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ourse Plan Inventory" sheetId="4" r:id="rId7"/>
    <sheet state="visible" name="Student Folder Inventory" sheetId="5" r:id="rId8"/>
    <sheet state="visible" name="Advisor Folder Inventory" sheetId="6" r:id="rId9"/>
    <sheet state="visible" name="Plans Form Folder Inventory" sheetId="7" r:id="rId10"/>
    <sheet state="visible" name="Folders Form Folder Inventory" sheetId="8" r:id="rId11"/>
    <sheet state="visible" name="Advisor List" sheetId="9" r:id="rId12"/>
    <sheet state="visible" name="Course List" sheetId="10" r:id="rId13"/>
    <sheet state="visible" name="Courses by Department" sheetId="11" r:id="rId14"/>
    <sheet state="visible" name="Historical Enrollment" sheetId="12" r:id="rId15"/>
    <sheet state="visible" name="Individual Enrollment History" sheetId="13" r:id="rId16"/>
  </sheets>
  <definedNames>
    <definedName name="IEH_Years">'Individual Enrollment History'!$B$5:$F$5</definedName>
    <definedName name="Enrollment_Title">'Historical Enrollment'!$S:$S</definedName>
    <definedName name="Param_FormFolderNameFormat">Parameters!$B$3</definedName>
    <definedName name="Param_StudentFolderNameFormat">Parameters!$B$4</definedName>
    <definedName name="Enrollment_CourseCode">'Historical Enrollment'!$G:$G</definedName>
    <definedName name="Course_ID">'Course List'!$A$2</definedName>
    <definedName name="Course_Available">'Course List'!$K$2</definedName>
    <definedName name="IEH_GradYear">'Individual Enrollment History'!$D$2</definedName>
    <definedName name="Param_CoursePlanNameFormat">Parameters!$B$6</definedName>
    <definedName name="Enrollment_Order">'Historical Enrollment'!$R:$R</definedName>
    <definedName name="Enrollment_Host_ID">'Historical Enrollment'!$A:$A</definedName>
    <definedName name="Course_Department">'Course List'!$D$2</definedName>
    <definedName name="Param_StudiesCommittee">Parameters!$B$7</definedName>
    <definedName name="Enrollment_Department">'Historical Enrollment'!$P:$P</definedName>
    <definedName name="Param_AdvisorFolderNameFormat">Parameters!$B$5</definedName>
    <definedName name="IEH_HostID_Selector">'Individual Enrollment History'!$A$2</definedName>
    <definedName name="IEH_EnrollmentHistory">'Individual Enrollment History'!$B$6:$F$16</definedName>
    <definedName name="Enrollment_Include">'Historical Enrollment'!$T:$T</definedName>
    <definedName name="Enrollment_Year">'Historical Enrollment'!$F:$F</definedName>
    <definedName name="IEH_HostID">'Individual Enrollment History'!$B$2</definedName>
    <definedName name="Param_CollegeCounselingOffice">Parameters!$B$8</definedName>
    <definedName name="Enrollment_TitleWithTerm">'Historical Enrollment'!$H:$H</definedName>
    <definedName name="IEH_NumericalYears">'Individual Enrollment History'!$B$3:$F$3</definedName>
    <definedName name="Enrollment_Status">'Historical Enrollment'!$N:$N</definedName>
    <definedName name="Enrollment_Type">'Historical Enrollment'!$M:$M</definedName>
    <definedName name="IEH_Departments">'Individual Enrollment History'!$A$6:$A$16</definedName>
    <definedName name="Param_NumOptionsPerDepartment">Parameters!$B$1</definedName>
    <definedName name="Param_CoursePlanTemplate">Parameters!$B$9</definedName>
    <definedName name="Param_NumComments">Parameters!$B$2</definedName>
    <definedName name="Enrollment_Term">'Historical Enrollment'!$Q:$Q</definedName>
    <definedName name="Course_Title">'Course List'!$C$2</definedName>
    <definedName name="Enrollment_BaseTitle">'Historical Enrollment'!$O:$O</definedName>
    <definedName hidden="1" localSheetId="2" name="_xlnm._FilterDatabase">'Available Courses'!$A$2:$F$3</definedName>
    <definedName hidden="1" localSheetId="8" name="_xlnm._FilterDatabase">'Advisor List'!$A$1:$I$2</definedName>
    <definedName hidden="1" localSheetId="11" name="_xlnm._FilterDatabase">'Historical Enrollment'!$A$1:$T$2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2/24/2023, 12:35:44 PM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3/31/2023, 8:52:02 AM</t>
      </text>
    </comment>
  </commentList>
</comments>
</file>

<file path=xl/sharedStrings.xml><?xml version="1.0" encoding="utf-8"?>
<sst xmlns="http://schemas.openxmlformats.org/spreadsheetml/2006/main" count="119" uniqueCount="88">
  <si>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</si>
  <si>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</si>
  <si>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</si>
  <si>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</si>
  <si>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</si>
  <si>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</si>
  <si>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</si>
  <si>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</si>
  <si>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</si>
  <si>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Form Folder Name Format</t>
  </si>
  <si>
    <t>Class of {{gradYear}}</t>
  </si>
  <si>
    <t>Student Folder Name Format</t>
  </si>
  <si>
    <t>{{lastName}}, {{firstName}} ‘{{abbrevGradYear}}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</si>
  <si>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</si>
  <si>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</si>
  <si>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</si>
  <si>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</si>
  <si>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Studies Committee</t>
  </si>
  <si>
    <t>College Counseling Office</t>
  </si>
  <si>
    <t>Course Plan Template</t>
  </si>
  <si>
    <t>Course ID</t>
  </si>
  <si>
    <t>Course Title (with term)</t>
  </si>
  <si>
    <t>Department</t>
  </si>
  <si>
    <t>Formatted Description</t>
  </si>
  <si>
    <t>Available</t>
  </si>
  <si>
    <t>Host ID</t>
  </si>
  <si>
    <t>Course Plan ID</t>
  </si>
  <si>
    <t>Course Plan URL</t>
  </si>
  <si>
    <t>Student Folder ID</t>
  </si>
  <si>
    <t>Student Folder URL</t>
  </si>
  <si>
    <t/>
  </si>
  <si>
    <t>Advisor Email</t>
  </si>
  <si>
    <t>Advisor Folder ID</t>
  </si>
  <si>
    <t>Advisor Folder URL</t>
  </si>
  <si>
    <t>Permissions Set</t>
  </si>
  <si>
    <t>ROOT</t>
  </si>
  <si>
    <t>FILE_ID</t>
  </si>
  <si>
    <t>https://drive.google.com/drive/folders/FOLDER_ID</t>
  </si>
  <si>
    <t>Form</t>
  </si>
  <si>
    <t>Form Folder ID</t>
  </si>
  <si>
    <t>Form Folder URL</t>
  </si>
  <si>
    <t>Folder ID</t>
  </si>
  <si>
    <t>Folder URL</t>
  </si>
  <si>
    <t>Student Email</t>
  </si>
  <si>
    <t>Student First Name</t>
  </si>
  <si>
    <t>Student Last Name</t>
  </si>
  <si>
    <t>Grad Year</t>
  </si>
  <si>
    <t>Advisor First Name</t>
  </si>
  <si>
    <t>Advisor Last Name</t>
  </si>
  <si>
    <t>,  ’-2000 []</t>
  </si>
  <si>
    <t>Course Code</t>
  </si>
  <si>
    <t>Description</t>
  </si>
  <si>
    <t>Course Term</t>
  </si>
  <si>
    <t>Order</t>
  </si>
  <si>
    <t>Formatted Course Title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</si>
  <si>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</si>
  <si>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</si>
  <si>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</si>
  <si>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</si>
  <si>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</si>
  <si>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</si>
  <si>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</si>
  <si>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</si>
  <si>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</si>
  <si>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</si>
  <si>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</si>
  <si>
    <t>Email</t>
  </si>
  <si>
    <t>First name</t>
  </si>
  <si>
    <t>Last name</t>
  </si>
  <si>
    <t>Graduation year</t>
  </si>
  <si>
    <t>School year</t>
  </si>
  <si>
    <t>Course code</t>
  </si>
  <si>
    <t>Course title</t>
  </si>
  <si>
    <t>Term</t>
  </si>
  <si>
    <t>Section identifier</t>
  </si>
  <si>
    <t>Departments</t>
  </si>
  <si>
    <t>Is incomplete</t>
  </si>
  <si>
    <t>Enrollment type</t>
  </si>
  <si>
    <t>Enrollment status</t>
  </si>
  <si>
    <t>Year</t>
  </si>
  <si>
    <t>Student</t>
  </si>
  <si>
    <t>Graduation Year</t>
  </si>
  <si>
    <t>Numerical Year</t>
  </si>
  <si>
    <t>II Form</t>
  </si>
  <si>
    <t>III Form</t>
  </si>
  <si>
    <t>IV Form</t>
  </si>
  <si>
    <t>V Form</t>
  </si>
  <si>
    <t>VI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</si>
</sst>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"/>
  </numFmts>
  <fonts count="11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  <font>
      <b/>
      <sz val="10.0"/>
      <color rgb="FF000000"/>
      <name val="Arial"/>
      <scheme val="minor"/>
    </font>
    <font>
      <u/>
      <color rgb="FF0000FF"/>
    </font>
    <font>
      <sz val="11.0"/>
      <color theme="1"/>
      <name val="Arial"/>
      <scheme val="minor"/>
    </font>
    <font>
      <b/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4" fontId="5" numFmtId="0" xfId="0" applyAlignment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0" fillId="5" fontId="7" numFmtId="0" xfId="0" applyAlignment="1" applyFont="1">
      <alignment shrinkToFit="0" wrapText="1"/>
    </xf>
    <xf borderId="0" fillId="5" fontId="5" numFmtId="0" xfId="0" applyAlignment="1" applyFont="1">
      <alignment horizontal="left" readingOrder="0" shrinkToFit="0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5" numFmtId="0" xfId="0" applyFont="1"/>
    <xf borderId="0" fillId="5" fontId="2" numFmtId="0" xfId="0" applyFont="1"/>
    <xf borderId="0" fillId="5" fontId="5" numFmtId="0" xfId="0" applyAlignment="1" applyFont="1">
      <alignment readingOrder="0"/>
    </xf>
    <xf borderId="0" fillId="4" fontId="8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5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6" fontId="9" numFmtId="0" xfId="0" applyAlignment="1" applyFont="1">
      <alignment readingOrder="0" shrinkToFit="0" vertical="top" wrapText="0"/>
    </xf>
    <xf borderId="1" fillId="0" fontId="10" numFmtId="0" xfId="0" applyAlignment="1" applyBorder="1" applyFont="1">
      <alignment readingOrder="0" shrinkToFit="0" vertical="top" wrapText="0"/>
    </xf>
    <xf borderId="0" fillId="0" fontId="9" numFmtId="0" xfId="0" applyAlignment="1" applyFont="1">
      <alignment shrinkToFit="0" vertical="top" wrapText="0"/>
    </xf>
    <xf borderId="0" fillId="4" fontId="9" numFmtId="0" xfId="0" applyAlignment="1" applyFont="1">
      <alignment readingOrder="0" shrinkToFit="0" vertical="top" wrapText="0"/>
    </xf>
    <xf borderId="2" fillId="5" fontId="9" numFmtId="0" xfId="0" applyAlignment="1" applyBorder="1" applyFont="1">
      <alignment shrinkToFit="0" vertical="top" wrapText="0"/>
    </xf>
    <xf borderId="3" fillId="0" fontId="10" numFmtId="0" xfId="0" applyAlignment="1" applyBorder="1" applyFont="1">
      <alignment horizontal="right" readingOrder="0" shrinkToFit="0" vertical="top" wrapText="1"/>
    </xf>
    <xf borderId="4" fillId="5" fontId="9" numFmtId="0" xfId="0" applyAlignment="1" applyBorder="1" applyFont="1">
      <alignment readingOrder="0" shrinkToFit="0" vertical="top" wrapText="1"/>
    </xf>
    <xf borderId="5" fillId="5" fontId="9" numFmtId="0" xfId="0" applyAlignment="1" applyBorder="1" applyFont="1">
      <alignment readingOrder="0" shrinkToFit="0" vertical="top" wrapText="1"/>
    </xf>
    <xf borderId="6" fillId="5" fontId="9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vertical="top" wrapText="1"/>
    </xf>
    <xf borderId="0" fillId="5" fontId="9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vertical="center" wrapText="1"/>
    </xf>
    <xf borderId="0" fillId="5" fontId="9" numFmtId="0" xfId="0" applyAlignment="1" applyFont="1">
      <alignment shrinkToFit="0" vertical="center" wrapText="1"/>
    </xf>
  </cellXfs>
  <cellStyles count="1">
    <cellStyle xfId="0" name="Normal" builtinId="0"/>
  </cellStyles>
  <dxfs count="5">
    <dxf>
      <font>
        <b/>
        <color rgb="FFFFD966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b/>
        <color rgb="FFFF0000"/>
      </font>
      <fill>
        <patternFill patternType="solid">
          <fgColor rgb="FFFFD966"/>
          <bgColor rgb="FFFFD966"/>
        </patternFill>
      </fill>
      <border/>
    </dxf>
    <dxf>
      <font>
        <color rgb="FFCCCCCC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3.0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 t="s">
        <v>16</v>
      </c>
    </row>
    <row r="7">
      <c r="A7" s="9" t="s">
        <v>17</v>
      </c>
      <c r="B7" s="10"/>
    </row>
    <row r="8">
      <c r="A8" s="9" t="s">
        <v>18</v>
      </c>
      <c r="B8" s="10"/>
    </row>
    <row r="9">
      <c r="A9" s="9" t="s">
        <v>19</v>
      </c>
      <c r="B9" s="11"/>
    </row>
  </sheetData>
  <dataValidations>
    <dataValidation type="custom" allowBlank="1" showDropDown="1" showErrorMessage="1" sqref="B7:B8">
      <formula1>IFERROR(ISEMAIL(B7), true)</formula1>
    </dataValidation>
    <dataValidation type="decimal" operator="greaterThan" allowBlank="1" showDropDown="1" showErrorMessage="1" sqref="B2">
      <formula1>2.0</formula1>
    </dataValidation>
    <dataValidation type="custom" allowBlank="1" showDropDown="1" sqref="B3:B6">
      <formula1>NOT(ISERROR(SEARCH(("{{"),(B3))))</formula1>
    </dataValidation>
    <dataValidation type="custom" allowBlank="1" showDropDown="1" sqref="B9">
      <formula1>IFERROR(ISURL(B9), true)</formula1>
    </dataValidation>
    <dataValidation type="decimal" operator="greaterThan" allowBlank="1" showDropDown="1" showErrorMessage="1" sqref="B1">
      <formula1>1.0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53.75"/>
    <col customWidth="1" min="4" max="4" width="27.88"/>
  </cols>
  <sheetData>
    <row r="1" ht="15.75" customHeight="1">
      <c r="A1" s="12" t="str">
        <f>IFERROR(__xludf.DUMMYFUNCTION("ifna(""Missing: ""&amp;join("", "",filter(Course_Title,isna(Course_Available))),""All courses synced from Blackbaud are shown in this list. Scan the list for red/yellow highlighted duplicates if necessary."")"),"Missing: ")</f>
        <v>Missing: </v>
      </c>
    </row>
    <row r="2" ht="15.75" customHeight="1">
      <c r="A2" s="13" t="s">
        <v>20</v>
      </c>
      <c r="B2" s="14" t="str">
        <f t="array" ref="B2:E3">vlookup($A2:$A3,{'Course List'!$A:$D,'Course List'!$J:$J},column(B:E),false)</f>
        <v>Course Code</v>
      </c>
      <c r="C2" s="14" t="s">
        <v>21</v>
      </c>
      <c r="D2" s="14" t="s">
        <v>22</v>
      </c>
      <c r="E2" s="14" t="s">
        <v>23</v>
      </c>
      <c r="F2" s="15" t="s">
        <v>24</v>
      </c>
    </row>
    <row r="3" ht="15.75" customHeight="1">
      <c r="A3" s="16"/>
      <c r="B3" s="17" t="e">
        <v>#N/A</v>
      </c>
      <c r="C3" s="17" t="e">
        <v>#N/A</v>
      </c>
      <c r="D3" s="17" t="e">
        <v>#N/A</v>
      </c>
      <c r="E3" s="17" t="e">
        <v>#N/A</v>
      </c>
      <c r="F3" s="7" t="b">
        <v>1</v>
      </c>
    </row>
  </sheetData>
  <autoFilter ref="$A$2:$F$3">
    <sortState ref="A2:F3">
      <sortCondition ref="D2:D3"/>
      <sortCondition ref="B2:B3"/>
      <sortCondition ref="C2:C3"/>
    </sortState>
  </autoFilter>
  <mergeCells count="1">
    <mergeCell ref="A1:F1"/>
  </mergeCells>
  <conditionalFormatting sqref="A1:F1">
    <cfRule type="expression" dxfId="0" priority="1">
      <formula>left($A1,7)="Missing"</formula>
    </cfRule>
  </conditionalFormatting>
  <conditionalFormatting sqref="A3:F3">
    <cfRule type="expression" dxfId="1" priority="2">
      <formula>and(countif($A$1:$A2,$A3),not($F3))</formula>
    </cfRule>
  </conditionalFormatting>
  <conditionalFormatting sqref="A3:F3">
    <cfRule type="expression" dxfId="2" priority="3">
      <formula>and(countif($A$1:$A2,$A3),$F3)</formula>
    </cfRule>
  </conditionalFormatting>
  <conditionalFormatting sqref="A3:F3">
    <cfRule type="expression" dxfId="3" priority="4">
      <formula>isna($B3)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10" max="10" width="11.13"/>
    <col customWidth="1" min="11" max="11" width="13.25"/>
    <col customWidth="1" min="12" max="12" width="7.25"/>
    <col customWidth="1" min="13" max="13" width="6.5"/>
    <col customWidth="1" min="14" max="14" width="10.38"/>
    <col customWidth="1" min="15" max="15" width="9.63"/>
  </cols>
  <sheetData>
    <row r="1">
      <c r="A1" s="18" t="s">
        <v>25</v>
      </c>
      <c r="B1" s="18" t="s">
        <v>26</v>
      </c>
      <c r="C1" s="18" t="s">
        <v>27</v>
      </c>
      <c r="D1" s="19" t="str">
        <f t="array" ref="D1:D2">ifna(if(row(D:D)=1,'Advisor List'!B1,vlookup($A:$A,'Advisor List'!$A:$H,COLUMN()-2,false)),)</f>
        <v>Student Email</v>
      </c>
      <c r="E1" s="19" t="str">
        <f t="array" ref="E1:E2">ifna(if(row(E:E)=1,'Advisor List'!C1,vlookup($A:$A,'Advisor List'!$A:$H,COLUMN()-2,false)),)</f>
        <v>Student First Name</v>
      </c>
      <c r="F1" s="19" t="str">
        <f t="array" ref="F1:F2">ifna(if(row(F:F)=1,'Advisor List'!D1,vlookup($A:$A,'Advisor List'!$A:$H,COLUMN()-2,false)),)</f>
        <v>Student Last Name</v>
      </c>
      <c r="G1" s="19" t="str">
        <f t="array" ref="G1:G2">ifna(if(row(G:G)=1,'Advisor List'!E1,vlookup($A:$A,'Advisor List'!$A:$H,COLUMN()-2,false)),)</f>
        <v>Grad Year</v>
      </c>
      <c r="H1" s="20" t="str">
        <f t="array" ref="H1:H2">ifna(if(row(H:H)=1,'Student Folder Inventory'!B1,vlookup($A:$A,'Student Folder Inventory'!$A:$B,2,false)),)</f>
        <v>Student Folder ID</v>
      </c>
      <c r="I1" s="21" t="str">
        <f t="array" ref="I1:I2">ifna(if(row(I:I)=1,'Advisor List'!F1,vlookup($A:$A,'Advisor List'!$A:$H,COLUMN()-3,false)),)</f>
        <v>Advisor Email</v>
      </c>
      <c r="J1" s="19" t="str">
        <f t="array" ref="J1:J2">ifna(if(row(J:J)=1,'Advisor List'!G1,vlookup($A:$A,'Advisor List'!$A:$H,COLUMN()-3,false)),)</f>
        <v>Advisor First Name</v>
      </c>
      <c r="K1" s="19" t="str">
        <f t="array" ref="K1:K2">ifna(if(row(K:K)=1,'Advisor List'!H1,vlookup($A:$A,'Advisor List'!$A:$H,COLUMN()-3,false)),)</f>
        <v>Advisor Last Name</v>
      </c>
      <c r="L1" s="19" t="str">
        <f t="array" ref="L1:L2">ifna(if(row(L:L)=1,'Advisor Folder Inventory'!B1,vlookup($I:$I,'Advisor Folder Inventory'!$A:$B,2,false)),)</f>
        <v>Advisor Folder ID</v>
      </c>
      <c r="M1" s="19" t="str">
        <f t="array" ref="M1:M2">ifna(if(row(M:M)=1,'Plans Form Folder Inventory'!B1,vlookup($G:$G,'Plans Form Folder Inventory'!$A:$B,2,false)),)</f>
        <v>Form Folder ID</v>
      </c>
      <c r="N1" s="18" t="s">
        <v>7</v>
      </c>
      <c r="O1" s="18" t="s">
        <v>8</v>
      </c>
    </row>
    <row r="2">
      <c r="A2" s="22"/>
      <c r="B2" s="22"/>
      <c r="C2" s="23"/>
      <c r="D2" s="24"/>
      <c r="E2" s="24"/>
      <c r="F2" s="24"/>
      <c r="G2" s="24"/>
      <c r="H2" s="24"/>
      <c r="I2" s="25"/>
      <c r="J2" s="24"/>
      <c r="K2" s="24"/>
      <c r="L2" s="24"/>
      <c r="M2" s="24"/>
      <c r="N2" s="23">
        <v>3.0</v>
      </c>
      <c r="O2" s="23">
        <v>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25</v>
      </c>
      <c r="B1" s="9" t="s">
        <v>28</v>
      </c>
      <c r="C1" s="9" t="s">
        <v>29</v>
      </c>
      <c r="D1" s="26" t="str">
        <f t="array" ref="D1:D2">if($A:$A&lt;&gt;"",vlookup($A:$A,'Advisor List'!$A:$D,2,false),"")</f>
        <v>Student Email</v>
      </c>
      <c r="E1" s="26" t="str">
        <f t="array" ref="E1:E2">if($A:$A&lt;&gt;"",vlookup($A:$A,'Advisor List'!$A:$D,3,false),"")</f>
        <v>Student First Name</v>
      </c>
      <c r="F1" s="26" t="str">
        <f t="array" ref="F1:F2">if($A:$A&lt;&gt;"",vlookup($A:$A,'Advisor List'!$A:$D,4,false),"")</f>
        <v>Student Last Name</v>
      </c>
    </row>
    <row r="2">
      <c r="A2" s="22"/>
      <c r="B2" s="22"/>
      <c r="C2" s="22"/>
      <c r="D2" s="27" t="s">
        <v>30</v>
      </c>
      <c r="E2" s="27" t="s">
        <v>30</v>
      </c>
      <c r="F2" s="27" t="s">
        <v>30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9" t="s">
        <v>31</v>
      </c>
      <c r="B1" s="9" t="s">
        <v>32</v>
      </c>
      <c r="C1" s="9" t="s">
        <v>33</v>
      </c>
      <c r="D1" s="28" t="str">
        <f t="array" ref="D1:D2">ifna(if(row(D:D)=1,'Advisor List'!G1,vlookup($A:$A,'Advisor List'!$F:$H,COLUMN()-2,false)),)</f>
        <v>Advisor First Name</v>
      </c>
      <c r="E1" s="28" t="str">
        <f t="array" ref="E1:E2">ifna(if(row(E:E)=1,'Advisor List'!H1,vlookup($A:$A,'Advisor List'!$F:$H,COLUMN()-2,false)),)</f>
        <v>Advisor Last Name</v>
      </c>
      <c r="F1" s="9" t="s">
        <v>34</v>
      </c>
    </row>
    <row r="2">
      <c r="A2" s="22" t="s">
        <v>35</v>
      </c>
      <c r="B2" s="22" t="s">
        <v>36</v>
      </c>
      <c r="C2" s="29" t="s">
        <v>37</v>
      </c>
      <c r="D2" s="24"/>
      <c r="E2" s="24"/>
      <c r="F2" s="23" t="b">
        <v>1</v>
      </c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38</v>
      </c>
      <c r="B1" s="9" t="s">
        <v>39</v>
      </c>
      <c r="C1" s="9" t="s">
        <v>40</v>
      </c>
    </row>
    <row r="2">
      <c r="A2" s="22" t="s">
        <v>35</v>
      </c>
      <c r="B2" s="22" t="s">
        <v>36</v>
      </c>
      <c r="C2" s="29" t="s">
        <v>37</v>
      </c>
    </row>
  </sheetData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38</v>
      </c>
      <c r="B1" s="9" t="s">
        <v>41</v>
      </c>
      <c r="C1" s="9" t="s">
        <v>42</v>
      </c>
    </row>
    <row r="2">
      <c r="A2" s="22" t="s">
        <v>35</v>
      </c>
      <c r="B2" s="22" t="s">
        <v>36</v>
      </c>
      <c r="C2" s="29" t="s">
        <v>37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2.63"/>
  </cols>
  <sheetData>
    <row r="1">
      <c r="A1" s="30" t="s">
        <v>25</v>
      </c>
      <c r="B1" s="30" t="s">
        <v>43</v>
      </c>
      <c r="C1" s="30" t="s">
        <v>44</v>
      </c>
      <c r="D1" s="30" t="s">
        <v>45</v>
      </c>
      <c r="E1" s="30" t="s">
        <v>46</v>
      </c>
      <c r="F1" s="30" t="s">
        <v>31</v>
      </c>
      <c r="G1" s="30" t="s">
        <v>47</v>
      </c>
      <c r="H1" s="30" t="s">
        <v>48</v>
      </c>
      <c r="I1" s="28" t="str">
        <f t="array" ref="I1:I2">if(row(I:I)=1,"Menu Option",D:D&amp;", "&amp;C:C&amp;" ’"&amp;(E:E-2000)&amp;" ["&amp;A:A&amp;"]")</f>
        <v>Menu Option</v>
      </c>
    </row>
    <row r="2">
      <c r="A2" s="31"/>
      <c r="B2" s="31"/>
      <c r="C2" s="31"/>
      <c r="D2" s="31"/>
      <c r="E2" s="31"/>
      <c r="F2" s="31"/>
      <c r="G2" s="31"/>
      <c r="H2" s="31"/>
      <c r="I2" s="32" t="s">
        <v>49</v>
      </c>
    </row>
  </sheetData>
  <autoFilter ref="$A$1:$I$2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11" width="15.13"/>
  </cols>
  <sheetData>
    <row r="1" ht="15.75" customHeight="1">
      <c r="A1" s="33" t="s">
        <v>20</v>
      </c>
      <c r="B1" s="30" t="s">
        <v>50</v>
      </c>
      <c r="C1" s="30" t="s">
        <v>21</v>
      </c>
      <c r="D1" s="30" t="s">
        <v>22</v>
      </c>
      <c r="E1" s="30" t="s">
        <v>51</v>
      </c>
      <c r="F1" s="28" t="str">
        <f>IFERROR(__xludf.DUMMYFUNCTION("ARRAYFORMULA(if(row(F:F)=1,""Course Title"",iferror(index(REGEXEXTRACT(C:C,""^(.+) \([FWSY]\)""),0,0))))"),"Course Title")</f>
        <v>Course Title</v>
      </c>
      <c r="G1" s="28" t="s">
        <v>52</v>
      </c>
      <c r="H1" s="28" t="s">
        <v>53</v>
      </c>
      <c r="I1" s="28" t="s">
        <v>54</v>
      </c>
      <c r="J1" s="28" t="str">
        <f>IFERROR(__xludf.DUMMYFUNCTION("arrayformula(if(row(E:E)=1,""Formatted Description"",trim(REGEXREPLACE(SUBSTITUTE(substitute(E:E,""&lt;br /&gt;"",char(10)),""&amp;#160;"","" ""),""&lt;\/\w+&gt;|&lt;\w+.*?&gt;"",""""))))"),"Formatted Description")</f>
        <v>Formatted Description</v>
      </c>
      <c r="K1" s="28" t="str">
        <f t="array" ref="K1:K2">if(row(K:K)=1,"Available",vlookup(A:A,'Available Courses'!A2:F$3,6,false))</f>
        <v>Available</v>
      </c>
    </row>
    <row r="2" ht="15.75" customHeight="1">
      <c r="A2" s="31"/>
      <c r="B2" s="31"/>
      <c r="C2" s="31"/>
      <c r="D2" s="31"/>
      <c r="E2" s="31"/>
      <c r="F2" s="32"/>
      <c r="G2" s="32" t="str">
        <f t="array" ref="G2">SWITCH(right(C2,3),"(F)","Fall","(W)","Winter","(S)","Spring",)</f>
        <v/>
      </c>
      <c r="H2" s="27">
        <f t="array" ref="H2">switch(G2,"Fall",1,"Winter",2,"Spring",3,0)</f>
        <v>0</v>
      </c>
      <c r="I2" s="27" t="str">
        <f t="array" ref="I2">if(G2&lt;&gt;"",if(countif(Course_Title,F2&amp;" (Y)"),,F2&amp;" ("&amp;G2&amp;")"),F2)</f>
        <v/>
      </c>
      <c r="J2" s="27" t="str">
        <f>IFERROR(__xludf.DUMMYFUNCTION("""COMPUTED_VALUE"""),"")</f>
        <v/>
      </c>
      <c r="K2" s="27" t="e">
        <v>#N/A</v>
      </c>
    </row>
  </sheetData>
  <conditionalFormatting sqref="A2:K2">
    <cfRule type="expression" dxfId="4" priority="1">
      <formula>not($K2)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28" t="s">
        <v>55</v>
      </c>
      <c r="B1" s="28" t="s">
        <v>56</v>
      </c>
      <c r="C1" s="28" t="s">
        <v>57</v>
      </c>
      <c r="D1" s="28" t="s">
        <v>58</v>
      </c>
      <c r="E1" s="28" t="s">
        <v>59</v>
      </c>
      <c r="F1" s="28" t="s">
        <v>60</v>
      </c>
      <c r="G1" s="28" t="s">
        <v>61</v>
      </c>
      <c r="H1" s="28" t="s">
        <v>62</v>
      </c>
      <c r="I1" s="28" t="s">
        <v>63</v>
      </c>
      <c r="J1" s="28" t="s">
        <v>64</v>
      </c>
      <c r="K1" s="28" t="s">
        <v>65</v>
      </c>
    </row>
    <row r="2">
      <c r="A2" s="27" t="str">
        <f>IFERROR(__xludf.DUMMYFUNCTION("arrayformula({unique(index(sort(filter('Course List'!$F$2:$I50,Course_Department=A1,Course_Available),3,true,1,true),,4));"""";""[Elective]"";""[Tutorial]""})"),"#N/A")</f>
        <v>#N/A</v>
      </c>
      <c r="B2" s="27" t="str">
        <f>IFERROR(__xludf.DUMMYFUNCTION("arrayformula({unique(index(sort(filter('Course List'!$F$2:$I50,Course_Department=B1,Course_Available),3,true,1,true),,4));"""";""[Elective]"";""[Tutorial]""})"),"#N/A")</f>
        <v>#N/A</v>
      </c>
      <c r="C2" s="27" t="str">
        <f>IFERROR(__xludf.DUMMYFUNCTION("arrayformula({unique(index(sort(filter('Course List'!$F$2:$I50,Course_Department=C1,Course_Available),3,true,1,true),,4));"""";""[Elective]"";""[Tutorial]""})"),"#N/A")</f>
        <v>#N/A</v>
      </c>
      <c r="D2" s="27" t="str">
        <f>IFERROR(__xludf.DUMMYFUNCTION("arrayformula({unique(index(sort(filter('Course List'!$F$2:$I50,Course_Department=D1,Course_Available),3,true,1,true),,4));"""";""[Elective]"";""[Tutorial]""})"),"#N/A")</f>
        <v>#N/A</v>
      </c>
      <c r="E2" s="27" t="str">
        <f>IFERROR(__xludf.DUMMYFUNCTION("arrayformula({unique(index(sort(filter('Course List'!$F$2:$I50,Course_Department=E1,Course_Available),3,true,1,true),,4));"""";""[Elective]"";""[Tutorial]""})"),"#N/A")</f>
        <v>#N/A</v>
      </c>
      <c r="F2" s="27" t="str">
        <f>IFERROR(__xludf.DUMMYFUNCTION("arrayformula({unique(index(sort(filter('Course List'!$F$2:$I50,Course_Department=F1,Course_Available),3,true,1,true),,4));"""";""[Elective]"";""[Tutorial]""})"),"#N/A")</f>
        <v>#N/A</v>
      </c>
      <c r="G2" s="27" t="str">
        <f>IFERROR(__xludf.DUMMYFUNCTION("arrayformula({unique(index(sort(filter('Course List'!$F$2:$I50,Course_Department=G1,Course_Available),3,true,1,true),,4));"""";""[Elective]"";""[Tutorial]""})"),"#N/A")</f>
        <v>#N/A</v>
      </c>
      <c r="H2" s="27" t="str">
        <f>IFERROR(__xludf.DUMMYFUNCTION("arrayformula({unique(index(sort(filter('Course List'!$F$2:$I50,Course_Department=H1,Course_Available),3,true,1,true),,4));"""";""[Elective]"";""[Tutorial]""})"),"#N/A")</f>
        <v>#N/A</v>
      </c>
      <c r="I2" s="27" t="str">
        <f>IFERROR(__xludf.DUMMYFUNCTION("arrayformula({unique(index(sort(filter('Course List'!$F$2:$I50,Course_Department=I1,Course_Available),3,true,1,true),,4));"""";""[Elective]"";""[Tutorial]""})"),"#N/A")</f>
        <v>#N/A</v>
      </c>
      <c r="J2" s="27" t="str">
        <f>IFERROR(__xludf.DUMMYFUNCTION("arrayformula({unique(index(sort(filter('Course List'!$F$2:$I50,Course_Department=J1,Course_Available),3,true,1,true),,4));"""";""[Elective]"";""[Tutorial]""})"),"#N/A")</f>
        <v>#N/A</v>
      </c>
      <c r="K2" s="27" t="str">
        <f>IFERROR(__xludf.DUMMYFUNCTION("arrayformula({unique(index(sort(filter('Course List'!$F$2:$I50,Course_Department=K1,Course_Available),3,true,1,true),,4));"""";""[Elective]"";""[Tutorial]""})"),"#N/A")</f>
        <v>#N/A</v>
      </c>
    </row>
    <row r="3">
      <c r="A3" s="27" t="str">
        <f>IFERROR(__xludf.DUMMYFUNCTION("""COMPUTED_VALUE"""),"")</f>
        <v/>
      </c>
      <c r="B3" s="27" t="str">
        <f>IFERROR(__xludf.DUMMYFUNCTION("""COMPUTED_VALUE"""),"")</f>
        <v/>
      </c>
      <c r="C3" s="27" t="str">
        <f>IFERROR(__xludf.DUMMYFUNCTION("""COMPUTED_VALUE"""),"")</f>
        <v/>
      </c>
      <c r="D3" s="27" t="str">
        <f>IFERROR(__xludf.DUMMYFUNCTION("""COMPUTED_VALUE"""),"")</f>
        <v/>
      </c>
      <c r="E3" s="27" t="str">
        <f>IFERROR(__xludf.DUMMYFUNCTION("""COMPUTED_VALUE"""),"")</f>
        <v/>
      </c>
      <c r="F3" s="27" t="str">
        <f>IFERROR(__xludf.DUMMYFUNCTION("""COMPUTED_VALUE"""),"")</f>
        <v/>
      </c>
      <c r="G3" s="27" t="str">
        <f>IFERROR(__xludf.DUMMYFUNCTION("""COMPUTED_VALUE"""),"")</f>
        <v/>
      </c>
      <c r="H3" s="27" t="str">
        <f>IFERROR(__xludf.DUMMYFUNCTION("""COMPUTED_VALUE"""),"")</f>
        <v/>
      </c>
      <c r="I3" s="27" t="str">
        <f>IFERROR(__xludf.DUMMYFUNCTION("""COMPUTED_VALUE"""),"")</f>
        <v/>
      </c>
      <c r="J3" s="27" t="str">
        <f>IFERROR(__xludf.DUMMYFUNCTION("""COMPUTED_VALUE"""),"")</f>
        <v/>
      </c>
      <c r="K3" s="27" t="str">
        <f>IFERROR(__xludf.DUMMYFUNCTION("""COMPUTED_VALUE"""),"")</f>
        <v/>
      </c>
    </row>
    <row r="4">
      <c r="A4" s="27" t="str">
        <f>IFERROR(__xludf.DUMMYFUNCTION("""COMPUTED_VALUE"""),"[Elective]")</f>
        <v>[Elective]</v>
      </c>
      <c r="B4" s="27" t="str">
        <f>IFERROR(__xludf.DUMMYFUNCTION("""COMPUTED_VALUE"""),"[Elective]")</f>
        <v>[Elective]</v>
      </c>
      <c r="C4" s="27" t="str">
        <f>IFERROR(__xludf.DUMMYFUNCTION("""COMPUTED_VALUE"""),"[Elective]")</f>
        <v>[Elective]</v>
      </c>
      <c r="D4" s="27" t="str">
        <f>IFERROR(__xludf.DUMMYFUNCTION("""COMPUTED_VALUE"""),"[Elective]")</f>
        <v>[Elective]</v>
      </c>
      <c r="E4" s="27" t="str">
        <f>IFERROR(__xludf.DUMMYFUNCTION("""COMPUTED_VALUE"""),"[Elective]")</f>
        <v>[Elective]</v>
      </c>
      <c r="F4" s="27" t="str">
        <f>IFERROR(__xludf.DUMMYFUNCTION("""COMPUTED_VALUE"""),"[Elective]")</f>
        <v>[Elective]</v>
      </c>
      <c r="G4" s="27" t="str">
        <f>IFERROR(__xludf.DUMMYFUNCTION("""COMPUTED_VALUE"""),"[Elective]")</f>
        <v>[Elective]</v>
      </c>
      <c r="H4" s="27" t="str">
        <f>IFERROR(__xludf.DUMMYFUNCTION("""COMPUTED_VALUE"""),"[Elective]")</f>
        <v>[Elective]</v>
      </c>
      <c r="I4" s="27" t="str">
        <f>IFERROR(__xludf.DUMMYFUNCTION("""COMPUTED_VALUE"""),"[Elective]")</f>
        <v>[Elective]</v>
      </c>
      <c r="J4" s="27" t="str">
        <f>IFERROR(__xludf.DUMMYFUNCTION("""COMPUTED_VALUE"""),"[Elective]")</f>
        <v>[Elective]</v>
      </c>
      <c r="K4" s="27" t="str">
        <f>IFERROR(__xludf.DUMMYFUNCTION("""COMPUTED_VALUE"""),"[Elective]")</f>
        <v>[Elective]</v>
      </c>
    </row>
    <row r="5">
      <c r="A5" s="27" t="str">
        <f>IFERROR(__xludf.DUMMYFUNCTION("""COMPUTED_VALUE"""),"[Tutorial]")</f>
        <v>[Tutorial]</v>
      </c>
      <c r="B5" s="27" t="str">
        <f>IFERROR(__xludf.DUMMYFUNCTION("""COMPUTED_VALUE"""),"[Tutorial]")</f>
        <v>[Tutorial]</v>
      </c>
      <c r="C5" s="27" t="str">
        <f>IFERROR(__xludf.DUMMYFUNCTION("""COMPUTED_VALUE"""),"[Tutorial]")</f>
        <v>[Tutorial]</v>
      </c>
      <c r="D5" s="27" t="str">
        <f>IFERROR(__xludf.DUMMYFUNCTION("""COMPUTED_VALUE"""),"[Tutorial]")</f>
        <v>[Tutorial]</v>
      </c>
      <c r="E5" s="27" t="str">
        <f>IFERROR(__xludf.DUMMYFUNCTION("""COMPUTED_VALUE"""),"[Tutorial]")</f>
        <v>[Tutorial]</v>
      </c>
      <c r="F5" s="27" t="str">
        <f>IFERROR(__xludf.DUMMYFUNCTION("""COMPUTED_VALUE"""),"[Tutorial]")</f>
        <v>[Tutorial]</v>
      </c>
      <c r="G5" s="27" t="str">
        <f>IFERROR(__xludf.DUMMYFUNCTION("""COMPUTED_VALUE"""),"[Tutorial]")</f>
        <v>[Tutorial]</v>
      </c>
      <c r="H5" s="27" t="str">
        <f>IFERROR(__xludf.DUMMYFUNCTION("""COMPUTED_VALUE"""),"[Tutorial]")</f>
        <v>[Tutorial]</v>
      </c>
      <c r="I5" s="27" t="str">
        <f>IFERROR(__xludf.DUMMYFUNCTION("""COMPUTED_VALUE"""),"[Tutorial]")</f>
        <v>[Tutorial]</v>
      </c>
      <c r="J5" s="27" t="str">
        <f>IFERROR(__xludf.DUMMYFUNCTION("""COMPUTED_VALUE"""),"[Tutorial]")</f>
        <v>[Tutorial]</v>
      </c>
      <c r="K5" s="27" t="str">
        <f>IFERROR(__xludf.DUMMYFUNCTION("""COMPUTED_VALUE"""),"[Tutorial]")</f>
        <v>[Tutorial]</v>
      </c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9.38"/>
    <col customWidth="1" min="8" max="8" width="37.25"/>
    <col customWidth="1" min="11" max="11" width="27.88"/>
    <col customWidth="1" min="19" max="19" width="55.38"/>
    <col customWidth="1" min="20" max="20" width="9.38"/>
  </cols>
  <sheetData>
    <row r="1">
      <c r="A1" s="30" t="s">
        <v>25</v>
      </c>
      <c r="B1" s="30" t="s">
        <v>66</v>
      </c>
      <c r="C1" s="30" t="s">
        <v>67</v>
      </c>
      <c r="D1" s="30" t="s">
        <v>68</v>
      </c>
      <c r="E1" s="30" t="s">
        <v>69</v>
      </c>
      <c r="F1" s="30" t="s">
        <v>70</v>
      </c>
      <c r="G1" s="30" t="s">
        <v>71</v>
      </c>
      <c r="H1" s="30" t="s">
        <v>72</v>
      </c>
      <c r="I1" s="30" t="s">
        <v>73</v>
      </c>
      <c r="J1" s="30" t="s">
        <v>74</v>
      </c>
      <c r="K1" s="30" t="s">
        <v>75</v>
      </c>
      <c r="L1" s="30" t="s">
        <v>76</v>
      </c>
      <c r="M1" s="30" t="s">
        <v>77</v>
      </c>
      <c r="N1" s="30" t="s">
        <v>78</v>
      </c>
      <c r="O1" s="28" t="str">
        <f>IFERROR(__xludf.DUMMYFUNCTION("ARRAYFORMULA(if(row(O:O)=1,""Course Title"",if(G:G=5741,""Advanced Physics: Electricity and Magnetism"",iferror(index(REGEXEXTRACT(H:H,""^(.+)( \([FWSY]\))$""),0,1),H:H))))"),"Course Title")</f>
        <v>Course Title</v>
      </c>
      <c r="P1" s="28" t="str">
        <f t="array" ref="P1:P2">if(row(P:P)=1,"Department",if(K:K="History and Social Science | Philosophy and Religious Studies","History and Social Science",K:K))</f>
        <v>Department</v>
      </c>
      <c r="Q1" s="28" t="str">
        <f t="array" ref="Q1:Q2">if(row(Q:Q)=1,"Term",if(G:G=5741,"Fall, Winter",SWITCH(right(H:H,3),"(F)","Fall","(W)","Winter","(S)","Spring","(Y)", "Year","Year")))</f>
        <v>Term</v>
      </c>
      <c r="R1" s="28" t="str">
        <f t="array" ref="R1:R2">if(row(R:R)=1,"Order",switch(I:I,"Fall Term",1,"Winter Term",2,"Spring Term",3,0)-if(N:N="Dropped",0.5,0))</f>
        <v>Order</v>
      </c>
      <c r="S1" s="28" t="str">
        <f t="array" ref="S1:S2">if(row(S:S)=1,"Formatted Course Title",O:O&amp;if((M:M="Audit")+(N:N="Dropped")+((Q:Q&lt;&gt;"Year")*(Q:Q&lt;&gt;""))," ("&amp;if((Q:Q&lt;&gt;"")*(Q:Q&lt;&gt;"Year"),Q:Q,"")&amp;if((Q:Q&lt;&gt;"")*(Q:Q&lt;&gt;"Year")*(M:M="Audit"),", ","")&amp;if(M:M="Audit","Audit","")&amp;If((M:M="Audit")*(N:N="Dropped"),", ","")&amp;if(N:N="Dropped","Dropped","")&amp;")",""))</f>
        <v>Formatted Course Title</v>
      </c>
      <c r="T1" s="34" t="b">
        <f t="array" ref="T1:T2">if(row(T:T)=1,"Include",(N:N="Enrolled")+((N:N="Dropped")*(countifs(Enrollment_Host_ID,A:A,Enrollment_CourseCode,G:G,Enrollment_Year,F:F,Enrollment_Term,Q:Q,Enrollment_Status,"Enrolled")=0)))&gt;0</f>
        <v>1</v>
      </c>
    </row>
    <row r="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5"/>
      <c r="M2" s="31"/>
      <c r="N2" s="31"/>
      <c r="O2" s="32"/>
      <c r="P2" s="32"/>
      <c r="Q2" s="32" t="s">
        <v>79</v>
      </c>
      <c r="R2" s="32">
        <v>0.0</v>
      </c>
      <c r="S2" s="32" t="s">
        <v>30</v>
      </c>
      <c r="T2" s="32" t="b">
        <v>0</v>
      </c>
    </row>
  </sheetData>
  <autoFilter ref="$A$1:$T$2">
    <sortState ref="A1:T2">
      <sortCondition ref="D1:D2"/>
      <sortCondition ref="C1:C2"/>
      <sortCondition ref="F1:F2"/>
      <sortCondition ref="I1:I2"/>
      <sortCondition ref="P1:P2"/>
      <sortCondition ref="G1:G2"/>
    </sortState>
  </autoFil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0.5"/>
    <col customWidth="1" min="2" max="6" width="22.5"/>
  </cols>
  <sheetData>
    <row r="1">
      <c r="A1" s="36"/>
      <c r="B1" s="37" t="s">
        <v>25</v>
      </c>
      <c r="C1" s="37" t="s">
        <v>80</v>
      </c>
      <c r="D1" s="37" t="s">
        <v>81</v>
      </c>
      <c r="E1" s="38"/>
      <c r="F1" s="38"/>
    </row>
    <row r="2">
      <c r="A2" s="39"/>
      <c r="B2" s="40" t="str">
        <f>IFERROR(__xludf.DUMMYFUNCTION("if(A2&lt;&gt;"""",A2,REGEXEXTRACT(A1,""\[(.+)\]$""))"),"#N/A")</f>
        <v>#N/A</v>
      </c>
      <c r="C2" s="40" t="str">
        <f t="array" ref="C2">join(" ",INDEX('Advisor List'!C:D,match(B2,'Advisor List'!A:A,0),0))</f>
        <v>#N/A</v>
      </c>
      <c r="D2" s="40" t="str">
        <f t="array" ref="D2">INDEX('Advisor List'!E:E,match(B2,'Advisor List'!A:A,0),0)</f>
        <v>#N/A</v>
      </c>
      <c r="E2" s="38"/>
      <c r="F2" s="38"/>
    </row>
    <row r="3">
      <c r="A3" s="41" t="s">
        <v>82</v>
      </c>
      <c r="B3" s="42" t="str">
        <f t="array" ref="B3:F3">IEH_GradYear-(6-COLUMN(B5:F5))</f>
        <v>#N/A</v>
      </c>
      <c r="C3" s="42" t="e">
        <v>#N/A</v>
      </c>
      <c r="D3" s="43" t="e">
        <v>#N/A</v>
      </c>
      <c r="E3" s="43" t="e">
        <v>#N/A</v>
      </c>
      <c r="F3" s="44" t="e">
        <v>#N/A</v>
      </c>
    </row>
    <row r="4">
      <c r="A4" s="45"/>
      <c r="B4" s="46" t="s">
        <v>83</v>
      </c>
      <c r="C4" s="46" t="s">
        <v>84</v>
      </c>
      <c r="D4" s="46" t="s">
        <v>85</v>
      </c>
      <c r="E4" s="46" t="s">
        <v>86</v>
      </c>
      <c r="F4" s="46" t="s">
        <v>87</v>
      </c>
    </row>
    <row r="5">
      <c r="A5" s="45"/>
      <c r="B5" s="47" t="str">
        <f t="array" ref="B5:F5">(B3:F3-1)&amp;" - "&amp;B3:F3</f>
        <v>#N/A</v>
      </c>
      <c r="C5" s="47" t="e">
        <v>#N/A</v>
      </c>
      <c r="D5" s="47" t="e">
        <v>#N/A</v>
      </c>
      <c r="E5" s="47" t="e">
        <v>#N/A</v>
      </c>
      <c r="F5" s="47" t="e">
        <v>#N/A</v>
      </c>
    </row>
    <row r="6">
      <c r="A6" s="48" t="s">
        <v>55</v>
      </c>
      <c r="B6" s="49" t="str">
        <f>IFERROR(__xludf.DUMMYFUNCTION("IFNA(JOIN(CHAR(10),UNIQUE(INDEX(SORT(FILTER({Enrollment_Title, Enrollment_Order},Enrollment_Include,Enrollment_Host_ID=IEH_HostID,Enrollment_Year=B$5,Enrollment_Department=$A6),2,true,1,true),,1))),)"),"")</f>
        <v/>
      </c>
      <c r="C6" s="49" t="str">
        <f>IFERROR(__xludf.DUMMYFUNCTION("IFNA(JOIN(CHAR(10),UNIQUE(INDEX(SORT(FILTER({Enrollment_Title, Enrollment_Order},Enrollment_Include,Enrollment_Host_ID=IEH_HostID,Enrollment_Year=C$5,Enrollment_Department=$A6),2,true,1,true),,1))),)"),"")</f>
        <v/>
      </c>
      <c r="D6" s="49" t="str">
        <f>IFERROR(__xludf.DUMMYFUNCTION("IFNA(JOIN(CHAR(10),UNIQUE(INDEX(SORT(FILTER({Enrollment_Title, Enrollment_Order},Enrollment_Include,Enrollment_Host_ID=IEH_HostID,Enrollment_Year=D$5,Enrollment_Department=$A6),2,true,1,true),,1))),)"),"")</f>
        <v/>
      </c>
      <c r="E6" s="49" t="str">
        <f>IFERROR(__xludf.DUMMYFUNCTION("IFNA(JOIN(CHAR(10),UNIQUE(INDEX(SORT(FILTER({Enrollment_Title, Enrollment_Order},Enrollment_Include,Enrollment_Host_ID=IEH_HostID,Enrollment_Year=E$5,Enrollment_Department=$A6),2,true,1,true),,1))),)"),"")</f>
        <v/>
      </c>
      <c r="F6" s="49" t="str">
        <f>IFERROR(__xludf.DUMMYFUNCTION("IFNA(JOIN(CHAR(10),UNIQUE(INDEX(SORT(FILTER({Enrollment_Title, Enrollment_Order},Enrollment_Include,Enrollment_Host_ID=IEH_HostID,Enrollment_Year=F$5,Enrollment_Department=$A6),2,true,1,true),,1))),)"),"")</f>
        <v/>
      </c>
    </row>
    <row r="7">
      <c r="A7" s="48" t="s">
        <v>56</v>
      </c>
      <c r="B7" s="49" t="str">
        <f>IFERROR(__xludf.DUMMYFUNCTION("IFNA(JOIN(CHAR(10),UNIQUE(INDEX(SORT(FILTER({Enrollment_Title, Enrollment_Order},Enrollment_Include,Enrollment_Host_ID=IEH_HostID,Enrollment_Year=B$5,Enrollment_Department=$A7),2,true,1,true),,1))),)"),"")</f>
        <v/>
      </c>
      <c r="C7" s="49" t="str">
        <f>IFERROR(__xludf.DUMMYFUNCTION("IFNA(JOIN(CHAR(10),UNIQUE(INDEX(SORT(FILTER({Enrollment_Title, Enrollment_Order},Enrollment_Include,Enrollment_Host_ID=IEH_HostID,Enrollment_Year=C$5,Enrollment_Department=$A7),2,true,1,true),,1))),)"),"")</f>
        <v/>
      </c>
      <c r="D7" s="49" t="str">
        <f>IFERROR(__xludf.DUMMYFUNCTION("IFNA(JOIN(CHAR(10),UNIQUE(INDEX(SORT(FILTER({Enrollment_Title, Enrollment_Order},Enrollment_Include,Enrollment_Host_ID=IEH_HostID,Enrollment_Year=D$5,Enrollment_Department=$A7),2,true,1,true),,1))),)"),"")</f>
        <v/>
      </c>
      <c r="E7" s="49" t="str">
        <f>IFERROR(__xludf.DUMMYFUNCTION("IFNA(JOIN(CHAR(10),UNIQUE(INDEX(SORT(FILTER({Enrollment_Title, Enrollment_Order},Enrollment_Include,Enrollment_Host_ID=IEH_HostID,Enrollment_Year=E$5,Enrollment_Department=$A7),2,true,1,true),,1))),)"),"")</f>
        <v/>
      </c>
      <c r="F7" s="49" t="str">
        <f>IFERROR(__xludf.DUMMYFUNCTION("IFNA(JOIN(CHAR(10),UNIQUE(INDEX(SORT(FILTER({Enrollment_Title, Enrollment_Order},Enrollment_Include,Enrollment_Host_ID=IEH_HostID,Enrollment_Year=F$5,Enrollment_Department=$A7),2,true,1,true),,1))),)"),"")</f>
        <v/>
      </c>
    </row>
    <row r="8">
      <c r="A8" s="48" t="s">
        <v>57</v>
      </c>
      <c r="B8" s="49" t="str">
        <f>IFERROR(__xludf.DUMMYFUNCTION("IFNA(JOIN(CHAR(10),UNIQUE(INDEX(SORT(FILTER({Enrollment_Title, Enrollment_Order},Enrollment_Include,Enrollment_Host_ID=IEH_HostID,Enrollment_Year=B$5,Enrollment_Department=$A8),2,true,1,true),,1))),)"),"")</f>
        <v/>
      </c>
      <c r="C8" s="49" t="str">
        <f>IFERROR(__xludf.DUMMYFUNCTION("IFNA(JOIN(CHAR(10),UNIQUE(INDEX(SORT(FILTER({Enrollment_Title, Enrollment_Order},Enrollment_Include,Enrollment_Host_ID=IEH_HostID,Enrollment_Year=C$5,Enrollment_Department=$A8),2,true,1,true),,1))),)"),"")</f>
        <v/>
      </c>
      <c r="D8" s="49" t="str">
        <f>IFERROR(__xludf.DUMMYFUNCTION("IFNA(JOIN(CHAR(10),UNIQUE(INDEX(SORT(FILTER({Enrollment_Title, Enrollment_Order},Enrollment_Include,Enrollment_Host_ID=IEH_HostID,Enrollment_Year=D$5,Enrollment_Department=$A8),2,true,1,true),,1))),)"),"")</f>
        <v/>
      </c>
      <c r="E8" s="49" t="str">
        <f>IFERROR(__xludf.DUMMYFUNCTION("IFNA(JOIN(CHAR(10),UNIQUE(INDEX(SORT(FILTER({Enrollment_Title, Enrollment_Order},Enrollment_Include,Enrollment_Host_ID=IEH_HostID,Enrollment_Year=E$5,Enrollment_Department=$A8),2,true,1,true),,1))),)"),"")</f>
        <v/>
      </c>
      <c r="F8" s="49" t="str">
        <f>IFERROR(__xludf.DUMMYFUNCTION("IFNA(JOIN(CHAR(10),UNIQUE(INDEX(SORT(FILTER({Enrollment_Title, Enrollment_Order},Enrollment_Include,Enrollment_Host_ID=IEH_HostID,Enrollment_Year=F$5,Enrollment_Department=$A8),2,true,1,true),,1))),)"),"")</f>
        <v/>
      </c>
    </row>
    <row r="9">
      <c r="A9" s="48" t="s">
        <v>58</v>
      </c>
      <c r="B9" s="49" t="str">
        <f>IFERROR(__xludf.DUMMYFUNCTION("IFNA(JOIN(CHAR(10),UNIQUE(INDEX(SORT(FILTER({Enrollment_Title, Enrollment_Order},Enrollment_Include,Enrollment_Host_ID=IEH_HostID,Enrollment_Year=B$5,Enrollment_Department=$A9),2,true,1,true),,1))),)"),"")</f>
        <v/>
      </c>
      <c r="C9" s="49" t="str">
        <f>IFERROR(__xludf.DUMMYFUNCTION("IFNA(JOIN(CHAR(10),UNIQUE(INDEX(SORT(FILTER({Enrollment_Title, Enrollment_Order},Enrollment_Include,Enrollment_Host_ID=IEH_HostID,Enrollment_Year=C$5,Enrollment_Department=$A9),2,true,1,true),,1))),)"),"")</f>
        <v/>
      </c>
      <c r="D9" s="49" t="str">
        <f>IFERROR(__xludf.DUMMYFUNCTION("IFNA(JOIN(CHAR(10),UNIQUE(INDEX(SORT(FILTER({Enrollment_Title, Enrollment_Order},Enrollment_Include,Enrollment_Host_ID=IEH_HostID,Enrollment_Year=D$5,Enrollment_Department=$A9),2,true,1,true),,1))),)"),"")</f>
        <v/>
      </c>
      <c r="E9" s="49" t="str">
        <f>IFERROR(__xludf.DUMMYFUNCTION("IFNA(JOIN(CHAR(10),UNIQUE(INDEX(SORT(FILTER({Enrollment_Title, Enrollment_Order},Enrollment_Include,Enrollment_Host_ID=IEH_HostID,Enrollment_Year=E$5,Enrollment_Department=$A9),2,true,1,true),,1))),)"),"")</f>
        <v/>
      </c>
      <c r="F9" s="49" t="str">
        <f>IFERROR(__xludf.DUMMYFUNCTION("IFNA(JOIN(CHAR(10),UNIQUE(INDEX(SORT(FILTER({Enrollment_Title, Enrollment_Order},Enrollment_Include,Enrollment_Host_ID=IEH_HostID,Enrollment_Year=F$5,Enrollment_Department=$A9),2,true,1,true),,1))),)"),"")</f>
        <v/>
      </c>
    </row>
    <row r="10">
      <c r="A10" s="48" t="s">
        <v>59</v>
      </c>
      <c r="B10" s="49" t="str">
        <f>IFERROR(__xludf.DUMMYFUNCTION("IFNA(JOIN(CHAR(10),UNIQUE(INDEX(SORT(FILTER({Enrollment_Title, Enrollment_Order},Enrollment_Include,Enrollment_Host_ID=IEH_HostID,Enrollment_Year=B$5,Enrollment_Department=$A10),2,true,1,true),,1))),)"),"")</f>
        <v/>
      </c>
      <c r="C10" s="49" t="str">
        <f>IFERROR(__xludf.DUMMYFUNCTION("IFNA(JOIN(CHAR(10),UNIQUE(INDEX(SORT(FILTER({Enrollment_Title, Enrollment_Order},Enrollment_Include,Enrollment_Host_ID=IEH_HostID,Enrollment_Year=C$5,Enrollment_Department=$A10),2,true,1,true),,1))),)"),"")</f>
        <v/>
      </c>
      <c r="D10" s="49" t="str">
        <f>IFERROR(__xludf.DUMMYFUNCTION("IFNA(JOIN(CHAR(10),UNIQUE(INDEX(SORT(FILTER({Enrollment_Title, Enrollment_Order},Enrollment_Include,Enrollment_Host_ID=IEH_HostID,Enrollment_Year=D$5,Enrollment_Department=$A10),2,true,1,true),,1))),)"),"")</f>
        <v/>
      </c>
      <c r="E10" s="49" t="str">
        <f>IFERROR(__xludf.DUMMYFUNCTION("IFNA(JOIN(CHAR(10),UNIQUE(INDEX(SORT(FILTER({Enrollment_Title, Enrollment_Order},Enrollment_Include,Enrollment_Host_ID=IEH_HostID,Enrollment_Year=E$5,Enrollment_Department=$A10),2,true,1,true),,1))),)"),"")</f>
        <v/>
      </c>
      <c r="F10" s="49" t="str">
        <f>IFERROR(__xludf.DUMMYFUNCTION("IFNA(JOIN(CHAR(10),UNIQUE(INDEX(SORT(FILTER({Enrollment_Title, Enrollment_Order},Enrollment_Include,Enrollment_Host_ID=IEH_HostID,Enrollment_Year=F$5,Enrollment_Department=$A10),2,true,1,true),,1))),)"),"")</f>
        <v/>
      </c>
    </row>
    <row r="11">
      <c r="A11" s="48" t="s">
        <v>60</v>
      </c>
      <c r="B11" s="49" t="str">
        <f>IFERROR(__xludf.DUMMYFUNCTION("IFNA(JOIN(CHAR(10),UNIQUE(INDEX(SORT(FILTER({Enrollment_Title, Enrollment_Order},Enrollment_Include,Enrollment_Host_ID=IEH_HostID,Enrollment_Year=B$5,Enrollment_Department=$A11),2,true,1,true),,1))),)"),"")</f>
        <v/>
      </c>
      <c r="C11" s="49" t="str">
        <f>IFERROR(__xludf.DUMMYFUNCTION("IFNA(JOIN(CHAR(10),UNIQUE(INDEX(SORT(FILTER({Enrollment_Title, Enrollment_Order},Enrollment_Include,Enrollment_Host_ID=IEH_HostID,Enrollment_Year=C$5,Enrollment_Department=$A11),2,true,1,true),,1))),)"),"")</f>
        <v/>
      </c>
      <c r="D11" s="49" t="str">
        <f>IFERROR(__xludf.DUMMYFUNCTION("IFNA(JOIN(CHAR(10),UNIQUE(INDEX(SORT(FILTER({Enrollment_Title, Enrollment_Order},Enrollment_Include,Enrollment_Host_ID=IEH_HostID,Enrollment_Year=D$5,Enrollment_Department=$A11),2,true,1,true),,1))),)"),"")</f>
        <v/>
      </c>
      <c r="E11" s="49" t="str">
        <f>IFERROR(__xludf.DUMMYFUNCTION("IFNA(JOIN(CHAR(10),UNIQUE(INDEX(SORT(FILTER({Enrollment_Title, Enrollment_Order},Enrollment_Include,Enrollment_Host_ID=IEH_HostID,Enrollment_Year=E$5,Enrollment_Department=$A11),2,true,1,true),,1))),)"),"")</f>
        <v/>
      </c>
      <c r="F11" s="49" t="str">
        <f>IFERROR(__xludf.DUMMYFUNCTION("IFNA(JOIN(CHAR(10),UNIQUE(INDEX(SORT(FILTER({Enrollment_Title, Enrollment_Order},Enrollment_Include,Enrollment_Host_ID=IEH_HostID,Enrollment_Year=F$5,Enrollment_Department=$A11),2,true,1,true),,1))),)"),"")</f>
        <v/>
      </c>
    </row>
    <row r="12">
      <c r="A12" s="48" t="s">
        <v>61</v>
      </c>
      <c r="B12" s="49" t="str">
        <f>IFERROR(__xludf.DUMMYFUNCTION("IFNA(JOIN(CHAR(10),UNIQUE(INDEX(SORT(FILTER({Enrollment_Title, Enrollment_Order},Enrollment_Include,Enrollment_Host_ID=IEH_HostID,Enrollment_Year=B$5,Enrollment_Department=$A12),2,true,1,true),,1))),)"),"")</f>
        <v/>
      </c>
      <c r="C12" s="49" t="str">
        <f>IFERROR(__xludf.DUMMYFUNCTION("IFNA(JOIN(CHAR(10),UNIQUE(INDEX(SORT(FILTER({Enrollment_Title, Enrollment_Order},Enrollment_Include,Enrollment_Host_ID=IEH_HostID,Enrollment_Year=C$5,Enrollment_Department=$A12),2,true,1,true),,1))),)"),"")</f>
        <v/>
      </c>
      <c r="D12" s="49" t="str">
        <f>IFERROR(__xludf.DUMMYFUNCTION("IFNA(JOIN(CHAR(10),UNIQUE(INDEX(SORT(FILTER({Enrollment_Title, Enrollment_Order},Enrollment_Include,Enrollment_Host_ID=IEH_HostID,Enrollment_Year=D$5,Enrollment_Department=$A12),2,true,1,true),,1))),)"),"")</f>
        <v/>
      </c>
      <c r="E12" s="49" t="str">
        <f>IFERROR(__xludf.DUMMYFUNCTION("IFNA(JOIN(CHAR(10),UNIQUE(INDEX(SORT(FILTER({Enrollment_Title, Enrollment_Order},Enrollment_Include,Enrollment_Host_ID=IEH_HostID,Enrollment_Year=E$5,Enrollment_Department=$A12),2,true,1,true),,1))),)"),"")</f>
        <v/>
      </c>
      <c r="F12" s="49" t="str">
        <f>IFERROR(__xludf.DUMMYFUNCTION("IFNA(JOIN(CHAR(10),UNIQUE(INDEX(SORT(FILTER({Enrollment_Title, Enrollment_Order},Enrollment_Include,Enrollment_Host_ID=IEH_HostID,Enrollment_Year=F$5,Enrollment_Department=$A12),2,true,1,true),,1))),)"),"")</f>
        <v/>
      </c>
    </row>
    <row r="13">
      <c r="A13" s="48" t="s">
        <v>62</v>
      </c>
      <c r="B13" s="49" t="str">
        <f>IFERROR(__xludf.DUMMYFUNCTION("IFNA(JOIN(CHAR(10),UNIQUE(INDEX(SORT(FILTER({Enrollment_Title, Enrollment_Order},Enrollment_Include,Enrollment_Host_ID=IEH_HostID,Enrollment_Year=B$5,Enrollment_Department=$A13),2,true,1,true),,1))),)"),"")</f>
        <v/>
      </c>
      <c r="C13" s="49" t="str">
        <f>IFERROR(__xludf.DUMMYFUNCTION("IFNA(JOIN(CHAR(10),UNIQUE(INDEX(SORT(FILTER({Enrollment_Title, Enrollment_Order},Enrollment_Include,Enrollment_Host_ID=IEH_HostID,Enrollment_Year=C$5,Enrollment_Department=$A13),2,true,1,true),,1))),)"),"")</f>
        <v/>
      </c>
      <c r="D13" s="49" t="str">
        <f>IFERROR(__xludf.DUMMYFUNCTION("IFNA(JOIN(CHAR(10),UNIQUE(INDEX(SORT(FILTER({Enrollment_Title, Enrollment_Order},Enrollment_Include,Enrollment_Host_ID=IEH_HostID,Enrollment_Year=D$5,Enrollment_Department=$A13),2,true,1,true),,1))),)"),"")</f>
        <v/>
      </c>
      <c r="E13" s="49" t="str">
        <f>IFERROR(__xludf.DUMMYFUNCTION("IFNA(JOIN(CHAR(10),UNIQUE(INDEX(SORT(FILTER({Enrollment_Title, Enrollment_Order},Enrollment_Include,Enrollment_Host_ID=IEH_HostID,Enrollment_Year=E$5,Enrollment_Department=$A13),2,true,1,true),,1))),)"),"")</f>
        <v/>
      </c>
      <c r="F13" s="49" t="str">
        <f>IFERROR(__xludf.DUMMYFUNCTION("IFNA(JOIN(CHAR(10),UNIQUE(INDEX(SORT(FILTER({Enrollment_Title, Enrollment_Order},Enrollment_Include,Enrollment_Host_ID=IEH_HostID,Enrollment_Year=F$5,Enrollment_Department=$A13),2,true,1,true),,1))),)"),"")</f>
        <v/>
      </c>
    </row>
    <row r="14">
      <c r="A14" s="48" t="s">
        <v>63</v>
      </c>
      <c r="B14" s="49" t="str">
        <f>IFERROR(__xludf.DUMMYFUNCTION("IFNA(JOIN(CHAR(10),UNIQUE(INDEX(SORT(FILTER({Enrollment_Title, Enrollment_Order},Enrollment_Include,Enrollment_Host_ID=IEH_HostID,Enrollment_Year=B$5,Enrollment_Department=$A14),2,true,1,true),,1))),)"),"")</f>
        <v/>
      </c>
      <c r="C14" s="49" t="str">
        <f>IFERROR(__xludf.DUMMYFUNCTION("IFNA(JOIN(CHAR(10),UNIQUE(INDEX(SORT(FILTER({Enrollment_Title, Enrollment_Order},Enrollment_Include,Enrollment_Host_ID=IEH_HostID,Enrollment_Year=C$5,Enrollment_Department=$A14),2,true,1,true),,1))),)"),"")</f>
        <v/>
      </c>
      <c r="D14" s="49" t="str">
        <f>IFERROR(__xludf.DUMMYFUNCTION("IFNA(JOIN(CHAR(10),UNIQUE(INDEX(SORT(FILTER({Enrollment_Title, Enrollment_Order},Enrollment_Include,Enrollment_Host_ID=IEH_HostID,Enrollment_Year=D$5,Enrollment_Department=$A14),2,true,1,true),,1))),)"),"")</f>
        <v/>
      </c>
      <c r="E14" s="49" t="str">
        <f>IFERROR(__xludf.DUMMYFUNCTION("IFNA(JOIN(CHAR(10),UNIQUE(INDEX(SORT(FILTER({Enrollment_Title, Enrollment_Order},Enrollment_Include,Enrollment_Host_ID=IEH_HostID,Enrollment_Year=E$5,Enrollment_Department=$A14),2,true,1,true),,1))),)"),"")</f>
        <v/>
      </c>
      <c r="F14" s="49" t="str">
        <f>IFERROR(__xludf.DUMMYFUNCTION("IFNA(JOIN(CHAR(10),UNIQUE(INDEX(SORT(FILTER({Enrollment_Title, Enrollment_Order},Enrollment_Include,Enrollment_Host_ID=IEH_HostID,Enrollment_Year=F$5,Enrollment_Department=$A14),2,true,1,true),,1))),)"),"")</f>
        <v/>
      </c>
    </row>
    <row r="15">
      <c r="A15" s="48" t="s">
        <v>64</v>
      </c>
      <c r="B15" s="49" t="str">
        <f>IFERROR(__xludf.DUMMYFUNCTION("IFNA(JOIN(CHAR(10),UNIQUE(INDEX(SORT(FILTER({Enrollment_Title, Enrollment_Order},Enrollment_Include,Enrollment_Host_ID=IEH_HostID,Enrollment_Year=B$5,Enrollment_Department=$A15),2,true,1,true),,1))),)"),"")</f>
        <v/>
      </c>
      <c r="C15" s="49" t="str">
        <f>IFERROR(__xludf.DUMMYFUNCTION("IFNA(JOIN(CHAR(10),UNIQUE(INDEX(SORT(FILTER({Enrollment_Title, Enrollment_Order},Enrollment_Include,Enrollment_Host_ID=IEH_HostID,Enrollment_Year=C$5,Enrollment_Department=$A15),2,true,1,true),,1))),)"),"")</f>
        <v/>
      </c>
      <c r="D15" s="49" t="str">
        <f>IFERROR(__xludf.DUMMYFUNCTION("IFNA(JOIN(CHAR(10),UNIQUE(INDEX(SORT(FILTER({Enrollment_Title, Enrollment_Order},Enrollment_Include,Enrollment_Host_ID=IEH_HostID,Enrollment_Year=D$5,Enrollment_Department=$A15),2,true,1,true),,1))),)"),"")</f>
        <v/>
      </c>
      <c r="E15" s="49" t="str">
        <f>IFERROR(__xludf.DUMMYFUNCTION("IFNA(JOIN(CHAR(10),UNIQUE(INDEX(SORT(FILTER({Enrollment_Title, Enrollment_Order},Enrollment_Include,Enrollment_Host_ID=IEH_HostID,Enrollment_Year=E$5,Enrollment_Department=$A15),2,true,1,true),,1))),)"),"")</f>
        <v/>
      </c>
      <c r="F15" s="49" t="str">
        <f>IFERROR(__xludf.DUMMYFUNCTION("IFNA(JOIN(CHAR(10),UNIQUE(INDEX(SORT(FILTER({Enrollment_Title, Enrollment_Order},Enrollment_Include,Enrollment_Host_ID=IEH_HostID,Enrollment_Year=F$5,Enrollment_Department=$A15),2,true,1,true),,1))),)"),"")</f>
        <v/>
      </c>
    </row>
    <row r="16">
      <c r="A16" s="48" t="s">
        <v>65</v>
      </c>
      <c r="B16" s="49" t="str">
        <f>IFERROR(__xludf.DUMMYFUNCTION("IFNA(JOIN(CHAR(10),UNIQUE(INDEX(SORT(FILTER({Enrollment_Title, Enrollment_Order},Enrollment_Include,Enrollment_Host_ID=IEH_HostID,Enrollment_Year=B$5,Enrollment_Department=$A16),2,true,1,true),,1))),)"),"")</f>
        <v/>
      </c>
      <c r="C16" s="49" t="str">
        <f>IFERROR(__xludf.DUMMYFUNCTION("IFNA(JOIN(CHAR(10),UNIQUE(INDEX(SORT(FILTER({Enrollment_Title, Enrollment_Order},Enrollment_Include,Enrollment_Host_ID=IEH_HostID,Enrollment_Year=C$5,Enrollment_Department=$A16),2,true,1,true),,1))),)"),"")</f>
        <v/>
      </c>
      <c r="D16" s="49" t="str">
        <f>IFERROR(__xludf.DUMMYFUNCTION("IFNA(JOIN(CHAR(10),UNIQUE(INDEX(SORT(FILTER({Enrollment_Title, Enrollment_Order},Enrollment_Include,Enrollment_Host_ID=IEH_HostID,Enrollment_Year=D$5,Enrollment_Department=$A16),2,true,1,true),,1))),)"),"")</f>
        <v/>
      </c>
      <c r="E16" s="49" t="str">
        <f>IFERROR(__xludf.DUMMYFUNCTION("IFNA(JOIN(CHAR(10),UNIQUE(INDEX(SORT(FILTER({Enrollment_Title, Enrollment_Order},Enrollment_Include,Enrollment_Host_ID=IEH_HostID,Enrollment_Year=E$5,Enrollment_Department=$A16),2,true,1,true),,1))),)"),"")</f>
        <v/>
      </c>
      <c r="F16" s="49" t="str">
        <f>IFERROR(__xludf.DUMMYFUNCTION("IFNA(JOIN(CHAR(10),UNIQUE(INDEX(SORT(FILTER({Enrollment_Title, Enrollment_Order},Enrollment_Include,Enrollment_Host_ID=IEH_HostID,Enrollment_Year=F$5,Enrollment_Department=$A16),2,true,1,true),,1))),)"),"")</f>
        <v/>
      </c>
    </row>
  </sheetData>
  <dataValidations>
    <dataValidation type="list" allowBlank="1" showErrorMessage="1" sqref="A1">
      <formula1>'Advisor List'!$I$2:$I16</formula1>
    </dataValidation>
  </dataValidations>
  <drawing r:id="rId1"/>
</worksheet>
</file>