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gend" sheetId="1" r:id="rId4"/>
    <sheet state="visible" name="Parameters" sheetId="2" r:id="rId5"/>
    <sheet state="visible" name="Available Courses" sheetId="3" r:id="rId6"/>
    <sheet state="visible" name="Course Plan Inventory" sheetId="4" r:id="rId7"/>
    <sheet state="visible" name="Student Folder Inventory" sheetId="5" r:id="rId8"/>
    <sheet state="visible" name="Advisor Folder Inventory" sheetId="6" r:id="rId9"/>
    <sheet state="visible" name="Plans Form Folder Inventory" sheetId="7" r:id="rId10"/>
    <sheet state="visible" name="Folders Form Folder Inventory" sheetId="8" r:id="rId11"/>
    <sheet state="visible" name="Student List" sheetId="9" r:id="rId12"/>
    <sheet state="visible" name="Advisor List" sheetId="10" r:id="rId13"/>
    <sheet state="visible" name="Advisor List (Previous Year)" sheetId="11" r:id="rId14"/>
    <sheet state="visible" name="Course List" sheetId="12" r:id="rId15"/>
    <sheet state="visible" name="Courses by Department" sheetId="13" r:id="rId16"/>
    <sheet state="visible" name="Historical Enrollment" sheetId="14" r:id="rId17"/>
    <sheet state="visible" name="Individual Enrollment History" sheetId="15" r:id="rId18"/>
  </sheets>
  <definedNames>
    <definedName name="IEH_Years">'Individual Enrollment History'!$B$5:$F$5</definedName>
    <definedName name="Enrollment_Title">'Historical Enrollment'!$T:$T</definedName>
    <definedName name="Param_FormFolderNameFormat">Parameters!$B$3</definedName>
    <definedName name="Param_StudentFolderNameFormat">Parameters!$B$4</definedName>
    <definedName name="Enrollment_CourseCode">'Historical Enrollment'!$I:$I</definedName>
    <definedName name="Course_ID">'Course List'!$A$2</definedName>
    <definedName name="Course_Available">'Course List'!$K$2</definedName>
    <definedName name="IEH_GradYear">'Individual Enrollment History'!$D$2</definedName>
    <definedName name="Param_CoursePlanNameFormat">Parameters!$B$6</definedName>
    <definedName name="Enrollment_DepartmentList">'Historical Enrollment'!$L:$L</definedName>
    <definedName name="Enrollment_Order">'Historical Enrollment'!$S:$S</definedName>
    <definedName name="Clean_Params">Parameters!$B$8:$B$10</definedName>
    <definedName name="Enrollment_Host_ID">'Historical Enrollment'!$D:$D</definedName>
    <definedName name="Course_Department">'Course List'!$D$2</definedName>
    <definedName name="Param_StudiesCommittee">Parameters!$B$8</definedName>
    <definedName name="Enrollment_Department">'Historical Enrollment'!$Q:$Q</definedName>
    <definedName name="Clean_AvailableCourses">'Available Courses'!$A$3</definedName>
    <definedName name="RollOver_CoursePlanPermissions">'Course Plan Inventory'!$R$2</definedName>
    <definedName name="Param_AdvisorFolderNameFormat">Parameters!$B$5</definedName>
    <definedName name="Param_RollOverAcademicYear">Parameters!$B$11</definedName>
    <definedName name="IEH_HostID_Selector">'Individual Enrollment History'!$A$2</definedName>
    <definedName name="IEH_EnrollmentHistory">'Individual Enrollment History'!$B$6:$F$16</definedName>
    <definedName name="Enrollment_Include">'Historical Enrollment'!$U:$U</definedName>
    <definedName name="Enrollment_Year">'Historical Enrollment'!$F:$F</definedName>
    <definedName name="IEH_HostID">'Individual Enrollment History'!$B$2</definedName>
    <definedName name="Param_CollegeCounselingOffice">Parameters!$B$9</definedName>
    <definedName name="Enrollment_TitleWithTerm">'Historical Enrollment'!$H:$H</definedName>
    <definedName name="IEH_NumericalYears">'Individual Enrollment History'!$B$3:$F$3</definedName>
    <definedName name="Enrollment_Status">'Historical Enrollment'!$M:$M</definedName>
    <definedName name="Enrollment_Type">'Historical Enrollment'!$N:$N</definedName>
    <definedName name="IEH_Departments">'Individual Enrollment History'!$A$6:$A$16</definedName>
    <definedName name="Param_NumOptionsPerDepartment">Parameters!$B$1</definedName>
    <definedName name="RollOver_StudentFolderPermissions">'Student Folder Inventory'!$J$2</definedName>
    <definedName name="Enrollment_ParentheticalNote">'Historical Enrollment'!$P:$P</definedName>
    <definedName name="Param_CoursePlanTemplate">Parameters!$B$10</definedName>
    <definedName name="Enrollment_TermName">'Historical Enrollment'!$K:$K</definedName>
    <definedName name="Param_NumComments">Parameters!$B$2</definedName>
    <definedName name="Enrollment_Term">'Historical Enrollment'!$R:$R</definedName>
    <definedName name="Course_Title">'Course List'!$C$2</definedName>
    <definedName name="Clean_IEH">'Individual Enrollment History'!$A$1:$A$2</definedName>
    <definedName name="Enrollment_BaseTitle">'Historical Enrollment'!$O:$O</definedName>
    <definedName name="Param_AcademicOffice">Parameters!$B$7</definedName>
    <definedName hidden="1" localSheetId="2" name="_xlnm._FilterDatabase">'Available Courses'!$A$2:$F$3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Last updated from "Student List" 8/16/2023, 8:46:13 PM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Last updated from "Advisor List" 8/15/2023, 1:02:33 PM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Last updated from "Course List" 3/31/2023, 8:52:02 AM</t>
      </text>
    </comment>
  </commentList>
</comments>
</file>

<file path=xl/sharedStrings.xml><?xml version="1.0" encoding="utf-8"?>
<sst xmlns="http://schemas.openxmlformats.org/spreadsheetml/2006/main" count="1656" uniqueCount="1477">
  <si>
    <t>Cell Color Legend</t>
  </si>
  <si>
    <t>Data synced from Blackbaud</t>
  </si>
  <si>
    <t>Do not edit</t>
  </si>
  <si>
    <t>Data maintained by the Course Planning add-on</t>
  </si>
  <si>
    <t>Data calculated by formula</t>
  </si>
  <si>
    <t>and, most importantly…</t>
  </si>
  <si>
    <t>Data editable by users</t>
  </si>
  <si>
    <t>Number of Options per Department</t>
  </si>
  <si>
    <t>Number of Comments</t>
  </si>
  <si>
    <t>Form Folder Name Format</t>
  </si>
  <si>
    <t>Class of {{gradYear}}</t>
  </si>
  <si>
    <t>Student Folder Name Format</t>
  </si>
  <si>
    <t>{{lastName}}, {{firstName}} ‘{{abbrevGradYear}}</t>
  </si>
  <si>
    <t>Advisor Folder Name Format</t>
  </si>
  <si>
    <t>{{lastName}}, {{firstName}} - Advisee Course Plans</t>
  </si>
  <si>
    <t>Course Plan Name Format</t>
  </si>
  <si>
    <t>{{lastName}}, {{firstName}} ‘{{abbrevGradYear}} Course Plan</t>
  </si>
  <si>
    <t>Academic Office</t>
  </si>
  <si>
    <t>cp-ao@groton.org</t>
  </si>
  <si>
    <t>Studies Committee</t>
  </si>
  <si>
    <t>College Counseling Office</t>
  </si>
  <si>
    <t>Course Plan Template</t>
  </si>
  <si>
    <t>Roll-over Academic Year</t>
  </si>
  <si>
    <t>Course ID</t>
  </si>
  <si>
    <t>Course Title (with term)</t>
  </si>
  <si>
    <t>Department</t>
  </si>
  <si>
    <t>Formatted Description</t>
  </si>
  <si>
    <t>Available</t>
  </si>
  <si>
    <t>Host ID</t>
  </si>
  <si>
    <t>Course Plan ID</t>
  </si>
  <si>
    <t>Course Plan URL</t>
  </si>
  <si>
    <t>Permissions Updated</t>
  </si>
  <si>
    <t>Version</t>
  </si>
  <si>
    <t>Incomplete</t>
  </si>
  <si>
    <t>0.2.1</t>
  </si>
  <si>
    <t>Student Folder ID</t>
  </si>
  <si>
    <t>Student Folder URL</t>
  </si>
  <si>
    <t>Advisor Email</t>
  </si>
  <si>
    <t>Advisor Folder ID</t>
  </si>
  <si>
    <t>Advisor Folder URL</t>
  </si>
  <si>
    <t>ROOT</t>
  </si>
  <si>
    <t>FILE_ID</t>
  </si>
  <si>
    <t>https://drive.google.com/drive/folders/FOLDER_ID</t>
  </si>
  <si>
    <t>Form</t>
  </si>
  <si>
    <t>Form Folder ID</t>
  </si>
  <si>
    <t>Form Folder URL</t>
  </si>
  <si>
    <t>Folder ID</t>
  </si>
  <si>
    <t>Folder URL</t>
  </si>
  <si>
    <t>Student Email</t>
  </si>
  <si>
    <t>Student First Name</t>
  </si>
  <si>
    <t>Student Last Name</t>
  </si>
  <si>
    <t>Grad Year</t>
  </si>
  <si>
    <t>A000475466</t>
  </si>
  <si>
    <t>WRichardson28@groton.org</t>
  </si>
  <si>
    <t>Will</t>
  </si>
  <si>
    <t>Richardson</t>
  </si>
  <si>
    <t>A001148257</t>
  </si>
  <si>
    <t>SLewin26@groton.org</t>
  </si>
  <si>
    <t>Seb</t>
  </si>
  <si>
    <t>Lewin</t>
  </si>
  <si>
    <t>A005929732</t>
  </si>
  <si>
    <t>JMedeiros26@groton.org</t>
  </si>
  <si>
    <t>Jacob</t>
  </si>
  <si>
    <t>Medeiros</t>
  </si>
  <si>
    <t>A019776094</t>
  </si>
  <si>
    <t>SVentillaAbelsnes27@groton.org</t>
  </si>
  <si>
    <t>Sebastian</t>
  </si>
  <si>
    <t>Ventilla Abelsnes</t>
  </si>
  <si>
    <t>A020730838</t>
  </si>
  <si>
    <t>DYe28@groton.org</t>
  </si>
  <si>
    <t>Chloe</t>
  </si>
  <si>
    <t>Ye</t>
  </si>
  <si>
    <t>A021940847</t>
  </si>
  <si>
    <t>MOlateju27@groton.org</t>
  </si>
  <si>
    <t>Morayo</t>
  </si>
  <si>
    <t>Olateju</t>
  </si>
  <si>
    <t>A026068224</t>
  </si>
  <si>
    <t>ABurnett25@groton.org</t>
  </si>
  <si>
    <t>Mimi</t>
  </si>
  <si>
    <t>Burnett</t>
  </si>
  <si>
    <t>A030056023</t>
  </si>
  <si>
    <t>MChoi28@groton.org</t>
  </si>
  <si>
    <t>Max</t>
  </si>
  <si>
    <t>Choi</t>
  </si>
  <si>
    <t>A039293179</t>
  </si>
  <si>
    <t>HSeilheimer27@groton.org</t>
  </si>
  <si>
    <t>Henry</t>
  </si>
  <si>
    <t>Seilheimer</t>
  </si>
  <si>
    <t>A053724820</t>
  </si>
  <si>
    <t>CCohen27@groton.org</t>
  </si>
  <si>
    <t>Charlotte</t>
  </si>
  <si>
    <t>Cohen</t>
  </si>
  <si>
    <t>A057312277</t>
  </si>
  <si>
    <t>SOgundipe27@groton.org</t>
  </si>
  <si>
    <t>Sanya</t>
  </si>
  <si>
    <t>Ogundipe</t>
  </si>
  <si>
    <t>A062452220</t>
  </si>
  <si>
    <t>ONwulia26@groton.org</t>
  </si>
  <si>
    <t>Onyeka</t>
  </si>
  <si>
    <t>Nwulia</t>
  </si>
  <si>
    <t>A066368738</t>
  </si>
  <si>
    <t>MGarciarramosPetricioli26@groton.org</t>
  </si>
  <si>
    <t>Mateo</t>
  </si>
  <si>
    <t>Garciarramos Petricioli</t>
  </si>
  <si>
    <t>A079087763</t>
  </si>
  <si>
    <t>CGreen27@groton.org</t>
  </si>
  <si>
    <t>Cecily</t>
  </si>
  <si>
    <t>Green</t>
  </si>
  <si>
    <t>A080644064</t>
  </si>
  <si>
    <t>ZErkoc26@groton.org</t>
  </si>
  <si>
    <t>Zeynep</t>
  </si>
  <si>
    <t>Erkoç</t>
  </si>
  <si>
    <t>A083963442</t>
  </si>
  <si>
    <t>AFlynn27@groton.org</t>
  </si>
  <si>
    <t>Aiden</t>
  </si>
  <si>
    <t>Flynn</t>
  </si>
  <si>
    <t>A087269744</t>
  </si>
  <si>
    <t>YVallecha28@groton.org</t>
  </si>
  <si>
    <t>Yash</t>
  </si>
  <si>
    <t>Vallecha</t>
  </si>
  <si>
    <t>A092201130</t>
  </si>
  <si>
    <t>WBateman27@groton.org</t>
  </si>
  <si>
    <t>William</t>
  </si>
  <si>
    <t>Bateman</t>
  </si>
  <si>
    <t>A094817805</t>
  </si>
  <si>
    <t>NLuthra27@groton.org</t>
  </si>
  <si>
    <t>Nikhil</t>
  </si>
  <si>
    <t>Luthra</t>
  </si>
  <si>
    <t>A099586035</t>
  </si>
  <si>
    <t>RGudwin27@groton.org</t>
  </si>
  <si>
    <t>Reed</t>
  </si>
  <si>
    <t>Gudwin</t>
  </si>
  <si>
    <t>A108819149</t>
  </si>
  <si>
    <t>NKan28@groton.org</t>
  </si>
  <si>
    <t>Nick</t>
  </si>
  <si>
    <t>Kan</t>
  </si>
  <si>
    <t>A118469060</t>
  </si>
  <si>
    <t>PRyan26@groton.org</t>
  </si>
  <si>
    <t>Theo</t>
  </si>
  <si>
    <t>Ryan</t>
  </si>
  <si>
    <t>A125221216</t>
  </si>
  <si>
    <t>CCao27@groton.org</t>
  </si>
  <si>
    <t>Claire</t>
  </si>
  <si>
    <t>Cao</t>
  </si>
  <si>
    <t>A142567411</t>
  </si>
  <si>
    <t>JKang28@groton.org</t>
  </si>
  <si>
    <t>Jiayang</t>
  </si>
  <si>
    <t>Kang</t>
  </si>
  <si>
    <t>A165096866</t>
  </si>
  <si>
    <t>ENelson27@groton.org</t>
  </si>
  <si>
    <t>Elisabeth</t>
  </si>
  <si>
    <t>Nelson</t>
  </si>
  <si>
    <t>A168129636</t>
  </si>
  <si>
    <t>AChase27@groton.org</t>
  </si>
  <si>
    <t>Alek</t>
  </si>
  <si>
    <t>Chase</t>
  </si>
  <si>
    <t>A186911411</t>
  </si>
  <si>
    <t>QZhang28@groton.org</t>
  </si>
  <si>
    <t>GuaiGuai</t>
  </si>
  <si>
    <t>Zhang</t>
  </si>
  <si>
    <t>A195508037</t>
  </si>
  <si>
    <t>ZSmith28@groton.org</t>
  </si>
  <si>
    <t>Zoe</t>
  </si>
  <si>
    <t>Smith</t>
  </si>
  <si>
    <t>A197263871</t>
  </si>
  <si>
    <t>TFlatz-Ehrfeld27@groton.org</t>
  </si>
  <si>
    <t>Thaddaeus</t>
  </si>
  <si>
    <t>Flatz-Ehrfeld</t>
  </si>
  <si>
    <t>A219023978</t>
  </si>
  <si>
    <t>JClark27@groton.org</t>
  </si>
  <si>
    <t>Jasper</t>
  </si>
  <si>
    <t>Clark</t>
  </si>
  <si>
    <t>A234482983</t>
  </si>
  <si>
    <t>CLoomis28@groton.org</t>
  </si>
  <si>
    <t>Cora</t>
  </si>
  <si>
    <t>Loomis</t>
  </si>
  <si>
    <t>A271278521</t>
  </si>
  <si>
    <t>IHall28@groton.org</t>
  </si>
  <si>
    <t>Izzy</t>
  </si>
  <si>
    <t>Hall</t>
  </si>
  <si>
    <t>A302907543</t>
  </si>
  <si>
    <t>AHolden27@groton.org</t>
  </si>
  <si>
    <t>Alex</t>
  </si>
  <si>
    <t>Holden</t>
  </si>
  <si>
    <t>A305400501</t>
  </si>
  <si>
    <t>HMullins27@groton.org</t>
  </si>
  <si>
    <t>Harriet</t>
  </si>
  <si>
    <t>Mullins</t>
  </si>
  <si>
    <t>A308823292</t>
  </si>
  <si>
    <t>NHolden27@groton.org</t>
  </si>
  <si>
    <t>A331937774</t>
  </si>
  <si>
    <t>NKosolpisit26@groton.org</t>
  </si>
  <si>
    <t>Natcha</t>
  </si>
  <si>
    <t>Kosolpisit</t>
  </si>
  <si>
    <t>A365391176</t>
  </si>
  <si>
    <t>SZhu27@groton.org</t>
  </si>
  <si>
    <t>Apple</t>
  </si>
  <si>
    <t>Zhu</t>
  </si>
  <si>
    <t>A366402581</t>
  </si>
  <si>
    <t>ISkulte28@groton.org</t>
  </si>
  <si>
    <t>Skulte</t>
  </si>
  <si>
    <t>A374578434</t>
  </si>
  <si>
    <t>LClottey27@groton.org</t>
  </si>
  <si>
    <t>Lumi</t>
  </si>
  <si>
    <t>Clottey</t>
  </si>
  <si>
    <t>A384630411</t>
  </si>
  <si>
    <t>CDunn26@groton.org</t>
  </si>
  <si>
    <t>Cam</t>
  </si>
  <si>
    <t>Dunn</t>
  </si>
  <si>
    <t>A395958644</t>
  </si>
  <si>
    <t>EYan27@groton.org</t>
  </si>
  <si>
    <t>Ethan</t>
  </si>
  <si>
    <t>Yan</t>
  </si>
  <si>
    <t>A398175419</t>
  </si>
  <si>
    <t>ALeng28@groton.org</t>
  </si>
  <si>
    <t>Alicia</t>
  </si>
  <si>
    <t>Leng</t>
  </si>
  <si>
    <t>A406556267</t>
  </si>
  <si>
    <t>RFischer28@groton.org</t>
  </si>
  <si>
    <t>Rose</t>
  </si>
  <si>
    <t>Fischer</t>
  </si>
  <si>
    <t>A429289319</t>
  </si>
  <si>
    <t>YLu27@groton.org</t>
  </si>
  <si>
    <t>Samuel</t>
  </si>
  <si>
    <t>Lu</t>
  </si>
  <si>
    <t>A432256123</t>
  </si>
  <si>
    <t>OSpring28@groton.org</t>
  </si>
  <si>
    <t>Owen</t>
  </si>
  <si>
    <t>Spring</t>
  </si>
  <si>
    <t>A440809148</t>
  </si>
  <si>
    <t>TDaniels27@groton.org</t>
  </si>
  <si>
    <t>Archer</t>
  </si>
  <si>
    <t>Daniels</t>
  </si>
  <si>
    <t>A442726065</t>
  </si>
  <si>
    <t>EChen28@groton.org</t>
  </si>
  <si>
    <t>Erin</t>
  </si>
  <si>
    <t>Chen</t>
  </si>
  <si>
    <t>A454331035</t>
  </si>
  <si>
    <t>HHughes25@groton.org</t>
  </si>
  <si>
    <t>Hazel</t>
  </si>
  <si>
    <t>Hughes</t>
  </si>
  <si>
    <t>A455219898</t>
  </si>
  <si>
    <t>GLick26@groton.org</t>
  </si>
  <si>
    <t>Georgie</t>
  </si>
  <si>
    <t>Lick</t>
  </si>
  <si>
    <t>A466336591</t>
  </si>
  <si>
    <t>SPleasants27@groton.org</t>
  </si>
  <si>
    <t>Saniya</t>
  </si>
  <si>
    <t>Pleasants</t>
  </si>
  <si>
    <t>A475196116</t>
  </si>
  <si>
    <t>HShin27@groton.org</t>
  </si>
  <si>
    <t>Hayun</t>
  </si>
  <si>
    <t>Shin</t>
  </si>
  <si>
    <t>A497353493</t>
  </si>
  <si>
    <t>CConnell26@groton.org</t>
  </si>
  <si>
    <t>Cedar</t>
  </si>
  <si>
    <t>Connell</t>
  </si>
  <si>
    <t>A510003998</t>
  </si>
  <si>
    <t>JDalton28@groton.org</t>
  </si>
  <si>
    <t>Jack</t>
  </si>
  <si>
    <t>Dalton</t>
  </si>
  <si>
    <t>A525424424</t>
  </si>
  <si>
    <t>JWu28@groton.org</t>
  </si>
  <si>
    <t>Jeffrey</t>
  </si>
  <si>
    <t>Wu</t>
  </si>
  <si>
    <t>A538964591</t>
  </si>
  <si>
    <t>BHuai27@groton.org</t>
  </si>
  <si>
    <t>Bo</t>
  </si>
  <si>
    <t>Huai</t>
  </si>
  <si>
    <t>A53954</t>
  </si>
  <si>
    <t>cyang25@groton.org</t>
  </si>
  <si>
    <t>Caiyu</t>
  </si>
  <si>
    <t>Yang</t>
  </si>
  <si>
    <t>A545991451</t>
  </si>
  <si>
    <t>DPalmer25@groton.org</t>
  </si>
  <si>
    <t>Daniel</t>
  </si>
  <si>
    <t>Palmer</t>
  </si>
  <si>
    <t>A546243206</t>
  </si>
  <si>
    <t>HZheng28@groton.org</t>
  </si>
  <si>
    <t>Hansen</t>
  </si>
  <si>
    <t>Zheng</t>
  </si>
  <si>
    <t>A558530979</t>
  </si>
  <si>
    <t>KRyanKirby27@groton.org</t>
  </si>
  <si>
    <t>Kaeleigh</t>
  </si>
  <si>
    <t>Ryan Kirby</t>
  </si>
  <si>
    <t>A55903</t>
  </si>
  <si>
    <t>tchen24@groton.org</t>
  </si>
  <si>
    <t>A561481183</t>
  </si>
  <si>
    <t>EWood26@groton.org</t>
  </si>
  <si>
    <t>Elliot</t>
  </si>
  <si>
    <t>Wood</t>
  </si>
  <si>
    <t>A564694181</t>
  </si>
  <si>
    <t>OAdelakin28@groton.org</t>
  </si>
  <si>
    <t>Susan</t>
  </si>
  <si>
    <t>Adelakin</t>
  </si>
  <si>
    <t>A58945</t>
  </si>
  <si>
    <t>zzhang24@groton.org</t>
  </si>
  <si>
    <t>Tommy</t>
  </si>
  <si>
    <t>A59069</t>
  </si>
  <si>
    <t>agulyansky24@groton.org</t>
  </si>
  <si>
    <t>Alisa</t>
  </si>
  <si>
    <t>Gulyansky</t>
  </si>
  <si>
    <t>A59370</t>
  </si>
  <si>
    <t>lma24@groton.org</t>
  </si>
  <si>
    <t>Marlene</t>
  </si>
  <si>
    <t>Ma</t>
  </si>
  <si>
    <t>A59375</t>
  </si>
  <si>
    <t>eengstrom24@groton.org</t>
  </si>
  <si>
    <t>Emelie</t>
  </si>
  <si>
    <t>Engström</t>
  </si>
  <si>
    <t>A59461</t>
  </si>
  <si>
    <t>mlu24@groton.org</t>
  </si>
  <si>
    <t>Michael</t>
  </si>
  <si>
    <t>A59546</t>
  </si>
  <si>
    <t>lquigley24@groton.org</t>
  </si>
  <si>
    <t>Leo</t>
  </si>
  <si>
    <t>Quigley</t>
  </si>
  <si>
    <t>A59579</t>
  </si>
  <si>
    <t>jlai24@groton.org</t>
  </si>
  <si>
    <t>Jonathan</t>
  </si>
  <si>
    <t>Lai</t>
  </si>
  <si>
    <t>A59793</t>
  </si>
  <si>
    <t>mstclair24@groton.org</t>
  </si>
  <si>
    <t>Maddie</t>
  </si>
  <si>
    <t>St. Clair</t>
  </si>
  <si>
    <t>A59810</t>
  </si>
  <si>
    <t>gcolarusso24@groton.org</t>
  </si>
  <si>
    <t>Giulia</t>
  </si>
  <si>
    <t>Colarusso</t>
  </si>
  <si>
    <t>A59894</t>
  </si>
  <si>
    <t>awerkun24@groton.org</t>
  </si>
  <si>
    <t>Arianna</t>
  </si>
  <si>
    <t>Werkun</t>
  </si>
  <si>
    <t>A59895</t>
  </si>
  <si>
    <t>ewerkun26@groton.org</t>
  </si>
  <si>
    <t>Emilia</t>
  </si>
  <si>
    <t>A60099</t>
  </si>
  <si>
    <t>kley24@groton.org</t>
  </si>
  <si>
    <t>Keira</t>
  </si>
  <si>
    <t>Ley</t>
  </si>
  <si>
    <t>A60156</t>
  </si>
  <si>
    <t>dporter24@groton.org</t>
  </si>
  <si>
    <t>David</t>
  </si>
  <si>
    <t>Porter</t>
  </si>
  <si>
    <t>A60190</t>
  </si>
  <si>
    <t>ggura24@groton.org</t>
  </si>
  <si>
    <t>Griffin</t>
  </si>
  <si>
    <t>Gura</t>
  </si>
  <si>
    <t>A60487</t>
  </si>
  <si>
    <t>bmcavoy24@groton.org</t>
  </si>
  <si>
    <t>Bridget</t>
  </si>
  <si>
    <t>McAvoy</t>
  </si>
  <si>
    <t>A60612</t>
  </si>
  <si>
    <t>avallecha25@groton.org</t>
  </si>
  <si>
    <t>Ayur</t>
  </si>
  <si>
    <t>A60718</t>
  </si>
  <si>
    <t>fnelson24@groton.org</t>
  </si>
  <si>
    <t>Forrest</t>
  </si>
  <si>
    <t>A60730</t>
  </si>
  <si>
    <t>bkeegan24@groton.org</t>
  </si>
  <si>
    <t>Patrick</t>
  </si>
  <si>
    <t>Keegan</t>
  </si>
  <si>
    <t>A60742</t>
  </si>
  <si>
    <t>etaggart24@groton.org</t>
  </si>
  <si>
    <t>Eleanor</t>
  </si>
  <si>
    <t>Taggart</t>
  </si>
  <si>
    <t>A60751</t>
  </si>
  <si>
    <t>hspence25@groton.org</t>
  </si>
  <si>
    <t>Harry</t>
  </si>
  <si>
    <t>Spence</t>
  </si>
  <si>
    <t>A607667092</t>
  </si>
  <si>
    <t>AWetenhall28@groton.org</t>
  </si>
  <si>
    <t>Andrew</t>
  </si>
  <si>
    <t>Wetenhall</t>
  </si>
  <si>
    <t>A60849</t>
  </si>
  <si>
    <t>tmontan24@groton.org</t>
  </si>
  <si>
    <t>Tyra</t>
  </si>
  <si>
    <t>Montan</t>
  </si>
  <si>
    <t>A60922</t>
  </si>
  <si>
    <t>aguo24@groton.org</t>
  </si>
  <si>
    <t>Guo</t>
  </si>
  <si>
    <t>A61003</t>
  </si>
  <si>
    <t>sbakare24@groton.org</t>
  </si>
  <si>
    <t>Sheena</t>
  </si>
  <si>
    <t>Bakare</t>
  </si>
  <si>
    <t>A61343</t>
  </si>
  <si>
    <t>chovet25@groton.org</t>
  </si>
  <si>
    <t>Christopher</t>
  </si>
  <si>
    <t>Hovet</t>
  </si>
  <si>
    <t>A61397</t>
  </si>
  <si>
    <t>rcavanaugh24@groton.org</t>
  </si>
  <si>
    <t>Ryder</t>
  </si>
  <si>
    <t>Cavanaugh</t>
  </si>
  <si>
    <t>A61880</t>
  </si>
  <si>
    <t>dfitzgerald24@groton.org</t>
  </si>
  <si>
    <t>Devin</t>
  </si>
  <si>
    <t>Fitzgerald</t>
  </si>
  <si>
    <t>A61981</t>
  </si>
  <si>
    <t>tshamsu24@groton.org</t>
  </si>
  <si>
    <t>Tsion</t>
  </si>
  <si>
    <t>Shamsu</t>
  </si>
  <si>
    <t>A62100</t>
  </si>
  <si>
    <t>jpowell24@groton.org</t>
  </si>
  <si>
    <t>Jasmine</t>
  </si>
  <si>
    <t>Powell</t>
  </si>
  <si>
    <t>A622240254</t>
  </si>
  <si>
    <t>PHolland27@groton.org</t>
  </si>
  <si>
    <t>Philip</t>
  </si>
  <si>
    <t>Holland</t>
  </si>
  <si>
    <t>A622362563</t>
  </si>
  <si>
    <t>LAusten27@groton.org</t>
  </si>
  <si>
    <t>Laura</t>
  </si>
  <si>
    <t>Austen</t>
  </si>
  <si>
    <t>A62247</t>
  </si>
  <si>
    <t>jgall24@groton.org</t>
  </si>
  <si>
    <t>Jeremy</t>
  </si>
  <si>
    <t>Gall</t>
  </si>
  <si>
    <t>A62411</t>
  </si>
  <si>
    <t>ibartsch24@groton.org</t>
  </si>
  <si>
    <t>Inga</t>
  </si>
  <si>
    <t>Bartsch</t>
  </si>
  <si>
    <t>A62442</t>
  </si>
  <si>
    <t>zwebber24@groton.org</t>
  </si>
  <si>
    <t>Zack</t>
  </si>
  <si>
    <t>Webber</t>
  </si>
  <si>
    <t>A62535</t>
  </si>
  <si>
    <t>jryan25@groton.org</t>
  </si>
  <si>
    <t>A62618</t>
  </si>
  <si>
    <t>vreece25@groton.org</t>
  </si>
  <si>
    <t>Tori</t>
  </si>
  <si>
    <t>Reece</t>
  </si>
  <si>
    <t>A62632</t>
  </si>
  <si>
    <t>lmanetz26@groton.org</t>
  </si>
  <si>
    <t>Lorry</t>
  </si>
  <si>
    <t>Manetz</t>
  </si>
  <si>
    <t>A62709</t>
  </si>
  <si>
    <t>ekhym24@groton.org</t>
  </si>
  <si>
    <t>Evan</t>
  </si>
  <si>
    <t>Khym</t>
  </si>
  <si>
    <t>A62751</t>
  </si>
  <si>
    <t>wkoukopoulos24@groton.org</t>
  </si>
  <si>
    <t>Koukopoulos</t>
  </si>
  <si>
    <t>A62759</t>
  </si>
  <si>
    <t>mkovriga24@groton.org</t>
  </si>
  <si>
    <t>Kovriga</t>
  </si>
  <si>
    <t>A62789</t>
  </si>
  <si>
    <t>apalacios24@groton.org</t>
  </si>
  <si>
    <t>Andres</t>
  </si>
  <si>
    <t>Palacios</t>
  </si>
  <si>
    <t>A62902</t>
  </si>
  <si>
    <t>zzeng25@groton.org</t>
  </si>
  <si>
    <t>Tiger</t>
  </si>
  <si>
    <t>Zeng</t>
  </si>
  <si>
    <t>A62915</t>
  </si>
  <si>
    <t>afang24@groton.org</t>
  </si>
  <si>
    <t>Allen</t>
  </si>
  <si>
    <t>Fang</t>
  </si>
  <si>
    <t>A63042</t>
  </si>
  <si>
    <t>ege24@groton.org</t>
  </si>
  <si>
    <t>Eric</t>
  </si>
  <si>
    <t>Ge</t>
  </si>
  <si>
    <t>A63063</t>
  </si>
  <si>
    <t>ljerrett24@groton.org</t>
  </si>
  <si>
    <t>Lulu</t>
  </si>
  <si>
    <t>Jerrett</t>
  </si>
  <si>
    <t>A63112</t>
  </si>
  <si>
    <t>ccreasy25@groton.org</t>
  </si>
  <si>
    <t>Caroline</t>
  </si>
  <si>
    <t>Creasy</t>
  </si>
  <si>
    <t>A63185</t>
  </si>
  <si>
    <t>karyal24@groton.org</t>
  </si>
  <si>
    <t>Kritika</t>
  </si>
  <si>
    <t>Aryal</t>
  </si>
  <si>
    <t>A63195</t>
  </si>
  <si>
    <t>jlee24@groton.org</t>
  </si>
  <si>
    <t>Jessica</t>
  </si>
  <si>
    <t>Lee</t>
  </si>
  <si>
    <t>A63237</t>
  </si>
  <si>
    <t>nkolodziej25@groton.org</t>
  </si>
  <si>
    <t>Naia</t>
  </si>
  <si>
    <t>Kolodziej</t>
  </si>
  <si>
    <t>A63254</t>
  </si>
  <si>
    <t>sklick25@groton.org</t>
  </si>
  <si>
    <t>Klick</t>
  </si>
  <si>
    <t>A63256</t>
  </si>
  <si>
    <t>cdubois24@groton.org</t>
  </si>
  <si>
    <t>Charlie</t>
  </si>
  <si>
    <t>Dubois</t>
  </si>
  <si>
    <t>A63370</t>
  </si>
  <si>
    <t>abridges24@groton.org</t>
  </si>
  <si>
    <t>Ava</t>
  </si>
  <si>
    <t>Bridges</t>
  </si>
  <si>
    <t>A63378</t>
  </si>
  <si>
    <t>carmaly24@groton.org</t>
  </si>
  <si>
    <t>CJ</t>
  </si>
  <si>
    <t>Armaly</t>
  </si>
  <si>
    <t>A63424</t>
  </si>
  <si>
    <t>jcharpentier25@groton.org</t>
  </si>
  <si>
    <t>JP</t>
  </si>
  <si>
    <t>Charpentier</t>
  </si>
  <si>
    <t>A63448</t>
  </si>
  <si>
    <t>jhan24@groton.org</t>
  </si>
  <si>
    <t>Jiwoo</t>
  </si>
  <si>
    <t>Han</t>
  </si>
  <si>
    <t>A63455</t>
  </si>
  <si>
    <t>bmilner24@groton.org</t>
  </si>
  <si>
    <t>Ben</t>
  </si>
  <si>
    <t>Milner</t>
  </si>
  <si>
    <t>A63468</t>
  </si>
  <si>
    <t>njohnson24@groton.org</t>
  </si>
  <si>
    <t>Nate</t>
  </si>
  <si>
    <t>Johnson</t>
  </si>
  <si>
    <t>A63500</t>
  </si>
  <si>
    <t>cgund24@groton.org</t>
  </si>
  <si>
    <t>Colby</t>
  </si>
  <si>
    <t>Gund</t>
  </si>
  <si>
    <t>A63507</t>
  </si>
  <si>
    <t>vgite25@groton.org</t>
  </si>
  <si>
    <t>Varun</t>
  </si>
  <si>
    <t>Gite</t>
  </si>
  <si>
    <t>A63512</t>
  </si>
  <si>
    <t>azhang25@groton.org</t>
  </si>
  <si>
    <t>Audrey</t>
  </si>
  <si>
    <t>A63531</t>
  </si>
  <si>
    <t>alin25@groton.org</t>
  </si>
  <si>
    <t>Anjanette</t>
  </si>
  <si>
    <t>Lin</t>
  </si>
  <si>
    <t>A63538</t>
  </si>
  <si>
    <t>yli24@groton.org</t>
  </si>
  <si>
    <t>April</t>
  </si>
  <si>
    <t>Li</t>
  </si>
  <si>
    <t>A63552</t>
  </si>
  <si>
    <t>arobert24@groton.org</t>
  </si>
  <si>
    <t>Agathe</t>
  </si>
  <si>
    <t>Robert</t>
  </si>
  <si>
    <t>A63600</t>
  </si>
  <si>
    <t>kbillings25@groton.org</t>
  </si>
  <si>
    <t>Kristen</t>
  </si>
  <si>
    <t>Billings</t>
  </si>
  <si>
    <t>A63603</t>
  </si>
  <si>
    <t>vhadamovsky24@groton.org</t>
  </si>
  <si>
    <t>Veronika</t>
  </si>
  <si>
    <t>Hadamovsky</t>
  </si>
  <si>
    <t>A63641</t>
  </si>
  <si>
    <t>dshyjan25@groton.org</t>
  </si>
  <si>
    <t>Danielle</t>
  </si>
  <si>
    <t>Shyjan</t>
  </si>
  <si>
    <t>A63657</t>
  </si>
  <si>
    <t>wlaws25@groton.org</t>
  </si>
  <si>
    <t>Laws</t>
  </si>
  <si>
    <t>A63668</t>
  </si>
  <si>
    <t>yzhu25@groton.org</t>
  </si>
  <si>
    <t>Sophie</t>
  </si>
  <si>
    <t>A63681</t>
  </si>
  <si>
    <t>alawrence24@groton.org</t>
  </si>
  <si>
    <t>Amos</t>
  </si>
  <si>
    <t>Lawrence</t>
  </si>
  <si>
    <t>A63708</t>
  </si>
  <si>
    <t>hbradsher26@groton.org</t>
  </si>
  <si>
    <t>Holly</t>
  </si>
  <si>
    <t>Bradsher</t>
  </si>
  <si>
    <t>A63775</t>
  </si>
  <si>
    <t>oelhadj24@groton.org</t>
  </si>
  <si>
    <t>Oliver</t>
  </si>
  <si>
    <t>El Hadj</t>
  </si>
  <si>
    <t>A63793</t>
  </si>
  <si>
    <t>igardiner24@groton.org</t>
  </si>
  <si>
    <t>Isabella</t>
  </si>
  <si>
    <t>Gardiner</t>
  </si>
  <si>
    <t>A63794</t>
  </si>
  <si>
    <t>elawore24@groton.org</t>
  </si>
  <si>
    <t>Ebun</t>
  </si>
  <si>
    <t>Lawore</t>
  </si>
  <si>
    <t>A63813</t>
  </si>
  <si>
    <t>qzhang24@groton.org</t>
  </si>
  <si>
    <t>Paopao</t>
  </si>
  <si>
    <t>A63842</t>
  </si>
  <si>
    <t>kknuppel24@groton.org</t>
  </si>
  <si>
    <t>Kit</t>
  </si>
  <si>
    <t>Knuppel</t>
  </si>
  <si>
    <t>A63894</t>
  </si>
  <si>
    <t>nsalazar24@groton.org</t>
  </si>
  <si>
    <t>Nicolas</t>
  </si>
  <si>
    <t>Salazar</t>
  </si>
  <si>
    <t>A63896</t>
  </si>
  <si>
    <t>cgranizo24@groton.org</t>
  </si>
  <si>
    <t>Carla</t>
  </si>
  <si>
    <t>Granizo</t>
  </si>
  <si>
    <t>A63939</t>
  </si>
  <si>
    <t>mkaneb25@groton.org</t>
  </si>
  <si>
    <t>Margaret</t>
  </si>
  <si>
    <t>Kaneb</t>
  </si>
  <si>
    <t>A63944</t>
  </si>
  <si>
    <t>crogers24@groton.org</t>
  </si>
  <si>
    <t>Charles</t>
  </si>
  <si>
    <t>Rogers</t>
  </si>
  <si>
    <t>A63981</t>
  </si>
  <si>
    <t>cmaturo25@groton.org</t>
  </si>
  <si>
    <t>Clara</t>
  </si>
  <si>
    <t>Maturo</t>
  </si>
  <si>
    <t>A64026</t>
  </si>
  <si>
    <t>bdeng24@groton.org</t>
  </si>
  <si>
    <t>Brittany</t>
  </si>
  <si>
    <t>Deng</t>
  </si>
  <si>
    <t>A64052</t>
  </si>
  <si>
    <t>amago24@groton.org</t>
  </si>
  <si>
    <t>Aryan</t>
  </si>
  <si>
    <t>Mago</t>
  </si>
  <si>
    <t>A64140</t>
  </si>
  <si>
    <t>agaye24@groton.org</t>
  </si>
  <si>
    <t>Afrika</t>
  </si>
  <si>
    <t>Gaye</t>
  </si>
  <si>
    <t>A64217</t>
  </si>
  <si>
    <t>jspada24@groton.org</t>
  </si>
  <si>
    <t>Julia</t>
  </si>
  <si>
    <t>Spada</t>
  </si>
  <si>
    <t>A64225</t>
  </si>
  <si>
    <t>sedelin24@groton.org</t>
  </si>
  <si>
    <t>Sophia</t>
  </si>
  <si>
    <t>Edelin</t>
  </si>
  <si>
    <t>A64307</t>
  </si>
  <si>
    <t>gcronin24@groton.org</t>
  </si>
  <si>
    <t>Gavin</t>
  </si>
  <si>
    <t>Cronin</t>
  </si>
  <si>
    <t>A64378</t>
  </si>
  <si>
    <t>dgura25@groton.org</t>
  </si>
  <si>
    <t>Devon</t>
  </si>
  <si>
    <t>A64439</t>
  </si>
  <si>
    <t>dadinkrah24@groton.org</t>
  </si>
  <si>
    <t>Daisy</t>
  </si>
  <si>
    <t>Adinkrah</t>
  </si>
  <si>
    <t>A64625</t>
  </si>
  <si>
    <t>mfan25@groton.org</t>
  </si>
  <si>
    <t>Fan</t>
  </si>
  <si>
    <t>A64638</t>
  </si>
  <si>
    <t>lhuang25@groton.org</t>
  </si>
  <si>
    <t>Lola</t>
  </si>
  <si>
    <t>Huang</t>
  </si>
  <si>
    <t>A64781</t>
  </si>
  <si>
    <t>gjanusz24@groton.org</t>
  </si>
  <si>
    <t>Grace</t>
  </si>
  <si>
    <t>Janusz</t>
  </si>
  <si>
    <t>A64798</t>
  </si>
  <si>
    <t>dwilliams25@groton.org</t>
  </si>
  <si>
    <t>Daivyon</t>
  </si>
  <si>
    <t>Williams</t>
  </si>
  <si>
    <t>A64895</t>
  </si>
  <si>
    <t>jlandau25@groton.org</t>
  </si>
  <si>
    <t>Landau</t>
  </si>
  <si>
    <t>A64912</t>
  </si>
  <si>
    <t>hladha24@groton.org</t>
  </si>
  <si>
    <t>Husayn</t>
  </si>
  <si>
    <t>Ladha</t>
  </si>
  <si>
    <t>A64942</t>
  </si>
  <si>
    <t>abarnum24@groton.org</t>
  </si>
  <si>
    <t>Amelia</t>
  </si>
  <si>
    <t>Barnum</t>
  </si>
  <si>
    <t>A65024</t>
  </si>
  <si>
    <t>jdy25@groton.org</t>
  </si>
  <si>
    <t>Jacques</t>
  </si>
  <si>
    <t>Dy</t>
  </si>
  <si>
    <t>A65027</t>
  </si>
  <si>
    <t>kcai26@groton.org</t>
  </si>
  <si>
    <t>Kevin</t>
  </si>
  <si>
    <t>Cai</t>
  </si>
  <si>
    <t>A65036</t>
  </si>
  <si>
    <t>akiio25@groton.org</t>
  </si>
  <si>
    <t>Asante</t>
  </si>
  <si>
    <t>Kiio</t>
  </si>
  <si>
    <t>A65046</t>
  </si>
  <si>
    <t>ccunningham24@groton.org</t>
  </si>
  <si>
    <t>Cunningham</t>
  </si>
  <si>
    <t>A651010829</t>
  </si>
  <si>
    <t>DGenis27@groton.org</t>
  </si>
  <si>
    <t>Dayana</t>
  </si>
  <si>
    <t>Genis</t>
  </si>
  <si>
    <t>A65132</t>
  </si>
  <si>
    <t>flam24@groton.org</t>
  </si>
  <si>
    <t>Fung</t>
  </si>
  <si>
    <t>Lam</t>
  </si>
  <si>
    <t>A65238</t>
  </si>
  <si>
    <t>djaime24@groton.org</t>
  </si>
  <si>
    <t>Jaime</t>
  </si>
  <si>
    <t>A652912228</t>
  </si>
  <si>
    <t>DYu28@groton.org</t>
  </si>
  <si>
    <t>Yu</t>
  </si>
  <si>
    <t>A65325</t>
  </si>
  <si>
    <t>kbennsion24@groton.org</t>
  </si>
  <si>
    <t>Kogo</t>
  </si>
  <si>
    <t>Bennsion</t>
  </si>
  <si>
    <t>A65431</t>
  </si>
  <si>
    <t>thebard24@groton.org</t>
  </si>
  <si>
    <t>Timothy</t>
  </si>
  <si>
    <t>Hebard</t>
  </si>
  <si>
    <t>A65512</t>
  </si>
  <si>
    <t>mhanson24@groton.org</t>
  </si>
  <si>
    <t>Michaela</t>
  </si>
  <si>
    <t>Hanson</t>
  </si>
  <si>
    <t>A65543</t>
  </si>
  <si>
    <t>dvelazquez25@groton.org</t>
  </si>
  <si>
    <t>Velazquez</t>
  </si>
  <si>
    <t>A65548</t>
  </si>
  <si>
    <t>jebert25@groton.org</t>
  </si>
  <si>
    <t>James</t>
  </si>
  <si>
    <t>Ebert</t>
  </si>
  <si>
    <t>A655764129</t>
  </si>
  <si>
    <t>NChong27@groton.org</t>
  </si>
  <si>
    <t>Nolan</t>
  </si>
  <si>
    <t>Chong</t>
  </si>
  <si>
    <t>A65934</t>
  </si>
  <si>
    <t>takinjaiyeju25@groton.org</t>
  </si>
  <si>
    <t>Tiyanu</t>
  </si>
  <si>
    <t>Akinjaiyeju</t>
  </si>
  <si>
    <t>A66114</t>
  </si>
  <si>
    <t>acaspersen25@groton.org</t>
  </si>
  <si>
    <t>Anders</t>
  </si>
  <si>
    <t>Caspersen</t>
  </si>
  <si>
    <t>A66122</t>
  </si>
  <si>
    <t>nkarp25@groton.org</t>
  </si>
  <si>
    <t>Nina</t>
  </si>
  <si>
    <t>Karp</t>
  </si>
  <si>
    <t>A66161</t>
  </si>
  <si>
    <t>gnelson25@groton.org</t>
  </si>
  <si>
    <t>Genevieve</t>
  </si>
  <si>
    <t>A661919119</t>
  </si>
  <si>
    <t>MCutie27@groton.org</t>
  </si>
  <si>
    <t>Cutie</t>
  </si>
  <si>
    <t>A66244</t>
  </si>
  <si>
    <t>tsmith25@groton.org</t>
  </si>
  <si>
    <t>Timmy</t>
  </si>
  <si>
    <t>A66258</t>
  </si>
  <si>
    <t>bkimler25@groton.org</t>
  </si>
  <si>
    <t>Beau</t>
  </si>
  <si>
    <t>Kimler</t>
  </si>
  <si>
    <t>A66292</t>
  </si>
  <si>
    <t>lgarciarramospetricioli24@groton.org</t>
  </si>
  <si>
    <t>Luisa</t>
  </si>
  <si>
    <t>A66307</t>
  </si>
  <si>
    <t>afrew25@groton.org</t>
  </si>
  <si>
    <t>Angus</t>
  </si>
  <si>
    <t>Frew</t>
  </si>
  <si>
    <t>A66317</t>
  </si>
  <si>
    <t>lwarren25@groton.org</t>
  </si>
  <si>
    <t>Liam</t>
  </si>
  <si>
    <t>Warren</t>
  </si>
  <si>
    <t>A66353</t>
  </si>
  <si>
    <t>fkonigsberg26@groton.org</t>
  </si>
  <si>
    <t>Frankie</t>
  </si>
  <si>
    <t>Konigsberg</t>
  </si>
  <si>
    <t>A66357</t>
  </si>
  <si>
    <t>jpolynice25@groton.org</t>
  </si>
  <si>
    <t>Jenny</t>
  </si>
  <si>
    <t>Polynice</t>
  </si>
  <si>
    <t>A66358</t>
  </si>
  <si>
    <t>ekingsland25@groton.org</t>
  </si>
  <si>
    <t>Eliza</t>
  </si>
  <si>
    <t>Kingsland</t>
  </si>
  <si>
    <t>A66403</t>
  </si>
  <si>
    <t>gdasilva25@groton.org</t>
  </si>
  <si>
    <t>Gabby</t>
  </si>
  <si>
    <t>da Silva</t>
  </si>
  <si>
    <t>A66405</t>
  </si>
  <si>
    <t>aray24@groton.org</t>
  </si>
  <si>
    <t>Arjun</t>
  </si>
  <si>
    <t>Ray</t>
  </si>
  <si>
    <t>A66449</t>
  </si>
  <si>
    <t>ctrevino25@groton.org</t>
  </si>
  <si>
    <t>Trevino</t>
  </si>
  <si>
    <t>A66476</t>
  </si>
  <si>
    <t>ldubois25@groton.org</t>
  </si>
  <si>
    <t>Laurie</t>
  </si>
  <si>
    <t>A66482</t>
  </si>
  <si>
    <t>cscalese26@groton.org</t>
  </si>
  <si>
    <t>Christina</t>
  </si>
  <si>
    <t>Scalese</t>
  </si>
  <si>
    <t>A664901916</t>
  </si>
  <si>
    <t>NCirone28@groton.org</t>
  </si>
  <si>
    <t>Nico</t>
  </si>
  <si>
    <t>Cirone</t>
  </si>
  <si>
    <t>A66546</t>
  </si>
  <si>
    <t>clightburn25@groton.org</t>
  </si>
  <si>
    <t>Carter</t>
  </si>
  <si>
    <t>Lightburn</t>
  </si>
  <si>
    <t>A66568</t>
  </si>
  <si>
    <t>mtodd26@groton.org</t>
  </si>
  <si>
    <t>Todd</t>
  </si>
  <si>
    <t>A66589</t>
  </si>
  <si>
    <t>lmatthews26@groton.org</t>
  </si>
  <si>
    <t>Lebone</t>
  </si>
  <si>
    <t>Matthews</t>
  </si>
  <si>
    <t>A66594</t>
  </si>
  <si>
    <t>rwoodworth26@groton.org</t>
  </si>
  <si>
    <t>Woodworth</t>
  </si>
  <si>
    <t>A66606</t>
  </si>
  <si>
    <t>ameyer26@groton.org</t>
  </si>
  <si>
    <t>Meyer</t>
  </si>
  <si>
    <t>A66643</t>
  </si>
  <si>
    <t>chan25@groton.org</t>
  </si>
  <si>
    <t>A66717</t>
  </si>
  <si>
    <t>zliu24@groton.org</t>
  </si>
  <si>
    <t>Zimo</t>
  </si>
  <si>
    <t>Liu</t>
  </si>
  <si>
    <t>A667930660</t>
  </si>
  <si>
    <t>SGorton26@groton.org</t>
  </si>
  <si>
    <t>Samara</t>
  </si>
  <si>
    <t>Gorton</t>
  </si>
  <si>
    <t>A66805</t>
  </si>
  <si>
    <t>ptregoe25@groton.org</t>
  </si>
  <si>
    <t>Penelope</t>
  </si>
  <si>
    <t>Tregoe</t>
  </si>
  <si>
    <t>A66830</t>
  </si>
  <si>
    <t>oengstrom26@groton.org</t>
  </si>
  <si>
    <t>Olivia</t>
  </si>
  <si>
    <t>A66842</t>
  </si>
  <si>
    <t>amiller25@groton.org</t>
  </si>
  <si>
    <t>Miller</t>
  </si>
  <si>
    <t>A66851</t>
  </si>
  <si>
    <t>hfoster25@groton.org</t>
  </si>
  <si>
    <t>Foster</t>
  </si>
  <si>
    <t>A66853</t>
  </si>
  <si>
    <t>zbaker25@groton.org</t>
  </si>
  <si>
    <t>Zach</t>
  </si>
  <si>
    <t>Baker</t>
  </si>
  <si>
    <t>A66863</t>
  </si>
  <si>
    <t>ssenerchia24@groton.org</t>
  </si>
  <si>
    <t>Sydney</t>
  </si>
  <si>
    <t>Senerchia</t>
  </si>
  <si>
    <t>A66890</t>
  </si>
  <si>
    <t>efarahnakian25@groton.org</t>
  </si>
  <si>
    <t>Ella</t>
  </si>
  <si>
    <t>Farahnakian</t>
  </si>
  <si>
    <t>A66893</t>
  </si>
  <si>
    <t>kmarinez26@groton.org</t>
  </si>
  <si>
    <t>Kaysan</t>
  </si>
  <si>
    <t>Marinez</t>
  </si>
  <si>
    <t>A66902</t>
  </si>
  <si>
    <t>bli25@groton.org</t>
  </si>
  <si>
    <t>Brenda</t>
  </si>
  <si>
    <t>A66933</t>
  </si>
  <si>
    <t>iholcomb26@groton.org</t>
  </si>
  <si>
    <t>Isabel</t>
  </si>
  <si>
    <t>Holcomb</t>
  </si>
  <si>
    <t>A66955</t>
  </si>
  <si>
    <t>mcronan25@groton.org</t>
  </si>
  <si>
    <t>Cronan</t>
  </si>
  <si>
    <t>A66983</t>
  </si>
  <si>
    <t>aduggan25@groton.org</t>
  </si>
  <si>
    <t>Anna</t>
  </si>
  <si>
    <t>Duggan</t>
  </si>
  <si>
    <t>A66990</t>
  </si>
  <si>
    <t>hgally25@groton.org</t>
  </si>
  <si>
    <t>Hannah</t>
  </si>
  <si>
    <t>Gally</t>
  </si>
  <si>
    <t>A66998</t>
  </si>
  <si>
    <t>abritt25@groton.org</t>
  </si>
  <si>
    <t>Abby</t>
  </si>
  <si>
    <t>Britt</t>
  </si>
  <si>
    <t>A66999</t>
  </si>
  <si>
    <t>snelson26@groton.org</t>
  </si>
  <si>
    <t>A67020</t>
  </si>
  <si>
    <t>gmcandrew25@groton.org</t>
  </si>
  <si>
    <t>McAndrew</t>
  </si>
  <si>
    <t>A67021</t>
  </si>
  <si>
    <t>pmcandrew26@groton.org</t>
  </si>
  <si>
    <t>Pauline</t>
  </si>
  <si>
    <t>A67055</t>
  </si>
  <si>
    <t>kmurphy25@groton.org</t>
  </si>
  <si>
    <t>Kiely</t>
  </si>
  <si>
    <t>Murphy</t>
  </si>
  <si>
    <t>A67070</t>
  </si>
  <si>
    <t>jkaneb26@groton.org</t>
  </si>
  <si>
    <t>John</t>
  </si>
  <si>
    <t>A67075</t>
  </si>
  <si>
    <t>kschiavone24@groton.org</t>
  </si>
  <si>
    <t>Kira</t>
  </si>
  <si>
    <t>Schiavone</t>
  </si>
  <si>
    <t>A67131</t>
  </si>
  <si>
    <t>lscheible24@groton.org</t>
  </si>
  <si>
    <t>Luke</t>
  </si>
  <si>
    <t>Scheible</t>
  </si>
  <si>
    <t>A67132</t>
  </si>
  <si>
    <t>mscheible25@groton.org</t>
  </si>
  <si>
    <t>Matthew</t>
  </si>
  <si>
    <t>A67172</t>
  </si>
  <si>
    <t>nsun25@groton.org</t>
  </si>
  <si>
    <t>Natalie</t>
  </si>
  <si>
    <t>Sun</t>
  </si>
  <si>
    <t>A67185</t>
  </si>
  <si>
    <t>sagrawal25@groton.org</t>
  </si>
  <si>
    <t>Sara</t>
  </si>
  <si>
    <t>Agrawal</t>
  </si>
  <si>
    <t>A67194</t>
  </si>
  <si>
    <t>anahm25@groton.org</t>
  </si>
  <si>
    <t>Aria</t>
  </si>
  <si>
    <t>Nahm</t>
  </si>
  <si>
    <t>A67196</t>
  </si>
  <si>
    <t>ebrooks26@groton.org</t>
  </si>
  <si>
    <t>Brooks</t>
  </si>
  <si>
    <t>A67245</t>
  </si>
  <si>
    <t>kbartlett25@groton.org</t>
  </si>
  <si>
    <t>Kate</t>
  </si>
  <si>
    <t>Bartlett</t>
  </si>
  <si>
    <t>A67246</t>
  </si>
  <si>
    <t>xlwu25@groton.org</t>
  </si>
  <si>
    <t>Lucas</t>
  </si>
  <si>
    <t>A67248</t>
  </si>
  <si>
    <t>sdas25@groton.org</t>
  </si>
  <si>
    <t>Sagata</t>
  </si>
  <si>
    <t>Das</t>
  </si>
  <si>
    <t>A67271</t>
  </si>
  <si>
    <t>sleng26@groton.org</t>
  </si>
  <si>
    <t>A67288</t>
  </si>
  <si>
    <t>cbellamy26@groton.org</t>
  </si>
  <si>
    <t>Bellamy</t>
  </si>
  <si>
    <t>A67311</t>
  </si>
  <si>
    <t>wwight25@groton.org</t>
  </si>
  <si>
    <t>Trip</t>
  </si>
  <si>
    <t>Wight</t>
  </si>
  <si>
    <t>A67313</t>
  </si>
  <si>
    <t>gcarlin26@groton.org</t>
  </si>
  <si>
    <t>George</t>
  </si>
  <si>
    <t>Carlin</t>
  </si>
  <si>
    <t>A673565768</t>
  </si>
  <si>
    <t>EAlley27@groton.org</t>
  </si>
  <si>
    <t>Elizabeth</t>
  </si>
  <si>
    <t>Alley</t>
  </si>
  <si>
    <t>A67381</t>
  </si>
  <si>
    <t>xzheng26@groton.org</t>
  </si>
  <si>
    <t>Cheyenne</t>
  </si>
  <si>
    <t>A67488</t>
  </si>
  <si>
    <t>mfillion24@groton.org</t>
  </si>
  <si>
    <t>Morgan</t>
  </si>
  <si>
    <t>Fillion</t>
  </si>
  <si>
    <t>A67530</t>
  </si>
  <si>
    <t>ama24@groton.org</t>
  </si>
  <si>
    <t>A67540</t>
  </si>
  <si>
    <t>esmith24@groton.org</t>
  </si>
  <si>
    <t>Ellie</t>
  </si>
  <si>
    <t>A67557</t>
  </si>
  <si>
    <t>kzheng26@groton.org</t>
  </si>
  <si>
    <t>Kayla</t>
  </si>
  <si>
    <t>A67581</t>
  </si>
  <si>
    <t>abernard25@groton.org</t>
  </si>
  <si>
    <t>Anabelle</t>
  </si>
  <si>
    <t>Bernard</t>
  </si>
  <si>
    <t>A67633</t>
  </si>
  <si>
    <t>mmanza26@groton.org</t>
  </si>
  <si>
    <t>Michelle</t>
  </si>
  <si>
    <t>Manza</t>
  </si>
  <si>
    <t>A67640</t>
  </si>
  <si>
    <t>nhill26@groton.org</t>
  </si>
  <si>
    <t>Nasir</t>
  </si>
  <si>
    <t>Hill</t>
  </si>
  <si>
    <t>A676402664</t>
  </si>
  <si>
    <t>OHegyi27@groton.org</t>
  </si>
  <si>
    <t>Hegyi</t>
  </si>
  <si>
    <t>A67644</t>
  </si>
  <si>
    <t>shill25@groton.org</t>
  </si>
  <si>
    <t>Salim</t>
  </si>
  <si>
    <t>A67657</t>
  </si>
  <si>
    <t>dwest26@groton.org</t>
  </si>
  <si>
    <t>Damien</t>
  </si>
  <si>
    <t>West</t>
  </si>
  <si>
    <t>A67673</t>
  </si>
  <si>
    <t>jandreani26@groton.org</t>
  </si>
  <si>
    <t>Jean-Louis</t>
  </si>
  <si>
    <t>Andreani</t>
  </si>
  <si>
    <t>A67675</t>
  </si>
  <si>
    <t>lzhang25@groton.org</t>
  </si>
  <si>
    <t>Lindy</t>
  </si>
  <si>
    <t>A67695</t>
  </si>
  <si>
    <t>cmunroe24@groton.org</t>
  </si>
  <si>
    <t>Chris</t>
  </si>
  <si>
    <t>Munroe</t>
  </si>
  <si>
    <t>A67708</t>
  </si>
  <si>
    <t>rhildreth25@groton.org</t>
  </si>
  <si>
    <t>Raymond</t>
  </si>
  <si>
    <t>Hildreth</t>
  </si>
  <si>
    <t>A67743</t>
  </si>
  <si>
    <t>ahassan26@groton.org</t>
  </si>
  <si>
    <t>Alejandro</t>
  </si>
  <si>
    <t>Hassan</t>
  </si>
  <si>
    <t>A67819</t>
  </si>
  <si>
    <t>ccirone25@groton.org</t>
  </si>
  <si>
    <t>A67866</t>
  </si>
  <si>
    <t>jcao24@groton.org</t>
  </si>
  <si>
    <t>Joy</t>
  </si>
  <si>
    <t>A67940</t>
  </si>
  <si>
    <t>lserodio24@groton.org</t>
  </si>
  <si>
    <t>Serodio</t>
  </si>
  <si>
    <t>A679786952</t>
  </si>
  <si>
    <t>EBurnett27@groton.org</t>
  </si>
  <si>
    <t>A68032</t>
  </si>
  <si>
    <t>ocronan26@groton.org</t>
  </si>
  <si>
    <t>A68044</t>
  </si>
  <si>
    <t>lross26@groton.org</t>
  </si>
  <si>
    <t>Leila</t>
  </si>
  <si>
    <t>Ross</t>
  </si>
  <si>
    <t>A68205</t>
  </si>
  <si>
    <t>gmartin24@groton.org</t>
  </si>
  <si>
    <t>Georgia</t>
  </si>
  <si>
    <t>Martin</t>
  </si>
  <si>
    <t>A68247</t>
  </si>
  <si>
    <t>mburgess25@groton.org</t>
  </si>
  <si>
    <t>Macon</t>
  </si>
  <si>
    <t>Burgess</t>
  </si>
  <si>
    <t>A68285</t>
  </si>
  <si>
    <t>oding26@groton.org</t>
  </si>
  <si>
    <t>Liv</t>
  </si>
  <si>
    <t>Ding</t>
  </si>
  <si>
    <t>A68297</t>
  </si>
  <si>
    <t>cfarel24@groton.org</t>
  </si>
  <si>
    <t>Chloé</t>
  </si>
  <si>
    <t>Farel</t>
  </si>
  <si>
    <t>A68334</t>
  </si>
  <si>
    <t>ksen25@groton.org</t>
  </si>
  <si>
    <t>Kiran</t>
  </si>
  <si>
    <t>Sen</t>
  </si>
  <si>
    <t>A685534044</t>
  </si>
  <si>
    <t>EZhu27@groton.org</t>
  </si>
  <si>
    <t>A68576</t>
  </si>
  <si>
    <t>dsingh25@groton.org</t>
  </si>
  <si>
    <t>Dilzafer</t>
  </si>
  <si>
    <t>Singh</t>
  </si>
  <si>
    <t>A68678</t>
  </si>
  <si>
    <t>akhanna25@groton.org</t>
  </si>
  <si>
    <t>Arman</t>
  </si>
  <si>
    <t>Khanna</t>
  </si>
  <si>
    <t>A688074077</t>
  </si>
  <si>
    <t>ALu27@groton.org</t>
  </si>
  <si>
    <t>Allyson</t>
  </si>
  <si>
    <t>A68827</t>
  </si>
  <si>
    <t>mmontero25@groton.org</t>
  </si>
  <si>
    <t>Male</t>
  </si>
  <si>
    <t>Montero</t>
  </si>
  <si>
    <t>A69050</t>
  </si>
  <si>
    <t>nwilson26@groton.org</t>
  </si>
  <si>
    <t>Wilson</t>
  </si>
  <si>
    <t>A69059</t>
  </si>
  <si>
    <t>zwang27@groton.org</t>
  </si>
  <si>
    <t>Wang</t>
  </si>
  <si>
    <t>A69129</t>
  </si>
  <si>
    <t>kni26@groton.org</t>
  </si>
  <si>
    <t>KJ</t>
  </si>
  <si>
    <t>Ni</t>
  </si>
  <si>
    <t>A69165</t>
  </si>
  <si>
    <t>eliang26@groton.org</t>
  </si>
  <si>
    <t>Liang</t>
  </si>
  <si>
    <t>A691665500</t>
  </si>
  <si>
    <t>SMa28@groton.org</t>
  </si>
  <si>
    <t>SunBun</t>
  </si>
  <si>
    <t>A69222</t>
  </si>
  <si>
    <t>dman26@groton.org</t>
  </si>
  <si>
    <t>Man</t>
  </si>
  <si>
    <t>A69232</t>
  </si>
  <si>
    <t>fpickering26@groton.org</t>
  </si>
  <si>
    <t>Sade</t>
  </si>
  <si>
    <t>Pickering</t>
  </si>
  <si>
    <t>A69266</t>
  </si>
  <si>
    <t>fdent26@groton.org</t>
  </si>
  <si>
    <t>Freddy</t>
  </si>
  <si>
    <t>Dent</t>
  </si>
  <si>
    <t>A69364</t>
  </si>
  <si>
    <t>dmao26@groton.org</t>
  </si>
  <si>
    <t>Mao</t>
  </si>
  <si>
    <t>A69435</t>
  </si>
  <si>
    <t>ctravis26@groton.org</t>
  </si>
  <si>
    <t>Travis</t>
  </si>
  <si>
    <t>A69480</t>
  </si>
  <si>
    <t>dcabrera27@groton.org</t>
  </si>
  <si>
    <t>Diego</t>
  </si>
  <si>
    <t>Cabrera</t>
  </si>
  <si>
    <t>A69483</t>
  </si>
  <si>
    <t>cmcauliffe26@groton.org</t>
  </si>
  <si>
    <t>McAuliffe</t>
  </si>
  <si>
    <t>A69486</t>
  </si>
  <si>
    <t>smo26@groton.org</t>
  </si>
  <si>
    <t>Stephanie</t>
  </si>
  <si>
    <t>Mo</t>
  </si>
  <si>
    <t>A69488</t>
  </si>
  <si>
    <t>ndesilva27@groton.org</t>
  </si>
  <si>
    <t>Newton</t>
  </si>
  <si>
    <t>De Silva</t>
  </si>
  <si>
    <t>A69542</t>
  </si>
  <si>
    <t>lash26@groton.org</t>
  </si>
  <si>
    <t>Lauren</t>
  </si>
  <si>
    <t>Ash</t>
  </si>
  <si>
    <t>A69558</t>
  </si>
  <si>
    <t>jtrudell26@groton.org</t>
  </si>
  <si>
    <t>Jaelyn</t>
  </si>
  <si>
    <t>Trudell</t>
  </si>
  <si>
    <t>A69585</t>
  </si>
  <si>
    <t>sku26@groton.org</t>
  </si>
  <si>
    <t>Sarah</t>
  </si>
  <si>
    <t>Ku</t>
  </si>
  <si>
    <t>A69598</t>
  </si>
  <si>
    <t>jabramson26@groton.org</t>
  </si>
  <si>
    <t>Jamie</t>
  </si>
  <si>
    <t>Abramson</t>
  </si>
  <si>
    <t>A69605</t>
  </si>
  <si>
    <t>jmindachiriboga26@groton.org</t>
  </si>
  <si>
    <t>JC</t>
  </si>
  <si>
    <t>Minda Chiriboga</t>
  </si>
  <si>
    <t>A69621</t>
  </si>
  <si>
    <t>okathan26@groton.org</t>
  </si>
  <si>
    <t>Oona</t>
  </si>
  <si>
    <t>Kathan</t>
  </si>
  <si>
    <t>A69629</t>
  </si>
  <si>
    <t>cstubbs26@groton.org</t>
  </si>
  <si>
    <t>Stubbs</t>
  </si>
  <si>
    <t>A69641</t>
  </si>
  <si>
    <t>enannene26@groton.org</t>
  </si>
  <si>
    <t>Nannene</t>
  </si>
  <si>
    <t>A69715</t>
  </si>
  <si>
    <t>stingle26@groton.org</t>
  </si>
  <si>
    <t>Sam</t>
  </si>
  <si>
    <t>Tingle</t>
  </si>
  <si>
    <t>A69733</t>
  </si>
  <si>
    <t>wcai26@groton.org</t>
  </si>
  <si>
    <t>A69814</t>
  </si>
  <si>
    <t>sbakare26@groton.org</t>
  </si>
  <si>
    <t>Semira</t>
  </si>
  <si>
    <t>A69818</t>
  </si>
  <si>
    <t>nsamson27@groton.org</t>
  </si>
  <si>
    <t>Nicco</t>
  </si>
  <si>
    <t>Samson</t>
  </si>
  <si>
    <t>A69874</t>
  </si>
  <si>
    <t>smilner26@groton.org</t>
  </si>
  <si>
    <t>A69916</t>
  </si>
  <si>
    <t>smah25@groton.org</t>
  </si>
  <si>
    <t>Jason</t>
  </si>
  <si>
    <t>Mah</t>
  </si>
  <si>
    <t>A69918</t>
  </si>
  <si>
    <t>wriley27@groton.org</t>
  </si>
  <si>
    <t>Riley</t>
  </si>
  <si>
    <t>A69959</t>
  </si>
  <si>
    <t>achang26@groton.org</t>
  </si>
  <si>
    <t>Amanda</t>
  </si>
  <si>
    <t>Chang</t>
  </si>
  <si>
    <t>A69970</t>
  </si>
  <si>
    <t>espence27@groton.org</t>
  </si>
  <si>
    <t>A69980</t>
  </si>
  <si>
    <t>dwijnberg24@groton.org</t>
  </si>
  <si>
    <t>Duncan</t>
  </si>
  <si>
    <t>Wijnberg</t>
  </si>
  <si>
    <t>A69985</t>
  </si>
  <si>
    <t>ckucera26@groton.org</t>
  </si>
  <si>
    <t>Kucera</t>
  </si>
  <si>
    <t>A69998</t>
  </si>
  <si>
    <t>mrothman27@groton.org</t>
  </si>
  <si>
    <t>Maxwell</t>
  </si>
  <si>
    <t>Rothman</t>
  </si>
  <si>
    <t>A69999</t>
  </si>
  <si>
    <t>asun27@groton.org</t>
  </si>
  <si>
    <t>Anya</t>
  </si>
  <si>
    <t>A70005</t>
  </si>
  <si>
    <t>hel-jeaan27@groton.org</t>
  </si>
  <si>
    <t>Hanna</t>
  </si>
  <si>
    <t>El-Jeaan</t>
  </si>
  <si>
    <t>A70007</t>
  </si>
  <si>
    <t>jshapiro26@groton.org</t>
  </si>
  <si>
    <t>Jess</t>
  </si>
  <si>
    <t>Shapiro</t>
  </si>
  <si>
    <t>A70054</t>
  </si>
  <si>
    <t>hfreelove27@groton.org</t>
  </si>
  <si>
    <t>Harrison</t>
  </si>
  <si>
    <t>Freelove</t>
  </si>
  <si>
    <t>A70070</t>
  </si>
  <si>
    <t>kyang26@groton.org</t>
  </si>
  <si>
    <t>Katrina</t>
  </si>
  <si>
    <t>A70118</t>
  </si>
  <si>
    <t>afavero26@groton.org</t>
  </si>
  <si>
    <t>Favero</t>
  </si>
  <si>
    <t>A70156</t>
  </si>
  <si>
    <t>jdavis25@groton.org</t>
  </si>
  <si>
    <t>Quin</t>
  </si>
  <si>
    <t>Davis</t>
  </si>
  <si>
    <t>A701604652</t>
  </si>
  <si>
    <t>TKelleher27@groton.org</t>
  </si>
  <si>
    <t>Teddy</t>
  </si>
  <si>
    <t>Kelleher</t>
  </si>
  <si>
    <t>A70198</t>
  </si>
  <si>
    <t>kdonia26@groton.org</t>
  </si>
  <si>
    <t>Kaiden</t>
  </si>
  <si>
    <t>Donia</t>
  </si>
  <si>
    <t>A70204</t>
  </si>
  <si>
    <t>amurray26@groton.org</t>
  </si>
  <si>
    <t>Arthur</t>
  </si>
  <si>
    <t>Murray</t>
  </si>
  <si>
    <t>A70337</t>
  </si>
  <si>
    <t>msennelius25@groton.org</t>
  </si>
  <si>
    <t>Matt</t>
  </si>
  <si>
    <t>Sennelius</t>
  </si>
  <si>
    <t>A70339</t>
  </si>
  <si>
    <t>afoley26@groton.org</t>
  </si>
  <si>
    <t>Foley</t>
  </si>
  <si>
    <t>A70360</t>
  </si>
  <si>
    <t>ssampas26@groton.org</t>
  </si>
  <si>
    <t>Ven</t>
  </si>
  <si>
    <t>Sampas</t>
  </si>
  <si>
    <t>A70363</t>
  </si>
  <si>
    <t>agumira26@groton.org</t>
  </si>
  <si>
    <t>Jayden</t>
  </si>
  <si>
    <t>Gumira</t>
  </si>
  <si>
    <t>A70378</t>
  </si>
  <si>
    <t>wzhang26@groton.org</t>
  </si>
  <si>
    <t>Miles</t>
  </si>
  <si>
    <t>A70426</t>
  </si>
  <si>
    <t>emonson27@groton.org</t>
  </si>
  <si>
    <t>Ettore</t>
  </si>
  <si>
    <t>Monson</t>
  </si>
  <si>
    <t>A70427</t>
  </si>
  <si>
    <t>askulte26@groton.org</t>
  </si>
  <si>
    <t>A70442</t>
  </si>
  <si>
    <t>akennedy27@groton.org</t>
  </si>
  <si>
    <t>Aisling</t>
  </si>
  <si>
    <t>Kennedy</t>
  </si>
  <si>
    <t>A70501</t>
  </si>
  <si>
    <t>gtaggart27@groton.org</t>
  </si>
  <si>
    <t>A70513</t>
  </si>
  <si>
    <t>cjones25@groton.org</t>
  </si>
  <si>
    <t>Jones</t>
  </si>
  <si>
    <t>A70603</t>
  </si>
  <si>
    <t>jnoonan26@groton.org</t>
  </si>
  <si>
    <t>Noonan</t>
  </si>
  <si>
    <t>A70737</t>
  </si>
  <si>
    <t>zfriedland25@groton.org</t>
  </si>
  <si>
    <t>Friedland</t>
  </si>
  <si>
    <t>A70744</t>
  </si>
  <si>
    <t>jeaton26@groton.org</t>
  </si>
  <si>
    <t>Eaton</t>
  </si>
  <si>
    <t>A70768</t>
  </si>
  <si>
    <t>jehrgott26@groton.org</t>
  </si>
  <si>
    <t>Ehrgott</t>
  </si>
  <si>
    <t>A70774</t>
  </si>
  <si>
    <t>taustin26@groton.org</t>
  </si>
  <si>
    <t>Tea</t>
  </si>
  <si>
    <t>Austin</t>
  </si>
  <si>
    <t>A70775</t>
  </si>
  <si>
    <t>blei26@groton.org</t>
  </si>
  <si>
    <t>Brian</t>
  </si>
  <si>
    <t>Lei</t>
  </si>
  <si>
    <t>A70776</t>
  </si>
  <si>
    <t>cli27@groton.org</t>
  </si>
  <si>
    <t>Carina</t>
  </si>
  <si>
    <t>A70908</t>
  </si>
  <si>
    <t>zskoutas27@groton.org</t>
  </si>
  <si>
    <t>Zoey</t>
  </si>
  <si>
    <t>Skoutas</t>
  </si>
  <si>
    <t>A70937</t>
  </si>
  <si>
    <t>tmartens27@groton.org</t>
  </si>
  <si>
    <t>Tyler</t>
  </si>
  <si>
    <t>Martens</t>
  </si>
  <si>
    <t>A70956</t>
  </si>
  <si>
    <t>ewilkey25@groton.org</t>
  </si>
  <si>
    <t>Edward</t>
  </si>
  <si>
    <t>Wilkey</t>
  </si>
  <si>
    <t>A71034</t>
  </si>
  <si>
    <t>dali27@groton.org</t>
  </si>
  <si>
    <t>Dean</t>
  </si>
  <si>
    <t>Ali</t>
  </si>
  <si>
    <t>A71040</t>
  </si>
  <si>
    <t>ggil25@groton.org</t>
  </si>
  <si>
    <t>Gabriela</t>
  </si>
  <si>
    <t>Gil</t>
  </si>
  <si>
    <t>A71063</t>
  </si>
  <si>
    <t>cmusto26@groton.org</t>
  </si>
  <si>
    <t>Callum</t>
  </si>
  <si>
    <t>Musto</t>
  </si>
  <si>
    <t>A71068</t>
  </si>
  <si>
    <t>hbeastrom26@groton.org</t>
  </si>
  <si>
    <t>Beastrom</t>
  </si>
  <si>
    <t>A71069</t>
  </si>
  <si>
    <t>zhardwick27@groton.org</t>
  </si>
  <si>
    <t>Hardwick</t>
  </si>
  <si>
    <t>A71164</t>
  </si>
  <si>
    <t>smodi27@groton.org</t>
  </si>
  <si>
    <t>Sahovan</t>
  </si>
  <si>
    <t>Modi</t>
  </si>
  <si>
    <t>A71174</t>
  </si>
  <si>
    <t>sgreaves26@groton.org</t>
  </si>
  <si>
    <t>Sage</t>
  </si>
  <si>
    <t>Greaves</t>
  </si>
  <si>
    <t>A71282</t>
  </si>
  <si>
    <t>rpalacios27@groton.org</t>
  </si>
  <si>
    <t>Roberto</t>
  </si>
  <si>
    <t>A71401</t>
  </si>
  <si>
    <t>lbay27@groton.org</t>
  </si>
  <si>
    <t>Leah</t>
  </si>
  <si>
    <t>Bay</t>
  </si>
  <si>
    <t>A71414</t>
  </si>
  <si>
    <t>hrichardson-irvin26@groton.org</t>
  </si>
  <si>
    <t>Richardson-Irvin</t>
  </si>
  <si>
    <t>A71438</t>
  </si>
  <si>
    <t>cwig26@groton.org</t>
  </si>
  <si>
    <t>Connor</t>
  </si>
  <si>
    <t>Wig</t>
  </si>
  <si>
    <t>A71499</t>
  </si>
  <si>
    <t>zyang26@groton.org</t>
  </si>
  <si>
    <t>A71514</t>
  </si>
  <si>
    <t>adwyer26@groton.org</t>
  </si>
  <si>
    <t>Dwyer</t>
  </si>
  <si>
    <t>A71537</t>
  </si>
  <si>
    <t>ewilson27@groton.org</t>
  </si>
  <si>
    <t>Nora</t>
  </si>
  <si>
    <t>A71538</t>
  </si>
  <si>
    <t>laloise27@groton.org</t>
  </si>
  <si>
    <t>Lena</t>
  </si>
  <si>
    <t>Aloise</t>
  </si>
  <si>
    <t>A71630</t>
  </si>
  <si>
    <t>oadelakin27@groton.org</t>
  </si>
  <si>
    <t>Feranmi</t>
  </si>
  <si>
    <t>A71700</t>
  </si>
  <si>
    <t>egonzalez27@groton.org</t>
  </si>
  <si>
    <t>Erika</t>
  </si>
  <si>
    <t>Gonzalez</t>
  </si>
  <si>
    <t>A71852</t>
  </si>
  <si>
    <t>mfarel26@groton.org</t>
  </si>
  <si>
    <t>Manon</t>
  </si>
  <si>
    <t>A71865</t>
  </si>
  <si>
    <t>anewman25@groton.org</t>
  </si>
  <si>
    <t>Alexander</t>
  </si>
  <si>
    <t>Newman</t>
  </si>
  <si>
    <t>A71961</t>
  </si>
  <si>
    <t>ache26@groton.org</t>
  </si>
  <si>
    <t>Angelina</t>
  </si>
  <si>
    <t>Che</t>
  </si>
  <si>
    <t>A71973</t>
  </si>
  <si>
    <t>aye25@groton.org</t>
  </si>
  <si>
    <t>A71988</t>
  </si>
  <si>
    <t>gbest26@groton.org</t>
  </si>
  <si>
    <t>Best</t>
  </si>
  <si>
    <t>A71991</t>
  </si>
  <si>
    <t>mharrell24@groton.org</t>
  </si>
  <si>
    <t>Harrell</t>
  </si>
  <si>
    <t>A72025</t>
  </si>
  <si>
    <t>eramonetti24@groton.org</t>
  </si>
  <si>
    <t>Ramonetti</t>
  </si>
  <si>
    <t>A72056</t>
  </si>
  <si>
    <t>skim27@groton.org</t>
  </si>
  <si>
    <t>Kim</t>
  </si>
  <si>
    <t>A72402</t>
  </si>
  <si>
    <t>sgreene24@groton.org</t>
  </si>
  <si>
    <t>Sean</t>
  </si>
  <si>
    <t>Greene</t>
  </si>
  <si>
    <t>A72528</t>
  </si>
  <si>
    <t>jmurray25@groton.org</t>
  </si>
  <si>
    <t>Jake</t>
  </si>
  <si>
    <t>A737758666</t>
  </si>
  <si>
    <t>LMotea27@groton.org</t>
  </si>
  <si>
    <t>Leia</t>
  </si>
  <si>
    <t>Motea</t>
  </si>
  <si>
    <t>A744017373</t>
  </si>
  <si>
    <t>OHochman28@groton.org</t>
  </si>
  <si>
    <t>Hochman</t>
  </si>
  <si>
    <t>A773578504</t>
  </si>
  <si>
    <t>YTanaka26@groton.org</t>
  </si>
  <si>
    <t>Yuri</t>
  </si>
  <si>
    <t>Tanaka</t>
  </si>
  <si>
    <t>A781429831</t>
  </si>
  <si>
    <t>AKwon27@groton.org</t>
  </si>
  <si>
    <t>Sasha</t>
  </si>
  <si>
    <t>Kwon</t>
  </si>
  <si>
    <t>A784244155</t>
  </si>
  <si>
    <t>DButler28@groton.org</t>
  </si>
  <si>
    <t>Butler</t>
  </si>
  <si>
    <t>A791725627</t>
  </si>
  <si>
    <t>RTrevino27@groton.org</t>
  </si>
  <si>
    <t>Rowan</t>
  </si>
  <si>
    <t>A854854221</t>
  </si>
  <si>
    <t>JLee27@groton.org</t>
  </si>
  <si>
    <t>A855274251</t>
  </si>
  <si>
    <t>DMeng27@groton.org</t>
  </si>
  <si>
    <t>Meng</t>
  </si>
  <si>
    <t>A859650818</t>
  </si>
  <si>
    <t>WGarcia27@groton.org</t>
  </si>
  <si>
    <t>Garcia</t>
  </si>
  <si>
    <t>A868424285</t>
  </si>
  <si>
    <t>RJordan27@groton.org</t>
  </si>
  <si>
    <t>Ronny</t>
  </si>
  <si>
    <t>Jordan</t>
  </si>
  <si>
    <t>A875502581</t>
  </si>
  <si>
    <t>KQin27@groton.org</t>
  </si>
  <si>
    <t>Kristin</t>
  </si>
  <si>
    <t>Qin</t>
  </si>
  <si>
    <t>A878313310</t>
  </si>
  <si>
    <t>LTyner27@groton.org</t>
  </si>
  <si>
    <t>Tyner</t>
  </si>
  <si>
    <t>A880397986</t>
  </si>
  <si>
    <t>EBena26@groton.org</t>
  </si>
  <si>
    <t>Emma</t>
  </si>
  <si>
    <t>Bena</t>
  </si>
  <si>
    <t>A887259031</t>
  </si>
  <si>
    <t>VKopp26@groton.org</t>
  </si>
  <si>
    <t>Vilhelmine</t>
  </si>
  <si>
    <t>Kopp</t>
  </si>
  <si>
    <t>A903704248</t>
  </si>
  <si>
    <t>KLopez27@groton.org</t>
  </si>
  <si>
    <t>Kenny</t>
  </si>
  <si>
    <t>Lopez</t>
  </si>
  <si>
    <t>A917078156</t>
  </si>
  <si>
    <t>CGhaeli26@groton.org</t>
  </si>
  <si>
    <t>Ghaeli</t>
  </si>
  <si>
    <t>A932880690</t>
  </si>
  <si>
    <t>DMatsui28@groton.org</t>
  </si>
  <si>
    <t>Dan</t>
  </si>
  <si>
    <t>Matsui</t>
  </si>
  <si>
    <t>A933192236</t>
  </si>
  <si>
    <t>SScott27@groton.org</t>
  </si>
  <si>
    <t>Scott</t>
  </si>
  <si>
    <t>A934569940</t>
  </si>
  <si>
    <t>ECai27@groton.org</t>
  </si>
  <si>
    <t>Evelyn</t>
  </si>
  <si>
    <t>A939699283</t>
  </si>
  <si>
    <t>RAberbach27@groton.org</t>
  </si>
  <si>
    <t>Raphael</t>
  </si>
  <si>
    <t>Aberbach</t>
  </si>
  <si>
    <t>A942389167</t>
  </si>
  <si>
    <t>PAdovasio27@groton.org</t>
  </si>
  <si>
    <t>Peter</t>
  </si>
  <si>
    <t>Adovasio</t>
  </si>
  <si>
    <t>A948903217</t>
  </si>
  <si>
    <t>MTe27@groton.org</t>
  </si>
  <si>
    <t>Maria</t>
  </si>
  <si>
    <t>Te</t>
  </si>
  <si>
    <t>A967445089</t>
  </si>
  <si>
    <t>TPicucci27@groton.org</t>
  </si>
  <si>
    <t>Tabi</t>
  </si>
  <si>
    <t>Picucci</t>
  </si>
  <si>
    <t>A968837816</t>
  </si>
  <si>
    <t>JuLee27@groton.org</t>
  </si>
  <si>
    <t>Juwon</t>
  </si>
  <si>
    <t>A984913261</t>
  </si>
  <si>
    <t>OHerr27@groton.org</t>
  </si>
  <si>
    <t>Herr</t>
  </si>
  <si>
    <t>Advisor First Name</t>
  </si>
  <si>
    <t>Advisor Last Name</t>
  </si>
  <si>
    <t>,  ’-2000 []</t>
  </si>
  <si>
    <t>Course Code</t>
  </si>
  <si>
    <t>Description</t>
  </si>
  <si>
    <t>Course Term</t>
  </si>
  <si>
    <t>Order</t>
  </si>
  <si>
    <t>Formatted Course Title</t>
  </si>
  <si>
    <t>English</t>
  </si>
  <si>
    <t>Mathematics and Computer Science</t>
  </si>
  <si>
    <t>World Language and Culture</t>
  </si>
  <si>
    <t>Classics</t>
  </si>
  <si>
    <t>Science</t>
  </si>
  <si>
    <t>Philosophy and Religious Studies</t>
  </si>
  <si>
    <t>History and Social Science</t>
  </si>
  <si>
    <t>Theater and Dance</t>
  </si>
  <si>
    <t>Visual Arts</t>
  </si>
  <si>
    <t>Music</t>
  </si>
  <si>
    <t>Non-Departmental</t>
  </si>
  <si>
    <t>Graduation year</t>
  </si>
  <si>
    <t>First name</t>
  </si>
  <si>
    <t>Last name</t>
  </si>
  <si>
    <t>Email</t>
  </si>
  <si>
    <t>School year</t>
  </si>
  <si>
    <t>Is incomplete</t>
  </si>
  <si>
    <t>Course title</t>
  </si>
  <si>
    <t>Course code</t>
  </si>
  <si>
    <t>Section identifier</t>
  </si>
  <si>
    <t>Term</t>
  </si>
  <si>
    <t>Departments</t>
  </si>
  <si>
    <t>Enrollment status</t>
  </si>
  <si>
    <t>Enrollment type</t>
  </si>
  <si>
    <t>Year</t>
  </si>
  <si>
    <t/>
  </si>
  <si>
    <t>Student</t>
  </si>
  <si>
    <t>Graduation Year</t>
  </si>
  <si>
    <t>Numerical Year</t>
  </si>
  <si>
    <t>II Form</t>
  </si>
  <si>
    <t>III Form</t>
  </si>
  <si>
    <t>IV Form</t>
  </si>
  <si>
    <t>V Form</t>
  </si>
  <si>
    <t>VI Form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</si>
</sst>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m/dd/yyyy h:mm:ss"/>
  </numFmts>
  <fonts count="11">
    <font>
      <sz val="10.0"/>
      <color rgb="FF000000"/>
      <name val="Arial"/>
      <scheme val="minor"/>
    </font>
    <font>
      <b/>
      <sz val="18.0"/>
      <color theme="1"/>
      <name val="Arial"/>
      <scheme val="minor"/>
    </font>
    <font>
      <color theme="1"/>
      <name val="Arial"/>
      <scheme val="minor"/>
    </font>
    <font>
      <b/>
      <color rgb="FFFFD966"/>
      <name val="Arial"/>
      <scheme val="minor"/>
    </font>
    <font>
      <sz val="7.0"/>
      <color theme="1"/>
      <name val="Arial"/>
      <scheme val="minor"/>
    </font>
    <font>
      <b/>
      <color theme="1"/>
      <name val="Arial"/>
      <scheme val="minor"/>
    </font>
    <font>
      <i/>
      <color rgb="FFB7B7B7"/>
      <name val="Arial"/>
      <scheme val="minor"/>
    </font>
    <font>
      <b/>
      <sz val="10.0"/>
      <color rgb="FF000000"/>
      <name val="Arial"/>
      <scheme val="minor"/>
    </font>
    <font>
      <u/>
      <color rgb="FF0000FF"/>
    </font>
    <font>
      <sz val="11.0"/>
      <color theme="1"/>
      <name val="Arial"/>
      <scheme val="minor"/>
    </font>
    <font>
      <b/>
      <sz val="11.0"/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CCFDE"/>
        <bgColor rgb="FFFCCFDE"/>
      </patternFill>
    </fill>
    <fill>
      <patternFill patternType="solid">
        <fgColor rgb="FFFF0000"/>
        <bgColor rgb="FFFF0000"/>
      </patternFill>
    </fill>
    <fill>
      <patternFill patternType="solid">
        <fgColor rgb="FFE1ECFF"/>
        <bgColor rgb="FFE1ECFF"/>
      </patternFill>
    </fill>
    <fill>
      <patternFill patternType="solid">
        <fgColor rgb="FFF3F3F3"/>
        <bgColor rgb="FFF3F3F3"/>
      </patternFill>
    </fill>
    <fill>
      <patternFill patternType="solid">
        <fgColor rgb="FFFFF2CC"/>
        <bgColor rgb="FFFFF2CC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center"/>
    </xf>
    <xf borderId="0" fillId="2" fontId="2" numFmtId="0" xfId="0" applyAlignment="1" applyFill="1" applyFont="1">
      <alignment readingOrder="0" vertical="center"/>
    </xf>
    <xf borderId="0" fillId="3" fontId="3" numFmtId="0" xfId="0" applyAlignment="1" applyFill="1" applyFont="1">
      <alignment horizontal="center" readingOrder="0" textRotation="180" vertical="center"/>
    </xf>
    <xf borderId="0" fillId="4" fontId="2" numFmtId="0" xfId="0" applyAlignment="1" applyFill="1" applyFont="1">
      <alignment readingOrder="0" vertical="center"/>
    </xf>
    <xf borderId="0" fillId="5" fontId="2" numFmtId="0" xfId="0" applyAlignment="1" applyFill="1" applyFont="1">
      <alignment readingOrder="0" vertical="center"/>
    </xf>
    <xf borderId="0" fillId="0" fontId="4" numFmtId="0" xfId="0" applyAlignment="1" applyFont="1">
      <alignment horizontal="center" readingOrder="0" vertical="center"/>
    </xf>
    <xf borderId="0" fillId="6" fontId="2" numFmtId="0" xfId="0" applyAlignment="1" applyFill="1" applyFont="1">
      <alignment readingOrder="0" vertical="center"/>
    </xf>
    <xf borderId="0" fillId="0" fontId="2" numFmtId="0" xfId="0" applyAlignment="1" applyFont="1">
      <alignment readingOrder="0" vertical="center"/>
    </xf>
    <xf borderId="0" fillId="4" fontId="5" numFmtId="0" xfId="0" applyAlignment="1" applyFont="1">
      <alignment readingOrder="0"/>
    </xf>
    <xf borderId="0" fillId="6" fontId="2" numFmtId="0" xfId="0" applyAlignment="1" applyFont="1">
      <alignment horizontal="left" readingOrder="0"/>
    </xf>
    <xf borderId="0" fillId="6" fontId="2" numFmtId="0" xfId="0" applyAlignment="1" applyFont="1">
      <alignment horizontal="left" readingOrder="0"/>
    </xf>
    <xf borderId="0" fillId="4" fontId="2" numFmtId="164" xfId="0" applyAlignment="1" applyFont="1" applyNumberFormat="1">
      <alignment horizontal="left" readingOrder="0"/>
    </xf>
    <xf borderId="0" fillId="5" fontId="6" numFmtId="0" xfId="0" applyAlignment="1" applyFont="1">
      <alignment readingOrder="0" shrinkToFit="0" vertical="center" wrapText="1"/>
    </xf>
    <xf borderId="0" fillId="5" fontId="5" numFmtId="0" xfId="0" applyAlignment="1" applyFont="1">
      <alignment readingOrder="0" vertical="center"/>
    </xf>
    <xf borderId="0" fillId="5" fontId="5" numFmtId="0" xfId="0" applyAlignment="1" applyFont="1">
      <alignment vertical="center"/>
    </xf>
    <xf borderId="0" fillId="5" fontId="5" numFmtId="0" xfId="0" applyAlignment="1" applyFont="1">
      <alignment readingOrder="0" vertical="center"/>
    </xf>
    <xf borderId="0" fillId="2" fontId="2" numFmtId="0" xfId="0" applyAlignment="1" applyFont="1">
      <alignment readingOrder="0" vertical="center"/>
    </xf>
    <xf borderId="0" fillId="5" fontId="2" numFmtId="0" xfId="0" applyAlignment="1" applyFont="1">
      <alignment vertical="center"/>
    </xf>
    <xf borderId="0" fillId="4" fontId="5" numFmtId="0" xfId="0" applyAlignment="1" applyFont="1">
      <alignment readingOrder="0" shrinkToFit="0" vertical="top" wrapText="1"/>
    </xf>
    <xf borderId="0" fillId="5" fontId="5" numFmtId="0" xfId="0" applyAlignment="1" applyFont="1">
      <alignment readingOrder="0" shrinkToFit="0" vertical="top" wrapText="1"/>
    </xf>
    <xf borderId="0" fillId="5" fontId="7" numFmtId="0" xfId="0" applyAlignment="1" applyFont="1">
      <alignment shrinkToFit="0" vertical="top" wrapText="1"/>
    </xf>
    <xf borderId="0" fillId="5" fontId="5" numFmtId="0" xfId="0" applyAlignment="1" applyFont="1">
      <alignment horizontal="left" readingOrder="0" shrinkToFit="0" vertical="top" wrapText="1"/>
    </xf>
    <xf borderId="0" fillId="4" fontId="2" numFmtId="0" xfId="0" applyAlignment="1" applyFont="1">
      <alignment readingOrder="0"/>
    </xf>
    <xf borderId="0" fillId="4" fontId="2" numFmtId="0" xfId="0" applyAlignment="1" applyFont="1">
      <alignment readingOrder="0"/>
    </xf>
    <xf borderId="0" fillId="5" fontId="2" numFmtId="0" xfId="0" applyAlignment="1" applyFont="1">
      <alignment readingOrder="0"/>
    </xf>
    <xf borderId="0" fillId="5" fontId="2" numFmtId="0" xfId="0" applyAlignment="1" applyFont="1">
      <alignment horizontal="left" readingOrder="0"/>
    </xf>
    <xf borderId="0" fillId="5" fontId="2" numFmtId="0" xfId="0" applyFont="1"/>
    <xf borderId="0" fillId="4" fontId="5" numFmtId="0" xfId="0" applyAlignment="1" applyFont="1">
      <alignment readingOrder="0" shrinkToFit="0" wrapText="1"/>
    </xf>
    <xf borderId="0" fillId="5" fontId="5" numFmtId="0" xfId="0" applyAlignment="1" applyFont="1">
      <alignment shrinkToFit="0" wrapText="1"/>
    </xf>
    <xf borderId="0" fillId="5" fontId="5" numFmtId="0" xfId="0" applyAlignment="1" applyFont="1">
      <alignment readingOrder="0" shrinkToFit="0" wrapText="1"/>
    </xf>
    <xf borderId="0" fillId="5" fontId="5" numFmtId="0" xfId="0" applyAlignment="1" applyFont="1">
      <alignment readingOrder="0"/>
    </xf>
    <xf borderId="0" fillId="4" fontId="8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5" numFmtId="0" xfId="0" applyAlignment="1" applyFont="1">
      <alignment horizontal="right" readingOrder="0"/>
    </xf>
    <xf borderId="0" fillId="2" fontId="5" numFmtId="0" xfId="0" applyAlignment="1" applyFont="1">
      <alignment readingOrder="0"/>
    </xf>
    <xf borderId="0" fillId="2" fontId="2" numFmtId="0" xfId="0" applyAlignment="1" applyFont="1">
      <alignment readingOrder="0"/>
    </xf>
    <xf borderId="0" fillId="5" fontId="2" numFmtId="0" xfId="0" applyAlignment="1" applyFont="1">
      <alignment readingOrder="0"/>
    </xf>
    <xf borderId="0" fillId="4" fontId="2" numFmtId="0" xfId="0" applyAlignment="1" applyFont="1">
      <alignment readingOrder="0"/>
    </xf>
    <xf borderId="0" fillId="5" fontId="2" numFmtId="0" xfId="0" applyAlignment="1" applyFont="1">
      <alignment readingOrder="0"/>
    </xf>
    <xf borderId="0" fillId="2" fontId="2" numFmtId="165" xfId="0" applyAlignment="1" applyFont="1" applyNumberFormat="1">
      <alignment readingOrder="0"/>
    </xf>
    <xf borderId="0" fillId="6" fontId="9" numFmtId="0" xfId="0" applyAlignment="1" applyFont="1">
      <alignment horizontal="right" readingOrder="0" shrinkToFit="0" vertical="top" wrapText="0"/>
    </xf>
    <xf borderId="1" fillId="0" fontId="10" numFmtId="0" xfId="0" applyAlignment="1" applyBorder="1" applyFont="1">
      <alignment readingOrder="0" shrinkToFit="0" vertical="top" wrapText="0"/>
    </xf>
    <xf borderId="0" fillId="0" fontId="9" numFmtId="0" xfId="0" applyAlignment="1" applyFont="1">
      <alignment shrinkToFit="0" vertical="top" wrapText="0"/>
    </xf>
    <xf borderId="0" fillId="4" fontId="9" numFmtId="0" xfId="0" applyAlignment="1" applyFont="1">
      <alignment readingOrder="0" shrinkToFit="0" vertical="top" wrapText="0"/>
    </xf>
    <xf borderId="2" fillId="5" fontId="9" numFmtId="0" xfId="0" applyAlignment="1" applyBorder="1" applyFont="1">
      <alignment shrinkToFit="0" vertical="top" wrapText="0"/>
    </xf>
    <xf borderId="3" fillId="0" fontId="10" numFmtId="0" xfId="0" applyAlignment="1" applyBorder="1" applyFont="1">
      <alignment horizontal="right" readingOrder="0" shrinkToFit="0" vertical="top" wrapText="1"/>
    </xf>
    <xf borderId="4" fillId="5" fontId="9" numFmtId="0" xfId="0" applyAlignment="1" applyBorder="1" applyFont="1">
      <alignment readingOrder="0" shrinkToFit="0" vertical="top" wrapText="1"/>
    </xf>
    <xf borderId="5" fillId="5" fontId="9" numFmtId="0" xfId="0" applyAlignment="1" applyBorder="1" applyFont="1">
      <alignment readingOrder="0" shrinkToFit="0" vertical="top" wrapText="1"/>
    </xf>
    <xf borderId="6" fillId="5" fontId="9" numFmtId="0" xfId="0" applyAlignment="1" applyBorder="1" applyFont="1">
      <alignment readingOrder="0" shrinkToFit="0" vertical="top" wrapText="1"/>
    </xf>
    <xf borderId="0" fillId="0" fontId="9" numFmtId="0" xfId="0" applyAlignment="1" applyFont="1">
      <alignment shrinkToFit="0" vertical="top" wrapText="1"/>
    </xf>
    <xf borderId="0" fillId="0" fontId="9" numFmtId="0" xfId="0" applyAlignment="1" applyFont="1">
      <alignment readingOrder="0" shrinkToFit="0" vertical="top" wrapText="1"/>
    </xf>
    <xf borderId="0" fillId="5" fontId="9" numFmtId="0" xfId="0" applyAlignment="1" applyFont="1">
      <alignment readingOrder="0" shrinkToFit="0" vertical="top" wrapText="1"/>
    </xf>
    <xf borderId="0" fillId="0" fontId="9" numFmtId="0" xfId="0" applyAlignment="1" applyFont="1">
      <alignment readingOrder="0" shrinkToFit="0" vertical="center" wrapText="1"/>
    </xf>
    <xf borderId="0" fillId="5" fontId="9" numFmtId="0" xfId="0" applyAlignment="1" applyFont="1">
      <alignment shrinkToFit="0" vertical="center" wrapText="1"/>
    </xf>
  </cellXfs>
  <cellStyles count="1">
    <cellStyle xfId="0" name="Normal" builtinId="0"/>
  </cellStyles>
  <dxfs count="5">
    <dxf>
      <font>
        <b/>
        <color rgb="FFFFD966"/>
      </font>
      <fill>
        <patternFill patternType="solid">
          <fgColor rgb="FFCC0000"/>
          <bgColor rgb="FFCC0000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FFD966"/>
          <bgColor rgb="FFFFD966"/>
        </patternFill>
      </fill>
      <border/>
    </dxf>
    <dxf>
      <font>
        <b/>
        <color rgb="FFFF0000"/>
      </font>
      <fill>
        <patternFill patternType="solid">
          <fgColor rgb="FFFFD966"/>
          <bgColor rgb="FFFFD966"/>
        </patternFill>
      </fill>
      <border/>
    </dxf>
    <dxf>
      <font>
        <color rgb="FFCCCCCC"/>
      </font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folders/FOLDER_ID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folders/FOLDER_ID" TargetMode="Externa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folders/FOLDER_ID" TargetMode="External"/><Relationship Id="rId2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1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2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12.xml"/><Relationship Id="rId3" Type="http://schemas.openxmlformats.org/officeDocument/2006/relationships/vmlDrawing" Target="../drawings/vmlDrawing3.v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36.63"/>
    <col customWidth="1" min="2" max="2" width="3.63"/>
  </cols>
  <sheetData>
    <row r="1">
      <c r="A1" s="1" t="s">
        <v>0</v>
      </c>
      <c r="B1" s="1"/>
    </row>
    <row r="2" ht="23.25" customHeight="1">
      <c r="A2" s="2" t="s">
        <v>1</v>
      </c>
      <c r="B2" s="3" t="s">
        <v>2</v>
      </c>
    </row>
    <row r="3" ht="23.25" customHeight="1">
      <c r="A3" s="4" t="s">
        <v>3</v>
      </c>
    </row>
    <row r="4" ht="23.25" customHeight="1">
      <c r="A4" s="5" t="s">
        <v>4</v>
      </c>
    </row>
    <row r="5">
      <c r="A5" s="6" t="s">
        <v>5</v>
      </c>
      <c r="B5" s="6"/>
    </row>
    <row r="6">
      <c r="A6" s="7" t="s">
        <v>6</v>
      </c>
      <c r="B6" s="8"/>
    </row>
  </sheetData>
  <mergeCells count="1">
    <mergeCell ref="B2:B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28.88"/>
    <col customWidth="1" min="2" max="2" width="47.38"/>
  </cols>
  <sheetData>
    <row r="1">
      <c r="A1" s="9" t="s">
        <v>7</v>
      </c>
      <c r="B1" s="10">
        <v>4.0</v>
      </c>
    </row>
    <row r="2">
      <c r="A2" s="9" t="s">
        <v>8</v>
      </c>
      <c r="B2" s="10">
        <v>6.0</v>
      </c>
    </row>
    <row r="3">
      <c r="A3" s="9" t="s">
        <v>9</v>
      </c>
      <c r="B3" s="10" t="s">
        <v>10</v>
      </c>
    </row>
    <row r="4">
      <c r="A4" s="9" t="s">
        <v>11</v>
      </c>
      <c r="B4" s="10" t="s">
        <v>12</v>
      </c>
    </row>
    <row r="5">
      <c r="A5" s="9" t="s">
        <v>13</v>
      </c>
      <c r="B5" s="10" t="s">
        <v>14</v>
      </c>
    </row>
    <row r="6">
      <c r="A6" s="9" t="s">
        <v>15</v>
      </c>
      <c r="B6" s="10" t="s">
        <v>16</v>
      </c>
    </row>
    <row r="7">
      <c r="A7" s="9" t="s">
        <v>17</v>
      </c>
      <c r="B7" s="10" t="s">
        <v>18</v>
      </c>
    </row>
    <row r="8">
      <c r="A8" s="9" t="s">
        <v>19</v>
      </c>
      <c r="B8" s="10"/>
    </row>
    <row r="9">
      <c r="A9" s="9" t="s">
        <v>20</v>
      </c>
      <c r="B9" s="10"/>
    </row>
    <row r="10">
      <c r="A10" s="9" t="s">
        <v>21</v>
      </c>
      <c r="B10" s="11"/>
    </row>
    <row r="11">
      <c r="A11" s="9" t="s">
        <v>22</v>
      </c>
      <c r="B11" s="12">
        <v>45146.0</v>
      </c>
    </row>
  </sheetData>
  <dataValidations>
    <dataValidation type="custom" allowBlank="1" showDropDown="1" sqref="B11">
      <formula1>OR(NOT(ISERROR(DATEVALUE(B11))), AND(ISNUMBER(B11), LEFT(CELL("format", B11))="D"))</formula1>
    </dataValidation>
    <dataValidation type="decimal" operator="greaterThan" allowBlank="1" showDropDown="1" showErrorMessage="1" sqref="B2">
      <formula1>2.0</formula1>
    </dataValidation>
    <dataValidation type="decimal" operator="greaterThan" allowBlank="1" showDropDown="1" showErrorMessage="1" sqref="B1">
      <formula1>1.0</formula1>
    </dataValidation>
    <dataValidation type="custom" allowBlank="1" showDropDown="1" sqref="B10">
      <formula1>IFERROR(ISURL(B10), true)</formula1>
    </dataValidation>
    <dataValidation type="custom" allowBlank="1" showDropDown="1" sqref="B3:B6">
      <formula1>NOT(ISERROR(SEARCH(("{{"),(B3))))</formula1>
    </dataValidation>
    <dataValidation type="custom" allowBlank="1" showDropDown="1" showErrorMessage="1" sqref="B7:B9">
      <formula1>IFERROR(ISEMAIL(B7), true)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8.88"/>
    <col customWidth="1" min="2" max="2" width="11.38"/>
    <col customWidth="1" min="3" max="3" width="53.75"/>
    <col customWidth="1" min="4" max="4" width="27.88"/>
  </cols>
  <sheetData>
    <row r="1" ht="15.75" customHeight="1">
      <c r="A1" s="13" t="str">
        <f>IFERROR(__xludf.DUMMYFUNCTION("ifna(""Missing: ""&amp;join("", "",filter(Course_Title,isna(Course_Available))),""All courses synced from Blackbaud are shown in this list. Scan the list for red/yellow highlighted duplicates if necessary."")"),"Missing: ")</f>
        <v>Missing: </v>
      </c>
    </row>
    <row r="2" ht="15.75" customHeight="1">
      <c r="A2" s="14" t="s">
        <v>23</v>
      </c>
      <c r="B2" s="15" t="str">
        <f t="array" ref="B2:E3">vlookup($A2:$A3,{'Course List'!$A:$D,'Course List'!$J:$J},column(B:E),false)</f>
        <v>Course Code</v>
      </c>
      <c r="C2" s="15" t="s">
        <v>24</v>
      </c>
      <c r="D2" s="15" t="s">
        <v>25</v>
      </c>
      <c r="E2" s="15" t="s">
        <v>26</v>
      </c>
      <c r="F2" s="16" t="s">
        <v>27</v>
      </c>
    </row>
    <row r="3" ht="15.75" customHeight="1">
      <c r="A3" s="17"/>
      <c r="B3" s="18" t="e">
        <v>#N/A</v>
      </c>
      <c r="C3" s="18" t="e">
        <v>#N/A</v>
      </c>
      <c r="D3" s="18" t="e">
        <v>#N/A</v>
      </c>
      <c r="E3" s="18" t="e">
        <v>#N/A</v>
      </c>
      <c r="F3" s="7" t="b">
        <v>1</v>
      </c>
    </row>
  </sheetData>
  <autoFilter ref="$A$2:$F$3">
    <sortState ref="A2:F3">
      <sortCondition ref="D2:D3"/>
      <sortCondition ref="B2:B3"/>
      <sortCondition ref="C2:C3"/>
    </sortState>
  </autoFilter>
  <mergeCells count="1">
    <mergeCell ref="A1:F1"/>
  </mergeCells>
  <conditionalFormatting sqref="A1:F1">
    <cfRule type="expression" dxfId="0" priority="1">
      <formula>left($A1,7)="Missing"</formula>
    </cfRule>
  </conditionalFormatting>
  <conditionalFormatting sqref="A3:F3">
    <cfRule type="expression" dxfId="1" priority="2">
      <formula>and(countif($A$1:$A2,$A3),not($F3))</formula>
    </cfRule>
  </conditionalFormatting>
  <conditionalFormatting sqref="A3:F3">
    <cfRule type="expression" dxfId="2" priority="3">
      <formula>and(countif($A$1:$A2,$A3),$F3)</formula>
    </cfRule>
  </conditionalFormatting>
  <conditionalFormatting sqref="A3:F3">
    <cfRule type="expression" dxfId="3" priority="4">
      <formula>isna($B3)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0"/>
    <col customWidth="1" min="2" max="2" width="7.38"/>
    <col customWidth="1" min="3" max="3" width="7.0"/>
    <col customWidth="1" min="4" max="4" width="9.5"/>
    <col customWidth="1" min="7" max="7" width="4.88"/>
    <col customWidth="1" min="8" max="9" width="7.13"/>
    <col customWidth="1" min="10" max="10" width="11.13"/>
    <col customWidth="1" min="11" max="11" width="13.25"/>
    <col customWidth="1" min="12" max="12" width="7.38"/>
    <col customWidth="1" min="13" max="13" width="6.13"/>
    <col customWidth="1" min="14" max="14" width="10.38"/>
    <col customWidth="1" min="15" max="15" width="9.63"/>
    <col customWidth="1" min="16" max="17" width="7.25"/>
    <col customWidth="1" min="18" max="18" width="11.13"/>
    <col customWidth="1" min="19" max="20" width="7.0"/>
  </cols>
  <sheetData>
    <row r="1">
      <c r="A1" s="19" t="s">
        <v>28</v>
      </c>
      <c r="B1" s="19" t="s">
        <v>29</v>
      </c>
      <c r="C1" s="19" t="s">
        <v>30</v>
      </c>
      <c r="D1" s="20" t="str">
        <f t="array" ref="D1:D2">ifna(if(row(E:E)=1,'Student List'!B1,ifna(xlookup($A:$A,'Student List'!$A:$A,'Student List'!B:B),xlookup($A:$A,'Advisor List (Previous Year)'!$A:$A,'Advisor List (Previous Year)'!B:B))))</f>
        <v>Student Email</v>
      </c>
      <c r="E1" s="20" t="str">
        <f t="array" ref="E1:E2">ifna(if(row(F:F)=1,'Student List'!C1,ifna(xlookup($A:$A,'Student List'!$A:$A,'Student List'!C:C),xlookup($A:$A,'Advisor List (Previous Year)'!$A:$A,'Advisor List (Previous Year)'!C:C))))</f>
        <v>Student First Name</v>
      </c>
      <c r="F1" s="20" t="str">
        <f t="array" ref="F1:F2">ifna(if(row(G:G)=1,'Student List'!D1,ifna(xlookup($A:$A,'Student List'!$A:$A,'Student List'!D:D),xlookup($A:$A,'Advisor List (Previous Year)'!$A:$A,'Advisor List (Previous Year)'!D:D))))</f>
        <v>Student Last Name</v>
      </c>
      <c r="G1" s="20" t="str">
        <f t="array" ref="G1:G2">ifna(if(row(H:H)=1,'Student List'!E1,ifna(xlookup($A:$A,'Student List'!$A:$A,'Student List'!E:E),xlookup($A:$A,'Advisor List (Previous Year)'!$A:$A,'Advisor List (Previous Year)'!E:E))))</f>
        <v>Grad Year</v>
      </c>
      <c r="H1" s="21" t="str">
        <f t="array" ref="H1:H2">ifna(if(row(H:H)=1,'Student Folder Inventory'!B1,vlookup($A:$A,'Student Folder Inventory'!$A:$B,2,false)),)</f>
        <v>Student Folder ID</v>
      </c>
      <c r="I1" s="22" t="str">
        <f t="array" ref="I1:I2">ifna(if(row(I:I)=1,'Advisor List'!F1,ifna(vlookup($A:$A,'Advisor List'!$A:$H,COLUMN()-3,false),vlookup($A:$A,'Advisor List (Previous Year)'!$A:$H,COLUMN()-3,false))),)</f>
        <v>Advisor Email</v>
      </c>
      <c r="J1" s="20" t="str">
        <f t="array" ref="J1:J2">ifna(if(row(J:J)=1,'Advisor List'!G1,ifna(vlookup($A:$A,'Advisor List'!$A:$H,COLUMN()-3,false),vlookup($A:$A,'Advisor List (Previous Year)'!$A:$H,COLUMN()-3,false))),)</f>
        <v>Advisor First Name</v>
      </c>
      <c r="K1" s="20" t="str">
        <f t="array" ref="K1:K2">ifna(if(row(K:K)=1,'Advisor List'!H1,ifna(vlookup($A:$A,'Advisor List'!$A:$H,COLUMN()-3,false),vlookup($A:$A,'Advisor List (Previous Year)'!$A:$H,COLUMN()-3,false))),)</f>
        <v>Advisor Last Name</v>
      </c>
      <c r="L1" s="20" t="str">
        <f t="array" ref="L1:L2">ifna(if(row(L:L)=1,'Advisor Folder Inventory'!B1,vlookup($I:$I,'Advisor Folder Inventory'!$A:$B,2,false)),)</f>
        <v>Advisor Folder ID</v>
      </c>
      <c r="M1" s="20" t="str">
        <f t="array" ref="M1:M2">ifna(if(row(M:M)=1,'Plans Form Folder Inventory'!B1,vlookup($G:$G,'Plans Form Folder Inventory'!$A:$B,2,false)),)</f>
        <v>Form Folder ID</v>
      </c>
      <c r="N1" s="19" t="s">
        <v>7</v>
      </c>
      <c r="O1" s="19" t="s">
        <v>8</v>
      </c>
      <c r="P1" s="20" t="str">
        <f t="array" ref="P1:P2">if(row(P:P)=1,"Inactive", isna(vlookup(A:A,'Student List'!A:A,1,false)))</f>
        <v>Inactive</v>
      </c>
      <c r="Q1" s="20" t="str">
        <f t="array" ref="Q1:Q2">if(row(Q:Q)=1,"New Advisor",iferror(if((P:P=false)*(xlookup(A:A,'Advisor List'!A:A,'Advisor List'!F:F)&lt;&gt;xlookup(A:A,'Advisor List (Previous Year)'!A:A,'Advisor List (Previous Year)'!F:F))=1,true,false),false))</f>
        <v>New Advisor</v>
      </c>
      <c r="R1" s="19" t="s">
        <v>31</v>
      </c>
      <c r="S1" s="19" t="s">
        <v>32</v>
      </c>
      <c r="T1" s="19" t="s">
        <v>33</v>
      </c>
    </row>
    <row r="2">
      <c r="A2" s="23"/>
      <c r="B2" s="23"/>
      <c r="C2" s="24"/>
      <c r="D2" s="25"/>
      <c r="E2" s="25"/>
      <c r="F2" s="25"/>
      <c r="G2" s="25"/>
      <c r="H2" s="25"/>
      <c r="I2" s="26"/>
      <c r="J2" s="25"/>
      <c r="K2" s="25"/>
      <c r="L2" s="25"/>
      <c r="M2" s="25"/>
      <c r="N2" s="24">
        <v>4.0</v>
      </c>
      <c r="O2" s="24">
        <v>6.0</v>
      </c>
      <c r="P2" s="27" t="b">
        <v>1</v>
      </c>
      <c r="Q2" s="27" t="b">
        <v>0</v>
      </c>
      <c r="R2" s="23" t="b">
        <v>0</v>
      </c>
      <c r="S2" s="23" t="s">
        <v>34</v>
      </c>
      <c r="T2" s="23" t="b">
        <v>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5" max="5" width="11.25"/>
    <col customWidth="1" min="6" max="6" width="17.88"/>
    <col customWidth="1" min="7" max="7" width="8.88"/>
    <col customWidth="1" min="8" max="9" width="7.25"/>
    <col customWidth="1" min="10" max="10" width="10.88"/>
  </cols>
  <sheetData>
    <row r="1">
      <c r="A1" s="28" t="s">
        <v>28</v>
      </c>
      <c r="B1" s="28" t="s">
        <v>35</v>
      </c>
      <c r="C1" s="28" t="s">
        <v>36</v>
      </c>
      <c r="D1" s="29" t="str">
        <f t="array" ref="D1:D2">ifna(if(row(E:E)=1,'Student List'!B1,ifna(xlookup($A:$A,'Student List'!$A:$A,'Student List'!B:B),xlookup($A:$A,'Advisor List (Previous Year)'!$A:$A,'Advisor List (Previous Year)'!B:B))))</f>
        <v>Student Email</v>
      </c>
      <c r="E1" s="29" t="str">
        <f t="array" ref="E1:E2">ifna(if(row(F:F)=1,'Student List'!C1,ifna(xlookup($A:$A,'Student List'!$A:$A,'Student List'!C:C),xlookup($A:$A,'Advisor List (Previous Year)'!$A:$A,'Advisor List (Previous Year)'!C:C))))</f>
        <v>Student First Name</v>
      </c>
      <c r="F1" s="29" t="str">
        <f t="array" ref="F1:F2">ifna(if(row(H:H)=1,'Student List'!D1,ifna(xlookup($A:$A,'Student List'!$A:$A,'Student List'!D:D),xlookup($A:$A,'Advisor List (Previous Year)'!$A:$A,'Advisor List (Previous Year)'!D:D))))</f>
        <v>Student Last Name</v>
      </c>
      <c r="G1" s="29" t="str">
        <f t="array" ref="G1:G2">ifna(if(row(I:I)=1,'Student List'!E1,ifna(xlookup($A:$A,'Student List'!$A:$A,'Student List'!E:E),xlookup($A:$A,'Advisor List (Previous Year)'!$A:$A,'Advisor List (Previous Year)'!E:E))))</f>
        <v>Grad Year</v>
      </c>
      <c r="H1" s="30" t="str">
        <f t="array" ref="H1:H2">if(row(H:H)=1,"Inactive",isna(vlookup(A:A,'Student List'!A:A,1,false)))</f>
        <v>Inactive</v>
      </c>
      <c r="I1" s="30" t="str">
        <f t="array" ref="I1:I2">if(row(I:I)=1,"New Advisor",iferror(if((H:H=false)*(xlookup(A:A,'Advisor List'!A:A,'Advisor List'!F:F)&lt;&gt;xlookup(A:A,'Advisor List (Previous Year)'!A:A,'Advisor List (Previous Year)'!F:F))=1,true,false),false))</f>
        <v>New Advisor</v>
      </c>
      <c r="J1" s="28" t="s">
        <v>31</v>
      </c>
    </row>
    <row r="2">
      <c r="A2" s="23"/>
      <c r="B2" s="23"/>
      <c r="C2" s="23"/>
      <c r="D2" s="27"/>
      <c r="E2" s="27"/>
      <c r="F2" s="27"/>
      <c r="G2" s="27"/>
      <c r="H2" s="27" t="b">
        <v>1</v>
      </c>
      <c r="I2" s="27" t="b">
        <v>0</v>
      </c>
      <c r="J2" s="23" t="b">
        <v>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0.63"/>
  </cols>
  <sheetData>
    <row r="1">
      <c r="A1" s="9" t="s">
        <v>37</v>
      </c>
      <c r="B1" s="9" t="s">
        <v>38</v>
      </c>
      <c r="C1" s="9" t="s">
        <v>39</v>
      </c>
      <c r="D1" s="31" t="str">
        <f t="array" ref="D1:D2">ifna(if(row(D:D)=1,'Advisor List'!G1,ifna(vlookup($A:$A,'Advisor List'!$F:$H,COLUMN()-2,false),vlookup($A:$A,'Advisor List (Previous Year)'!$F:$H,COLUMN()-2,false))),)</f>
        <v>Advisor First Name</v>
      </c>
      <c r="E1" s="31" t="str">
        <f t="array" ref="E1:E2">ifna(if(row(E:E)=1,'Advisor List'!H1,ifna(vlookup($A:$A,'Advisor List'!$F:$H,COLUMN()-2,false),vlookup($A:$A,'Advisor List (Previous Year)'!$F:$H,COLUMN()-2,false))),)</f>
        <v>Advisor Last Name</v>
      </c>
      <c r="F1" s="31" t="str">
        <f t="array" ref="F1:F2">if(row(F:F)=1,"Inactive",IF((A:A&lt;&gt;"ROOT")*(isna(vlookup(A:A,'Advisor List'!F:F,1,false))),TRUE,FALSE))</f>
        <v>Inactive</v>
      </c>
    </row>
    <row r="2">
      <c r="A2" s="23" t="s">
        <v>40</v>
      </c>
      <c r="B2" s="23" t="s">
        <v>41</v>
      </c>
      <c r="C2" s="32" t="s">
        <v>42</v>
      </c>
      <c r="D2" s="25"/>
      <c r="E2" s="25"/>
      <c r="F2" s="25" t="b">
        <v>0</v>
      </c>
    </row>
  </sheetData>
  <hyperlinks>
    <hyperlink r:id="rId1" ref="C2"/>
  </hyperlin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9" t="s">
        <v>43</v>
      </c>
      <c r="B1" s="9" t="s">
        <v>44</v>
      </c>
      <c r="C1" s="9" t="s">
        <v>45</v>
      </c>
      <c r="D1" s="31" t="str">
        <f t="array" ref="D1:D2">if(row(D:D)=1,"Inactive",IF((A:A&lt;&gt;"ROOT")*(isna(vlookup(A:A,'Advisor List'!E:E,1,false))),TRUE,FALSE))</f>
        <v>Inactive</v>
      </c>
    </row>
    <row r="2">
      <c r="A2" s="23" t="s">
        <v>40</v>
      </c>
      <c r="B2" s="23" t="s">
        <v>41</v>
      </c>
      <c r="C2" s="32" t="s">
        <v>42</v>
      </c>
      <c r="D2" s="25" t="b">
        <v>0</v>
      </c>
    </row>
  </sheetData>
  <hyperlinks>
    <hyperlink r:id="rId1" ref="C2"/>
  </hyperlin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9" t="s">
        <v>43</v>
      </c>
      <c r="B1" s="9" t="s">
        <v>46</v>
      </c>
      <c r="C1" s="9" t="s">
        <v>47</v>
      </c>
      <c r="D1" s="31" t="str">
        <f t="array" ref="D1:D2">if(row(D:D)=1,"Inactive",IF((A:A&lt;&gt;"ROOT")*(isna(vlookup(A:A,'Advisor List'!E:E,1,false))),TRUE,FALSE))</f>
        <v>Inactive</v>
      </c>
    </row>
    <row r="2">
      <c r="A2" s="23" t="s">
        <v>40</v>
      </c>
      <c r="B2" s="23" t="s">
        <v>41</v>
      </c>
      <c r="C2" s="32" t="s">
        <v>42</v>
      </c>
      <c r="D2" s="25" t="b">
        <v>0</v>
      </c>
    </row>
  </sheetData>
  <hyperlinks>
    <hyperlink r:id="rId1" ref="C2"/>
  </hyperlin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33" t="s">
        <v>28</v>
      </c>
      <c r="B1" s="33" t="s">
        <v>48</v>
      </c>
      <c r="C1" s="33" t="s">
        <v>49</v>
      </c>
      <c r="D1" s="33" t="s">
        <v>50</v>
      </c>
      <c r="E1" s="33" t="s">
        <v>51</v>
      </c>
    </row>
    <row r="2">
      <c r="A2" s="34" t="s">
        <v>52</v>
      </c>
      <c r="B2" s="34" t="s">
        <v>53</v>
      </c>
      <c r="C2" s="34" t="s">
        <v>54</v>
      </c>
      <c r="D2" s="34" t="s">
        <v>55</v>
      </c>
      <c r="E2" s="34">
        <v>2028.0</v>
      </c>
    </row>
    <row r="3">
      <c r="A3" s="34" t="s">
        <v>56</v>
      </c>
      <c r="B3" s="34" t="s">
        <v>57</v>
      </c>
      <c r="C3" s="34" t="s">
        <v>58</v>
      </c>
      <c r="D3" s="34" t="s">
        <v>59</v>
      </c>
      <c r="E3" s="34">
        <v>2026.0</v>
      </c>
    </row>
    <row r="4">
      <c r="A4" s="34" t="s">
        <v>60</v>
      </c>
      <c r="B4" s="34" t="s">
        <v>61</v>
      </c>
      <c r="C4" s="34" t="s">
        <v>62</v>
      </c>
      <c r="D4" s="34" t="s">
        <v>63</v>
      </c>
      <c r="E4" s="34">
        <v>2026.0</v>
      </c>
    </row>
    <row r="5">
      <c r="A5" s="34" t="s">
        <v>64</v>
      </c>
      <c r="B5" s="34" t="s">
        <v>65</v>
      </c>
      <c r="C5" s="34" t="s">
        <v>66</v>
      </c>
      <c r="D5" s="34" t="s">
        <v>67</v>
      </c>
      <c r="E5" s="34">
        <v>2027.0</v>
      </c>
    </row>
    <row r="6">
      <c r="A6" s="34" t="s">
        <v>68</v>
      </c>
      <c r="B6" s="34" t="s">
        <v>69</v>
      </c>
      <c r="C6" s="34" t="s">
        <v>70</v>
      </c>
      <c r="D6" s="34" t="s">
        <v>71</v>
      </c>
      <c r="E6" s="34">
        <v>2028.0</v>
      </c>
    </row>
    <row r="7">
      <c r="A7" s="34" t="s">
        <v>72</v>
      </c>
      <c r="B7" s="34" t="s">
        <v>73</v>
      </c>
      <c r="C7" s="34" t="s">
        <v>74</v>
      </c>
      <c r="D7" s="34" t="s">
        <v>75</v>
      </c>
      <c r="E7" s="34">
        <v>2027.0</v>
      </c>
    </row>
    <row r="8">
      <c r="A8" s="34" t="s">
        <v>76</v>
      </c>
      <c r="B8" s="34" t="s">
        <v>77</v>
      </c>
      <c r="C8" s="34" t="s">
        <v>78</v>
      </c>
      <c r="D8" s="34" t="s">
        <v>79</v>
      </c>
      <c r="E8" s="34">
        <v>2025.0</v>
      </c>
    </row>
    <row r="9">
      <c r="A9" s="34" t="s">
        <v>80</v>
      </c>
      <c r="B9" s="34" t="s">
        <v>81</v>
      </c>
      <c r="C9" s="34" t="s">
        <v>82</v>
      </c>
      <c r="D9" s="34" t="s">
        <v>83</v>
      </c>
      <c r="E9" s="34">
        <v>2028.0</v>
      </c>
    </row>
    <row r="10">
      <c r="A10" s="34" t="s">
        <v>84</v>
      </c>
      <c r="B10" s="34" t="s">
        <v>85</v>
      </c>
      <c r="C10" s="34" t="s">
        <v>86</v>
      </c>
      <c r="D10" s="34" t="s">
        <v>87</v>
      </c>
      <c r="E10" s="34">
        <v>2027.0</v>
      </c>
    </row>
    <row r="11">
      <c r="A11" s="34" t="s">
        <v>88</v>
      </c>
      <c r="B11" s="34" t="s">
        <v>89</v>
      </c>
      <c r="C11" s="34" t="s">
        <v>90</v>
      </c>
      <c r="D11" s="34" t="s">
        <v>91</v>
      </c>
      <c r="E11" s="34">
        <v>2027.0</v>
      </c>
    </row>
    <row r="12">
      <c r="A12" s="34" t="s">
        <v>92</v>
      </c>
      <c r="B12" s="34" t="s">
        <v>93</v>
      </c>
      <c r="C12" s="34" t="s">
        <v>94</v>
      </c>
      <c r="D12" s="34" t="s">
        <v>95</v>
      </c>
      <c r="E12" s="34">
        <v>2027.0</v>
      </c>
    </row>
    <row r="13">
      <c r="A13" s="34" t="s">
        <v>96</v>
      </c>
      <c r="B13" s="34" t="s">
        <v>97</v>
      </c>
      <c r="C13" s="34" t="s">
        <v>98</v>
      </c>
      <c r="D13" s="34" t="s">
        <v>99</v>
      </c>
      <c r="E13" s="34">
        <v>2026.0</v>
      </c>
    </row>
    <row r="14">
      <c r="A14" s="34" t="s">
        <v>100</v>
      </c>
      <c r="B14" s="34" t="s">
        <v>101</v>
      </c>
      <c r="C14" s="34" t="s">
        <v>102</v>
      </c>
      <c r="D14" s="34" t="s">
        <v>103</v>
      </c>
      <c r="E14" s="34">
        <v>2026.0</v>
      </c>
    </row>
    <row r="15">
      <c r="A15" s="34" t="s">
        <v>104</v>
      </c>
      <c r="B15" s="34" t="s">
        <v>105</v>
      </c>
      <c r="C15" s="34" t="s">
        <v>106</v>
      </c>
      <c r="D15" s="34" t="s">
        <v>107</v>
      </c>
      <c r="E15" s="34">
        <v>2027.0</v>
      </c>
    </row>
    <row r="16">
      <c r="A16" s="34" t="s">
        <v>108</v>
      </c>
      <c r="B16" s="34" t="s">
        <v>109</v>
      </c>
      <c r="C16" s="34" t="s">
        <v>110</v>
      </c>
      <c r="D16" s="34" t="s">
        <v>111</v>
      </c>
      <c r="E16" s="34">
        <v>2026.0</v>
      </c>
    </row>
    <row r="17">
      <c r="A17" s="34" t="s">
        <v>112</v>
      </c>
      <c r="B17" s="34" t="s">
        <v>113</v>
      </c>
      <c r="C17" s="34" t="s">
        <v>114</v>
      </c>
      <c r="D17" s="34" t="s">
        <v>115</v>
      </c>
      <c r="E17" s="34">
        <v>2027.0</v>
      </c>
    </row>
    <row r="18">
      <c r="A18" s="34" t="s">
        <v>116</v>
      </c>
      <c r="B18" s="34" t="s">
        <v>117</v>
      </c>
      <c r="C18" s="34" t="s">
        <v>118</v>
      </c>
      <c r="D18" s="34" t="s">
        <v>119</v>
      </c>
      <c r="E18" s="34">
        <v>2028.0</v>
      </c>
    </row>
    <row r="19">
      <c r="A19" s="34" t="s">
        <v>120</v>
      </c>
      <c r="B19" s="34" t="s">
        <v>121</v>
      </c>
      <c r="C19" s="34" t="s">
        <v>122</v>
      </c>
      <c r="D19" s="34" t="s">
        <v>123</v>
      </c>
      <c r="E19" s="34">
        <v>2027.0</v>
      </c>
    </row>
    <row r="20">
      <c r="A20" s="34" t="s">
        <v>124</v>
      </c>
      <c r="B20" s="34" t="s">
        <v>125</v>
      </c>
      <c r="C20" s="34" t="s">
        <v>126</v>
      </c>
      <c r="D20" s="34" t="s">
        <v>127</v>
      </c>
      <c r="E20" s="34">
        <v>2027.0</v>
      </c>
    </row>
    <row r="21">
      <c r="A21" s="34" t="s">
        <v>128</v>
      </c>
      <c r="B21" s="34" t="s">
        <v>129</v>
      </c>
      <c r="C21" s="34" t="s">
        <v>130</v>
      </c>
      <c r="D21" s="34" t="s">
        <v>131</v>
      </c>
      <c r="E21" s="34">
        <v>2027.0</v>
      </c>
    </row>
    <row r="22">
      <c r="A22" s="34" t="s">
        <v>132</v>
      </c>
      <c r="B22" s="34" t="s">
        <v>133</v>
      </c>
      <c r="C22" s="34" t="s">
        <v>134</v>
      </c>
      <c r="D22" s="34" t="s">
        <v>135</v>
      </c>
      <c r="E22" s="34">
        <v>2028.0</v>
      </c>
    </row>
    <row r="23">
      <c r="A23" s="34" t="s">
        <v>136</v>
      </c>
      <c r="B23" s="34" t="s">
        <v>137</v>
      </c>
      <c r="C23" s="34" t="s">
        <v>138</v>
      </c>
      <c r="D23" s="34" t="s">
        <v>139</v>
      </c>
      <c r="E23" s="34">
        <v>2026.0</v>
      </c>
    </row>
    <row r="24">
      <c r="A24" s="34" t="s">
        <v>140</v>
      </c>
      <c r="B24" s="34" t="s">
        <v>141</v>
      </c>
      <c r="C24" s="34" t="s">
        <v>142</v>
      </c>
      <c r="D24" s="34" t="s">
        <v>143</v>
      </c>
      <c r="E24" s="34">
        <v>2027.0</v>
      </c>
    </row>
    <row r="25">
      <c r="A25" s="34" t="s">
        <v>144</v>
      </c>
      <c r="B25" s="34" t="s">
        <v>145</v>
      </c>
      <c r="C25" s="34" t="s">
        <v>146</v>
      </c>
      <c r="D25" s="34" t="s">
        <v>147</v>
      </c>
      <c r="E25" s="34">
        <v>2028.0</v>
      </c>
    </row>
    <row r="26">
      <c r="A26" s="34" t="s">
        <v>148</v>
      </c>
      <c r="B26" s="34" t="s">
        <v>149</v>
      </c>
      <c r="C26" s="34" t="s">
        <v>150</v>
      </c>
      <c r="D26" s="34" t="s">
        <v>151</v>
      </c>
      <c r="E26" s="34">
        <v>2027.0</v>
      </c>
    </row>
    <row r="27">
      <c r="A27" s="34" t="s">
        <v>152</v>
      </c>
      <c r="B27" s="34" t="s">
        <v>153</v>
      </c>
      <c r="C27" s="34" t="s">
        <v>154</v>
      </c>
      <c r="D27" s="34" t="s">
        <v>155</v>
      </c>
      <c r="E27" s="34">
        <v>2027.0</v>
      </c>
    </row>
    <row r="28">
      <c r="A28" s="34" t="s">
        <v>156</v>
      </c>
      <c r="B28" s="34" t="s">
        <v>157</v>
      </c>
      <c r="C28" s="34" t="s">
        <v>158</v>
      </c>
      <c r="D28" s="34" t="s">
        <v>159</v>
      </c>
      <c r="E28" s="34">
        <v>2028.0</v>
      </c>
    </row>
    <row r="29">
      <c r="A29" s="34" t="s">
        <v>160</v>
      </c>
      <c r="B29" s="34" t="s">
        <v>161</v>
      </c>
      <c r="C29" s="34" t="s">
        <v>162</v>
      </c>
      <c r="D29" s="34" t="s">
        <v>163</v>
      </c>
      <c r="E29" s="34">
        <v>2028.0</v>
      </c>
    </row>
    <row r="30">
      <c r="A30" s="34" t="s">
        <v>164</v>
      </c>
      <c r="B30" s="34" t="s">
        <v>165</v>
      </c>
      <c r="C30" s="34" t="s">
        <v>166</v>
      </c>
      <c r="D30" s="34" t="s">
        <v>167</v>
      </c>
      <c r="E30" s="34">
        <v>2027.0</v>
      </c>
    </row>
    <row r="31">
      <c r="A31" s="34" t="s">
        <v>168</v>
      </c>
      <c r="B31" s="34" t="s">
        <v>169</v>
      </c>
      <c r="C31" s="34" t="s">
        <v>170</v>
      </c>
      <c r="D31" s="34" t="s">
        <v>171</v>
      </c>
      <c r="E31" s="34">
        <v>2027.0</v>
      </c>
    </row>
    <row r="32">
      <c r="A32" s="34" t="s">
        <v>172</v>
      </c>
      <c r="B32" s="34" t="s">
        <v>173</v>
      </c>
      <c r="C32" s="34" t="s">
        <v>174</v>
      </c>
      <c r="D32" s="34" t="s">
        <v>175</v>
      </c>
      <c r="E32" s="34">
        <v>2028.0</v>
      </c>
    </row>
    <row r="33">
      <c r="A33" s="34" t="s">
        <v>176</v>
      </c>
      <c r="B33" s="34" t="s">
        <v>177</v>
      </c>
      <c r="C33" s="34" t="s">
        <v>178</v>
      </c>
      <c r="D33" s="34" t="s">
        <v>179</v>
      </c>
      <c r="E33" s="34">
        <v>2028.0</v>
      </c>
    </row>
    <row r="34">
      <c r="A34" s="34" t="s">
        <v>180</v>
      </c>
      <c r="B34" s="34" t="s">
        <v>181</v>
      </c>
      <c r="C34" s="34" t="s">
        <v>182</v>
      </c>
      <c r="D34" s="34" t="s">
        <v>183</v>
      </c>
      <c r="E34" s="34">
        <v>2027.0</v>
      </c>
    </row>
    <row r="35">
      <c r="A35" s="34" t="s">
        <v>184</v>
      </c>
      <c r="B35" s="34" t="s">
        <v>185</v>
      </c>
      <c r="C35" s="34" t="s">
        <v>186</v>
      </c>
      <c r="D35" s="34" t="s">
        <v>187</v>
      </c>
      <c r="E35" s="34">
        <v>2027.0</v>
      </c>
    </row>
    <row r="36">
      <c r="A36" s="34" t="s">
        <v>188</v>
      </c>
      <c r="B36" s="34" t="s">
        <v>189</v>
      </c>
      <c r="C36" s="34" t="s">
        <v>134</v>
      </c>
      <c r="D36" s="34" t="s">
        <v>183</v>
      </c>
      <c r="E36" s="34">
        <v>2027.0</v>
      </c>
    </row>
    <row r="37">
      <c r="A37" s="34" t="s">
        <v>190</v>
      </c>
      <c r="B37" s="34" t="s">
        <v>191</v>
      </c>
      <c r="C37" s="34" t="s">
        <v>192</v>
      </c>
      <c r="D37" s="34" t="s">
        <v>193</v>
      </c>
      <c r="E37" s="34">
        <v>2026.0</v>
      </c>
    </row>
    <row r="38">
      <c r="A38" s="34" t="s">
        <v>194</v>
      </c>
      <c r="B38" s="34" t="s">
        <v>195</v>
      </c>
      <c r="C38" s="34" t="s">
        <v>196</v>
      </c>
      <c r="D38" s="34" t="s">
        <v>197</v>
      </c>
      <c r="E38" s="34">
        <v>2027.0</v>
      </c>
    </row>
    <row r="39">
      <c r="A39" s="34" t="s">
        <v>198</v>
      </c>
      <c r="B39" s="34" t="s">
        <v>199</v>
      </c>
      <c r="C39" s="34" t="s">
        <v>178</v>
      </c>
      <c r="D39" s="34" t="s">
        <v>200</v>
      </c>
      <c r="E39" s="34">
        <v>2028.0</v>
      </c>
    </row>
    <row r="40">
      <c r="A40" s="34" t="s">
        <v>201</v>
      </c>
      <c r="B40" s="34" t="s">
        <v>202</v>
      </c>
      <c r="C40" s="34" t="s">
        <v>203</v>
      </c>
      <c r="D40" s="34" t="s">
        <v>204</v>
      </c>
      <c r="E40" s="34">
        <v>2027.0</v>
      </c>
    </row>
    <row r="41">
      <c r="A41" s="34" t="s">
        <v>205</v>
      </c>
      <c r="B41" s="34" t="s">
        <v>206</v>
      </c>
      <c r="C41" s="34" t="s">
        <v>207</v>
      </c>
      <c r="D41" s="34" t="s">
        <v>208</v>
      </c>
      <c r="E41" s="34">
        <v>2026.0</v>
      </c>
    </row>
    <row r="42">
      <c r="A42" s="34" t="s">
        <v>209</v>
      </c>
      <c r="B42" s="34" t="s">
        <v>210</v>
      </c>
      <c r="C42" s="34" t="s">
        <v>211</v>
      </c>
      <c r="D42" s="34" t="s">
        <v>212</v>
      </c>
      <c r="E42" s="34">
        <v>2027.0</v>
      </c>
    </row>
    <row r="43">
      <c r="A43" s="34" t="s">
        <v>213</v>
      </c>
      <c r="B43" s="34" t="s">
        <v>214</v>
      </c>
      <c r="C43" s="34" t="s">
        <v>215</v>
      </c>
      <c r="D43" s="34" t="s">
        <v>216</v>
      </c>
      <c r="E43" s="34">
        <v>2028.0</v>
      </c>
    </row>
    <row r="44">
      <c r="A44" s="34" t="s">
        <v>217</v>
      </c>
      <c r="B44" s="34" t="s">
        <v>218</v>
      </c>
      <c r="C44" s="34" t="s">
        <v>219</v>
      </c>
      <c r="D44" s="34" t="s">
        <v>220</v>
      </c>
      <c r="E44" s="34">
        <v>2028.0</v>
      </c>
    </row>
    <row r="45">
      <c r="A45" s="34" t="s">
        <v>221</v>
      </c>
      <c r="B45" s="34" t="s">
        <v>222</v>
      </c>
      <c r="C45" s="34" t="s">
        <v>223</v>
      </c>
      <c r="D45" s="34" t="s">
        <v>224</v>
      </c>
      <c r="E45" s="34">
        <v>2027.0</v>
      </c>
    </row>
    <row r="46">
      <c r="A46" s="34" t="s">
        <v>225</v>
      </c>
      <c r="B46" s="34" t="s">
        <v>226</v>
      </c>
      <c r="C46" s="34" t="s">
        <v>227</v>
      </c>
      <c r="D46" s="34" t="s">
        <v>228</v>
      </c>
      <c r="E46" s="34">
        <v>2028.0</v>
      </c>
    </row>
    <row r="47">
      <c r="A47" s="34" t="s">
        <v>229</v>
      </c>
      <c r="B47" s="34" t="s">
        <v>230</v>
      </c>
      <c r="C47" s="34" t="s">
        <v>231</v>
      </c>
      <c r="D47" s="34" t="s">
        <v>232</v>
      </c>
      <c r="E47" s="34">
        <v>2027.0</v>
      </c>
    </row>
    <row r="48">
      <c r="A48" s="34" t="s">
        <v>233</v>
      </c>
      <c r="B48" s="34" t="s">
        <v>234</v>
      </c>
      <c r="C48" s="34" t="s">
        <v>235</v>
      </c>
      <c r="D48" s="34" t="s">
        <v>236</v>
      </c>
      <c r="E48" s="34">
        <v>2028.0</v>
      </c>
    </row>
    <row r="49">
      <c r="A49" s="34" t="s">
        <v>237</v>
      </c>
      <c r="B49" s="34" t="s">
        <v>238</v>
      </c>
      <c r="C49" s="34" t="s">
        <v>239</v>
      </c>
      <c r="D49" s="34" t="s">
        <v>240</v>
      </c>
      <c r="E49" s="34">
        <v>2025.0</v>
      </c>
    </row>
    <row r="50">
      <c r="A50" s="34" t="s">
        <v>241</v>
      </c>
      <c r="B50" s="34" t="s">
        <v>242</v>
      </c>
      <c r="C50" s="34" t="s">
        <v>243</v>
      </c>
      <c r="D50" s="34" t="s">
        <v>244</v>
      </c>
      <c r="E50" s="34">
        <v>2026.0</v>
      </c>
    </row>
    <row r="51">
      <c r="A51" s="34" t="s">
        <v>245</v>
      </c>
      <c r="B51" s="34" t="s">
        <v>246</v>
      </c>
      <c r="C51" s="34" t="s">
        <v>247</v>
      </c>
      <c r="D51" s="34" t="s">
        <v>248</v>
      </c>
      <c r="E51" s="34">
        <v>2027.0</v>
      </c>
    </row>
    <row r="52">
      <c r="A52" s="34" t="s">
        <v>249</v>
      </c>
      <c r="B52" s="34" t="s">
        <v>250</v>
      </c>
      <c r="C52" s="34" t="s">
        <v>251</v>
      </c>
      <c r="D52" s="34" t="s">
        <v>252</v>
      </c>
      <c r="E52" s="34">
        <v>2027.0</v>
      </c>
    </row>
    <row r="53">
      <c r="A53" s="34" t="s">
        <v>253</v>
      </c>
      <c r="B53" s="34" t="s">
        <v>254</v>
      </c>
      <c r="C53" s="34" t="s">
        <v>255</v>
      </c>
      <c r="D53" s="34" t="s">
        <v>256</v>
      </c>
      <c r="E53" s="34">
        <v>2026.0</v>
      </c>
    </row>
    <row r="54">
      <c r="A54" s="34" t="s">
        <v>257</v>
      </c>
      <c r="B54" s="34" t="s">
        <v>258</v>
      </c>
      <c r="C54" s="34" t="s">
        <v>259</v>
      </c>
      <c r="D54" s="34" t="s">
        <v>260</v>
      </c>
      <c r="E54" s="34">
        <v>2028.0</v>
      </c>
    </row>
    <row r="55">
      <c r="A55" s="34" t="s">
        <v>261</v>
      </c>
      <c r="B55" s="34" t="s">
        <v>262</v>
      </c>
      <c r="C55" s="34" t="s">
        <v>263</v>
      </c>
      <c r="D55" s="34" t="s">
        <v>264</v>
      </c>
      <c r="E55" s="34">
        <v>2028.0</v>
      </c>
    </row>
    <row r="56">
      <c r="A56" s="34" t="s">
        <v>265</v>
      </c>
      <c r="B56" s="34" t="s">
        <v>266</v>
      </c>
      <c r="C56" s="34" t="s">
        <v>267</v>
      </c>
      <c r="D56" s="34" t="s">
        <v>268</v>
      </c>
      <c r="E56" s="34">
        <v>2027.0</v>
      </c>
    </row>
    <row r="57">
      <c r="A57" s="34" t="s">
        <v>269</v>
      </c>
      <c r="B57" s="34" t="s">
        <v>270</v>
      </c>
      <c r="C57" s="34" t="s">
        <v>271</v>
      </c>
      <c r="D57" s="34" t="s">
        <v>272</v>
      </c>
      <c r="E57" s="34">
        <v>2025.0</v>
      </c>
    </row>
    <row r="58">
      <c r="A58" s="34" t="s">
        <v>273</v>
      </c>
      <c r="B58" s="34" t="s">
        <v>274</v>
      </c>
      <c r="C58" s="34" t="s">
        <v>275</v>
      </c>
      <c r="D58" s="34" t="s">
        <v>276</v>
      </c>
      <c r="E58" s="34">
        <v>2025.0</v>
      </c>
    </row>
    <row r="59">
      <c r="A59" s="34" t="s">
        <v>277</v>
      </c>
      <c r="B59" s="34" t="s">
        <v>278</v>
      </c>
      <c r="C59" s="34" t="s">
        <v>279</v>
      </c>
      <c r="D59" s="34" t="s">
        <v>280</v>
      </c>
      <c r="E59" s="34">
        <v>2028.0</v>
      </c>
    </row>
    <row r="60">
      <c r="A60" s="34" t="s">
        <v>281</v>
      </c>
      <c r="B60" s="34" t="s">
        <v>282</v>
      </c>
      <c r="C60" s="34" t="s">
        <v>283</v>
      </c>
      <c r="D60" s="34" t="s">
        <v>284</v>
      </c>
      <c r="E60" s="34">
        <v>2027.0</v>
      </c>
    </row>
    <row r="61">
      <c r="A61" s="34" t="s">
        <v>285</v>
      </c>
      <c r="B61" s="34" t="s">
        <v>286</v>
      </c>
      <c r="C61" s="34" t="s">
        <v>122</v>
      </c>
      <c r="D61" s="34" t="s">
        <v>236</v>
      </c>
      <c r="E61" s="34">
        <v>2024.0</v>
      </c>
    </row>
    <row r="62">
      <c r="A62" s="34" t="s">
        <v>287</v>
      </c>
      <c r="B62" s="34" t="s">
        <v>288</v>
      </c>
      <c r="C62" s="34" t="s">
        <v>289</v>
      </c>
      <c r="D62" s="34" t="s">
        <v>290</v>
      </c>
      <c r="E62" s="34">
        <v>2026.0</v>
      </c>
    </row>
    <row r="63">
      <c r="A63" s="34" t="s">
        <v>291</v>
      </c>
      <c r="B63" s="34" t="s">
        <v>292</v>
      </c>
      <c r="C63" s="34" t="s">
        <v>293</v>
      </c>
      <c r="D63" s="34" t="s">
        <v>294</v>
      </c>
      <c r="E63" s="34">
        <v>2028.0</v>
      </c>
    </row>
    <row r="64">
      <c r="A64" s="34" t="s">
        <v>295</v>
      </c>
      <c r="B64" s="34" t="s">
        <v>296</v>
      </c>
      <c r="C64" s="34" t="s">
        <v>297</v>
      </c>
      <c r="D64" s="34" t="s">
        <v>159</v>
      </c>
      <c r="E64" s="34">
        <v>2024.0</v>
      </c>
    </row>
    <row r="65">
      <c r="A65" s="34" t="s">
        <v>298</v>
      </c>
      <c r="B65" s="34" t="s">
        <v>299</v>
      </c>
      <c r="C65" s="34" t="s">
        <v>300</v>
      </c>
      <c r="D65" s="34" t="s">
        <v>301</v>
      </c>
      <c r="E65" s="34">
        <v>2024.0</v>
      </c>
    </row>
    <row r="66">
      <c r="A66" s="34" t="s">
        <v>302</v>
      </c>
      <c r="B66" s="34" t="s">
        <v>303</v>
      </c>
      <c r="C66" s="34" t="s">
        <v>304</v>
      </c>
      <c r="D66" s="34" t="s">
        <v>305</v>
      </c>
      <c r="E66" s="34">
        <v>2024.0</v>
      </c>
    </row>
    <row r="67">
      <c r="A67" s="34" t="s">
        <v>306</v>
      </c>
      <c r="B67" s="34" t="s">
        <v>307</v>
      </c>
      <c r="C67" s="34" t="s">
        <v>308</v>
      </c>
      <c r="D67" s="34" t="s">
        <v>309</v>
      </c>
      <c r="E67" s="34">
        <v>2024.0</v>
      </c>
    </row>
    <row r="68">
      <c r="A68" s="34" t="s">
        <v>310</v>
      </c>
      <c r="B68" s="34" t="s">
        <v>311</v>
      </c>
      <c r="C68" s="34" t="s">
        <v>312</v>
      </c>
      <c r="D68" s="34" t="s">
        <v>224</v>
      </c>
      <c r="E68" s="34">
        <v>2024.0</v>
      </c>
    </row>
    <row r="69">
      <c r="A69" s="34" t="s">
        <v>313</v>
      </c>
      <c r="B69" s="34" t="s">
        <v>314</v>
      </c>
      <c r="C69" s="34" t="s">
        <v>315</v>
      </c>
      <c r="D69" s="34" t="s">
        <v>316</v>
      </c>
      <c r="E69" s="34">
        <v>2024.0</v>
      </c>
    </row>
    <row r="70">
      <c r="A70" s="34" t="s">
        <v>317</v>
      </c>
      <c r="B70" s="34" t="s">
        <v>318</v>
      </c>
      <c r="C70" s="34" t="s">
        <v>319</v>
      </c>
      <c r="D70" s="34" t="s">
        <v>320</v>
      </c>
      <c r="E70" s="34">
        <v>2024.0</v>
      </c>
    </row>
    <row r="71">
      <c r="A71" s="34" t="s">
        <v>321</v>
      </c>
      <c r="B71" s="34" t="s">
        <v>322</v>
      </c>
      <c r="C71" s="34" t="s">
        <v>323</v>
      </c>
      <c r="D71" s="34" t="s">
        <v>324</v>
      </c>
      <c r="E71" s="34">
        <v>2024.0</v>
      </c>
    </row>
    <row r="72">
      <c r="A72" s="34" t="s">
        <v>325</v>
      </c>
      <c r="B72" s="34" t="s">
        <v>326</v>
      </c>
      <c r="C72" s="34" t="s">
        <v>327</v>
      </c>
      <c r="D72" s="34" t="s">
        <v>328</v>
      </c>
      <c r="E72" s="34">
        <v>2024.0</v>
      </c>
    </row>
    <row r="73">
      <c r="A73" s="34" t="s">
        <v>329</v>
      </c>
      <c r="B73" s="34" t="s">
        <v>330</v>
      </c>
      <c r="C73" s="34" t="s">
        <v>331</v>
      </c>
      <c r="D73" s="34" t="s">
        <v>332</v>
      </c>
      <c r="E73" s="34">
        <v>2024.0</v>
      </c>
    </row>
    <row r="74">
      <c r="A74" s="34" t="s">
        <v>333</v>
      </c>
      <c r="B74" s="34" t="s">
        <v>334</v>
      </c>
      <c r="C74" s="34" t="s">
        <v>335</v>
      </c>
      <c r="D74" s="34" t="s">
        <v>332</v>
      </c>
      <c r="E74" s="34">
        <v>2026.0</v>
      </c>
    </row>
    <row r="75">
      <c r="A75" s="34" t="s">
        <v>336</v>
      </c>
      <c r="B75" s="34" t="s">
        <v>337</v>
      </c>
      <c r="C75" s="34" t="s">
        <v>338</v>
      </c>
      <c r="D75" s="34" t="s">
        <v>339</v>
      </c>
      <c r="E75" s="34">
        <v>2024.0</v>
      </c>
    </row>
    <row r="76">
      <c r="A76" s="34" t="s">
        <v>340</v>
      </c>
      <c r="B76" s="34" t="s">
        <v>341</v>
      </c>
      <c r="C76" s="34" t="s">
        <v>342</v>
      </c>
      <c r="D76" s="34" t="s">
        <v>343</v>
      </c>
      <c r="E76" s="34">
        <v>2024.0</v>
      </c>
    </row>
    <row r="77">
      <c r="A77" s="34" t="s">
        <v>344</v>
      </c>
      <c r="B77" s="34" t="s">
        <v>345</v>
      </c>
      <c r="C77" s="34" t="s">
        <v>346</v>
      </c>
      <c r="D77" s="34" t="s">
        <v>347</v>
      </c>
      <c r="E77" s="34">
        <v>2024.0</v>
      </c>
    </row>
    <row r="78">
      <c r="A78" s="34" t="s">
        <v>348</v>
      </c>
      <c r="B78" s="34" t="s">
        <v>349</v>
      </c>
      <c r="C78" s="34" t="s">
        <v>350</v>
      </c>
      <c r="D78" s="34" t="s">
        <v>351</v>
      </c>
      <c r="E78" s="34">
        <v>2024.0</v>
      </c>
    </row>
    <row r="79">
      <c r="A79" s="34" t="s">
        <v>352</v>
      </c>
      <c r="B79" s="34" t="s">
        <v>353</v>
      </c>
      <c r="C79" s="34" t="s">
        <v>354</v>
      </c>
      <c r="D79" s="34" t="s">
        <v>119</v>
      </c>
      <c r="E79" s="34">
        <v>2026.0</v>
      </c>
    </row>
    <row r="80">
      <c r="A80" s="34" t="s">
        <v>355</v>
      </c>
      <c r="B80" s="34" t="s">
        <v>356</v>
      </c>
      <c r="C80" s="34" t="s">
        <v>357</v>
      </c>
      <c r="D80" s="34" t="s">
        <v>151</v>
      </c>
      <c r="E80" s="34">
        <v>2024.0</v>
      </c>
    </row>
    <row r="81">
      <c r="A81" s="34" t="s">
        <v>358</v>
      </c>
      <c r="B81" s="34" t="s">
        <v>359</v>
      </c>
      <c r="C81" s="34" t="s">
        <v>360</v>
      </c>
      <c r="D81" s="34" t="s">
        <v>361</v>
      </c>
      <c r="E81" s="34">
        <v>2024.0</v>
      </c>
    </row>
    <row r="82">
      <c r="A82" s="34" t="s">
        <v>362</v>
      </c>
      <c r="B82" s="34" t="s">
        <v>363</v>
      </c>
      <c r="C82" s="34" t="s">
        <v>364</v>
      </c>
      <c r="D82" s="34" t="s">
        <v>365</v>
      </c>
      <c r="E82" s="34">
        <v>2024.0</v>
      </c>
    </row>
    <row r="83">
      <c r="A83" s="34" t="s">
        <v>366</v>
      </c>
      <c r="B83" s="34" t="s">
        <v>367</v>
      </c>
      <c r="C83" s="34" t="s">
        <v>368</v>
      </c>
      <c r="D83" s="34" t="s">
        <v>369</v>
      </c>
      <c r="E83" s="34">
        <v>2025.0</v>
      </c>
    </row>
    <row r="84">
      <c r="A84" s="34" t="s">
        <v>370</v>
      </c>
      <c r="B84" s="34" t="s">
        <v>371</v>
      </c>
      <c r="C84" s="34" t="s">
        <v>372</v>
      </c>
      <c r="D84" s="34" t="s">
        <v>373</v>
      </c>
      <c r="E84" s="34">
        <v>2028.0</v>
      </c>
    </row>
    <row r="85">
      <c r="A85" s="34" t="s">
        <v>374</v>
      </c>
      <c r="B85" s="34" t="s">
        <v>375</v>
      </c>
      <c r="C85" s="34" t="s">
        <v>376</v>
      </c>
      <c r="D85" s="34" t="s">
        <v>377</v>
      </c>
      <c r="E85" s="34">
        <v>2024.0</v>
      </c>
    </row>
    <row r="86">
      <c r="A86" s="34" t="s">
        <v>378</v>
      </c>
      <c r="B86" s="34" t="s">
        <v>379</v>
      </c>
      <c r="C86" s="34" t="s">
        <v>215</v>
      </c>
      <c r="D86" s="34" t="s">
        <v>380</v>
      </c>
      <c r="E86" s="34">
        <v>2024.0</v>
      </c>
    </row>
    <row r="87">
      <c r="A87" s="34" t="s">
        <v>381</v>
      </c>
      <c r="B87" s="34" t="s">
        <v>382</v>
      </c>
      <c r="C87" s="34" t="s">
        <v>383</v>
      </c>
      <c r="D87" s="34" t="s">
        <v>384</v>
      </c>
      <c r="E87" s="34">
        <v>2024.0</v>
      </c>
    </row>
    <row r="88">
      <c r="A88" s="34" t="s">
        <v>385</v>
      </c>
      <c r="B88" s="34" t="s">
        <v>386</v>
      </c>
      <c r="C88" s="34" t="s">
        <v>387</v>
      </c>
      <c r="D88" s="34" t="s">
        <v>388</v>
      </c>
      <c r="E88" s="34">
        <v>2025.0</v>
      </c>
    </row>
    <row r="89">
      <c r="A89" s="34" t="s">
        <v>389</v>
      </c>
      <c r="B89" s="34" t="s">
        <v>390</v>
      </c>
      <c r="C89" s="34" t="s">
        <v>391</v>
      </c>
      <c r="D89" s="34" t="s">
        <v>392</v>
      </c>
      <c r="E89" s="34">
        <v>2024.0</v>
      </c>
    </row>
    <row r="90">
      <c r="A90" s="34" t="s">
        <v>393</v>
      </c>
      <c r="B90" s="34" t="s">
        <v>394</v>
      </c>
      <c r="C90" s="34" t="s">
        <v>395</v>
      </c>
      <c r="D90" s="34" t="s">
        <v>396</v>
      </c>
      <c r="E90" s="34">
        <v>2024.0</v>
      </c>
    </row>
    <row r="91">
      <c r="A91" s="34" t="s">
        <v>397</v>
      </c>
      <c r="B91" s="34" t="s">
        <v>398</v>
      </c>
      <c r="C91" s="34" t="s">
        <v>399</v>
      </c>
      <c r="D91" s="34" t="s">
        <v>400</v>
      </c>
      <c r="E91" s="34">
        <v>2024.0</v>
      </c>
    </row>
    <row r="92">
      <c r="A92" s="34" t="s">
        <v>401</v>
      </c>
      <c r="B92" s="34" t="s">
        <v>402</v>
      </c>
      <c r="C92" s="34" t="s">
        <v>403</v>
      </c>
      <c r="D92" s="34" t="s">
        <v>404</v>
      </c>
      <c r="E92" s="34">
        <v>2024.0</v>
      </c>
    </row>
    <row r="93">
      <c r="A93" s="34" t="s">
        <v>405</v>
      </c>
      <c r="B93" s="34" t="s">
        <v>406</v>
      </c>
      <c r="C93" s="34" t="s">
        <v>407</v>
      </c>
      <c r="D93" s="34" t="s">
        <v>408</v>
      </c>
      <c r="E93" s="34">
        <v>2027.0</v>
      </c>
    </row>
    <row r="94">
      <c r="A94" s="34" t="s">
        <v>409</v>
      </c>
      <c r="B94" s="34" t="s">
        <v>410</v>
      </c>
      <c r="C94" s="34" t="s">
        <v>411</v>
      </c>
      <c r="D94" s="34" t="s">
        <v>412</v>
      </c>
      <c r="E94" s="34">
        <v>2027.0</v>
      </c>
    </row>
    <row r="95">
      <c r="A95" s="34" t="s">
        <v>413</v>
      </c>
      <c r="B95" s="34" t="s">
        <v>414</v>
      </c>
      <c r="C95" s="34" t="s">
        <v>415</v>
      </c>
      <c r="D95" s="34" t="s">
        <v>416</v>
      </c>
      <c r="E95" s="34">
        <v>2024.0</v>
      </c>
    </row>
    <row r="96">
      <c r="A96" s="34" t="s">
        <v>417</v>
      </c>
      <c r="B96" s="34" t="s">
        <v>418</v>
      </c>
      <c r="C96" s="34" t="s">
        <v>419</v>
      </c>
      <c r="D96" s="34" t="s">
        <v>420</v>
      </c>
      <c r="E96" s="34">
        <v>2024.0</v>
      </c>
    </row>
    <row r="97">
      <c r="A97" s="34" t="s">
        <v>421</v>
      </c>
      <c r="B97" s="34" t="s">
        <v>422</v>
      </c>
      <c r="C97" s="34" t="s">
        <v>423</v>
      </c>
      <c r="D97" s="34" t="s">
        <v>424</v>
      </c>
      <c r="E97" s="34">
        <v>2024.0</v>
      </c>
    </row>
    <row r="98">
      <c r="A98" s="34" t="s">
        <v>425</v>
      </c>
      <c r="B98" s="34" t="s">
        <v>426</v>
      </c>
      <c r="C98" s="34" t="s">
        <v>259</v>
      </c>
      <c r="D98" s="34" t="s">
        <v>139</v>
      </c>
      <c r="E98" s="34">
        <v>2025.0</v>
      </c>
    </row>
    <row r="99">
      <c r="A99" s="34" t="s">
        <v>427</v>
      </c>
      <c r="B99" s="34" t="s">
        <v>428</v>
      </c>
      <c r="C99" s="34" t="s">
        <v>429</v>
      </c>
      <c r="D99" s="34" t="s">
        <v>430</v>
      </c>
      <c r="E99" s="34">
        <v>2025.0</v>
      </c>
    </row>
    <row r="100">
      <c r="A100" s="34" t="s">
        <v>431</v>
      </c>
      <c r="B100" s="34" t="s">
        <v>432</v>
      </c>
      <c r="C100" s="34" t="s">
        <v>433</v>
      </c>
      <c r="D100" s="34" t="s">
        <v>434</v>
      </c>
      <c r="E100" s="34">
        <v>2026.0</v>
      </c>
    </row>
    <row r="101">
      <c r="A101" s="34" t="s">
        <v>435</v>
      </c>
      <c r="B101" s="34" t="s">
        <v>436</v>
      </c>
      <c r="C101" s="34" t="s">
        <v>437</v>
      </c>
      <c r="D101" s="34" t="s">
        <v>438</v>
      </c>
      <c r="E101" s="34">
        <v>2024.0</v>
      </c>
    </row>
    <row r="102">
      <c r="A102" s="34" t="s">
        <v>439</v>
      </c>
      <c r="B102" s="34" t="s">
        <v>440</v>
      </c>
      <c r="C102" s="34" t="s">
        <v>54</v>
      </c>
      <c r="D102" s="34" t="s">
        <v>441</v>
      </c>
      <c r="E102" s="34">
        <v>2024.0</v>
      </c>
    </row>
    <row r="103">
      <c r="A103" s="34" t="s">
        <v>442</v>
      </c>
      <c r="B103" s="34" t="s">
        <v>443</v>
      </c>
      <c r="C103" s="34" t="s">
        <v>78</v>
      </c>
      <c r="D103" s="34" t="s">
        <v>444</v>
      </c>
      <c r="E103" s="34">
        <v>2024.0</v>
      </c>
    </row>
    <row r="104">
      <c r="A104" s="34" t="s">
        <v>445</v>
      </c>
      <c r="B104" s="34" t="s">
        <v>446</v>
      </c>
      <c r="C104" s="34" t="s">
        <v>447</v>
      </c>
      <c r="D104" s="34" t="s">
        <v>448</v>
      </c>
      <c r="E104" s="34">
        <v>2024.0</v>
      </c>
    </row>
    <row r="105">
      <c r="A105" s="34" t="s">
        <v>449</v>
      </c>
      <c r="B105" s="34" t="s">
        <v>450</v>
      </c>
      <c r="C105" s="34" t="s">
        <v>451</v>
      </c>
      <c r="D105" s="34" t="s">
        <v>452</v>
      </c>
      <c r="E105" s="34">
        <v>2025.0</v>
      </c>
    </row>
    <row r="106">
      <c r="A106" s="34" t="s">
        <v>453</v>
      </c>
      <c r="B106" s="34" t="s">
        <v>454</v>
      </c>
      <c r="C106" s="34" t="s">
        <v>455</v>
      </c>
      <c r="D106" s="34" t="s">
        <v>456</v>
      </c>
      <c r="E106" s="34">
        <v>2024.0</v>
      </c>
    </row>
    <row r="107">
      <c r="A107" s="34" t="s">
        <v>457</v>
      </c>
      <c r="B107" s="34" t="s">
        <v>458</v>
      </c>
      <c r="C107" s="34" t="s">
        <v>459</v>
      </c>
      <c r="D107" s="34" t="s">
        <v>460</v>
      </c>
      <c r="E107" s="34">
        <v>2024.0</v>
      </c>
    </row>
    <row r="108">
      <c r="A108" s="34" t="s">
        <v>461</v>
      </c>
      <c r="B108" s="34" t="s">
        <v>462</v>
      </c>
      <c r="C108" s="34" t="s">
        <v>463</v>
      </c>
      <c r="D108" s="34" t="s">
        <v>464</v>
      </c>
      <c r="E108" s="34">
        <v>2024.0</v>
      </c>
    </row>
    <row r="109">
      <c r="A109" s="34" t="s">
        <v>465</v>
      </c>
      <c r="B109" s="34" t="s">
        <v>466</v>
      </c>
      <c r="C109" s="34" t="s">
        <v>467</v>
      </c>
      <c r="D109" s="34" t="s">
        <v>468</v>
      </c>
      <c r="E109" s="34">
        <v>2025.0</v>
      </c>
    </row>
    <row r="110">
      <c r="A110" s="34" t="s">
        <v>469</v>
      </c>
      <c r="B110" s="34" t="s">
        <v>470</v>
      </c>
      <c r="C110" s="34" t="s">
        <v>471</v>
      </c>
      <c r="D110" s="34" t="s">
        <v>472</v>
      </c>
      <c r="E110" s="34">
        <v>2024.0</v>
      </c>
    </row>
    <row r="111">
      <c r="A111" s="34" t="s">
        <v>473</v>
      </c>
      <c r="B111" s="34" t="s">
        <v>474</v>
      </c>
      <c r="C111" s="34" t="s">
        <v>475</v>
      </c>
      <c r="D111" s="34" t="s">
        <v>476</v>
      </c>
      <c r="E111" s="34">
        <v>2024.0</v>
      </c>
    </row>
    <row r="112">
      <c r="A112" s="34" t="s">
        <v>477</v>
      </c>
      <c r="B112" s="34" t="s">
        <v>478</v>
      </c>
      <c r="C112" s="34" t="s">
        <v>479</v>
      </c>
      <c r="D112" s="34" t="s">
        <v>480</v>
      </c>
      <c r="E112" s="34">
        <v>2025.0</v>
      </c>
    </row>
    <row r="113">
      <c r="A113" s="34" t="s">
        <v>481</v>
      </c>
      <c r="B113" s="34" t="s">
        <v>482</v>
      </c>
      <c r="C113" s="34" t="s">
        <v>122</v>
      </c>
      <c r="D113" s="34" t="s">
        <v>483</v>
      </c>
      <c r="E113" s="34">
        <v>2025.0</v>
      </c>
    </row>
    <row r="114">
      <c r="A114" s="34" t="s">
        <v>484</v>
      </c>
      <c r="B114" s="34" t="s">
        <v>485</v>
      </c>
      <c r="C114" s="34" t="s">
        <v>486</v>
      </c>
      <c r="D114" s="34" t="s">
        <v>487</v>
      </c>
      <c r="E114" s="34">
        <v>2024.0</v>
      </c>
    </row>
    <row r="115">
      <c r="A115" s="34" t="s">
        <v>488</v>
      </c>
      <c r="B115" s="34" t="s">
        <v>489</v>
      </c>
      <c r="C115" s="34" t="s">
        <v>490</v>
      </c>
      <c r="D115" s="34" t="s">
        <v>491</v>
      </c>
      <c r="E115" s="34">
        <v>2024.0</v>
      </c>
    </row>
    <row r="116">
      <c r="A116" s="34" t="s">
        <v>492</v>
      </c>
      <c r="B116" s="34" t="s">
        <v>493</v>
      </c>
      <c r="C116" s="34" t="s">
        <v>494</v>
      </c>
      <c r="D116" s="34" t="s">
        <v>495</v>
      </c>
      <c r="E116" s="34">
        <v>2024.0</v>
      </c>
    </row>
    <row r="117">
      <c r="A117" s="34" t="s">
        <v>496</v>
      </c>
      <c r="B117" s="34" t="s">
        <v>497</v>
      </c>
      <c r="C117" s="34" t="s">
        <v>498</v>
      </c>
      <c r="D117" s="34" t="s">
        <v>499</v>
      </c>
      <c r="E117" s="34">
        <v>2025.0</v>
      </c>
    </row>
    <row r="118">
      <c r="A118" s="34" t="s">
        <v>500</v>
      </c>
      <c r="B118" s="34" t="s">
        <v>501</v>
      </c>
      <c r="C118" s="34" t="s">
        <v>502</v>
      </c>
      <c r="D118" s="34" t="s">
        <v>503</v>
      </c>
      <c r="E118" s="34">
        <v>2024.0</v>
      </c>
    </row>
    <row r="119">
      <c r="A119" s="34" t="s">
        <v>504</v>
      </c>
      <c r="B119" s="34" t="s">
        <v>505</v>
      </c>
      <c r="C119" s="34" t="s">
        <v>506</v>
      </c>
      <c r="D119" s="34" t="s">
        <v>507</v>
      </c>
      <c r="E119" s="34">
        <v>2024.0</v>
      </c>
    </row>
    <row r="120">
      <c r="A120" s="34" t="s">
        <v>508</v>
      </c>
      <c r="B120" s="34" t="s">
        <v>509</v>
      </c>
      <c r="C120" s="34" t="s">
        <v>510</v>
      </c>
      <c r="D120" s="34" t="s">
        <v>511</v>
      </c>
      <c r="E120" s="34">
        <v>2024.0</v>
      </c>
    </row>
    <row r="121">
      <c r="A121" s="34" t="s">
        <v>512</v>
      </c>
      <c r="B121" s="34" t="s">
        <v>513</v>
      </c>
      <c r="C121" s="34" t="s">
        <v>514</v>
      </c>
      <c r="D121" s="34" t="s">
        <v>515</v>
      </c>
      <c r="E121" s="34">
        <v>2024.0</v>
      </c>
    </row>
    <row r="122">
      <c r="A122" s="34" t="s">
        <v>516</v>
      </c>
      <c r="B122" s="34" t="s">
        <v>517</v>
      </c>
      <c r="C122" s="34" t="s">
        <v>518</v>
      </c>
      <c r="D122" s="34" t="s">
        <v>519</v>
      </c>
      <c r="E122" s="34">
        <v>2025.0</v>
      </c>
    </row>
    <row r="123">
      <c r="A123" s="34" t="s">
        <v>520</v>
      </c>
      <c r="B123" s="34" t="s">
        <v>521</v>
      </c>
      <c r="C123" s="34" t="s">
        <v>522</v>
      </c>
      <c r="D123" s="34" t="s">
        <v>159</v>
      </c>
      <c r="E123" s="34">
        <v>2025.0</v>
      </c>
    </row>
    <row r="124">
      <c r="A124" s="34" t="s">
        <v>523</v>
      </c>
      <c r="B124" s="34" t="s">
        <v>524</v>
      </c>
      <c r="C124" s="34" t="s">
        <v>525</v>
      </c>
      <c r="D124" s="34" t="s">
        <v>526</v>
      </c>
      <c r="E124" s="34">
        <v>2025.0</v>
      </c>
    </row>
    <row r="125">
      <c r="A125" s="34" t="s">
        <v>527</v>
      </c>
      <c r="B125" s="34" t="s">
        <v>528</v>
      </c>
      <c r="C125" s="34" t="s">
        <v>529</v>
      </c>
      <c r="D125" s="34" t="s">
        <v>530</v>
      </c>
      <c r="E125" s="34">
        <v>2024.0</v>
      </c>
    </row>
    <row r="126">
      <c r="A126" s="34" t="s">
        <v>531</v>
      </c>
      <c r="B126" s="34" t="s">
        <v>532</v>
      </c>
      <c r="C126" s="34" t="s">
        <v>533</v>
      </c>
      <c r="D126" s="34" t="s">
        <v>534</v>
      </c>
      <c r="E126" s="34">
        <v>2024.0</v>
      </c>
    </row>
    <row r="127">
      <c r="A127" s="34" t="s">
        <v>535</v>
      </c>
      <c r="B127" s="34" t="s">
        <v>536</v>
      </c>
      <c r="C127" s="34" t="s">
        <v>537</v>
      </c>
      <c r="D127" s="34" t="s">
        <v>538</v>
      </c>
      <c r="E127" s="34">
        <v>2025.0</v>
      </c>
    </row>
    <row r="128">
      <c r="A128" s="34" t="s">
        <v>539</v>
      </c>
      <c r="B128" s="34" t="s">
        <v>540</v>
      </c>
      <c r="C128" s="34" t="s">
        <v>541</v>
      </c>
      <c r="D128" s="34" t="s">
        <v>542</v>
      </c>
      <c r="E128" s="34">
        <v>2024.0</v>
      </c>
    </row>
    <row r="129">
      <c r="A129" s="34" t="s">
        <v>543</v>
      </c>
      <c r="B129" s="34" t="s">
        <v>544</v>
      </c>
      <c r="C129" s="34" t="s">
        <v>545</v>
      </c>
      <c r="D129" s="34" t="s">
        <v>546</v>
      </c>
      <c r="E129" s="34">
        <v>2025.0</v>
      </c>
    </row>
    <row r="130">
      <c r="A130" s="34" t="s">
        <v>547</v>
      </c>
      <c r="B130" s="34" t="s">
        <v>548</v>
      </c>
      <c r="C130" s="34" t="s">
        <v>122</v>
      </c>
      <c r="D130" s="34" t="s">
        <v>549</v>
      </c>
      <c r="E130" s="34">
        <v>2025.0</v>
      </c>
    </row>
    <row r="131">
      <c r="A131" s="34" t="s">
        <v>550</v>
      </c>
      <c r="B131" s="34" t="s">
        <v>551</v>
      </c>
      <c r="C131" s="34" t="s">
        <v>552</v>
      </c>
      <c r="D131" s="34" t="s">
        <v>197</v>
      </c>
      <c r="E131" s="34">
        <v>2025.0</v>
      </c>
    </row>
    <row r="132">
      <c r="A132" s="34" t="s">
        <v>553</v>
      </c>
      <c r="B132" s="34" t="s">
        <v>554</v>
      </c>
      <c r="C132" s="34" t="s">
        <v>555</v>
      </c>
      <c r="D132" s="34" t="s">
        <v>556</v>
      </c>
      <c r="E132" s="34">
        <v>2024.0</v>
      </c>
    </row>
    <row r="133">
      <c r="A133" s="34" t="s">
        <v>557</v>
      </c>
      <c r="B133" s="34" t="s">
        <v>558</v>
      </c>
      <c r="C133" s="34" t="s">
        <v>559</v>
      </c>
      <c r="D133" s="34" t="s">
        <v>560</v>
      </c>
      <c r="E133" s="34">
        <v>2026.0</v>
      </c>
    </row>
    <row r="134">
      <c r="A134" s="34" t="s">
        <v>561</v>
      </c>
      <c r="B134" s="34" t="s">
        <v>562</v>
      </c>
      <c r="C134" s="34" t="s">
        <v>563</v>
      </c>
      <c r="D134" s="34" t="s">
        <v>564</v>
      </c>
      <c r="E134" s="34">
        <v>2024.0</v>
      </c>
    </row>
    <row r="135">
      <c r="A135" s="34" t="s">
        <v>565</v>
      </c>
      <c r="B135" s="34" t="s">
        <v>566</v>
      </c>
      <c r="C135" s="34" t="s">
        <v>567</v>
      </c>
      <c r="D135" s="34" t="s">
        <v>568</v>
      </c>
      <c r="E135" s="34">
        <v>2024.0</v>
      </c>
    </row>
    <row r="136">
      <c r="A136" s="34" t="s">
        <v>569</v>
      </c>
      <c r="B136" s="34" t="s">
        <v>570</v>
      </c>
      <c r="C136" s="34" t="s">
        <v>571</v>
      </c>
      <c r="D136" s="34" t="s">
        <v>572</v>
      </c>
      <c r="E136" s="34">
        <v>2024.0</v>
      </c>
    </row>
    <row r="137">
      <c r="A137" s="34" t="s">
        <v>573</v>
      </c>
      <c r="B137" s="34" t="s">
        <v>574</v>
      </c>
      <c r="C137" s="34" t="s">
        <v>575</v>
      </c>
      <c r="D137" s="34" t="s">
        <v>159</v>
      </c>
      <c r="E137" s="34">
        <v>2024.0</v>
      </c>
    </row>
    <row r="138">
      <c r="A138" s="34" t="s">
        <v>576</v>
      </c>
      <c r="B138" s="34" t="s">
        <v>577</v>
      </c>
      <c r="C138" s="34" t="s">
        <v>578</v>
      </c>
      <c r="D138" s="34" t="s">
        <v>579</v>
      </c>
      <c r="E138" s="34">
        <v>2024.0</v>
      </c>
    </row>
    <row r="139">
      <c r="A139" s="34" t="s">
        <v>580</v>
      </c>
      <c r="B139" s="34" t="s">
        <v>581</v>
      </c>
      <c r="C139" s="34" t="s">
        <v>582</v>
      </c>
      <c r="D139" s="34" t="s">
        <v>583</v>
      </c>
      <c r="E139" s="34">
        <v>2024.0</v>
      </c>
    </row>
    <row r="140">
      <c r="A140" s="34" t="s">
        <v>584</v>
      </c>
      <c r="B140" s="34" t="s">
        <v>585</v>
      </c>
      <c r="C140" s="34" t="s">
        <v>586</v>
      </c>
      <c r="D140" s="34" t="s">
        <v>587</v>
      </c>
      <c r="E140" s="34">
        <v>2024.0</v>
      </c>
    </row>
    <row r="141">
      <c r="A141" s="34" t="s">
        <v>588</v>
      </c>
      <c r="B141" s="34" t="s">
        <v>589</v>
      </c>
      <c r="C141" s="34" t="s">
        <v>590</v>
      </c>
      <c r="D141" s="34" t="s">
        <v>591</v>
      </c>
      <c r="E141" s="34">
        <v>2025.0</v>
      </c>
    </row>
    <row r="142">
      <c r="A142" s="34" t="s">
        <v>592</v>
      </c>
      <c r="B142" s="34" t="s">
        <v>593</v>
      </c>
      <c r="C142" s="34" t="s">
        <v>594</v>
      </c>
      <c r="D142" s="34" t="s">
        <v>595</v>
      </c>
      <c r="E142" s="34">
        <v>2024.0</v>
      </c>
    </row>
    <row r="143">
      <c r="A143" s="34" t="s">
        <v>596</v>
      </c>
      <c r="B143" s="34" t="s">
        <v>597</v>
      </c>
      <c r="C143" s="34" t="s">
        <v>598</v>
      </c>
      <c r="D143" s="34" t="s">
        <v>599</v>
      </c>
      <c r="E143" s="34">
        <v>2025.0</v>
      </c>
    </row>
    <row r="144">
      <c r="A144" s="34" t="s">
        <v>600</v>
      </c>
      <c r="B144" s="34" t="s">
        <v>601</v>
      </c>
      <c r="C144" s="34" t="s">
        <v>602</v>
      </c>
      <c r="D144" s="34" t="s">
        <v>603</v>
      </c>
      <c r="E144" s="34">
        <v>2024.0</v>
      </c>
    </row>
    <row r="145">
      <c r="A145" s="34" t="s">
        <v>604</v>
      </c>
      <c r="B145" s="34" t="s">
        <v>605</v>
      </c>
      <c r="C145" s="34" t="s">
        <v>606</v>
      </c>
      <c r="D145" s="34" t="s">
        <v>607</v>
      </c>
      <c r="E145" s="34">
        <v>2024.0</v>
      </c>
    </row>
    <row r="146">
      <c r="A146" s="34" t="s">
        <v>608</v>
      </c>
      <c r="B146" s="34" t="s">
        <v>609</v>
      </c>
      <c r="C146" s="34" t="s">
        <v>610</v>
      </c>
      <c r="D146" s="34" t="s">
        <v>611</v>
      </c>
      <c r="E146" s="34">
        <v>2024.0</v>
      </c>
    </row>
    <row r="147">
      <c r="A147" s="34" t="s">
        <v>612</v>
      </c>
      <c r="B147" s="34" t="s">
        <v>613</v>
      </c>
      <c r="C147" s="34" t="s">
        <v>614</v>
      </c>
      <c r="D147" s="34" t="s">
        <v>615</v>
      </c>
      <c r="E147" s="34">
        <v>2024.0</v>
      </c>
    </row>
    <row r="148">
      <c r="A148" s="34" t="s">
        <v>616</v>
      </c>
      <c r="B148" s="34" t="s">
        <v>617</v>
      </c>
      <c r="C148" s="34" t="s">
        <v>618</v>
      </c>
      <c r="D148" s="34" t="s">
        <v>619</v>
      </c>
      <c r="E148" s="34">
        <v>2024.0</v>
      </c>
    </row>
    <row r="149">
      <c r="A149" s="34" t="s">
        <v>620</v>
      </c>
      <c r="B149" s="34" t="s">
        <v>621</v>
      </c>
      <c r="C149" s="34" t="s">
        <v>622</v>
      </c>
      <c r="D149" s="34" t="s">
        <v>623</v>
      </c>
      <c r="E149" s="34">
        <v>2024.0</v>
      </c>
    </row>
    <row r="150">
      <c r="A150" s="34" t="s">
        <v>624</v>
      </c>
      <c r="B150" s="34" t="s">
        <v>625</v>
      </c>
      <c r="C150" s="34" t="s">
        <v>626</v>
      </c>
      <c r="D150" s="34" t="s">
        <v>347</v>
      </c>
      <c r="E150" s="34">
        <v>2025.0</v>
      </c>
    </row>
    <row r="151">
      <c r="A151" s="34" t="s">
        <v>627</v>
      </c>
      <c r="B151" s="34" t="s">
        <v>628</v>
      </c>
      <c r="C151" s="34" t="s">
        <v>629</v>
      </c>
      <c r="D151" s="34" t="s">
        <v>630</v>
      </c>
      <c r="E151" s="34">
        <v>2024.0</v>
      </c>
    </row>
    <row r="152">
      <c r="A152" s="34" t="s">
        <v>631</v>
      </c>
      <c r="B152" s="34" t="s">
        <v>632</v>
      </c>
      <c r="C152" s="34" t="s">
        <v>82</v>
      </c>
      <c r="D152" s="34" t="s">
        <v>633</v>
      </c>
      <c r="E152" s="34">
        <v>2025.0</v>
      </c>
    </row>
    <row r="153">
      <c r="A153" s="34" t="s">
        <v>634</v>
      </c>
      <c r="B153" s="34" t="s">
        <v>635</v>
      </c>
      <c r="C153" s="34" t="s">
        <v>636</v>
      </c>
      <c r="D153" s="34" t="s">
        <v>637</v>
      </c>
      <c r="E153" s="34">
        <v>2025.0</v>
      </c>
    </row>
    <row r="154">
      <c r="A154" s="34" t="s">
        <v>638</v>
      </c>
      <c r="B154" s="34" t="s">
        <v>639</v>
      </c>
      <c r="C154" s="34" t="s">
        <v>640</v>
      </c>
      <c r="D154" s="34" t="s">
        <v>641</v>
      </c>
      <c r="E154" s="34">
        <v>2024.0</v>
      </c>
    </row>
    <row r="155">
      <c r="A155" s="34" t="s">
        <v>642</v>
      </c>
      <c r="B155" s="34" t="s">
        <v>643</v>
      </c>
      <c r="C155" s="34" t="s">
        <v>644</v>
      </c>
      <c r="D155" s="34" t="s">
        <v>645</v>
      </c>
      <c r="E155" s="34">
        <v>2025.0</v>
      </c>
    </row>
    <row r="156">
      <c r="A156" s="34" t="s">
        <v>646</v>
      </c>
      <c r="B156" s="34" t="s">
        <v>647</v>
      </c>
      <c r="C156" s="34" t="s">
        <v>614</v>
      </c>
      <c r="D156" s="34" t="s">
        <v>648</v>
      </c>
      <c r="E156" s="34">
        <v>2025.0</v>
      </c>
    </row>
    <row r="157">
      <c r="A157" s="34" t="s">
        <v>649</v>
      </c>
      <c r="B157" s="34" t="s">
        <v>650</v>
      </c>
      <c r="C157" s="34" t="s">
        <v>651</v>
      </c>
      <c r="D157" s="34" t="s">
        <v>652</v>
      </c>
      <c r="E157" s="34">
        <v>2024.0</v>
      </c>
    </row>
    <row r="158">
      <c r="A158" s="34" t="s">
        <v>653</v>
      </c>
      <c r="B158" s="34" t="s">
        <v>654</v>
      </c>
      <c r="C158" s="34" t="s">
        <v>655</v>
      </c>
      <c r="D158" s="34" t="s">
        <v>656</v>
      </c>
      <c r="E158" s="34">
        <v>2024.0</v>
      </c>
    </row>
    <row r="159">
      <c r="A159" s="34" t="s">
        <v>657</v>
      </c>
      <c r="B159" s="34" t="s">
        <v>658</v>
      </c>
      <c r="C159" s="34" t="s">
        <v>659</v>
      </c>
      <c r="D159" s="34" t="s">
        <v>660</v>
      </c>
      <c r="E159" s="34">
        <v>2025.0</v>
      </c>
    </row>
    <row r="160">
      <c r="A160" s="34" t="s">
        <v>661</v>
      </c>
      <c r="B160" s="34" t="s">
        <v>662</v>
      </c>
      <c r="C160" s="34" t="s">
        <v>663</v>
      </c>
      <c r="D160" s="34" t="s">
        <v>664</v>
      </c>
      <c r="E160" s="34">
        <v>2026.0</v>
      </c>
    </row>
    <row r="161">
      <c r="A161" s="34" t="s">
        <v>665</v>
      </c>
      <c r="B161" s="34" t="s">
        <v>666</v>
      </c>
      <c r="C161" s="34" t="s">
        <v>667</v>
      </c>
      <c r="D161" s="34" t="s">
        <v>668</v>
      </c>
      <c r="E161" s="34">
        <v>2025.0</v>
      </c>
    </row>
    <row r="162">
      <c r="A162" s="34" t="s">
        <v>669</v>
      </c>
      <c r="B162" s="34" t="s">
        <v>670</v>
      </c>
      <c r="C162" s="34" t="s">
        <v>207</v>
      </c>
      <c r="D162" s="34" t="s">
        <v>671</v>
      </c>
      <c r="E162" s="34">
        <v>2024.0</v>
      </c>
    </row>
    <row r="163">
      <c r="A163" s="34" t="s">
        <v>672</v>
      </c>
      <c r="B163" s="34" t="s">
        <v>673</v>
      </c>
      <c r="C163" s="34" t="s">
        <v>674</v>
      </c>
      <c r="D163" s="34" t="s">
        <v>675</v>
      </c>
      <c r="E163" s="34">
        <v>2027.0</v>
      </c>
    </row>
    <row r="164">
      <c r="A164" s="34" t="s">
        <v>676</v>
      </c>
      <c r="B164" s="34" t="s">
        <v>677</v>
      </c>
      <c r="C164" s="34" t="s">
        <v>678</v>
      </c>
      <c r="D164" s="34" t="s">
        <v>679</v>
      </c>
      <c r="E164" s="34">
        <v>2024.0</v>
      </c>
    </row>
    <row r="165">
      <c r="A165" s="34" t="s">
        <v>680</v>
      </c>
      <c r="B165" s="34" t="s">
        <v>681</v>
      </c>
      <c r="C165" s="34" t="s">
        <v>275</v>
      </c>
      <c r="D165" s="34" t="s">
        <v>682</v>
      </c>
      <c r="E165" s="34">
        <v>2024.0</v>
      </c>
    </row>
    <row r="166">
      <c r="A166" s="34" t="s">
        <v>683</v>
      </c>
      <c r="B166" s="34" t="s">
        <v>684</v>
      </c>
      <c r="C166" s="34" t="s">
        <v>342</v>
      </c>
      <c r="D166" s="34" t="s">
        <v>685</v>
      </c>
      <c r="E166" s="34">
        <v>2028.0</v>
      </c>
    </row>
    <row r="167">
      <c r="A167" s="34" t="s">
        <v>686</v>
      </c>
      <c r="B167" s="34" t="s">
        <v>687</v>
      </c>
      <c r="C167" s="34" t="s">
        <v>688</v>
      </c>
      <c r="D167" s="34" t="s">
        <v>689</v>
      </c>
      <c r="E167" s="34">
        <v>2024.0</v>
      </c>
    </row>
    <row r="168">
      <c r="A168" s="34" t="s">
        <v>690</v>
      </c>
      <c r="B168" s="34" t="s">
        <v>691</v>
      </c>
      <c r="C168" s="34" t="s">
        <v>692</v>
      </c>
      <c r="D168" s="34" t="s">
        <v>693</v>
      </c>
      <c r="E168" s="34">
        <v>2024.0</v>
      </c>
    </row>
    <row r="169">
      <c r="A169" s="34" t="s">
        <v>694</v>
      </c>
      <c r="B169" s="34" t="s">
        <v>695</v>
      </c>
      <c r="C169" s="34" t="s">
        <v>696</v>
      </c>
      <c r="D169" s="34" t="s">
        <v>697</v>
      </c>
      <c r="E169" s="34">
        <v>2024.0</v>
      </c>
    </row>
    <row r="170">
      <c r="A170" s="34" t="s">
        <v>698</v>
      </c>
      <c r="B170" s="34" t="s">
        <v>699</v>
      </c>
      <c r="C170" s="34" t="s">
        <v>275</v>
      </c>
      <c r="D170" s="34" t="s">
        <v>700</v>
      </c>
      <c r="E170" s="34">
        <v>2025.0</v>
      </c>
    </row>
    <row r="171">
      <c r="A171" s="34" t="s">
        <v>701</v>
      </c>
      <c r="B171" s="34" t="s">
        <v>702</v>
      </c>
      <c r="C171" s="34" t="s">
        <v>703</v>
      </c>
      <c r="D171" s="34" t="s">
        <v>704</v>
      </c>
      <c r="E171" s="34">
        <v>2025.0</v>
      </c>
    </row>
    <row r="172">
      <c r="A172" s="34" t="s">
        <v>705</v>
      </c>
      <c r="B172" s="34" t="s">
        <v>706</v>
      </c>
      <c r="C172" s="34" t="s">
        <v>707</v>
      </c>
      <c r="D172" s="34" t="s">
        <v>708</v>
      </c>
      <c r="E172" s="34">
        <v>2027.0</v>
      </c>
    </row>
    <row r="173">
      <c r="A173" s="34" t="s">
        <v>709</v>
      </c>
      <c r="B173" s="34" t="s">
        <v>710</v>
      </c>
      <c r="C173" s="34" t="s">
        <v>711</v>
      </c>
      <c r="D173" s="34" t="s">
        <v>712</v>
      </c>
      <c r="E173" s="34">
        <v>2025.0</v>
      </c>
    </row>
    <row r="174">
      <c r="A174" s="34" t="s">
        <v>713</v>
      </c>
      <c r="B174" s="34" t="s">
        <v>714</v>
      </c>
      <c r="C174" s="34" t="s">
        <v>715</v>
      </c>
      <c r="D174" s="34" t="s">
        <v>716</v>
      </c>
      <c r="E174" s="34">
        <v>2025.0</v>
      </c>
    </row>
    <row r="175">
      <c r="A175" s="34" t="s">
        <v>717</v>
      </c>
      <c r="B175" s="34" t="s">
        <v>718</v>
      </c>
      <c r="C175" s="34" t="s">
        <v>719</v>
      </c>
      <c r="D175" s="34" t="s">
        <v>720</v>
      </c>
      <c r="E175" s="34">
        <v>2025.0</v>
      </c>
    </row>
    <row r="176">
      <c r="A176" s="34" t="s">
        <v>721</v>
      </c>
      <c r="B176" s="34" t="s">
        <v>722</v>
      </c>
      <c r="C176" s="34" t="s">
        <v>723</v>
      </c>
      <c r="D176" s="34" t="s">
        <v>151</v>
      </c>
      <c r="E176" s="34">
        <v>2025.0</v>
      </c>
    </row>
    <row r="177">
      <c r="A177" s="34" t="s">
        <v>724</v>
      </c>
      <c r="B177" s="34" t="s">
        <v>725</v>
      </c>
      <c r="C177" s="34" t="s">
        <v>323</v>
      </c>
      <c r="D177" s="34" t="s">
        <v>726</v>
      </c>
      <c r="E177" s="34">
        <v>2027.0</v>
      </c>
    </row>
    <row r="178">
      <c r="A178" s="34" t="s">
        <v>727</v>
      </c>
      <c r="B178" s="34" t="s">
        <v>728</v>
      </c>
      <c r="C178" s="34" t="s">
        <v>729</v>
      </c>
      <c r="D178" s="34" t="s">
        <v>163</v>
      </c>
      <c r="E178" s="34">
        <v>2025.0</v>
      </c>
    </row>
    <row r="179">
      <c r="A179" s="34" t="s">
        <v>730</v>
      </c>
      <c r="B179" s="34" t="s">
        <v>731</v>
      </c>
      <c r="C179" s="34" t="s">
        <v>732</v>
      </c>
      <c r="D179" s="34" t="s">
        <v>733</v>
      </c>
      <c r="E179" s="34">
        <v>2025.0</v>
      </c>
    </row>
    <row r="180">
      <c r="A180" s="34" t="s">
        <v>734</v>
      </c>
      <c r="B180" s="34" t="s">
        <v>735</v>
      </c>
      <c r="C180" s="34" t="s">
        <v>736</v>
      </c>
      <c r="D180" s="34" t="s">
        <v>103</v>
      </c>
      <c r="E180" s="34">
        <v>2024.0</v>
      </c>
    </row>
    <row r="181">
      <c r="A181" s="34" t="s">
        <v>737</v>
      </c>
      <c r="B181" s="34" t="s">
        <v>738</v>
      </c>
      <c r="C181" s="34" t="s">
        <v>739</v>
      </c>
      <c r="D181" s="34" t="s">
        <v>740</v>
      </c>
      <c r="E181" s="34">
        <v>2025.0</v>
      </c>
    </row>
    <row r="182">
      <c r="A182" s="34" t="s">
        <v>741</v>
      </c>
      <c r="B182" s="34" t="s">
        <v>742</v>
      </c>
      <c r="C182" s="34" t="s">
        <v>743</v>
      </c>
      <c r="D182" s="34" t="s">
        <v>744</v>
      </c>
      <c r="E182" s="34">
        <v>2025.0</v>
      </c>
    </row>
    <row r="183">
      <c r="A183" s="34" t="s">
        <v>745</v>
      </c>
      <c r="B183" s="34" t="s">
        <v>746</v>
      </c>
      <c r="C183" s="34" t="s">
        <v>747</v>
      </c>
      <c r="D183" s="34" t="s">
        <v>748</v>
      </c>
      <c r="E183" s="34">
        <v>2026.0</v>
      </c>
    </row>
    <row r="184">
      <c r="A184" s="34" t="s">
        <v>749</v>
      </c>
      <c r="B184" s="34" t="s">
        <v>750</v>
      </c>
      <c r="C184" s="34" t="s">
        <v>751</v>
      </c>
      <c r="D184" s="34" t="s">
        <v>752</v>
      </c>
      <c r="E184" s="34">
        <v>2025.0</v>
      </c>
    </row>
    <row r="185">
      <c r="A185" s="34" t="s">
        <v>753</v>
      </c>
      <c r="B185" s="34" t="s">
        <v>754</v>
      </c>
      <c r="C185" s="34" t="s">
        <v>755</v>
      </c>
      <c r="D185" s="34" t="s">
        <v>756</v>
      </c>
      <c r="E185" s="34">
        <v>2025.0</v>
      </c>
    </row>
    <row r="186">
      <c r="A186" s="34" t="s">
        <v>757</v>
      </c>
      <c r="B186" s="34" t="s">
        <v>758</v>
      </c>
      <c r="C186" s="34" t="s">
        <v>759</v>
      </c>
      <c r="D186" s="34" t="s">
        <v>760</v>
      </c>
      <c r="E186" s="34">
        <v>2025.0</v>
      </c>
    </row>
    <row r="187">
      <c r="A187" s="34" t="s">
        <v>761</v>
      </c>
      <c r="B187" s="34" t="s">
        <v>762</v>
      </c>
      <c r="C187" s="34" t="s">
        <v>763</v>
      </c>
      <c r="D187" s="34" t="s">
        <v>764</v>
      </c>
      <c r="E187" s="34">
        <v>2024.0</v>
      </c>
    </row>
    <row r="188">
      <c r="A188" s="34" t="s">
        <v>765</v>
      </c>
      <c r="B188" s="34" t="s">
        <v>766</v>
      </c>
      <c r="C188" s="34" t="s">
        <v>598</v>
      </c>
      <c r="D188" s="34" t="s">
        <v>767</v>
      </c>
      <c r="E188" s="34">
        <v>2025.0</v>
      </c>
    </row>
    <row r="189">
      <c r="A189" s="34" t="s">
        <v>768</v>
      </c>
      <c r="B189" s="34" t="s">
        <v>769</v>
      </c>
      <c r="C189" s="34" t="s">
        <v>770</v>
      </c>
      <c r="D189" s="34" t="s">
        <v>487</v>
      </c>
      <c r="E189" s="34">
        <v>2025.0</v>
      </c>
    </row>
    <row r="190">
      <c r="A190" s="34" t="s">
        <v>771</v>
      </c>
      <c r="B190" s="34" t="s">
        <v>772</v>
      </c>
      <c r="C190" s="34" t="s">
        <v>773</v>
      </c>
      <c r="D190" s="34" t="s">
        <v>774</v>
      </c>
      <c r="E190" s="34">
        <v>2026.0</v>
      </c>
    </row>
    <row r="191">
      <c r="A191" s="34" t="s">
        <v>775</v>
      </c>
      <c r="B191" s="34" t="s">
        <v>776</v>
      </c>
      <c r="C191" s="34" t="s">
        <v>777</v>
      </c>
      <c r="D191" s="34" t="s">
        <v>778</v>
      </c>
      <c r="E191" s="34">
        <v>2028.0</v>
      </c>
    </row>
    <row r="192">
      <c r="A192" s="34" t="s">
        <v>779</v>
      </c>
      <c r="B192" s="34" t="s">
        <v>780</v>
      </c>
      <c r="C192" s="34" t="s">
        <v>781</v>
      </c>
      <c r="D192" s="34" t="s">
        <v>782</v>
      </c>
      <c r="E192" s="34">
        <v>2025.0</v>
      </c>
    </row>
    <row r="193">
      <c r="A193" s="34" t="s">
        <v>783</v>
      </c>
      <c r="B193" s="34" t="s">
        <v>784</v>
      </c>
      <c r="C193" s="34" t="s">
        <v>312</v>
      </c>
      <c r="D193" s="34" t="s">
        <v>785</v>
      </c>
      <c r="E193" s="34">
        <v>2026.0</v>
      </c>
    </row>
    <row r="194">
      <c r="A194" s="34" t="s">
        <v>786</v>
      </c>
      <c r="B194" s="34" t="s">
        <v>787</v>
      </c>
      <c r="C194" s="34" t="s">
        <v>788</v>
      </c>
      <c r="D194" s="34" t="s">
        <v>789</v>
      </c>
      <c r="E194" s="34">
        <v>2026.0</v>
      </c>
    </row>
    <row r="195">
      <c r="A195" s="34" t="s">
        <v>790</v>
      </c>
      <c r="B195" s="34" t="s">
        <v>791</v>
      </c>
      <c r="C195" s="34" t="s">
        <v>391</v>
      </c>
      <c r="D195" s="34" t="s">
        <v>792</v>
      </c>
      <c r="E195" s="34">
        <v>2026.0</v>
      </c>
    </row>
    <row r="196">
      <c r="A196" s="34" t="s">
        <v>793</v>
      </c>
      <c r="B196" s="34" t="s">
        <v>794</v>
      </c>
      <c r="C196" s="34" t="s">
        <v>490</v>
      </c>
      <c r="D196" s="34" t="s">
        <v>795</v>
      </c>
      <c r="E196" s="34">
        <v>2026.0</v>
      </c>
    </row>
    <row r="197">
      <c r="A197" s="34" t="s">
        <v>796</v>
      </c>
      <c r="B197" s="34" t="s">
        <v>797</v>
      </c>
      <c r="C197" s="34" t="s">
        <v>70</v>
      </c>
      <c r="D197" s="34" t="s">
        <v>503</v>
      </c>
      <c r="E197" s="34">
        <v>2025.0</v>
      </c>
    </row>
    <row r="198">
      <c r="A198" s="34" t="s">
        <v>798</v>
      </c>
      <c r="B198" s="34" t="s">
        <v>799</v>
      </c>
      <c r="C198" s="34" t="s">
        <v>800</v>
      </c>
      <c r="D198" s="34" t="s">
        <v>801</v>
      </c>
      <c r="E198" s="34">
        <v>2024.0</v>
      </c>
    </row>
    <row r="199">
      <c r="A199" s="34" t="s">
        <v>802</v>
      </c>
      <c r="B199" s="34" t="s">
        <v>803</v>
      </c>
      <c r="C199" s="34" t="s">
        <v>804</v>
      </c>
      <c r="D199" s="34" t="s">
        <v>805</v>
      </c>
      <c r="E199" s="34">
        <v>2026.0</v>
      </c>
    </row>
    <row r="200">
      <c r="A200" s="34" t="s">
        <v>806</v>
      </c>
      <c r="B200" s="34" t="s">
        <v>807</v>
      </c>
      <c r="C200" s="34" t="s">
        <v>808</v>
      </c>
      <c r="D200" s="34" t="s">
        <v>809</v>
      </c>
      <c r="E200" s="34">
        <v>2025.0</v>
      </c>
    </row>
    <row r="201">
      <c r="A201" s="34" t="s">
        <v>810</v>
      </c>
      <c r="B201" s="34" t="s">
        <v>811</v>
      </c>
      <c r="C201" s="34" t="s">
        <v>812</v>
      </c>
      <c r="D201" s="34" t="s">
        <v>309</v>
      </c>
      <c r="E201" s="34">
        <v>2026.0</v>
      </c>
    </row>
    <row r="202">
      <c r="A202" s="34" t="s">
        <v>813</v>
      </c>
      <c r="B202" s="34" t="s">
        <v>814</v>
      </c>
      <c r="C202" s="34" t="s">
        <v>739</v>
      </c>
      <c r="D202" s="34" t="s">
        <v>815</v>
      </c>
      <c r="E202" s="34">
        <v>2025.0</v>
      </c>
    </row>
    <row r="203">
      <c r="A203" s="34" t="s">
        <v>816</v>
      </c>
      <c r="B203" s="34" t="s">
        <v>817</v>
      </c>
      <c r="C203" s="34" t="s">
        <v>86</v>
      </c>
      <c r="D203" s="34" t="s">
        <v>818</v>
      </c>
      <c r="E203" s="34">
        <v>2025.0</v>
      </c>
    </row>
    <row r="204">
      <c r="A204" s="34" t="s">
        <v>819</v>
      </c>
      <c r="B204" s="34" t="s">
        <v>820</v>
      </c>
      <c r="C204" s="34" t="s">
        <v>821</v>
      </c>
      <c r="D204" s="34" t="s">
        <v>822</v>
      </c>
      <c r="E204" s="34">
        <v>2025.0</v>
      </c>
    </row>
    <row r="205">
      <c r="A205" s="34" t="s">
        <v>823</v>
      </c>
      <c r="B205" s="34" t="s">
        <v>824</v>
      </c>
      <c r="C205" s="34" t="s">
        <v>825</v>
      </c>
      <c r="D205" s="34" t="s">
        <v>826</v>
      </c>
      <c r="E205" s="34">
        <v>2024.0</v>
      </c>
    </row>
    <row r="206">
      <c r="A206" s="34" t="s">
        <v>827</v>
      </c>
      <c r="B206" s="34" t="s">
        <v>828</v>
      </c>
      <c r="C206" s="34" t="s">
        <v>829</v>
      </c>
      <c r="D206" s="34" t="s">
        <v>830</v>
      </c>
      <c r="E206" s="34">
        <v>2025.0</v>
      </c>
    </row>
    <row r="207">
      <c r="A207" s="34" t="s">
        <v>831</v>
      </c>
      <c r="B207" s="34" t="s">
        <v>832</v>
      </c>
      <c r="C207" s="34" t="s">
        <v>833</v>
      </c>
      <c r="D207" s="34" t="s">
        <v>834</v>
      </c>
      <c r="E207" s="34">
        <v>2026.0</v>
      </c>
    </row>
    <row r="208">
      <c r="A208" s="34" t="s">
        <v>835</v>
      </c>
      <c r="B208" s="34" t="s">
        <v>836</v>
      </c>
      <c r="C208" s="34" t="s">
        <v>837</v>
      </c>
      <c r="D208" s="34" t="s">
        <v>530</v>
      </c>
      <c r="E208" s="34">
        <v>2025.0</v>
      </c>
    </row>
    <row r="209">
      <c r="A209" s="34" t="s">
        <v>838</v>
      </c>
      <c r="B209" s="34" t="s">
        <v>839</v>
      </c>
      <c r="C209" s="34" t="s">
        <v>840</v>
      </c>
      <c r="D209" s="34" t="s">
        <v>841</v>
      </c>
      <c r="E209" s="34">
        <v>2026.0</v>
      </c>
    </row>
    <row r="210">
      <c r="A210" s="34" t="s">
        <v>842</v>
      </c>
      <c r="B210" s="34" t="s">
        <v>843</v>
      </c>
      <c r="C210" s="34" t="s">
        <v>323</v>
      </c>
      <c r="D210" s="34" t="s">
        <v>844</v>
      </c>
      <c r="E210" s="34">
        <v>2025.0</v>
      </c>
    </row>
    <row r="211">
      <c r="A211" s="34" t="s">
        <v>845</v>
      </c>
      <c r="B211" s="34" t="s">
        <v>846</v>
      </c>
      <c r="C211" s="34" t="s">
        <v>847</v>
      </c>
      <c r="D211" s="34" t="s">
        <v>848</v>
      </c>
      <c r="E211" s="34">
        <v>2025.0</v>
      </c>
    </row>
    <row r="212">
      <c r="A212" s="34" t="s">
        <v>849</v>
      </c>
      <c r="B212" s="34" t="s">
        <v>850</v>
      </c>
      <c r="C212" s="34" t="s">
        <v>851</v>
      </c>
      <c r="D212" s="34" t="s">
        <v>852</v>
      </c>
      <c r="E212" s="34">
        <v>2025.0</v>
      </c>
    </row>
    <row r="213">
      <c r="A213" s="34" t="s">
        <v>853</v>
      </c>
      <c r="B213" s="34" t="s">
        <v>854</v>
      </c>
      <c r="C213" s="34" t="s">
        <v>855</v>
      </c>
      <c r="D213" s="34" t="s">
        <v>856</v>
      </c>
      <c r="E213" s="34">
        <v>2025.0</v>
      </c>
    </row>
    <row r="214">
      <c r="A214" s="34" t="s">
        <v>857</v>
      </c>
      <c r="B214" s="34" t="s">
        <v>858</v>
      </c>
      <c r="C214" s="34" t="s">
        <v>825</v>
      </c>
      <c r="D214" s="34" t="s">
        <v>151</v>
      </c>
      <c r="E214" s="34">
        <v>2026.0</v>
      </c>
    </row>
    <row r="215">
      <c r="A215" s="34" t="s">
        <v>859</v>
      </c>
      <c r="B215" s="34" t="s">
        <v>860</v>
      </c>
      <c r="C215" s="34" t="s">
        <v>640</v>
      </c>
      <c r="D215" s="34" t="s">
        <v>861</v>
      </c>
      <c r="E215" s="34">
        <v>2025.0</v>
      </c>
    </row>
    <row r="216">
      <c r="A216" s="34" t="s">
        <v>862</v>
      </c>
      <c r="B216" s="34" t="s">
        <v>863</v>
      </c>
      <c r="C216" s="34" t="s">
        <v>864</v>
      </c>
      <c r="D216" s="34" t="s">
        <v>861</v>
      </c>
      <c r="E216" s="34">
        <v>2026.0</v>
      </c>
    </row>
    <row r="217">
      <c r="A217" s="34" t="s">
        <v>865</v>
      </c>
      <c r="B217" s="34" t="s">
        <v>866</v>
      </c>
      <c r="C217" s="34" t="s">
        <v>867</v>
      </c>
      <c r="D217" s="34" t="s">
        <v>868</v>
      </c>
      <c r="E217" s="34">
        <v>2025.0</v>
      </c>
    </row>
    <row r="218">
      <c r="A218" s="34" t="s">
        <v>869</v>
      </c>
      <c r="B218" s="34" t="s">
        <v>870</v>
      </c>
      <c r="C218" s="34" t="s">
        <v>871</v>
      </c>
      <c r="D218" s="34" t="s">
        <v>591</v>
      </c>
      <c r="E218" s="34">
        <v>2026.0</v>
      </c>
    </row>
    <row r="219">
      <c r="A219" s="34" t="s">
        <v>872</v>
      </c>
      <c r="B219" s="34" t="s">
        <v>873</v>
      </c>
      <c r="C219" s="34" t="s">
        <v>874</v>
      </c>
      <c r="D219" s="34" t="s">
        <v>875</v>
      </c>
      <c r="E219" s="34">
        <v>2024.0</v>
      </c>
    </row>
    <row r="220">
      <c r="A220" s="34" t="s">
        <v>876</v>
      </c>
      <c r="B220" s="34" t="s">
        <v>877</v>
      </c>
      <c r="C220" s="34" t="s">
        <v>878</v>
      </c>
      <c r="D220" s="34" t="s">
        <v>879</v>
      </c>
      <c r="E220" s="34">
        <v>2024.0</v>
      </c>
    </row>
    <row r="221">
      <c r="A221" s="34" t="s">
        <v>880</v>
      </c>
      <c r="B221" s="34" t="s">
        <v>881</v>
      </c>
      <c r="C221" s="34" t="s">
        <v>882</v>
      </c>
      <c r="D221" s="34" t="s">
        <v>879</v>
      </c>
      <c r="E221" s="34">
        <v>2025.0</v>
      </c>
    </row>
    <row r="222">
      <c r="A222" s="34" t="s">
        <v>883</v>
      </c>
      <c r="B222" s="34" t="s">
        <v>884</v>
      </c>
      <c r="C222" s="34" t="s">
        <v>885</v>
      </c>
      <c r="D222" s="34" t="s">
        <v>886</v>
      </c>
      <c r="E222" s="34">
        <v>2025.0</v>
      </c>
    </row>
    <row r="223">
      <c r="A223" s="34" t="s">
        <v>887</v>
      </c>
      <c r="B223" s="34" t="s">
        <v>888</v>
      </c>
      <c r="C223" s="34" t="s">
        <v>889</v>
      </c>
      <c r="D223" s="34" t="s">
        <v>890</v>
      </c>
      <c r="E223" s="34">
        <v>2025.0</v>
      </c>
    </row>
    <row r="224">
      <c r="A224" s="34" t="s">
        <v>891</v>
      </c>
      <c r="B224" s="34" t="s">
        <v>892</v>
      </c>
      <c r="C224" s="34" t="s">
        <v>893</v>
      </c>
      <c r="D224" s="34" t="s">
        <v>894</v>
      </c>
      <c r="E224" s="34">
        <v>2025.0</v>
      </c>
    </row>
    <row r="225">
      <c r="A225" s="34" t="s">
        <v>895</v>
      </c>
      <c r="B225" s="34" t="s">
        <v>896</v>
      </c>
      <c r="C225" s="34" t="s">
        <v>755</v>
      </c>
      <c r="D225" s="34" t="s">
        <v>897</v>
      </c>
      <c r="E225" s="34">
        <v>2026.0</v>
      </c>
    </row>
    <row r="226">
      <c r="A226" s="34" t="s">
        <v>898</v>
      </c>
      <c r="B226" s="34" t="s">
        <v>899</v>
      </c>
      <c r="C226" s="34" t="s">
        <v>900</v>
      </c>
      <c r="D226" s="34" t="s">
        <v>901</v>
      </c>
      <c r="E226" s="34">
        <v>2025.0</v>
      </c>
    </row>
    <row r="227">
      <c r="A227" s="34" t="s">
        <v>902</v>
      </c>
      <c r="B227" s="34" t="s">
        <v>903</v>
      </c>
      <c r="C227" s="34" t="s">
        <v>904</v>
      </c>
      <c r="D227" s="34" t="s">
        <v>264</v>
      </c>
      <c r="E227" s="34">
        <v>2025.0</v>
      </c>
    </row>
    <row r="228">
      <c r="A228" s="34" t="s">
        <v>905</v>
      </c>
      <c r="B228" s="34" t="s">
        <v>906</v>
      </c>
      <c r="C228" s="34" t="s">
        <v>907</v>
      </c>
      <c r="D228" s="34" t="s">
        <v>908</v>
      </c>
      <c r="E228" s="34">
        <v>2025.0</v>
      </c>
    </row>
    <row r="229">
      <c r="A229" s="34" t="s">
        <v>909</v>
      </c>
      <c r="B229" s="34" t="s">
        <v>910</v>
      </c>
      <c r="C229" s="34" t="s">
        <v>618</v>
      </c>
      <c r="D229" s="34" t="s">
        <v>216</v>
      </c>
      <c r="E229" s="34">
        <v>2026.0</v>
      </c>
    </row>
    <row r="230">
      <c r="A230" s="34" t="s">
        <v>911</v>
      </c>
      <c r="B230" s="34" t="s">
        <v>912</v>
      </c>
      <c r="C230" s="34" t="s">
        <v>155</v>
      </c>
      <c r="D230" s="34" t="s">
        <v>913</v>
      </c>
      <c r="E230" s="34">
        <v>2026.0</v>
      </c>
    </row>
    <row r="231">
      <c r="A231" s="34" t="s">
        <v>914</v>
      </c>
      <c r="B231" s="34" t="s">
        <v>915</v>
      </c>
      <c r="C231" s="34" t="s">
        <v>916</v>
      </c>
      <c r="D231" s="34" t="s">
        <v>917</v>
      </c>
      <c r="E231" s="34">
        <v>2025.0</v>
      </c>
    </row>
    <row r="232">
      <c r="A232" s="34" t="s">
        <v>918</v>
      </c>
      <c r="B232" s="34" t="s">
        <v>919</v>
      </c>
      <c r="C232" s="34" t="s">
        <v>920</v>
      </c>
      <c r="D232" s="34" t="s">
        <v>921</v>
      </c>
      <c r="E232" s="34">
        <v>2026.0</v>
      </c>
    </row>
    <row r="233">
      <c r="A233" s="34" t="s">
        <v>922</v>
      </c>
      <c r="B233" s="34" t="s">
        <v>923</v>
      </c>
      <c r="C233" s="34" t="s">
        <v>924</v>
      </c>
      <c r="D233" s="34" t="s">
        <v>925</v>
      </c>
      <c r="E233" s="34">
        <v>2027.0</v>
      </c>
    </row>
    <row r="234">
      <c r="A234" s="34" t="s">
        <v>926</v>
      </c>
      <c r="B234" s="34" t="s">
        <v>927</v>
      </c>
      <c r="C234" s="34" t="s">
        <v>928</v>
      </c>
      <c r="D234" s="34" t="s">
        <v>280</v>
      </c>
      <c r="E234" s="34">
        <v>2026.0</v>
      </c>
    </row>
    <row r="235">
      <c r="A235" s="34" t="s">
        <v>929</v>
      </c>
      <c r="B235" s="34" t="s">
        <v>930</v>
      </c>
      <c r="C235" s="34" t="s">
        <v>931</v>
      </c>
      <c r="D235" s="34" t="s">
        <v>932</v>
      </c>
      <c r="E235" s="34">
        <v>2024.0</v>
      </c>
    </row>
    <row r="236">
      <c r="A236" s="34" t="s">
        <v>933</v>
      </c>
      <c r="B236" s="34" t="s">
        <v>934</v>
      </c>
      <c r="C236" s="34" t="s">
        <v>182</v>
      </c>
      <c r="D236" s="34" t="s">
        <v>305</v>
      </c>
      <c r="E236" s="34">
        <v>2024.0</v>
      </c>
    </row>
    <row r="237">
      <c r="A237" s="34" t="s">
        <v>935</v>
      </c>
      <c r="B237" s="34" t="s">
        <v>936</v>
      </c>
      <c r="C237" s="34" t="s">
        <v>937</v>
      </c>
      <c r="D237" s="34" t="s">
        <v>163</v>
      </c>
      <c r="E237" s="34">
        <v>2024.0</v>
      </c>
    </row>
    <row r="238">
      <c r="A238" s="34" t="s">
        <v>938</v>
      </c>
      <c r="B238" s="34" t="s">
        <v>939</v>
      </c>
      <c r="C238" s="34" t="s">
        <v>940</v>
      </c>
      <c r="D238" s="34" t="s">
        <v>280</v>
      </c>
      <c r="E238" s="34">
        <v>2026.0</v>
      </c>
    </row>
    <row r="239">
      <c r="A239" s="34" t="s">
        <v>941</v>
      </c>
      <c r="B239" s="34" t="s">
        <v>942</v>
      </c>
      <c r="C239" s="34" t="s">
        <v>943</v>
      </c>
      <c r="D239" s="34" t="s">
        <v>944</v>
      </c>
      <c r="E239" s="34">
        <v>2025.0</v>
      </c>
    </row>
    <row r="240">
      <c r="A240" s="34" t="s">
        <v>945</v>
      </c>
      <c r="B240" s="34" t="s">
        <v>946</v>
      </c>
      <c r="C240" s="34" t="s">
        <v>947</v>
      </c>
      <c r="D240" s="34" t="s">
        <v>948</v>
      </c>
      <c r="E240" s="34">
        <v>2026.0</v>
      </c>
    </row>
    <row r="241">
      <c r="A241" s="34" t="s">
        <v>949</v>
      </c>
      <c r="B241" s="34" t="s">
        <v>950</v>
      </c>
      <c r="C241" s="34" t="s">
        <v>951</v>
      </c>
      <c r="D241" s="34" t="s">
        <v>952</v>
      </c>
      <c r="E241" s="34">
        <v>2026.0</v>
      </c>
    </row>
    <row r="242">
      <c r="A242" s="34" t="s">
        <v>953</v>
      </c>
      <c r="B242" s="34" t="s">
        <v>954</v>
      </c>
      <c r="C242" s="34" t="s">
        <v>812</v>
      </c>
      <c r="D242" s="34" t="s">
        <v>955</v>
      </c>
      <c r="E242" s="34">
        <v>2027.0</v>
      </c>
    </row>
    <row r="243">
      <c r="A243" s="34" t="s">
        <v>956</v>
      </c>
      <c r="B243" s="34" t="s">
        <v>957</v>
      </c>
      <c r="C243" s="34" t="s">
        <v>958</v>
      </c>
      <c r="D243" s="34" t="s">
        <v>952</v>
      </c>
      <c r="E243" s="34">
        <v>2025.0</v>
      </c>
    </row>
    <row r="244">
      <c r="A244" s="34" t="s">
        <v>959</v>
      </c>
      <c r="B244" s="34" t="s">
        <v>960</v>
      </c>
      <c r="C244" s="34" t="s">
        <v>961</v>
      </c>
      <c r="D244" s="34" t="s">
        <v>962</v>
      </c>
      <c r="E244" s="34">
        <v>2026.0</v>
      </c>
    </row>
    <row r="245">
      <c r="A245" s="34" t="s">
        <v>963</v>
      </c>
      <c r="B245" s="34" t="s">
        <v>964</v>
      </c>
      <c r="C245" s="34" t="s">
        <v>965</v>
      </c>
      <c r="D245" s="34" t="s">
        <v>966</v>
      </c>
      <c r="E245" s="34">
        <v>2026.0</v>
      </c>
    </row>
    <row r="246">
      <c r="A246" s="34" t="s">
        <v>967</v>
      </c>
      <c r="B246" s="34" t="s">
        <v>968</v>
      </c>
      <c r="C246" s="34" t="s">
        <v>969</v>
      </c>
      <c r="D246" s="34" t="s">
        <v>159</v>
      </c>
      <c r="E246" s="34">
        <v>2025.0</v>
      </c>
    </row>
    <row r="247">
      <c r="A247" s="34" t="s">
        <v>970</v>
      </c>
      <c r="B247" s="34" t="s">
        <v>971</v>
      </c>
      <c r="C247" s="34" t="s">
        <v>972</v>
      </c>
      <c r="D247" s="34" t="s">
        <v>973</v>
      </c>
      <c r="E247" s="34">
        <v>2024.0</v>
      </c>
    </row>
    <row r="248">
      <c r="A248" s="34" t="s">
        <v>974</v>
      </c>
      <c r="B248" s="34" t="s">
        <v>975</v>
      </c>
      <c r="C248" s="34" t="s">
        <v>976</v>
      </c>
      <c r="D248" s="34" t="s">
        <v>977</v>
      </c>
      <c r="E248" s="34">
        <v>2025.0</v>
      </c>
    </row>
    <row r="249">
      <c r="A249" s="34" t="s">
        <v>978</v>
      </c>
      <c r="B249" s="34" t="s">
        <v>979</v>
      </c>
      <c r="C249" s="34" t="s">
        <v>980</v>
      </c>
      <c r="D249" s="34" t="s">
        <v>981</v>
      </c>
      <c r="E249" s="34">
        <v>2026.0</v>
      </c>
    </row>
    <row r="250">
      <c r="A250" s="34" t="s">
        <v>982</v>
      </c>
      <c r="B250" s="34" t="s">
        <v>983</v>
      </c>
      <c r="C250" s="34" t="s">
        <v>207</v>
      </c>
      <c r="D250" s="34" t="s">
        <v>778</v>
      </c>
      <c r="E250" s="34">
        <v>2025.0</v>
      </c>
    </row>
    <row r="251">
      <c r="A251" s="34" t="s">
        <v>984</v>
      </c>
      <c r="B251" s="34" t="s">
        <v>985</v>
      </c>
      <c r="C251" s="34" t="s">
        <v>986</v>
      </c>
      <c r="D251" s="34" t="s">
        <v>143</v>
      </c>
      <c r="E251" s="34">
        <v>2024.0</v>
      </c>
    </row>
    <row r="252">
      <c r="A252" s="34" t="s">
        <v>987</v>
      </c>
      <c r="B252" s="34" t="s">
        <v>988</v>
      </c>
      <c r="C252" s="34" t="s">
        <v>315</v>
      </c>
      <c r="D252" s="34" t="s">
        <v>989</v>
      </c>
      <c r="E252" s="34">
        <v>2024.0</v>
      </c>
    </row>
    <row r="253">
      <c r="A253" s="34" t="s">
        <v>990</v>
      </c>
      <c r="B253" s="34" t="s">
        <v>991</v>
      </c>
      <c r="C253" s="34" t="s">
        <v>937</v>
      </c>
      <c r="D253" s="34" t="s">
        <v>79</v>
      </c>
      <c r="E253" s="34">
        <v>2027.0</v>
      </c>
    </row>
    <row r="254">
      <c r="A254" s="34" t="s">
        <v>992</v>
      </c>
      <c r="B254" s="34" t="s">
        <v>993</v>
      </c>
      <c r="C254" s="34" t="s">
        <v>227</v>
      </c>
      <c r="D254" s="34" t="s">
        <v>844</v>
      </c>
      <c r="E254" s="34">
        <v>2026.0</v>
      </c>
    </row>
    <row r="255">
      <c r="A255" s="34" t="s">
        <v>994</v>
      </c>
      <c r="B255" s="34" t="s">
        <v>995</v>
      </c>
      <c r="C255" s="34" t="s">
        <v>996</v>
      </c>
      <c r="D255" s="34" t="s">
        <v>997</v>
      </c>
      <c r="E255" s="34">
        <v>2026.0</v>
      </c>
    </row>
    <row r="256">
      <c r="A256" s="34" t="s">
        <v>998</v>
      </c>
      <c r="B256" s="34" t="s">
        <v>999</v>
      </c>
      <c r="C256" s="34" t="s">
        <v>1000</v>
      </c>
      <c r="D256" s="34" t="s">
        <v>1001</v>
      </c>
      <c r="E256" s="34">
        <v>2024.0</v>
      </c>
    </row>
    <row r="257">
      <c r="A257" s="34" t="s">
        <v>1002</v>
      </c>
      <c r="B257" s="34" t="s">
        <v>1003</v>
      </c>
      <c r="C257" s="34" t="s">
        <v>1004</v>
      </c>
      <c r="D257" s="34" t="s">
        <v>1005</v>
      </c>
      <c r="E257" s="34">
        <v>2025.0</v>
      </c>
    </row>
    <row r="258">
      <c r="A258" s="34" t="s">
        <v>1006</v>
      </c>
      <c r="B258" s="34" t="s">
        <v>1007</v>
      </c>
      <c r="C258" s="34" t="s">
        <v>1008</v>
      </c>
      <c r="D258" s="34" t="s">
        <v>1009</v>
      </c>
      <c r="E258" s="34">
        <v>2026.0</v>
      </c>
    </row>
    <row r="259">
      <c r="A259" s="34" t="s">
        <v>1010</v>
      </c>
      <c r="B259" s="34" t="s">
        <v>1011</v>
      </c>
      <c r="C259" s="34" t="s">
        <v>1012</v>
      </c>
      <c r="D259" s="34" t="s">
        <v>1013</v>
      </c>
      <c r="E259" s="34">
        <v>2024.0</v>
      </c>
    </row>
    <row r="260">
      <c r="A260" s="34" t="s">
        <v>1014</v>
      </c>
      <c r="B260" s="34" t="s">
        <v>1015</v>
      </c>
      <c r="C260" s="34" t="s">
        <v>1016</v>
      </c>
      <c r="D260" s="34" t="s">
        <v>1017</v>
      </c>
      <c r="E260" s="34">
        <v>2025.0</v>
      </c>
    </row>
    <row r="261">
      <c r="A261" s="34" t="s">
        <v>1018</v>
      </c>
      <c r="B261" s="34" t="s">
        <v>1019</v>
      </c>
      <c r="C261" s="34" t="s">
        <v>459</v>
      </c>
      <c r="D261" s="34" t="s">
        <v>197</v>
      </c>
      <c r="E261" s="34">
        <v>2027.0</v>
      </c>
    </row>
    <row r="262">
      <c r="A262" s="34" t="s">
        <v>1020</v>
      </c>
      <c r="B262" s="34" t="s">
        <v>1021</v>
      </c>
      <c r="C262" s="34" t="s">
        <v>1022</v>
      </c>
      <c r="D262" s="34" t="s">
        <v>1023</v>
      </c>
      <c r="E262" s="34">
        <v>2025.0</v>
      </c>
    </row>
    <row r="263">
      <c r="A263" s="34" t="s">
        <v>1024</v>
      </c>
      <c r="B263" s="34" t="s">
        <v>1025</v>
      </c>
      <c r="C263" s="34" t="s">
        <v>1026</v>
      </c>
      <c r="D263" s="34" t="s">
        <v>1027</v>
      </c>
      <c r="E263" s="34">
        <v>2025.0</v>
      </c>
    </row>
    <row r="264">
      <c r="A264" s="34" t="s">
        <v>1028</v>
      </c>
      <c r="B264" s="34" t="s">
        <v>1029</v>
      </c>
      <c r="C264" s="34" t="s">
        <v>1030</v>
      </c>
      <c r="D264" s="34" t="s">
        <v>224</v>
      </c>
      <c r="E264" s="34">
        <v>2027.0</v>
      </c>
    </row>
    <row r="265">
      <c r="A265" s="34" t="s">
        <v>1031</v>
      </c>
      <c r="B265" s="34" t="s">
        <v>1032</v>
      </c>
      <c r="C265" s="34" t="s">
        <v>1033</v>
      </c>
      <c r="D265" s="34" t="s">
        <v>1034</v>
      </c>
      <c r="E265" s="34">
        <v>2025.0</v>
      </c>
    </row>
    <row r="266">
      <c r="A266" s="34" t="s">
        <v>1035</v>
      </c>
      <c r="B266" s="34" t="s">
        <v>1036</v>
      </c>
      <c r="C266" s="34" t="s">
        <v>707</v>
      </c>
      <c r="D266" s="34" t="s">
        <v>1037</v>
      </c>
      <c r="E266" s="34">
        <v>2026.0</v>
      </c>
    </row>
    <row r="267">
      <c r="A267" s="34" t="s">
        <v>1038</v>
      </c>
      <c r="B267" s="34" t="s">
        <v>1039</v>
      </c>
      <c r="C267" s="34" t="s">
        <v>182</v>
      </c>
      <c r="D267" s="34" t="s">
        <v>1040</v>
      </c>
      <c r="E267" s="34">
        <v>2027.0</v>
      </c>
    </row>
    <row r="268">
      <c r="A268" s="34" t="s">
        <v>1041</v>
      </c>
      <c r="B268" s="34" t="s">
        <v>1042</v>
      </c>
      <c r="C268" s="34" t="s">
        <v>1043</v>
      </c>
      <c r="D268" s="34" t="s">
        <v>1044</v>
      </c>
      <c r="E268" s="34">
        <v>2026.0</v>
      </c>
    </row>
    <row r="269">
      <c r="A269" s="34" t="s">
        <v>1045</v>
      </c>
      <c r="B269" s="34" t="s">
        <v>1046</v>
      </c>
      <c r="C269" s="34" t="s">
        <v>459</v>
      </c>
      <c r="D269" s="34" t="s">
        <v>1047</v>
      </c>
      <c r="E269" s="34">
        <v>2026.0</v>
      </c>
    </row>
    <row r="270">
      <c r="A270" s="34" t="s">
        <v>1048</v>
      </c>
      <c r="B270" s="34" t="s">
        <v>1049</v>
      </c>
      <c r="C270" s="34" t="s">
        <v>1050</v>
      </c>
      <c r="D270" s="34" t="s">
        <v>305</v>
      </c>
      <c r="E270" s="34">
        <v>2028.0</v>
      </c>
    </row>
    <row r="271">
      <c r="A271" s="34" t="s">
        <v>1051</v>
      </c>
      <c r="B271" s="34" t="s">
        <v>1052</v>
      </c>
      <c r="C271" s="34" t="s">
        <v>961</v>
      </c>
      <c r="D271" s="34" t="s">
        <v>1053</v>
      </c>
      <c r="E271" s="34">
        <v>2026.0</v>
      </c>
    </row>
    <row r="272">
      <c r="A272" s="34" t="s">
        <v>1054</v>
      </c>
      <c r="B272" s="34" t="s">
        <v>1055</v>
      </c>
      <c r="C272" s="34" t="s">
        <v>1056</v>
      </c>
      <c r="D272" s="34" t="s">
        <v>1057</v>
      </c>
      <c r="E272" s="34">
        <v>2026.0</v>
      </c>
    </row>
    <row r="273">
      <c r="A273" s="34" t="s">
        <v>1058</v>
      </c>
      <c r="B273" s="34" t="s">
        <v>1059</v>
      </c>
      <c r="C273" s="34" t="s">
        <v>1060</v>
      </c>
      <c r="D273" s="34" t="s">
        <v>1061</v>
      </c>
      <c r="E273" s="34">
        <v>2026.0</v>
      </c>
    </row>
    <row r="274">
      <c r="A274" s="34" t="s">
        <v>1062</v>
      </c>
      <c r="B274" s="34" t="s">
        <v>1063</v>
      </c>
      <c r="C274" s="34" t="s">
        <v>275</v>
      </c>
      <c r="D274" s="34" t="s">
        <v>1064</v>
      </c>
      <c r="E274" s="34">
        <v>2026.0</v>
      </c>
    </row>
    <row r="275">
      <c r="A275" s="34" t="s">
        <v>1065</v>
      </c>
      <c r="B275" s="34" t="s">
        <v>1066</v>
      </c>
      <c r="C275" s="34" t="s">
        <v>142</v>
      </c>
      <c r="D275" s="34" t="s">
        <v>1067</v>
      </c>
      <c r="E275" s="34">
        <v>2026.0</v>
      </c>
    </row>
    <row r="276">
      <c r="A276" s="34" t="s">
        <v>1068</v>
      </c>
      <c r="B276" s="34" t="s">
        <v>1069</v>
      </c>
      <c r="C276" s="34" t="s">
        <v>1070</v>
      </c>
      <c r="D276" s="34" t="s">
        <v>1071</v>
      </c>
      <c r="E276" s="34">
        <v>2027.0</v>
      </c>
    </row>
    <row r="277">
      <c r="A277" s="34" t="s">
        <v>1072</v>
      </c>
      <c r="B277" s="34" t="s">
        <v>1073</v>
      </c>
      <c r="C277" s="34" t="s">
        <v>70</v>
      </c>
      <c r="D277" s="34" t="s">
        <v>1074</v>
      </c>
      <c r="E277" s="34">
        <v>2026.0</v>
      </c>
    </row>
    <row r="278">
      <c r="A278" s="34" t="s">
        <v>1075</v>
      </c>
      <c r="B278" s="34" t="s">
        <v>1076</v>
      </c>
      <c r="C278" s="34" t="s">
        <v>1077</v>
      </c>
      <c r="D278" s="34" t="s">
        <v>1078</v>
      </c>
      <c r="E278" s="34">
        <v>2026.0</v>
      </c>
    </row>
    <row r="279">
      <c r="A279" s="34" t="s">
        <v>1079</v>
      </c>
      <c r="B279" s="34" t="s">
        <v>1080</v>
      </c>
      <c r="C279" s="34" t="s">
        <v>1081</v>
      </c>
      <c r="D279" s="34" t="s">
        <v>1082</v>
      </c>
      <c r="E279" s="34">
        <v>2027.0</v>
      </c>
    </row>
    <row r="280">
      <c r="A280" s="34" t="s">
        <v>1083</v>
      </c>
      <c r="B280" s="34" t="s">
        <v>1084</v>
      </c>
      <c r="C280" s="34" t="s">
        <v>1085</v>
      </c>
      <c r="D280" s="34" t="s">
        <v>1086</v>
      </c>
      <c r="E280" s="34">
        <v>2026.0</v>
      </c>
    </row>
    <row r="281">
      <c r="A281" s="34" t="s">
        <v>1087</v>
      </c>
      <c r="B281" s="34" t="s">
        <v>1088</v>
      </c>
      <c r="C281" s="34" t="s">
        <v>1089</v>
      </c>
      <c r="D281" s="34" t="s">
        <v>1090</v>
      </c>
      <c r="E281" s="34">
        <v>2026.0</v>
      </c>
    </row>
    <row r="282">
      <c r="A282" s="34" t="s">
        <v>1091</v>
      </c>
      <c r="B282" s="34" t="s">
        <v>1092</v>
      </c>
      <c r="C282" s="34" t="s">
        <v>1093</v>
      </c>
      <c r="D282" s="34" t="s">
        <v>1094</v>
      </c>
      <c r="E282" s="34">
        <v>2026.0</v>
      </c>
    </row>
    <row r="283">
      <c r="A283" s="34" t="s">
        <v>1095</v>
      </c>
      <c r="B283" s="34" t="s">
        <v>1096</v>
      </c>
      <c r="C283" s="34" t="s">
        <v>1097</v>
      </c>
      <c r="D283" s="34" t="s">
        <v>1098</v>
      </c>
      <c r="E283" s="34">
        <v>2026.0</v>
      </c>
    </row>
    <row r="284">
      <c r="A284" s="34" t="s">
        <v>1099</v>
      </c>
      <c r="B284" s="34" t="s">
        <v>1100</v>
      </c>
      <c r="C284" s="34" t="s">
        <v>1101</v>
      </c>
      <c r="D284" s="34" t="s">
        <v>1102</v>
      </c>
      <c r="E284" s="34">
        <v>2026.0</v>
      </c>
    </row>
    <row r="285">
      <c r="A285" s="34" t="s">
        <v>1103</v>
      </c>
      <c r="B285" s="34" t="s">
        <v>1104</v>
      </c>
      <c r="C285" s="34" t="s">
        <v>1105</v>
      </c>
      <c r="D285" s="34" t="s">
        <v>1106</v>
      </c>
      <c r="E285" s="34">
        <v>2026.0</v>
      </c>
    </row>
    <row r="286">
      <c r="A286" s="34" t="s">
        <v>1107</v>
      </c>
      <c r="B286" s="34" t="s">
        <v>1108</v>
      </c>
      <c r="C286" s="34" t="s">
        <v>486</v>
      </c>
      <c r="D286" s="34" t="s">
        <v>1109</v>
      </c>
      <c r="E286" s="34">
        <v>2026.0</v>
      </c>
    </row>
    <row r="287">
      <c r="A287" s="34" t="s">
        <v>1110</v>
      </c>
      <c r="B287" s="34" t="s">
        <v>1111</v>
      </c>
      <c r="C287" s="34" t="s">
        <v>829</v>
      </c>
      <c r="D287" s="34" t="s">
        <v>1112</v>
      </c>
      <c r="E287" s="34">
        <v>2026.0</v>
      </c>
    </row>
    <row r="288">
      <c r="A288" s="34" t="s">
        <v>1113</v>
      </c>
      <c r="B288" s="34" t="s">
        <v>1114</v>
      </c>
      <c r="C288" s="34" t="s">
        <v>1115</v>
      </c>
      <c r="D288" s="34" t="s">
        <v>1116</v>
      </c>
      <c r="E288" s="34">
        <v>2026.0</v>
      </c>
    </row>
    <row r="289">
      <c r="A289" s="34" t="s">
        <v>1117</v>
      </c>
      <c r="B289" s="34" t="s">
        <v>1118</v>
      </c>
      <c r="C289" s="34" t="s">
        <v>122</v>
      </c>
      <c r="D289" s="34" t="s">
        <v>664</v>
      </c>
      <c r="E289" s="34">
        <v>2026.0</v>
      </c>
    </row>
    <row r="290">
      <c r="A290" s="34" t="s">
        <v>1119</v>
      </c>
      <c r="B290" s="34" t="s">
        <v>1120</v>
      </c>
      <c r="C290" s="34" t="s">
        <v>1121</v>
      </c>
      <c r="D290" s="34" t="s">
        <v>384</v>
      </c>
      <c r="E290" s="34">
        <v>2026.0</v>
      </c>
    </row>
    <row r="291">
      <c r="A291" s="34" t="s">
        <v>1122</v>
      </c>
      <c r="B291" s="34" t="s">
        <v>1123</v>
      </c>
      <c r="C291" s="34" t="s">
        <v>1124</v>
      </c>
      <c r="D291" s="34" t="s">
        <v>1125</v>
      </c>
      <c r="E291" s="34">
        <v>2027.0</v>
      </c>
    </row>
    <row r="292">
      <c r="A292" s="34" t="s">
        <v>1126</v>
      </c>
      <c r="B292" s="34" t="s">
        <v>1127</v>
      </c>
      <c r="C292" s="34" t="s">
        <v>552</v>
      </c>
      <c r="D292" s="34" t="s">
        <v>507</v>
      </c>
      <c r="E292" s="34">
        <v>2026.0</v>
      </c>
    </row>
    <row r="293">
      <c r="A293" s="34" t="s">
        <v>1128</v>
      </c>
      <c r="B293" s="34" t="s">
        <v>1129</v>
      </c>
      <c r="C293" s="34" t="s">
        <v>1130</v>
      </c>
      <c r="D293" s="34" t="s">
        <v>1131</v>
      </c>
      <c r="E293" s="34">
        <v>2025.0</v>
      </c>
    </row>
    <row r="294">
      <c r="A294" s="34" t="s">
        <v>1132</v>
      </c>
      <c r="B294" s="34" t="s">
        <v>1133</v>
      </c>
      <c r="C294" s="34" t="s">
        <v>743</v>
      </c>
      <c r="D294" s="34" t="s">
        <v>1134</v>
      </c>
      <c r="E294" s="34">
        <v>2027.0</v>
      </c>
    </row>
    <row r="295">
      <c r="A295" s="34" t="s">
        <v>1135</v>
      </c>
      <c r="B295" s="34" t="s">
        <v>1136</v>
      </c>
      <c r="C295" s="34" t="s">
        <v>1137</v>
      </c>
      <c r="D295" s="34" t="s">
        <v>1138</v>
      </c>
      <c r="E295" s="34">
        <v>2026.0</v>
      </c>
    </row>
    <row r="296">
      <c r="A296" s="34" t="s">
        <v>1139</v>
      </c>
      <c r="B296" s="34" t="s">
        <v>1140</v>
      </c>
      <c r="C296" s="34" t="s">
        <v>755</v>
      </c>
      <c r="D296" s="34" t="s">
        <v>369</v>
      </c>
      <c r="E296" s="34">
        <v>2027.0</v>
      </c>
    </row>
    <row r="297">
      <c r="A297" s="34" t="s">
        <v>1141</v>
      </c>
      <c r="B297" s="34" t="s">
        <v>1142</v>
      </c>
      <c r="C297" s="34" t="s">
        <v>1143</v>
      </c>
      <c r="D297" s="34" t="s">
        <v>1144</v>
      </c>
      <c r="E297" s="34">
        <v>2024.0</v>
      </c>
    </row>
    <row r="298">
      <c r="A298" s="34" t="s">
        <v>1145</v>
      </c>
      <c r="B298" s="34" t="s">
        <v>1146</v>
      </c>
      <c r="C298" s="34" t="s">
        <v>207</v>
      </c>
      <c r="D298" s="34" t="s">
        <v>1147</v>
      </c>
      <c r="E298" s="34">
        <v>2026.0</v>
      </c>
    </row>
    <row r="299">
      <c r="A299" s="34" t="s">
        <v>1148</v>
      </c>
      <c r="B299" s="34" t="s">
        <v>1149</v>
      </c>
      <c r="C299" s="34" t="s">
        <v>1150</v>
      </c>
      <c r="D299" s="34" t="s">
        <v>1151</v>
      </c>
      <c r="E299" s="34">
        <v>2027.0</v>
      </c>
    </row>
    <row r="300">
      <c r="A300" s="34" t="s">
        <v>1152</v>
      </c>
      <c r="B300" s="34" t="s">
        <v>1153</v>
      </c>
      <c r="C300" s="34" t="s">
        <v>1154</v>
      </c>
      <c r="D300" s="34" t="s">
        <v>886</v>
      </c>
      <c r="E300" s="34">
        <v>2027.0</v>
      </c>
    </row>
    <row r="301">
      <c r="A301" s="34" t="s">
        <v>1155</v>
      </c>
      <c r="B301" s="34" t="s">
        <v>1156</v>
      </c>
      <c r="C301" s="34" t="s">
        <v>1157</v>
      </c>
      <c r="D301" s="34" t="s">
        <v>1158</v>
      </c>
      <c r="E301" s="34">
        <v>2027.0</v>
      </c>
    </row>
    <row r="302">
      <c r="A302" s="34" t="s">
        <v>1159</v>
      </c>
      <c r="B302" s="34" t="s">
        <v>1160</v>
      </c>
      <c r="C302" s="34" t="s">
        <v>1161</v>
      </c>
      <c r="D302" s="34" t="s">
        <v>1162</v>
      </c>
      <c r="E302" s="34">
        <v>2026.0</v>
      </c>
    </row>
    <row r="303">
      <c r="A303" s="34" t="s">
        <v>1163</v>
      </c>
      <c r="B303" s="34" t="s">
        <v>1164</v>
      </c>
      <c r="C303" s="34" t="s">
        <v>1165</v>
      </c>
      <c r="D303" s="34" t="s">
        <v>1166</v>
      </c>
      <c r="E303" s="34">
        <v>2027.0</v>
      </c>
    </row>
    <row r="304">
      <c r="A304" s="34" t="s">
        <v>1167</v>
      </c>
      <c r="B304" s="34" t="s">
        <v>1168</v>
      </c>
      <c r="C304" s="34" t="s">
        <v>1169</v>
      </c>
      <c r="D304" s="34" t="s">
        <v>272</v>
      </c>
      <c r="E304" s="34">
        <v>2026.0</v>
      </c>
    </row>
    <row r="305">
      <c r="A305" s="34" t="s">
        <v>1170</v>
      </c>
      <c r="B305" s="34" t="s">
        <v>1171</v>
      </c>
      <c r="C305" s="34" t="s">
        <v>847</v>
      </c>
      <c r="D305" s="34" t="s">
        <v>1172</v>
      </c>
      <c r="E305" s="34">
        <v>2026.0</v>
      </c>
    </row>
    <row r="306">
      <c r="A306" s="34" t="s">
        <v>1173</v>
      </c>
      <c r="B306" s="34" t="s">
        <v>1174</v>
      </c>
      <c r="C306" s="34" t="s">
        <v>1175</v>
      </c>
      <c r="D306" s="34" t="s">
        <v>1176</v>
      </c>
      <c r="E306" s="34">
        <v>2025.0</v>
      </c>
    </row>
    <row r="307">
      <c r="A307" s="34" t="s">
        <v>1177</v>
      </c>
      <c r="B307" s="34" t="s">
        <v>1178</v>
      </c>
      <c r="C307" s="34" t="s">
        <v>1179</v>
      </c>
      <c r="D307" s="34" t="s">
        <v>1180</v>
      </c>
      <c r="E307" s="34">
        <v>2027.0</v>
      </c>
    </row>
    <row r="308">
      <c r="A308" s="34" t="s">
        <v>1181</v>
      </c>
      <c r="B308" s="34" t="s">
        <v>1182</v>
      </c>
      <c r="C308" s="34" t="s">
        <v>1183</v>
      </c>
      <c r="D308" s="34" t="s">
        <v>1184</v>
      </c>
      <c r="E308" s="34">
        <v>2026.0</v>
      </c>
    </row>
    <row r="309">
      <c r="A309" s="34" t="s">
        <v>1185</v>
      </c>
      <c r="B309" s="34" t="s">
        <v>1186</v>
      </c>
      <c r="C309" s="34" t="s">
        <v>1187</v>
      </c>
      <c r="D309" s="34" t="s">
        <v>1188</v>
      </c>
      <c r="E309" s="34">
        <v>2026.0</v>
      </c>
    </row>
    <row r="310">
      <c r="A310" s="34" t="s">
        <v>1189</v>
      </c>
      <c r="B310" s="34" t="s">
        <v>1190</v>
      </c>
      <c r="C310" s="34" t="s">
        <v>1191</v>
      </c>
      <c r="D310" s="34" t="s">
        <v>1192</v>
      </c>
      <c r="E310" s="34">
        <v>2025.0</v>
      </c>
    </row>
    <row r="311">
      <c r="A311" s="34" t="s">
        <v>1193</v>
      </c>
      <c r="B311" s="34" t="s">
        <v>1194</v>
      </c>
      <c r="C311" s="34" t="s">
        <v>182</v>
      </c>
      <c r="D311" s="34" t="s">
        <v>1195</v>
      </c>
      <c r="E311" s="34">
        <v>2026.0</v>
      </c>
    </row>
    <row r="312">
      <c r="A312" s="34" t="s">
        <v>1196</v>
      </c>
      <c r="B312" s="34" t="s">
        <v>1197</v>
      </c>
      <c r="C312" s="34" t="s">
        <v>1198</v>
      </c>
      <c r="D312" s="34" t="s">
        <v>1199</v>
      </c>
      <c r="E312" s="34">
        <v>2026.0</v>
      </c>
    </row>
    <row r="313">
      <c r="A313" s="34" t="s">
        <v>1200</v>
      </c>
      <c r="B313" s="34" t="s">
        <v>1201</v>
      </c>
      <c r="C313" s="34" t="s">
        <v>1202</v>
      </c>
      <c r="D313" s="34" t="s">
        <v>1203</v>
      </c>
      <c r="E313" s="34">
        <v>2026.0</v>
      </c>
    </row>
    <row r="314">
      <c r="A314" s="34" t="s">
        <v>1204</v>
      </c>
      <c r="B314" s="34" t="s">
        <v>1205</v>
      </c>
      <c r="C314" s="34" t="s">
        <v>1206</v>
      </c>
      <c r="D314" s="34" t="s">
        <v>159</v>
      </c>
      <c r="E314" s="34">
        <v>2026.0</v>
      </c>
    </row>
    <row r="315">
      <c r="A315" s="34" t="s">
        <v>1207</v>
      </c>
      <c r="B315" s="34" t="s">
        <v>1208</v>
      </c>
      <c r="C315" s="34" t="s">
        <v>1209</v>
      </c>
      <c r="D315" s="34" t="s">
        <v>1210</v>
      </c>
      <c r="E315" s="34">
        <v>2027.0</v>
      </c>
    </row>
    <row r="316">
      <c r="A316" s="34" t="s">
        <v>1211</v>
      </c>
      <c r="B316" s="34" t="s">
        <v>1212</v>
      </c>
      <c r="C316" s="34" t="s">
        <v>182</v>
      </c>
      <c r="D316" s="34" t="s">
        <v>200</v>
      </c>
      <c r="E316" s="34">
        <v>2026.0</v>
      </c>
    </row>
    <row r="317">
      <c r="A317" s="34" t="s">
        <v>1213</v>
      </c>
      <c r="B317" s="34" t="s">
        <v>1214</v>
      </c>
      <c r="C317" s="34" t="s">
        <v>1215</v>
      </c>
      <c r="D317" s="34" t="s">
        <v>1216</v>
      </c>
      <c r="E317" s="34">
        <v>2027.0</v>
      </c>
    </row>
    <row r="318">
      <c r="A318" s="34" t="s">
        <v>1217</v>
      </c>
      <c r="B318" s="34" t="s">
        <v>1218</v>
      </c>
      <c r="C318" s="34" t="s">
        <v>920</v>
      </c>
      <c r="D318" s="34" t="s">
        <v>365</v>
      </c>
      <c r="E318" s="34">
        <v>2027.0</v>
      </c>
    </row>
    <row r="319">
      <c r="A319" s="34" t="s">
        <v>1219</v>
      </c>
      <c r="B319" s="34" t="s">
        <v>1220</v>
      </c>
      <c r="C319" s="34" t="s">
        <v>90</v>
      </c>
      <c r="D319" s="34" t="s">
        <v>1221</v>
      </c>
      <c r="E319" s="34">
        <v>2025.0</v>
      </c>
    </row>
    <row r="320">
      <c r="A320" s="34" t="s">
        <v>1222</v>
      </c>
      <c r="B320" s="34" t="s">
        <v>1223</v>
      </c>
      <c r="C320" s="34" t="s">
        <v>1097</v>
      </c>
      <c r="D320" s="34" t="s">
        <v>1224</v>
      </c>
      <c r="E320" s="34">
        <v>2026.0</v>
      </c>
    </row>
    <row r="321">
      <c r="A321" s="34" t="s">
        <v>1225</v>
      </c>
      <c r="B321" s="34" t="s">
        <v>1226</v>
      </c>
      <c r="C321" s="34" t="s">
        <v>162</v>
      </c>
      <c r="D321" s="34" t="s">
        <v>1227</v>
      </c>
      <c r="E321" s="34">
        <v>2025.0</v>
      </c>
    </row>
    <row r="322">
      <c r="A322" s="34" t="s">
        <v>1228</v>
      </c>
      <c r="B322" s="34" t="s">
        <v>1229</v>
      </c>
      <c r="C322" s="34" t="s">
        <v>259</v>
      </c>
      <c r="D322" s="34" t="s">
        <v>1230</v>
      </c>
      <c r="E322" s="34">
        <v>2026.0</v>
      </c>
    </row>
    <row r="323">
      <c r="A323" s="34" t="s">
        <v>1231</v>
      </c>
      <c r="B323" s="34" t="s">
        <v>1232</v>
      </c>
      <c r="C323" s="34" t="s">
        <v>614</v>
      </c>
      <c r="D323" s="34" t="s">
        <v>1233</v>
      </c>
      <c r="E323" s="34">
        <v>2026.0</v>
      </c>
    </row>
    <row r="324">
      <c r="A324" s="34" t="s">
        <v>1234</v>
      </c>
      <c r="B324" s="34" t="s">
        <v>1235</v>
      </c>
      <c r="C324" s="34" t="s">
        <v>1236</v>
      </c>
      <c r="D324" s="34" t="s">
        <v>1237</v>
      </c>
      <c r="E324" s="34">
        <v>2026.0</v>
      </c>
    </row>
    <row r="325">
      <c r="A325" s="34" t="s">
        <v>1238</v>
      </c>
      <c r="B325" s="34" t="s">
        <v>1239</v>
      </c>
      <c r="C325" s="34" t="s">
        <v>1240</v>
      </c>
      <c r="D325" s="34" t="s">
        <v>1241</v>
      </c>
      <c r="E325" s="34">
        <v>2026.0</v>
      </c>
    </row>
    <row r="326">
      <c r="A326" s="34" t="s">
        <v>1242</v>
      </c>
      <c r="B326" s="34" t="s">
        <v>1243</v>
      </c>
      <c r="C326" s="34" t="s">
        <v>1244</v>
      </c>
      <c r="D326" s="34" t="s">
        <v>530</v>
      </c>
      <c r="E326" s="34">
        <v>2027.0</v>
      </c>
    </row>
    <row r="327">
      <c r="A327" s="34" t="s">
        <v>1245</v>
      </c>
      <c r="B327" s="34" t="s">
        <v>1246</v>
      </c>
      <c r="C327" s="34" t="s">
        <v>1247</v>
      </c>
      <c r="D327" s="34" t="s">
        <v>1248</v>
      </c>
      <c r="E327" s="34">
        <v>2027.0</v>
      </c>
    </row>
    <row r="328">
      <c r="A328" s="34" t="s">
        <v>1249</v>
      </c>
      <c r="B328" s="34" t="s">
        <v>1250</v>
      </c>
      <c r="C328" s="34" t="s">
        <v>1251</v>
      </c>
      <c r="D328" s="34" t="s">
        <v>1252</v>
      </c>
      <c r="E328" s="34">
        <v>2027.0</v>
      </c>
    </row>
    <row r="329">
      <c r="A329" s="34" t="s">
        <v>1253</v>
      </c>
      <c r="B329" s="34" t="s">
        <v>1254</v>
      </c>
      <c r="C329" s="34" t="s">
        <v>1255</v>
      </c>
      <c r="D329" s="34" t="s">
        <v>1256</v>
      </c>
      <c r="E329" s="34">
        <v>2025.0</v>
      </c>
    </row>
    <row r="330">
      <c r="A330" s="34" t="s">
        <v>1257</v>
      </c>
      <c r="B330" s="34" t="s">
        <v>1258</v>
      </c>
      <c r="C330" s="34" t="s">
        <v>1259</v>
      </c>
      <c r="D330" s="34" t="s">
        <v>1260</v>
      </c>
      <c r="E330" s="34">
        <v>2027.0</v>
      </c>
    </row>
    <row r="331">
      <c r="A331" s="34" t="s">
        <v>1261</v>
      </c>
      <c r="B331" s="34" t="s">
        <v>1262</v>
      </c>
      <c r="C331" s="34" t="s">
        <v>1263</v>
      </c>
      <c r="D331" s="34" t="s">
        <v>1264</v>
      </c>
      <c r="E331" s="34">
        <v>2025.0</v>
      </c>
    </row>
    <row r="332">
      <c r="A332" s="34" t="s">
        <v>1265</v>
      </c>
      <c r="B332" s="34" t="s">
        <v>1266</v>
      </c>
      <c r="C332" s="34" t="s">
        <v>1267</v>
      </c>
      <c r="D332" s="34" t="s">
        <v>1268</v>
      </c>
      <c r="E332" s="34">
        <v>2026.0</v>
      </c>
    </row>
    <row r="333">
      <c r="A333" s="34" t="s">
        <v>1269</v>
      </c>
      <c r="B333" s="34" t="s">
        <v>1270</v>
      </c>
      <c r="C333" s="34" t="s">
        <v>239</v>
      </c>
      <c r="D333" s="34" t="s">
        <v>1271</v>
      </c>
      <c r="E333" s="34">
        <v>2026.0</v>
      </c>
    </row>
    <row r="334">
      <c r="A334" s="34" t="s">
        <v>1272</v>
      </c>
      <c r="B334" s="34" t="s">
        <v>1273</v>
      </c>
      <c r="C334" s="34" t="s">
        <v>162</v>
      </c>
      <c r="D334" s="34" t="s">
        <v>1274</v>
      </c>
      <c r="E334" s="34">
        <v>2027.0</v>
      </c>
    </row>
    <row r="335">
      <c r="A335" s="34" t="s">
        <v>1275</v>
      </c>
      <c r="B335" s="34" t="s">
        <v>1276</v>
      </c>
      <c r="C335" s="34" t="s">
        <v>1277</v>
      </c>
      <c r="D335" s="34" t="s">
        <v>1278</v>
      </c>
      <c r="E335" s="34">
        <v>2027.0</v>
      </c>
    </row>
    <row r="336">
      <c r="A336" s="34" t="s">
        <v>1279</v>
      </c>
      <c r="B336" s="34" t="s">
        <v>1280</v>
      </c>
      <c r="C336" s="34" t="s">
        <v>1281</v>
      </c>
      <c r="D336" s="34" t="s">
        <v>1282</v>
      </c>
      <c r="E336" s="34">
        <v>2026.0</v>
      </c>
    </row>
    <row r="337">
      <c r="A337" s="34" t="s">
        <v>1283</v>
      </c>
      <c r="B337" s="34" t="s">
        <v>1284</v>
      </c>
      <c r="C337" s="34" t="s">
        <v>1285</v>
      </c>
      <c r="D337" s="34" t="s">
        <v>448</v>
      </c>
      <c r="E337" s="34">
        <v>2027.0</v>
      </c>
    </row>
    <row r="338">
      <c r="A338" s="34" t="s">
        <v>1286</v>
      </c>
      <c r="B338" s="34" t="s">
        <v>1287</v>
      </c>
      <c r="C338" s="34" t="s">
        <v>1288</v>
      </c>
      <c r="D338" s="34" t="s">
        <v>1289</v>
      </c>
      <c r="E338" s="34">
        <v>2027.0</v>
      </c>
    </row>
    <row r="339">
      <c r="A339" s="34" t="s">
        <v>1290</v>
      </c>
      <c r="B339" s="34" t="s">
        <v>1291</v>
      </c>
      <c r="C339" s="34" t="s">
        <v>86</v>
      </c>
      <c r="D339" s="34" t="s">
        <v>1292</v>
      </c>
      <c r="E339" s="34">
        <v>2026.0</v>
      </c>
    </row>
    <row r="340">
      <c r="A340" s="34" t="s">
        <v>1293</v>
      </c>
      <c r="B340" s="34" t="s">
        <v>1294</v>
      </c>
      <c r="C340" s="34" t="s">
        <v>1295</v>
      </c>
      <c r="D340" s="34" t="s">
        <v>1296</v>
      </c>
      <c r="E340" s="34">
        <v>2026.0</v>
      </c>
    </row>
    <row r="341">
      <c r="A341" s="34" t="s">
        <v>1297</v>
      </c>
      <c r="B341" s="34" t="s">
        <v>1298</v>
      </c>
      <c r="C341" s="34" t="s">
        <v>162</v>
      </c>
      <c r="D341" s="34" t="s">
        <v>272</v>
      </c>
      <c r="E341" s="34">
        <v>2026.0</v>
      </c>
    </row>
    <row r="342">
      <c r="A342" s="34" t="s">
        <v>1299</v>
      </c>
      <c r="B342" s="34" t="s">
        <v>1300</v>
      </c>
      <c r="C342" s="34" t="s">
        <v>490</v>
      </c>
      <c r="D342" s="34" t="s">
        <v>1301</v>
      </c>
      <c r="E342" s="34">
        <v>2026.0</v>
      </c>
    </row>
    <row r="343">
      <c r="A343" s="34" t="s">
        <v>1302</v>
      </c>
      <c r="B343" s="34" t="s">
        <v>1303</v>
      </c>
      <c r="C343" s="34" t="s">
        <v>1304</v>
      </c>
      <c r="D343" s="34" t="s">
        <v>1037</v>
      </c>
      <c r="E343" s="34">
        <v>2027.0</v>
      </c>
    </row>
    <row r="344">
      <c r="A344" s="34" t="s">
        <v>1305</v>
      </c>
      <c r="B344" s="34" t="s">
        <v>1306</v>
      </c>
      <c r="C344" s="34" t="s">
        <v>1307</v>
      </c>
      <c r="D344" s="34" t="s">
        <v>1308</v>
      </c>
      <c r="E344" s="34">
        <v>2027.0</v>
      </c>
    </row>
    <row r="345">
      <c r="A345" s="34" t="s">
        <v>1309</v>
      </c>
      <c r="B345" s="34" t="s">
        <v>1310</v>
      </c>
      <c r="C345" s="34" t="s">
        <v>1311</v>
      </c>
      <c r="D345" s="34" t="s">
        <v>294</v>
      </c>
      <c r="E345" s="34">
        <v>2027.0</v>
      </c>
    </row>
    <row r="346">
      <c r="A346" s="34" t="s">
        <v>1312</v>
      </c>
      <c r="B346" s="34" t="s">
        <v>1313</v>
      </c>
      <c r="C346" s="34" t="s">
        <v>1314</v>
      </c>
      <c r="D346" s="34" t="s">
        <v>1315</v>
      </c>
      <c r="E346" s="34">
        <v>2027.0</v>
      </c>
    </row>
    <row r="347">
      <c r="A347" s="34" t="s">
        <v>1316</v>
      </c>
      <c r="B347" s="34" t="s">
        <v>1317</v>
      </c>
      <c r="C347" s="34" t="s">
        <v>1318</v>
      </c>
      <c r="D347" s="34" t="s">
        <v>1013</v>
      </c>
      <c r="E347" s="34">
        <v>2026.0</v>
      </c>
    </row>
    <row r="348">
      <c r="A348" s="34" t="s">
        <v>1319</v>
      </c>
      <c r="B348" s="34" t="s">
        <v>1320</v>
      </c>
      <c r="C348" s="34" t="s">
        <v>1321</v>
      </c>
      <c r="D348" s="34" t="s">
        <v>1322</v>
      </c>
      <c r="E348" s="34">
        <v>2025.0</v>
      </c>
    </row>
    <row r="349">
      <c r="A349" s="34" t="s">
        <v>1323</v>
      </c>
      <c r="B349" s="34" t="s">
        <v>1324</v>
      </c>
      <c r="C349" s="34" t="s">
        <v>1325</v>
      </c>
      <c r="D349" s="34" t="s">
        <v>1326</v>
      </c>
      <c r="E349" s="34">
        <v>2026.0</v>
      </c>
    </row>
    <row r="350">
      <c r="A350" s="34" t="s">
        <v>1327</v>
      </c>
      <c r="B350" s="34" t="s">
        <v>1328</v>
      </c>
      <c r="C350" s="34" t="s">
        <v>215</v>
      </c>
      <c r="D350" s="34" t="s">
        <v>71</v>
      </c>
      <c r="E350" s="34">
        <v>2025.0</v>
      </c>
    </row>
    <row r="351">
      <c r="A351" s="34" t="s">
        <v>1329</v>
      </c>
      <c r="B351" s="34" t="s">
        <v>1330</v>
      </c>
      <c r="C351" s="34" t="s">
        <v>640</v>
      </c>
      <c r="D351" s="34" t="s">
        <v>1331</v>
      </c>
      <c r="E351" s="34">
        <v>2026.0</v>
      </c>
    </row>
    <row r="352">
      <c r="A352" s="34" t="s">
        <v>1332</v>
      </c>
      <c r="B352" s="34" t="s">
        <v>1333</v>
      </c>
      <c r="C352" s="34" t="s">
        <v>82</v>
      </c>
      <c r="D352" s="34" t="s">
        <v>1334</v>
      </c>
      <c r="E352" s="34">
        <v>2024.0</v>
      </c>
    </row>
    <row r="353">
      <c r="A353" s="34" t="s">
        <v>1335</v>
      </c>
      <c r="B353" s="34" t="s">
        <v>1336</v>
      </c>
      <c r="C353" s="34" t="s">
        <v>211</v>
      </c>
      <c r="D353" s="34" t="s">
        <v>1337</v>
      </c>
      <c r="E353" s="34">
        <v>2024.0</v>
      </c>
    </row>
    <row r="354">
      <c r="A354" s="34" t="s">
        <v>1338</v>
      </c>
      <c r="B354" s="34" t="s">
        <v>1339</v>
      </c>
      <c r="C354" s="34" t="s">
        <v>223</v>
      </c>
      <c r="D354" s="34" t="s">
        <v>1340</v>
      </c>
      <c r="E354" s="34">
        <v>2027.0</v>
      </c>
    </row>
    <row r="355">
      <c r="A355" s="34" t="s">
        <v>1341</v>
      </c>
      <c r="B355" s="34" t="s">
        <v>1342</v>
      </c>
      <c r="C355" s="34" t="s">
        <v>1343</v>
      </c>
      <c r="D355" s="34" t="s">
        <v>1344</v>
      </c>
      <c r="E355" s="34">
        <v>2024.0</v>
      </c>
    </row>
    <row r="356">
      <c r="A356" s="34" t="s">
        <v>1345</v>
      </c>
      <c r="B356" s="34" t="s">
        <v>1346</v>
      </c>
      <c r="C356" s="34" t="s">
        <v>1347</v>
      </c>
      <c r="D356" s="34" t="s">
        <v>1188</v>
      </c>
      <c r="E356" s="34">
        <v>2025.0</v>
      </c>
    </row>
    <row r="357">
      <c r="A357" s="34" t="s">
        <v>1348</v>
      </c>
      <c r="B357" s="34" t="s">
        <v>1349</v>
      </c>
      <c r="C357" s="34" t="s">
        <v>1350</v>
      </c>
      <c r="D357" s="34" t="s">
        <v>1351</v>
      </c>
      <c r="E357" s="34">
        <v>2027.0</v>
      </c>
    </row>
    <row r="358">
      <c r="A358" s="34" t="s">
        <v>1352</v>
      </c>
      <c r="B358" s="34" t="s">
        <v>1353</v>
      </c>
      <c r="C358" s="34" t="s">
        <v>563</v>
      </c>
      <c r="D358" s="34" t="s">
        <v>1354</v>
      </c>
      <c r="E358" s="34">
        <v>2028.0</v>
      </c>
    </row>
    <row r="359">
      <c r="A359" s="34" t="s">
        <v>1355</v>
      </c>
      <c r="B359" s="34" t="s">
        <v>1356</v>
      </c>
      <c r="C359" s="34" t="s">
        <v>1357</v>
      </c>
      <c r="D359" s="34" t="s">
        <v>1358</v>
      </c>
      <c r="E359" s="34">
        <v>2026.0</v>
      </c>
    </row>
    <row r="360">
      <c r="A360" s="34" t="s">
        <v>1359</v>
      </c>
      <c r="B360" s="34" t="s">
        <v>1360</v>
      </c>
      <c r="C360" s="34" t="s">
        <v>1361</v>
      </c>
      <c r="D360" s="34" t="s">
        <v>1362</v>
      </c>
      <c r="E360" s="34">
        <v>2027.0</v>
      </c>
    </row>
    <row r="361">
      <c r="A361" s="34" t="s">
        <v>1363</v>
      </c>
      <c r="B361" s="34" t="s">
        <v>1364</v>
      </c>
      <c r="C361" s="34" t="s">
        <v>1259</v>
      </c>
      <c r="D361" s="34" t="s">
        <v>1365</v>
      </c>
      <c r="E361" s="34">
        <v>2028.0</v>
      </c>
    </row>
    <row r="362">
      <c r="A362" s="34" t="s">
        <v>1366</v>
      </c>
      <c r="B362" s="34" t="s">
        <v>1367</v>
      </c>
      <c r="C362" s="34" t="s">
        <v>1368</v>
      </c>
      <c r="D362" s="34" t="s">
        <v>767</v>
      </c>
      <c r="E362" s="34">
        <v>2027.0</v>
      </c>
    </row>
    <row r="363">
      <c r="A363" s="34" t="s">
        <v>1369</v>
      </c>
      <c r="B363" s="34" t="s">
        <v>1370</v>
      </c>
      <c r="C363" s="34" t="s">
        <v>219</v>
      </c>
      <c r="D363" s="34" t="s">
        <v>476</v>
      </c>
      <c r="E363" s="34">
        <v>2027.0</v>
      </c>
    </row>
    <row r="364">
      <c r="A364" s="34" t="s">
        <v>1371</v>
      </c>
      <c r="B364" s="34" t="s">
        <v>1372</v>
      </c>
      <c r="C364" s="34" t="s">
        <v>1176</v>
      </c>
      <c r="D364" s="34" t="s">
        <v>1373</v>
      </c>
      <c r="E364" s="34">
        <v>2027.0</v>
      </c>
    </row>
    <row r="365">
      <c r="A365" s="34" t="s">
        <v>1374</v>
      </c>
      <c r="B365" s="34" t="s">
        <v>1375</v>
      </c>
      <c r="C365" s="34" t="s">
        <v>122</v>
      </c>
      <c r="D365" s="34" t="s">
        <v>1376</v>
      </c>
      <c r="E365" s="34">
        <v>2027.0</v>
      </c>
    </row>
    <row r="366">
      <c r="A366" s="34" t="s">
        <v>1377</v>
      </c>
      <c r="B366" s="34" t="s">
        <v>1378</v>
      </c>
      <c r="C366" s="34" t="s">
        <v>1379</v>
      </c>
      <c r="D366" s="34" t="s">
        <v>1380</v>
      </c>
      <c r="E366" s="34">
        <v>2027.0</v>
      </c>
    </row>
    <row r="367">
      <c r="A367" s="34" t="s">
        <v>1381</v>
      </c>
      <c r="B367" s="34" t="s">
        <v>1382</v>
      </c>
      <c r="C367" s="34" t="s">
        <v>1383</v>
      </c>
      <c r="D367" s="34" t="s">
        <v>1384</v>
      </c>
      <c r="E367" s="34">
        <v>2027.0</v>
      </c>
    </row>
    <row r="368">
      <c r="A368" s="34" t="s">
        <v>1385</v>
      </c>
      <c r="B368" s="34" t="s">
        <v>1386</v>
      </c>
      <c r="C368" s="34" t="s">
        <v>878</v>
      </c>
      <c r="D368" s="34" t="s">
        <v>1387</v>
      </c>
      <c r="E368" s="34">
        <v>2027.0</v>
      </c>
    </row>
    <row r="369">
      <c r="A369" s="34" t="s">
        <v>1388</v>
      </c>
      <c r="B369" s="34" t="s">
        <v>1389</v>
      </c>
      <c r="C369" s="34" t="s">
        <v>1390</v>
      </c>
      <c r="D369" s="34" t="s">
        <v>1391</v>
      </c>
      <c r="E369" s="34">
        <v>2026.0</v>
      </c>
    </row>
    <row r="370">
      <c r="A370" s="34" t="s">
        <v>1392</v>
      </c>
      <c r="B370" s="34" t="s">
        <v>1393</v>
      </c>
      <c r="C370" s="34" t="s">
        <v>1394</v>
      </c>
      <c r="D370" s="34" t="s">
        <v>1395</v>
      </c>
      <c r="E370" s="34">
        <v>2026.0</v>
      </c>
    </row>
    <row r="371">
      <c r="A371" s="34" t="s">
        <v>1396</v>
      </c>
      <c r="B371" s="34" t="s">
        <v>1397</v>
      </c>
      <c r="C371" s="34" t="s">
        <v>1398</v>
      </c>
      <c r="D371" s="34" t="s">
        <v>1399</v>
      </c>
      <c r="E371" s="34">
        <v>2027.0</v>
      </c>
    </row>
    <row r="372">
      <c r="A372" s="34" t="s">
        <v>1400</v>
      </c>
      <c r="B372" s="34" t="s">
        <v>1401</v>
      </c>
      <c r="C372" s="34" t="s">
        <v>90</v>
      </c>
      <c r="D372" s="34" t="s">
        <v>1402</v>
      </c>
      <c r="E372" s="34">
        <v>2026.0</v>
      </c>
    </row>
    <row r="373">
      <c r="A373" s="34" t="s">
        <v>1403</v>
      </c>
      <c r="B373" s="34" t="s">
        <v>1404</v>
      </c>
      <c r="C373" s="34" t="s">
        <v>1405</v>
      </c>
      <c r="D373" s="34" t="s">
        <v>1406</v>
      </c>
      <c r="E373" s="34">
        <v>2028.0</v>
      </c>
    </row>
    <row r="374">
      <c r="A374" s="34" t="s">
        <v>1407</v>
      </c>
      <c r="B374" s="34" t="s">
        <v>1408</v>
      </c>
      <c r="C374" s="34" t="s">
        <v>618</v>
      </c>
      <c r="D374" s="34" t="s">
        <v>1409</v>
      </c>
      <c r="E374" s="34">
        <v>2027.0</v>
      </c>
    </row>
    <row r="375">
      <c r="A375" s="34" t="s">
        <v>1410</v>
      </c>
      <c r="B375" s="34" t="s">
        <v>1411</v>
      </c>
      <c r="C375" s="34" t="s">
        <v>1412</v>
      </c>
      <c r="D375" s="34" t="s">
        <v>664</v>
      </c>
      <c r="E375" s="34">
        <v>2027.0</v>
      </c>
    </row>
    <row r="376">
      <c r="A376" s="34" t="s">
        <v>1413</v>
      </c>
      <c r="B376" s="34" t="s">
        <v>1414</v>
      </c>
      <c r="C376" s="34" t="s">
        <v>1415</v>
      </c>
      <c r="D376" s="34" t="s">
        <v>1416</v>
      </c>
      <c r="E376" s="34">
        <v>2027.0</v>
      </c>
    </row>
    <row r="377">
      <c r="A377" s="34" t="s">
        <v>1417</v>
      </c>
      <c r="B377" s="34" t="s">
        <v>1418</v>
      </c>
      <c r="C377" s="34" t="s">
        <v>1419</v>
      </c>
      <c r="D377" s="34" t="s">
        <v>1420</v>
      </c>
      <c r="E377" s="34">
        <v>2027.0</v>
      </c>
    </row>
    <row r="378">
      <c r="A378" s="34" t="s">
        <v>1421</v>
      </c>
      <c r="B378" s="34" t="s">
        <v>1422</v>
      </c>
      <c r="C378" s="34" t="s">
        <v>1423</v>
      </c>
      <c r="D378" s="34" t="s">
        <v>1424</v>
      </c>
      <c r="E378" s="34">
        <v>2027.0</v>
      </c>
    </row>
    <row r="379">
      <c r="A379" s="34" t="s">
        <v>1425</v>
      </c>
      <c r="B379" s="34" t="s">
        <v>1426</v>
      </c>
      <c r="C379" s="34" t="s">
        <v>1427</v>
      </c>
      <c r="D379" s="34" t="s">
        <v>1428</v>
      </c>
      <c r="E379" s="34">
        <v>2027.0</v>
      </c>
    </row>
    <row r="380">
      <c r="A380" s="34" t="s">
        <v>1429</v>
      </c>
      <c r="B380" s="34" t="s">
        <v>1430</v>
      </c>
      <c r="C380" s="34" t="s">
        <v>1431</v>
      </c>
      <c r="D380" s="34" t="s">
        <v>476</v>
      </c>
      <c r="E380" s="34">
        <v>2027.0</v>
      </c>
    </row>
    <row r="381">
      <c r="A381" s="34" t="s">
        <v>1432</v>
      </c>
      <c r="B381" s="34" t="s">
        <v>1433</v>
      </c>
      <c r="C381" s="34" t="s">
        <v>812</v>
      </c>
      <c r="D381" s="34" t="s">
        <v>1434</v>
      </c>
      <c r="E381" s="34">
        <v>2027.0</v>
      </c>
    </row>
  </sheetData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9" max="9" width="32.63"/>
    <col customWidth="1" min="10" max="11" width="11.13"/>
  </cols>
  <sheetData>
    <row r="1">
      <c r="A1" s="35" t="s">
        <v>28</v>
      </c>
      <c r="B1" s="36" t="s">
        <v>48</v>
      </c>
      <c r="C1" s="36" t="s">
        <v>49</v>
      </c>
      <c r="D1" s="36" t="s">
        <v>50</v>
      </c>
      <c r="E1" s="36" t="s">
        <v>51</v>
      </c>
      <c r="F1" s="36" t="s">
        <v>37</v>
      </c>
      <c r="G1" s="36" t="s">
        <v>1435</v>
      </c>
      <c r="H1" s="36" t="s">
        <v>1436</v>
      </c>
      <c r="I1" s="31" t="str">
        <f t="array" ref="I1:I2">if(row(I:I)=1,"Menu Option",D:D&amp;", "&amp;C:C&amp;" ’"&amp;(E:E-2000)&amp;" ["&amp;A:A&amp;"]")</f>
        <v>Menu Option</v>
      </c>
      <c r="J1" s="31" t="str">
        <f t="array" ref="J1:J2">if(row(J:J)=1,"New Student",isna(vlookup(A:A,'Advisor List (Previous Year)'!A:A,1,false)))</f>
        <v>New Student</v>
      </c>
      <c r="K1" s="31" t="str">
        <f t="array" ref="K1:K2">if(row(K:K)=1,"New Advisor",xlookup(A:A,'Advisor List (Previous Year)'!A:A,'Advisor List (Previous Year)'!F:F)&lt;&gt;F:F)</f>
        <v>New Advisor</v>
      </c>
    </row>
    <row r="2">
      <c r="A2" s="37"/>
      <c r="B2" s="37"/>
      <c r="C2" s="37"/>
      <c r="D2" s="37"/>
      <c r="E2" s="37"/>
      <c r="F2" s="37"/>
      <c r="G2" s="37"/>
      <c r="H2" s="37"/>
      <c r="I2" s="38" t="s">
        <v>1437</v>
      </c>
      <c r="J2" s="38" t="b">
        <v>1</v>
      </c>
      <c r="K2" s="38" t="e">
        <v>#N/A</v>
      </c>
    </row>
  </sheetData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9" t="s">
        <v>28</v>
      </c>
      <c r="B1" s="9" t="s">
        <v>48</v>
      </c>
      <c r="C1" s="9" t="s">
        <v>49</v>
      </c>
      <c r="D1" s="9" t="s">
        <v>50</v>
      </c>
      <c r="E1" s="9" t="s">
        <v>51</v>
      </c>
      <c r="F1" s="9" t="s">
        <v>37</v>
      </c>
      <c r="G1" s="9" t="s">
        <v>1435</v>
      </c>
      <c r="H1" s="9" t="s">
        <v>1436</v>
      </c>
    </row>
    <row r="2">
      <c r="A2" s="23"/>
      <c r="B2" s="23"/>
      <c r="C2" s="23"/>
      <c r="D2" s="23"/>
      <c r="E2" s="39"/>
      <c r="F2" s="23"/>
      <c r="G2" s="23"/>
      <c r="H2" s="23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8" max="11" width="15.13"/>
  </cols>
  <sheetData>
    <row r="1" ht="15.75" customHeight="1">
      <c r="A1" s="35" t="s">
        <v>23</v>
      </c>
      <c r="B1" s="36" t="s">
        <v>1438</v>
      </c>
      <c r="C1" s="36" t="s">
        <v>24</v>
      </c>
      <c r="D1" s="36" t="s">
        <v>25</v>
      </c>
      <c r="E1" s="36" t="s">
        <v>1439</v>
      </c>
      <c r="F1" s="31" t="str">
        <f>IFERROR(__xludf.DUMMYFUNCTION("ARRAYFORMULA(if(row(F:F)=1,""Course Title"",iferror(index(REGEXEXTRACT(C:C,""^(.+) \([FWSY]\)""),0,0))))"),"Course Title")</f>
        <v>Course Title</v>
      </c>
      <c r="G1" s="31" t="s">
        <v>1440</v>
      </c>
      <c r="H1" s="31" t="s">
        <v>1441</v>
      </c>
      <c r="I1" s="31" t="s">
        <v>1442</v>
      </c>
      <c r="J1" s="31" t="str">
        <f>IFERROR(__xludf.DUMMYFUNCTION("arrayformula(if(row(E:E)=1,""Formatted Description"",trim(REGEXREPLACE(SUBSTITUTE(substitute(E:E,""&lt;br /&gt;"",char(10)),""&amp;#160;"","" ""),""&lt;\/\w+&gt;|&lt;\w+.*?&gt;"",""""))))"),"Formatted Description")</f>
        <v>Formatted Description</v>
      </c>
      <c r="K1" s="31" t="str">
        <f t="array" ref="K1:K2">if(row(K:K)=1,"Available",vlookup(A:A,'Available Courses'!A2:F$3,6,false))</f>
        <v>Available</v>
      </c>
    </row>
    <row r="2" ht="15.75" customHeight="1">
      <c r="A2" s="37"/>
      <c r="B2" s="37"/>
      <c r="C2" s="37"/>
      <c r="D2" s="37"/>
      <c r="E2" s="37"/>
      <c r="F2" s="38"/>
      <c r="G2" s="38" t="str">
        <f t="array" ref="G2">SWITCH(right(C2,3),"(F)","Fall","(W)","Winter","(S)","Spring",)</f>
        <v/>
      </c>
      <c r="H2" s="27">
        <f t="array" ref="H2">switch(G2,"Fall",1,"Winter",2,"Spring",3,0)</f>
        <v>0</v>
      </c>
      <c r="I2" s="27" t="str">
        <f t="array" ref="I2">if(G2&lt;&gt;"",if(countif(Course_Title,F2&amp;" (Y)"),,F2&amp;" ("&amp;G2&amp;")"),F2)</f>
        <v/>
      </c>
      <c r="J2" s="27" t="str">
        <f>IFERROR(__xludf.DUMMYFUNCTION("""COMPUTED_VALUE"""),"")</f>
        <v/>
      </c>
      <c r="K2" s="27" t="e">
        <v>#N/A</v>
      </c>
    </row>
  </sheetData>
  <conditionalFormatting sqref="A2:K2">
    <cfRule type="expression" dxfId="4" priority="1">
      <formula>not($K2)</formula>
    </cfRule>
  </conditionalFormatting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13"/>
  </cols>
  <sheetData>
    <row r="1">
      <c r="A1" s="31" t="s">
        <v>1443</v>
      </c>
      <c r="B1" s="31" t="s">
        <v>1444</v>
      </c>
      <c r="C1" s="31" t="s">
        <v>1445</v>
      </c>
      <c r="D1" s="31" t="s">
        <v>1446</v>
      </c>
      <c r="E1" s="31" t="s">
        <v>1447</v>
      </c>
      <c r="F1" s="31" t="s">
        <v>1448</v>
      </c>
      <c r="G1" s="31" t="s">
        <v>1449</v>
      </c>
      <c r="H1" s="31" t="s">
        <v>1450</v>
      </c>
      <c r="I1" s="31" t="s">
        <v>1451</v>
      </c>
      <c r="J1" s="31" t="s">
        <v>1452</v>
      </c>
      <c r="K1" s="31" t="s">
        <v>1453</v>
      </c>
    </row>
    <row r="2">
      <c r="A2" s="27" t="str">
        <f>IFERROR(__xludf.DUMMYFUNCTION("arrayformula({unique(index(sort(filter('Course List'!$F$2:$I50,Course_Department=A1,Course_Available),3,true,1,true),,4));"""";""[Elective]"";""[Tutorial]""})"),"#N/A")</f>
        <v>#N/A</v>
      </c>
      <c r="B2" s="27" t="str">
        <f>IFERROR(__xludf.DUMMYFUNCTION("arrayformula({unique(index(sort(filter('Course List'!$F$2:$I50,Course_Department=B1,Course_Available),3,true,1,true),,4));"""";""[Elective]"";""[Tutorial]""})"),"#N/A")</f>
        <v>#N/A</v>
      </c>
      <c r="C2" s="27" t="str">
        <f>IFERROR(__xludf.DUMMYFUNCTION("arrayformula({unique(index(sort(filter('Course List'!$F$2:$I50,Course_Department=C1,Course_Available),3,true,1,true),,4));"""";""[Elective]"";""[Tutorial]""})"),"#N/A")</f>
        <v>#N/A</v>
      </c>
      <c r="D2" s="27" t="str">
        <f>IFERROR(__xludf.DUMMYFUNCTION("arrayformula({unique(index(sort(filter('Course List'!$F$2:$I50,Course_Department=D1,Course_Available),3,true,1,true),,4));"""";""[Elective]"";""[Tutorial]""})"),"#N/A")</f>
        <v>#N/A</v>
      </c>
      <c r="E2" s="27" t="str">
        <f>IFERROR(__xludf.DUMMYFUNCTION("arrayformula({unique(index(sort(filter('Course List'!$F$2:$I50,Course_Department=E1,Course_Available),3,true,1,true),,4));"""";""[Elective]"";""[Tutorial]""})"),"#N/A")</f>
        <v>#N/A</v>
      </c>
      <c r="F2" s="27" t="str">
        <f>IFERROR(__xludf.DUMMYFUNCTION("arrayformula({unique(index(sort(filter('Course List'!$F$2:$I50,Course_Department=F1,Course_Available),3,true,1,true),,4));"""";""[Elective]"";""[Tutorial]""})"),"#N/A")</f>
        <v>#N/A</v>
      </c>
      <c r="G2" s="27" t="str">
        <f>IFERROR(__xludf.DUMMYFUNCTION("arrayformula({unique(index(sort(filter('Course List'!$F$2:$I50,Course_Department=G1,Course_Available),3,true,1,true),,4));"""";""[Elective]"";""[Tutorial]""})"),"#N/A")</f>
        <v>#N/A</v>
      </c>
      <c r="H2" s="27" t="str">
        <f>IFERROR(__xludf.DUMMYFUNCTION("arrayformula({unique(index(sort(filter('Course List'!$F$2:$I50,Course_Department=H1,Course_Available),3,true,1,true),,4));"""";""[Elective]"";""[Tutorial]""})"),"#N/A")</f>
        <v>#N/A</v>
      </c>
      <c r="I2" s="27" t="str">
        <f>IFERROR(__xludf.DUMMYFUNCTION("arrayformula({unique(index(sort(filter('Course List'!$F$2:$I50,Course_Department=I1,Course_Available),3,true,1,true),,4));"""";""[Elective]"";""[Tutorial]""})"),"#N/A")</f>
        <v>#N/A</v>
      </c>
      <c r="J2" s="27" t="str">
        <f>IFERROR(__xludf.DUMMYFUNCTION("arrayformula({unique(index(sort(filter('Course List'!$F$2:$I50,Course_Department=J1,Course_Available),3,true,1,true),,4));"""";""[Elective]"";""[Tutorial]""})"),"#N/A")</f>
        <v>#N/A</v>
      </c>
      <c r="K2" s="27" t="str">
        <f>IFERROR(__xludf.DUMMYFUNCTION("arrayformula({unique(index(sort(filter('Course List'!$F$2:$I50,Course_Department=K1,Course_Available),3,true,1,true),,4));"""";""[Elective]"";""[Tutorial]""})"),"#N/A")</f>
        <v>#N/A</v>
      </c>
    </row>
    <row r="3">
      <c r="A3" s="27" t="str">
        <f>IFERROR(__xludf.DUMMYFUNCTION("""COMPUTED_VALUE"""),"")</f>
        <v/>
      </c>
      <c r="B3" s="27" t="str">
        <f>IFERROR(__xludf.DUMMYFUNCTION("""COMPUTED_VALUE"""),"")</f>
        <v/>
      </c>
      <c r="C3" s="27" t="str">
        <f>IFERROR(__xludf.DUMMYFUNCTION("""COMPUTED_VALUE"""),"")</f>
        <v/>
      </c>
      <c r="D3" s="27" t="str">
        <f>IFERROR(__xludf.DUMMYFUNCTION("""COMPUTED_VALUE"""),"")</f>
        <v/>
      </c>
      <c r="E3" s="27" t="str">
        <f>IFERROR(__xludf.DUMMYFUNCTION("""COMPUTED_VALUE"""),"")</f>
        <v/>
      </c>
      <c r="F3" s="27" t="str">
        <f>IFERROR(__xludf.DUMMYFUNCTION("""COMPUTED_VALUE"""),"")</f>
        <v/>
      </c>
      <c r="G3" s="27" t="str">
        <f>IFERROR(__xludf.DUMMYFUNCTION("""COMPUTED_VALUE"""),"")</f>
        <v/>
      </c>
      <c r="H3" s="27" t="str">
        <f>IFERROR(__xludf.DUMMYFUNCTION("""COMPUTED_VALUE"""),"")</f>
        <v/>
      </c>
      <c r="I3" s="27" t="str">
        <f>IFERROR(__xludf.DUMMYFUNCTION("""COMPUTED_VALUE"""),"")</f>
        <v/>
      </c>
      <c r="J3" s="27" t="str">
        <f>IFERROR(__xludf.DUMMYFUNCTION("""COMPUTED_VALUE"""),"")</f>
        <v/>
      </c>
      <c r="K3" s="27" t="str">
        <f>IFERROR(__xludf.DUMMYFUNCTION("""COMPUTED_VALUE"""),"")</f>
        <v/>
      </c>
    </row>
    <row r="4">
      <c r="A4" s="27" t="str">
        <f>IFERROR(__xludf.DUMMYFUNCTION("""COMPUTED_VALUE"""),"[Elective]")</f>
        <v>[Elective]</v>
      </c>
      <c r="B4" s="27" t="str">
        <f>IFERROR(__xludf.DUMMYFUNCTION("""COMPUTED_VALUE"""),"[Elective]")</f>
        <v>[Elective]</v>
      </c>
      <c r="C4" s="27" t="str">
        <f>IFERROR(__xludf.DUMMYFUNCTION("""COMPUTED_VALUE"""),"[Elective]")</f>
        <v>[Elective]</v>
      </c>
      <c r="D4" s="27" t="str">
        <f>IFERROR(__xludf.DUMMYFUNCTION("""COMPUTED_VALUE"""),"[Elective]")</f>
        <v>[Elective]</v>
      </c>
      <c r="E4" s="27" t="str">
        <f>IFERROR(__xludf.DUMMYFUNCTION("""COMPUTED_VALUE"""),"[Elective]")</f>
        <v>[Elective]</v>
      </c>
      <c r="F4" s="27" t="str">
        <f>IFERROR(__xludf.DUMMYFUNCTION("""COMPUTED_VALUE"""),"[Elective]")</f>
        <v>[Elective]</v>
      </c>
      <c r="G4" s="27" t="str">
        <f>IFERROR(__xludf.DUMMYFUNCTION("""COMPUTED_VALUE"""),"[Elective]")</f>
        <v>[Elective]</v>
      </c>
      <c r="H4" s="27" t="str">
        <f>IFERROR(__xludf.DUMMYFUNCTION("""COMPUTED_VALUE"""),"[Elective]")</f>
        <v>[Elective]</v>
      </c>
      <c r="I4" s="27" t="str">
        <f>IFERROR(__xludf.DUMMYFUNCTION("""COMPUTED_VALUE"""),"[Elective]")</f>
        <v>[Elective]</v>
      </c>
      <c r="J4" s="27" t="str">
        <f>IFERROR(__xludf.DUMMYFUNCTION("""COMPUTED_VALUE"""),"[Elective]")</f>
        <v>[Elective]</v>
      </c>
      <c r="K4" s="27" t="str">
        <f>IFERROR(__xludf.DUMMYFUNCTION("""COMPUTED_VALUE"""),"[Elective]")</f>
        <v>[Elective]</v>
      </c>
    </row>
    <row r="5">
      <c r="A5" s="27" t="str">
        <f>IFERROR(__xludf.DUMMYFUNCTION("""COMPUTED_VALUE"""),"[Tutorial]")</f>
        <v>[Tutorial]</v>
      </c>
      <c r="B5" s="27" t="str">
        <f>IFERROR(__xludf.DUMMYFUNCTION("""COMPUTED_VALUE"""),"[Tutorial]")</f>
        <v>[Tutorial]</v>
      </c>
      <c r="C5" s="27" t="str">
        <f>IFERROR(__xludf.DUMMYFUNCTION("""COMPUTED_VALUE"""),"[Tutorial]")</f>
        <v>[Tutorial]</v>
      </c>
      <c r="D5" s="27" t="str">
        <f>IFERROR(__xludf.DUMMYFUNCTION("""COMPUTED_VALUE"""),"[Tutorial]")</f>
        <v>[Tutorial]</v>
      </c>
      <c r="E5" s="27" t="str">
        <f>IFERROR(__xludf.DUMMYFUNCTION("""COMPUTED_VALUE"""),"[Tutorial]")</f>
        <v>[Tutorial]</v>
      </c>
      <c r="F5" s="27" t="str">
        <f>IFERROR(__xludf.DUMMYFUNCTION("""COMPUTED_VALUE"""),"[Tutorial]")</f>
        <v>[Tutorial]</v>
      </c>
      <c r="G5" s="27" t="str">
        <f>IFERROR(__xludf.DUMMYFUNCTION("""COMPUTED_VALUE"""),"[Tutorial]")</f>
        <v>[Tutorial]</v>
      </c>
      <c r="H5" s="27" t="str">
        <f>IFERROR(__xludf.DUMMYFUNCTION("""COMPUTED_VALUE"""),"[Tutorial]")</f>
        <v>[Tutorial]</v>
      </c>
      <c r="I5" s="27" t="str">
        <f>IFERROR(__xludf.DUMMYFUNCTION("""COMPUTED_VALUE"""),"[Tutorial]")</f>
        <v>[Tutorial]</v>
      </c>
      <c r="J5" s="27" t="str">
        <f>IFERROR(__xludf.DUMMYFUNCTION("""COMPUTED_VALUE"""),"[Tutorial]")</f>
        <v>[Tutorial]</v>
      </c>
      <c r="K5" s="27" t="str">
        <f>IFERROR(__xludf.DUMMYFUNCTION("""COMPUTED_VALUE"""),"[Tutorial]")</f>
        <v>[Tutorial]</v>
      </c>
    </row>
    <row r="6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</row>
    <row r="7">
      <c r="A7" s="27"/>
      <c r="B7" s="27"/>
      <c r="C7" s="27"/>
      <c r="D7" s="27"/>
      <c r="E7" s="27"/>
      <c r="F7" s="27"/>
      <c r="G7" s="27"/>
      <c r="H7" s="27"/>
      <c r="I7" s="27"/>
      <c r="J7" s="27"/>
      <c r="K7" s="27"/>
    </row>
    <row r="8">
      <c r="A8" s="27"/>
      <c r="B8" s="27"/>
      <c r="C8" s="27"/>
      <c r="D8" s="27"/>
      <c r="E8" s="27"/>
      <c r="F8" s="27"/>
      <c r="G8" s="27"/>
      <c r="H8" s="27"/>
      <c r="I8" s="27"/>
      <c r="J8" s="27"/>
      <c r="K8" s="27"/>
    </row>
    <row r="9">
      <c r="A9" s="27"/>
      <c r="B9" s="27"/>
      <c r="C9" s="27"/>
      <c r="D9" s="27"/>
      <c r="E9" s="27"/>
      <c r="F9" s="27"/>
      <c r="G9" s="27"/>
      <c r="H9" s="27"/>
      <c r="I9" s="27"/>
      <c r="J9" s="27"/>
      <c r="K9" s="27"/>
    </row>
    <row r="10">
      <c r="A10" s="27"/>
      <c r="B10" s="27"/>
      <c r="C10" s="27"/>
      <c r="D10" s="27"/>
      <c r="E10" s="27"/>
      <c r="F10" s="27"/>
      <c r="G10" s="27"/>
      <c r="H10" s="27"/>
      <c r="I10" s="27"/>
      <c r="J10" s="27"/>
      <c r="K10" s="27"/>
    </row>
    <row r="11">
      <c r="A11" s="27"/>
      <c r="B11" s="27"/>
      <c r="C11" s="27"/>
      <c r="D11" s="27"/>
      <c r="E11" s="27"/>
      <c r="F11" s="27"/>
      <c r="G11" s="27"/>
      <c r="H11" s="27"/>
      <c r="I11" s="27"/>
      <c r="J11" s="27"/>
      <c r="K11" s="27"/>
    </row>
    <row r="12">
      <c r="A12" s="27"/>
      <c r="B12" s="27"/>
      <c r="C12" s="27"/>
      <c r="D12" s="27"/>
      <c r="E12" s="27"/>
      <c r="F12" s="27"/>
      <c r="G12" s="27"/>
      <c r="H12" s="27"/>
      <c r="I12" s="27"/>
      <c r="J12" s="27"/>
      <c r="K12" s="27"/>
    </row>
    <row r="13">
      <c r="A13" s="27"/>
      <c r="B13" s="27"/>
      <c r="C13" s="27"/>
      <c r="D13" s="27"/>
      <c r="E13" s="27"/>
      <c r="F13" s="27"/>
      <c r="G13" s="27"/>
      <c r="H13" s="27"/>
      <c r="I13" s="27"/>
      <c r="J13" s="27"/>
      <c r="K13" s="27"/>
    </row>
    <row r="14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</row>
    <row r="15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</row>
    <row r="16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</row>
    <row r="17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</row>
    <row r="18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</row>
    <row r="19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</row>
    <row r="20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</row>
    <row r="21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</row>
    <row r="22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</row>
    <row r="23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</row>
    <row r="24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</row>
    <row r="25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</row>
    <row r="26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</row>
    <row r="27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</row>
    <row r="28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</row>
    <row r="29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</row>
    <row r="30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</row>
    <row r="31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</row>
    <row r="3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</row>
    <row r="33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</row>
    <row r="34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</row>
    <row r="35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</row>
    <row r="36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</row>
    <row r="37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</row>
    <row r="38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</row>
    <row r="39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</row>
    <row r="40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</row>
    <row r="41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</row>
    <row r="42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</row>
    <row r="43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</row>
    <row r="44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</row>
    <row r="45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</row>
    <row r="46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</row>
    <row r="47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</row>
    <row r="48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</row>
    <row r="49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</row>
    <row r="50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2.63" defaultRowHeight="15.75"/>
  <cols>
    <col customWidth="1" min="1" max="1" width="9.38"/>
    <col customWidth="1" min="8" max="8" width="37.25"/>
    <col customWidth="1" min="11" max="11" width="27.88"/>
    <col customWidth="1" min="20" max="20" width="55.38"/>
    <col customWidth="1" min="21" max="21" width="9.38"/>
  </cols>
  <sheetData>
    <row r="1">
      <c r="A1" s="36" t="s">
        <v>1454</v>
      </c>
      <c r="B1" s="36" t="s">
        <v>1455</v>
      </c>
      <c r="C1" s="36" t="s">
        <v>1456</v>
      </c>
      <c r="D1" s="36" t="s">
        <v>28</v>
      </c>
      <c r="E1" s="36" t="s">
        <v>1457</v>
      </c>
      <c r="F1" s="36" t="s">
        <v>1458</v>
      </c>
      <c r="G1" s="36" t="s">
        <v>1459</v>
      </c>
      <c r="H1" s="36" t="s">
        <v>1460</v>
      </c>
      <c r="I1" s="36" t="s">
        <v>1461</v>
      </c>
      <c r="J1" s="36" t="s">
        <v>1462</v>
      </c>
      <c r="K1" s="36" t="s">
        <v>1463</v>
      </c>
      <c r="L1" s="36" t="s">
        <v>1464</v>
      </c>
      <c r="M1" s="36" t="s">
        <v>1465</v>
      </c>
      <c r="N1" s="36" t="s">
        <v>1466</v>
      </c>
      <c r="O1" s="31" t="str">
        <f>IFERROR(__xludf.DUMMYFUNCTION("ARRAYFORMULA(if(row(Enrollment_BaseTitle)=1,""Base Title"",if(Enrollment_CourseCode=5741,""Advanced Physics: Electricity and Magnetism"",iferror(index(REGEXEXTRACT(Enrollment_TitleWithTerm,""^(.+)( \([FWSY]\))$""),0,1),Enrollment_TitleWithTerm))))"),"Base Title")</f>
        <v>Base Title</v>
      </c>
      <c r="P1" s="31" t="str">
        <f>IFERROR(__xludf.DUMMYFUNCTION("ARRAYFORMULA(if(row(Enrollment_ParentheticalNote)=1,""Parenthetical Note"",ifna(REGEXEXTRACT(Enrollment_BaseTitle,""\((.+)\)""),)))"),"Parenthetical Note")</f>
        <v>Parenthetical Note</v>
      </c>
      <c r="Q1" s="31" t="str">
        <f t="array" ref="Q1:Q2">if(row(Enrollment_Department)=1,"Department",ifna(if(Enrollment_DepartmentList="History and Social Science | Philosophy and Religious Studies","History and Social Science",Enrollment_DepartmentList)))</f>
        <v>Department</v>
      </c>
      <c r="R1" s="31" t="str">
        <f t="array" ref="R1:R2">if(row(Enrollment_Term)=1,"Term",if(Enrollment_CourseCode=5741,"Fall, Winter",SWITCH(right(Enrollment_TitleWithTerm,3),"(F)","Fall","(W)","Winter","(S)","Spring","(Y)", "Year","Year")))</f>
        <v>Term</v>
      </c>
      <c r="S1" s="31" t="str">
        <f t="array" ref="S1:S2">if(row(Enrollment_Order)=1,"Order",switch(Enrollment_TermName,"Fall Term",1,"Winter Term",2,"Spring Term",3,0)-if(Enrollment_Status="Dropped",0.5,0))</f>
        <v>Order</v>
      </c>
      <c r="T1" s="31" t="str">
        <f t="array" ref="T1:T2">if(row(Enrollment_Title)=1,"Formatted Course Title",if(Enrollment_ParentheticalNote&lt;&gt;"",left(Enrollment_BaseTitle, len(Enrollment_BaseTitle)-1),Enrollment_BaseTitle)&amp;if((Enrollment_Type="Audit")+(Enrollment_Status="Dropped")+((Enrollment_Term&lt;&gt;"Year")*(Enrollment_Term&lt;&gt;"")),if(Enrollment_ParentheticalNote&lt;&gt;"",", "," (")&amp;if((Enrollment_Term&lt;&gt;"")*(Enrollment_Term&lt;&gt;"Year"),Enrollment_Term,"")&amp;if((Enrollment_Term&lt;&gt;"")*(Enrollment_Term&lt;&gt;"Year")*(Enrollment_Type="Audit"),", ","")&amp;if(Enrollment_Type="Audit","Audit","")&amp;If((Enrollment_Type="Audit")*(Enrollment_Status="Dropped"),", ","")&amp;if(Enrollment_Status="Dropped","Dropped","")&amp;")",if(Enrollment_ParentheticalNote&lt;&gt;"",")","")))</f>
        <v>Formatted Course Title</v>
      </c>
      <c r="U1" s="40" t="str">
        <f t="array" ref="U1:U2">if(row(Enrollment_Include)=1,"Include",((Enrollment_Status="Enrolled")+((Enrollment_Status="Dropped")*(countifs(Enrollment_Host_ID,Enrollment_Host_ID,Enrollment_CourseCode,Enrollment_CourseCode,Enrollment_Year,Enrollment_Year,Enrollment_Term,Enrollment_Term,Enrollment_Status,"Enrolled")=0)))&gt;0)</f>
        <v>Include</v>
      </c>
    </row>
    <row r="2">
      <c r="A2" s="37"/>
      <c r="B2" s="37"/>
      <c r="C2" s="37"/>
      <c r="D2" s="37"/>
      <c r="E2" s="37"/>
      <c r="F2" s="37"/>
      <c r="G2" s="37"/>
      <c r="H2" s="37"/>
      <c r="I2" s="37"/>
      <c r="J2" s="37"/>
      <c r="K2" s="37"/>
      <c r="L2" s="41"/>
      <c r="M2" s="37"/>
      <c r="N2" s="37"/>
      <c r="O2" s="38"/>
      <c r="P2" s="38"/>
      <c r="Q2" s="38"/>
      <c r="R2" s="38" t="s">
        <v>1467</v>
      </c>
      <c r="S2" s="38">
        <v>0.0</v>
      </c>
      <c r="T2" s="38" t="s">
        <v>1468</v>
      </c>
      <c r="U2" s="38" t="b">
        <v>0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30.5"/>
    <col customWidth="1" min="2" max="6" width="22.5"/>
  </cols>
  <sheetData>
    <row r="1">
      <c r="A1" s="42"/>
      <c r="B1" s="43" t="s">
        <v>28</v>
      </c>
      <c r="C1" s="43" t="s">
        <v>1469</v>
      </c>
      <c r="D1" s="43" t="s">
        <v>1470</v>
      </c>
      <c r="E1" s="44"/>
      <c r="F1" s="44"/>
    </row>
    <row r="2">
      <c r="A2" s="45"/>
      <c r="B2" s="46" t="str">
        <f>IFERROR(__xludf.DUMMYFUNCTION("if(A2&lt;&gt;"""",A2,REGEXEXTRACT(A1,""\[(.+)\]$""))"),"#N/A")</f>
        <v>#N/A</v>
      </c>
      <c r="C2" s="46" t="str">
        <f t="array" ref="C2">join(" ",INDEX('Advisor List'!C:D,match(B2,'Advisor List'!A:A,0),0))</f>
        <v>#N/A</v>
      </c>
      <c r="D2" s="46" t="str">
        <f t="array" ref="D2">INDEX('Advisor List'!E:E,match(B2,'Advisor List'!A:A,0),0)</f>
        <v>#N/A</v>
      </c>
      <c r="E2" s="44"/>
      <c r="F2" s="44"/>
    </row>
    <row r="3">
      <c r="A3" s="47" t="s">
        <v>1471</v>
      </c>
      <c r="B3" s="48" t="str">
        <f t="array" ref="B3:F3">IEH_GradYear-(6-COLUMN(B5:F5))</f>
        <v>#N/A</v>
      </c>
      <c r="C3" s="48" t="e">
        <v>#N/A</v>
      </c>
      <c r="D3" s="49" t="e">
        <v>#N/A</v>
      </c>
      <c r="E3" s="49" t="e">
        <v>#N/A</v>
      </c>
      <c r="F3" s="50" t="e">
        <v>#N/A</v>
      </c>
    </row>
    <row r="4">
      <c r="A4" s="51"/>
      <c r="B4" s="52" t="s">
        <v>1472</v>
      </c>
      <c r="C4" s="52" t="s">
        <v>1473</v>
      </c>
      <c r="D4" s="52" t="s">
        <v>1474</v>
      </c>
      <c r="E4" s="52" t="s">
        <v>1475</v>
      </c>
      <c r="F4" s="52" t="s">
        <v>1476</v>
      </c>
    </row>
    <row r="5">
      <c r="A5" s="51"/>
      <c r="B5" s="53" t="str">
        <f t="array" ref="B5:F5">(B3:F3-1)&amp;" - "&amp;B3:F3</f>
        <v>#N/A</v>
      </c>
      <c r="C5" s="53" t="e">
        <v>#N/A</v>
      </c>
      <c r="D5" s="53" t="e">
        <v>#N/A</v>
      </c>
      <c r="E5" s="53" t="e">
        <v>#N/A</v>
      </c>
      <c r="F5" s="53" t="e">
        <v>#N/A</v>
      </c>
    </row>
    <row r="6">
      <c r="A6" s="54" t="s">
        <v>1443</v>
      </c>
      <c r="B6" s="55" t="str">
        <f>IFERROR(__xludf.DUMMYFUNCTION("IFNA(JOIN(CHAR(10),UNIQUE(INDEX(SORT(FILTER({Enrollment_Title, Enrollment_Order},Enrollment_Include,Enrollment_Host_ID=IEH_HostID,Enrollment_Year=B$5,Enrollment_Department=$A6),2,true,1,true),,1))),)"),"")</f>
        <v/>
      </c>
      <c r="C6" s="55" t="str">
        <f>IFERROR(__xludf.DUMMYFUNCTION("IFNA(JOIN(CHAR(10),UNIQUE(INDEX(SORT(FILTER({Enrollment_Title, Enrollment_Order},Enrollment_Include,Enrollment_Host_ID=IEH_HostID,Enrollment_Year=C$5,Enrollment_Department=$A6),2,true,1,true),,1))),)"),"")</f>
        <v/>
      </c>
      <c r="D6" s="55" t="str">
        <f>IFERROR(__xludf.DUMMYFUNCTION("IFNA(JOIN(CHAR(10),UNIQUE(INDEX(SORT(FILTER({Enrollment_Title, Enrollment_Order},Enrollment_Include,Enrollment_Host_ID=IEH_HostID,Enrollment_Year=D$5,Enrollment_Department=$A6),2,true,1,true),,1))),)"),"")</f>
        <v/>
      </c>
      <c r="E6" s="55" t="str">
        <f>IFERROR(__xludf.DUMMYFUNCTION("IFNA(JOIN(CHAR(10),UNIQUE(INDEX(SORT(FILTER({Enrollment_Title, Enrollment_Order},Enrollment_Include,Enrollment_Host_ID=IEH_HostID,Enrollment_Year=E$5,Enrollment_Department=$A6),2,true,1,true),,1))),)"),"")</f>
        <v/>
      </c>
      <c r="F6" s="55" t="str">
        <f>IFERROR(__xludf.DUMMYFUNCTION("IFNA(JOIN(CHAR(10),UNIQUE(INDEX(SORT(FILTER({Enrollment_Title, Enrollment_Order},Enrollment_Include,Enrollment_Host_ID=IEH_HostID,Enrollment_Year=F$5,Enrollment_Department=$A6),2,true,1,true),,1))),)"),"")</f>
        <v/>
      </c>
    </row>
    <row r="7">
      <c r="A7" s="54" t="s">
        <v>1444</v>
      </c>
      <c r="B7" s="55" t="str">
        <f>IFERROR(__xludf.DUMMYFUNCTION("IFNA(JOIN(CHAR(10),UNIQUE(INDEX(SORT(FILTER({Enrollment_Title, Enrollment_Order},Enrollment_Include,Enrollment_Host_ID=IEH_HostID,Enrollment_Year=B$5,Enrollment_Department=$A7),2,true,1,true),,1))),)"),"")</f>
        <v/>
      </c>
      <c r="C7" s="55" t="str">
        <f>IFERROR(__xludf.DUMMYFUNCTION("IFNA(JOIN(CHAR(10),UNIQUE(INDEX(SORT(FILTER({Enrollment_Title, Enrollment_Order},Enrollment_Include,Enrollment_Host_ID=IEH_HostID,Enrollment_Year=C$5,Enrollment_Department=$A7),2,true,1,true),,1))),)"),"")</f>
        <v/>
      </c>
      <c r="D7" s="55" t="str">
        <f>IFERROR(__xludf.DUMMYFUNCTION("IFNA(JOIN(CHAR(10),UNIQUE(INDEX(SORT(FILTER({Enrollment_Title, Enrollment_Order},Enrollment_Include,Enrollment_Host_ID=IEH_HostID,Enrollment_Year=D$5,Enrollment_Department=$A7),2,true,1,true),,1))),)"),"")</f>
        <v/>
      </c>
      <c r="E7" s="55" t="str">
        <f>IFERROR(__xludf.DUMMYFUNCTION("IFNA(JOIN(CHAR(10),UNIQUE(INDEX(SORT(FILTER({Enrollment_Title, Enrollment_Order},Enrollment_Include,Enrollment_Host_ID=IEH_HostID,Enrollment_Year=E$5,Enrollment_Department=$A7),2,true,1,true),,1))),)"),"")</f>
        <v/>
      </c>
      <c r="F7" s="55" t="str">
        <f>IFERROR(__xludf.DUMMYFUNCTION("IFNA(JOIN(CHAR(10),UNIQUE(INDEX(SORT(FILTER({Enrollment_Title, Enrollment_Order},Enrollment_Include,Enrollment_Host_ID=IEH_HostID,Enrollment_Year=F$5,Enrollment_Department=$A7),2,true,1,true),,1))),)"),"")</f>
        <v/>
      </c>
    </row>
    <row r="8">
      <c r="A8" s="54" t="s">
        <v>1445</v>
      </c>
      <c r="B8" s="55" t="str">
        <f>IFERROR(__xludf.DUMMYFUNCTION("IFNA(JOIN(CHAR(10),UNIQUE(INDEX(SORT(FILTER({Enrollment_Title, Enrollment_Order},Enrollment_Include,Enrollment_Host_ID=IEH_HostID,Enrollment_Year=B$5,Enrollment_Department=$A8),2,true,1,true),,1))),)"),"")</f>
        <v/>
      </c>
      <c r="C8" s="55" t="str">
        <f>IFERROR(__xludf.DUMMYFUNCTION("IFNA(JOIN(CHAR(10),UNIQUE(INDEX(SORT(FILTER({Enrollment_Title, Enrollment_Order},Enrollment_Include,Enrollment_Host_ID=IEH_HostID,Enrollment_Year=C$5,Enrollment_Department=$A8),2,true,1,true),,1))),)"),"")</f>
        <v/>
      </c>
      <c r="D8" s="55" t="str">
        <f>IFERROR(__xludf.DUMMYFUNCTION("IFNA(JOIN(CHAR(10),UNIQUE(INDEX(SORT(FILTER({Enrollment_Title, Enrollment_Order},Enrollment_Include,Enrollment_Host_ID=IEH_HostID,Enrollment_Year=D$5,Enrollment_Department=$A8),2,true,1,true),,1))),)"),"")</f>
        <v/>
      </c>
      <c r="E8" s="55" t="str">
        <f>IFERROR(__xludf.DUMMYFUNCTION("IFNA(JOIN(CHAR(10),UNIQUE(INDEX(SORT(FILTER({Enrollment_Title, Enrollment_Order},Enrollment_Include,Enrollment_Host_ID=IEH_HostID,Enrollment_Year=E$5,Enrollment_Department=$A8),2,true,1,true),,1))),)"),"")</f>
        <v/>
      </c>
      <c r="F8" s="55" t="str">
        <f>IFERROR(__xludf.DUMMYFUNCTION("IFNA(JOIN(CHAR(10),UNIQUE(INDEX(SORT(FILTER({Enrollment_Title, Enrollment_Order},Enrollment_Include,Enrollment_Host_ID=IEH_HostID,Enrollment_Year=F$5,Enrollment_Department=$A8),2,true,1,true),,1))),)"),"")</f>
        <v/>
      </c>
    </row>
    <row r="9">
      <c r="A9" s="54" t="s">
        <v>1446</v>
      </c>
      <c r="B9" s="55" t="str">
        <f>IFERROR(__xludf.DUMMYFUNCTION("IFNA(JOIN(CHAR(10),UNIQUE(INDEX(SORT(FILTER({Enrollment_Title, Enrollment_Order},Enrollment_Include,Enrollment_Host_ID=IEH_HostID,Enrollment_Year=B$5,Enrollment_Department=$A9),2,true,1,true),,1))),)"),"")</f>
        <v/>
      </c>
      <c r="C9" s="55" t="str">
        <f>IFERROR(__xludf.DUMMYFUNCTION("IFNA(JOIN(CHAR(10),UNIQUE(INDEX(SORT(FILTER({Enrollment_Title, Enrollment_Order},Enrollment_Include,Enrollment_Host_ID=IEH_HostID,Enrollment_Year=C$5,Enrollment_Department=$A9),2,true,1,true),,1))),)"),"")</f>
        <v/>
      </c>
      <c r="D9" s="55" t="str">
        <f>IFERROR(__xludf.DUMMYFUNCTION("IFNA(JOIN(CHAR(10),UNIQUE(INDEX(SORT(FILTER({Enrollment_Title, Enrollment_Order},Enrollment_Include,Enrollment_Host_ID=IEH_HostID,Enrollment_Year=D$5,Enrollment_Department=$A9),2,true,1,true),,1))),)"),"")</f>
        <v/>
      </c>
      <c r="E9" s="55" t="str">
        <f>IFERROR(__xludf.DUMMYFUNCTION("IFNA(JOIN(CHAR(10),UNIQUE(INDEX(SORT(FILTER({Enrollment_Title, Enrollment_Order},Enrollment_Include,Enrollment_Host_ID=IEH_HostID,Enrollment_Year=E$5,Enrollment_Department=$A9),2,true,1,true),,1))),)"),"")</f>
        <v/>
      </c>
      <c r="F9" s="55" t="str">
        <f>IFERROR(__xludf.DUMMYFUNCTION("IFNA(JOIN(CHAR(10),UNIQUE(INDEX(SORT(FILTER({Enrollment_Title, Enrollment_Order},Enrollment_Include,Enrollment_Host_ID=IEH_HostID,Enrollment_Year=F$5,Enrollment_Department=$A9),2,true,1,true),,1))),)"),"")</f>
        <v/>
      </c>
    </row>
    <row r="10">
      <c r="A10" s="54" t="s">
        <v>1447</v>
      </c>
      <c r="B10" s="55" t="str">
        <f>IFERROR(__xludf.DUMMYFUNCTION("IFNA(JOIN(CHAR(10),UNIQUE(INDEX(SORT(FILTER({Enrollment_Title, Enrollment_Order},Enrollment_Include,Enrollment_Host_ID=IEH_HostID,Enrollment_Year=B$5,Enrollment_Department=$A10),2,true,1,true),,1))),)"),"")</f>
        <v/>
      </c>
      <c r="C10" s="55" t="str">
        <f>IFERROR(__xludf.DUMMYFUNCTION("IFNA(JOIN(CHAR(10),UNIQUE(INDEX(SORT(FILTER({Enrollment_Title, Enrollment_Order},Enrollment_Include,Enrollment_Host_ID=IEH_HostID,Enrollment_Year=C$5,Enrollment_Department=$A10),2,true,1,true),,1))),)"),"")</f>
        <v/>
      </c>
      <c r="D10" s="55" t="str">
        <f>IFERROR(__xludf.DUMMYFUNCTION("IFNA(JOIN(CHAR(10),UNIQUE(INDEX(SORT(FILTER({Enrollment_Title, Enrollment_Order},Enrollment_Include,Enrollment_Host_ID=IEH_HostID,Enrollment_Year=D$5,Enrollment_Department=$A10),2,true,1,true),,1))),)"),"")</f>
        <v/>
      </c>
      <c r="E10" s="55" t="str">
        <f>IFERROR(__xludf.DUMMYFUNCTION("IFNA(JOIN(CHAR(10),UNIQUE(INDEX(SORT(FILTER({Enrollment_Title, Enrollment_Order},Enrollment_Include,Enrollment_Host_ID=IEH_HostID,Enrollment_Year=E$5,Enrollment_Department=$A10),2,true,1,true),,1))),)"),"")</f>
        <v/>
      </c>
      <c r="F10" s="55" t="str">
        <f>IFERROR(__xludf.DUMMYFUNCTION("IFNA(JOIN(CHAR(10),UNIQUE(INDEX(SORT(FILTER({Enrollment_Title, Enrollment_Order},Enrollment_Include,Enrollment_Host_ID=IEH_HostID,Enrollment_Year=F$5,Enrollment_Department=$A10),2,true,1,true),,1))),)"),"")</f>
        <v/>
      </c>
    </row>
    <row r="11">
      <c r="A11" s="54" t="s">
        <v>1448</v>
      </c>
      <c r="B11" s="55" t="str">
        <f>IFERROR(__xludf.DUMMYFUNCTION("IFNA(JOIN(CHAR(10),UNIQUE(INDEX(SORT(FILTER({Enrollment_Title, Enrollment_Order},Enrollment_Include,Enrollment_Host_ID=IEH_HostID,Enrollment_Year=B$5,Enrollment_Department=$A11),2,true,1,true),,1))),)"),"")</f>
        <v/>
      </c>
      <c r="C11" s="55" t="str">
        <f>IFERROR(__xludf.DUMMYFUNCTION("IFNA(JOIN(CHAR(10),UNIQUE(INDEX(SORT(FILTER({Enrollment_Title, Enrollment_Order},Enrollment_Include,Enrollment_Host_ID=IEH_HostID,Enrollment_Year=C$5,Enrollment_Department=$A11),2,true,1,true),,1))),)"),"")</f>
        <v/>
      </c>
      <c r="D11" s="55" t="str">
        <f>IFERROR(__xludf.DUMMYFUNCTION("IFNA(JOIN(CHAR(10),UNIQUE(INDEX(SORT(FILTER({Enrollment_Title, Enrollment_Order},Enrollment_Include,Enrollment_Host_ID=IEH_HostID,Enrollment_Year=D$5,Enrollment_Department=$A11),2,true,1,true),,1))),)"),"")</f>
        <v/>
      </c>
      <c r="E11" s="55" t="str">
        <f>IFERROR(__xludf.DUMMYFUNCTION("IFNA(JOIN(CHAR(10),UNIQUE(INDEX(SORT(FILTER({Enrollment_Title, Enrollment_Order},Enrollment_Include,Enrollment_Host_ID=IEH_HostID,Enrollment_Year=E$5,Enrollment_Department=$A11),2,true,1,true),,1))),)"),"")</f>
        <v/>
      </c>
      <c r="F11" s="55" t="str">
        <f>IFERROR(__xludf.DUMMYFUNCTION("IFNA(JOIN(CHAR(10),UNIQUE(INDEX(SORT(FILTER({Enrollment_Title, Enrollment_Order},Enrollment_Include,Enrollment_Host_ID=IEH_HostID,Enrollment_Year=F$5,Enrollment_Department=$A11),2,true,1,true),,1))),)"),"")</f>
        <v/>
      </c>
    </row>
    <row r="12">
      <c r="A12" s="54" t="s">
        <v>1449</v>
      </c>
      <c r="B12" s="55" t="str">
        <f>IFERROR(__xludf.DUMMYFUNCTION("IFNA(JOIN(CHAR(10),UNIQUE(INDEX(SORT(FILTER({Enrollment_Title, Enrollment_Order},Enrollment_Include,Enrollment_Host_ID=IEH_HostID,Enrollment_Year=B$5,Enrollment_Department=$A12),2,true,1,true),,1))),)"),"")</f>
        <v/>
      </c>
      <c r="C12" s="55" t="str">
        <f>IFERROR(__xludf.DUMMYFUNCTION("IFNA(JOIN(CHAR(10),UNIQUE(INDEX(SORT(FILTER({Enrollment_Title, Enrollment_Order},Enrollment_Include,Enrollment_Host_ID=IEH_HostID,Enrollment_Year=C$5,Enrollment_Department=$A12),2,true,1,true),,1))),)"),"")</f>
        <v/>
      </c>
      <c r="D12" s="55" t="str">
        <f>IFERROR(__xludf.DUMMYFUNCTION("IFNA(JOIN(CHAR(10),UNIQUE(INDEX(SORT(FILTER({Enrollment_Title, Enrollment_Order},Enrollment_Include,Enrollment_Host_ID=IEH_HostID,Enrollment_Year=D$5,Enrollment_Department=$A12),2,true,1,true),,1))),)"),"")</f>
        <v/>
      </c>
      <c r="E12" s="55" t="str">
        <f>IFERROR(__xludf.DUMMYFUNCTION("IFNA(JOIN(CHAR(10),UNIQUE(INDEX(SORT(FILTER({Enrollment_Title, Enrollment_Order},Enrollment_Include,Enrollment_Host_ID=IEH_HostID,Enrollment_Year=E$5,Enrollment_Department=$A12),2,true,1,true),,1))),)"),"")</f>
        <v/>
      </c>
      <c r="F12" s="55" t="str">
        <f>IFERROR(__xludf.DUMMYFUNCTION("IFNA(JOIN(CHAR(10),UNIQUE(INDEX(SORT(FILTER({Enrollment_Title, Enrollment_Order},Enrollment_Include,Enrollment_Host_ID=IEH_HostID,Enrollment_Year=F$5,Enrollment_Department=$A12),2,true,1,true),,1))),)"),"")</f>
        <v/>
      </c>
    </row>
    <row r="13">
      <c r="A13" s="54" t="s">
        <v>1450</v>
      </c>
      <c r="B13" s="55" t="str">
        <f>IFERROR(__xludf.DUMMYFUNCTION("IFNA(JOIN(CHAR(10),UNIQUE(INDEX(SORT(FILTER({Enrollment_Title, Enrollment_Order},Enrollment_Include,Enrollment_Host_ID=IEH_HostID,Enrollment_Year=B$5,Enrollment_Department=$A13),2,true,1,true),,1))),)"),"")</f>
        <v/>
      </c>
      <c r="C13" s="55" t="str">
        <f>IFERROR(__xludf.DUMMYFUNCTION("IFNA(JOIN(CHAR(10),UNIQUE(INDEX(SORT(FILTER({Enrollment_Title, Enrollment_Order},Enrollment_Include,Enrollment_Host_ID=IEH_HostID,Enrollment_Year=C$5,Enrollment_Department=$A13),2,true,1,true),,1))),)"),"")</f>
        <v/>
      </c>
      <c r="D13" s="55" t="str">
        <f>IFERROR(__xludf.DUMMYFUNCTION("IFNA(JOIN(CHAR(10),UNIQUE(INDEX(SORT(FILTER({Enrollment_Title, Enrollment_Order},Enrollment_Include,Enrollment_Host_ID=IEH_HostID,Enrollment_Year=D$5,Enrollment_Department=$A13),2,true,1,true),,1))),)"),"")</f>
        <v/>
      </c>
      <c r="E13" s="55" t="str">
        <f>IFERROR(__xludf.DUMMYFUNCTION("IFNA(JOIN(CHAR(10),UNIQUE(INDEX(SORT(FILTER({Enrollment_Title, Enrollment_Order},Enrollment_Include,Enrollment_Host_ID=IEH_HostID,Enrollment_Year=E$5,Enrollment_Department=$A13),2,true,1,true),,1))),)"),"")</f>
        <v/>
      </c>
      <c r="F13" s="55" t="str">
        <f>IFERROR(__xludf.DUMMYFUNCTION("IFNA(JOIN(CHAR(10),UNIQUE(INDEX(SORT(FILTER({Enrollment_Title, Enrollment_Order},Enrollment_Include,Enrollment_Host_ID=IEH_HostID,Enrollment_Year=F$5,Enrollment_Department=$A13),2,true,1,true),,1))),)"),"")</f>
        <v/>
      </c>
    </row>
    <row r="14">
      <c r="A14" s="54" t="s">
        <v>1451</v>
      </c>
      <c r="B14" s="55" t="str">
        <f>IFERROR(__xludf.DUMMYFUNCTION("IFNA(JOIN(CHAR(10),UNIQUE(INDEX(SORT(FILTER({Enrollment_Title, Enrollment_Order},Enrollment_Include,Enrollment_Host_ID=IEH_HostID,Enrollment_Year=B$5,Enrollment_Department=$A14),2,true,1,true),,1))),)"),"")</f>
        <v/>
      </c>
      <c r="C14" s="55" t="str">
        <f>IFERROR(__xludf.DUMMYFUNCTION("IFNA(JOIN(CHAR(10),UNIQUE(INDEX(SORT(FILTER({Enrollment_Title, Enrollment_Order},Enrollment_Include,Enrollment_Host_ID=IEH_HostID,Enrollment_Year=C$5,Enrollment_Department=$A14),2,true,1,true),,1))),)"),"")</f>
        <v/>
      </c>
      <c r="D14" s="55" t="str">
        <f>IFERROR(__xludf.DUMMYFUNCTION("IFNA(JOIN(CHAR(10),UNIQUE(INDEX(SORT(FILTER({Enrollment_Title, Enrollment_Order},Enrollment_Include,Enrollment_Host_ID=IEH_HostID,Enrollment_Year=D$5,Enrollment_Department=$A14),2,true,1,true),,1))),)"),"")</f>
        <v/>
      </c>
      <c r="E14" s="55" t="str">
        <f>IFERROR(__xludf.DUMMYFUNCTION("IFNA(JOIN(CHAR(10),UNIQUE(INDEX(SORT(FILTER({Enrollment_Title, Enrollment_Order},Enrollment_Include,Enrollment_Host_ID=IEH_HostID,Enrollment_Year=E$5,Enrollment_Department=$A14),2,true,1,true),,1))),)"),"")</f>
        <v/>
      </c>
      <c r="F14" s="55" t="str">
        <f>IFERROR(__xludf.DUMMYFUNCTION("IFNA(JOIN(CHAR(10),UNIQUE(INDEX(SORT(FILTER({Enrollment_Title, Enrollment_Order},Enrollment_Include,Enrollment_Host_ID=IEH_HostID,Enrollment_Year=F$5,Enrollment_Department=$A14),2,true,1,true),,1))),)"),"")</f>
        <v/>
      </c>
    </row>
    <row r="15">
      <c r="A15" s="54" t="s">
        <v>1452</v>
      </c>
      <c r="B15" s="55" t="str">
        <f>IFERROR(__xludf.DUMMYFUNCTION("IFNA(JOIN(CHAR(10),UNIQUE(INDEX(SORT(FILTER({Enrollment_Title, Enrollment_Order},Enrollment_Include,Enrollment_Host_ID=IEH_HostID,Enrollment_Year=B$5,Enrollment_Department=$A15),2,true,1,true),,1))),)"),"")</f>
        <v/>
      </c>
      <c r="C15" s="55" t="str">
        <f>IFERROR(__xludf.DUMMYFUNCTION("IFNA(JOIN(CHAR(10),UNIQUE(INDEX(SORT(FILTER({Enrollment_Title, Enrollment_Order},Enrollment_Include,Enrollment_Host_ID=IEH_HostID,Enrollment_Year=C$5,Enrollment_Department=$A15),2,true,1,true),,1))),)"),"")</f>
        <v/>
      </c>
      <c r="D15" s="55" t="str">
        <f>IFERROR(__xludf.DUMMYFUNCTION("IFNA(JOIN(CHAR(10),UNIQUE(INDEX(SORT(FILTER({Enrollment_Title, Enrollment_Order},Enrollment_Include,Enrollment_Host_ID=IEH_HostID,Enrollment_Year=D$5,Enrollment_Department=$A15),2,true,1,true),,1))),)"),"")</f>
        <v/>
      </c>
      <c r="E15" s="55" t="str">
        <f>IFERROR(__xludf.DUMMYFUNCTION("IFNA(JOIN(CHAR(10),UNIQUE(INDEX(SORT(FILTER({Enrollment_Title, Enrollment_Order},Enrollment_Include,Enrollment_Host_ID=IEH_HostID,Enrollment_Year=E$5,Enrollment_Department=$A15),2,true,1,true),,1))),)"),"")</f>
        <v/>
      </c>
      <c r="F15" s="55" t="str">
        <f>IFERROR(__xludf.DUMMYFUNCTION("IFNA(JOIN(CHAR(10),UNIQUE(INDEX(SORT(FILTER({Enrollment_Title, Enrollment_Order},Enrollment_Include,Enrollment_Host_ID=IEH_HostID,Enrollment_Year=F$5,Enrollment_Department=$A15),2,true,1,true),,1))),)"),"")</f>
        <v/>
      </c>
    </row>
    <row r="16">
      <c r="A16" s="54" t="s">
        <v>1453</v>
      </c>
      <c r="B16" s="55" t="str">
        <f>IFERROR(__xludf.DUMMYFUNCTION("IFNA(JOIN(CHAR(10),UNIQUE(INDEX(SORT(FILTER({Enrollment_Title, Enrollment_Order},Enrollment_Include,Enrollment_Host_ID=IEH_HostID,Enrollment_Year=B$5,Enrollment_Department=$A16),2,true,1,true),,1))),)"),"")</f>
        <v/>
      </c>
      <c r="C16" s="55" t="str">
        <f>IFERROR(__xludf.DUMMYFUNCTION("IFNA(JOIN(CHAR(10),UNIQUE(INDEX(SORT(FILTER({Enrollment_Title, Enrollment_Order},Enrollment_Include,Enrollment_Host_ID=IEH_HostID,Enrollment_Year=C$5,Enrollment_Department=$A16),2,true,1,true),,1))),)"),"")</f>
        <v/>
      </c>
      <c r="D16" s="55" t="str">
        <f>IFERROR(__xludf.DUMMYFUNCTION("IFNA(JOIN(CHAR(10),UNIQUE(INDEX(SORT(FILTER({Enrollment_Title, Enrollment_Order},Enrollment_Include,Enrollment_Host_ID=IEH_HostID,Enrollment_Year=D$5,Enrollment_Department=$A16),2,true,1,true),,1))),)"),"")</f>
        <v/>
      </c>
      <c r="E16" s="55" t="str">
        <f>IFERROR(__xludf.DUMMYFUNCTION("IFNA(JOIN(CHAR(10),UNIQUE(INDEX(SORT(FILTER({Enrollment_Title, Enrollment_Order},Enrollment_Include,Enrollment_Host_ID=IEH_HostID,Enrollment_Year=E$5,Enrollment_Department=$A16),2,true,1,true),,1))),)"),"")</f>
        <v/>
      </c>
      <c r="F16" s="55" t="str">
        <f>IFERROR(__xludf.DUMMYFUNCTION("IFNA(JOIN(CHAR(10),UNIQUE(INDEX(SORT(FILTER({Enrollment_Title, Enrollment_Order},Enrollment_Include,Enrollment_Host_ID=IEH_HostID,Enrollment_Year=F$5,Enrollment_Department=$A16),2,true,1,true),,1))),)"),"")</f>
        <v/>
      </c>
    </row>
  </sheetData>
  <dataValidations>
    <dataValidation type="list" allowBlank="1" showErrorMessage="1" sqref="A1">
      <formula1>'Advisor List'!$I$2:$I16</formula1>
    </dataValidation>
  </dataValidations>
  <drawing r:id="rId1"/>
</worksheet>
</file>