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om Rooms" sheetId="1" r:id="rId4"/>
    <sheet state="visible" name="Current Year Courses" sheetId="2" r:id="rId5"/>
    <sheet state="visible" name="Resource Calendars" sheetId="3" r:id="rId6"/>
    <sheet state="visible" name="Legend" sheetId="4" r:id="rId7"/>
  </sheets>
  <definedNames>
    <definedName hidden="1" localSheetId="0" name="_xlnm._FilterDatabase">'Zoom Rooms'!$A$1:$H$2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"Current Year Courses" 2/29/2024, 3:53:20 PM</t>
      </text>
    </comment>
  </commentList>
</comments>
</file>

<file path=xl/sharedStrings.xml><?xml version="1.0" encoding="utf-8"?>
<sst xmlns="http://schemas.openxmlformats.org/spreadsheetml/2006/main" count="29" uniqueCount="28">
  <si>
    <t>Zoom Room URL</t>
  </si>
  <si>
    <t>Course ID</t>
  </si>
  <si>
    <t>Group ID</t>
  </si>
  <si>
    <t>Course Title</t>
  </si>
  <si>
    <t>Group Identifier</t>
  </si>
  <si>
    <t>Block</t>
  </si>
  <si>
    <t>Term name</t>
  </si>
  <si>
    <t>Begin Date</t>
  </si>
  <si>
    <t>End Date</t>
  </si>
  <si>
    <t>Building Name</t>
  </si>
  <si>
    <t>Room Number</t>
  </si>
  <si>
    <t>Room Name</t>
  </si>
  <si>
    <t>Host ID</t>
  </si>
  <si>
    <t>First Name</t>
  </si>
  <si>
    <t>Last Name</t>
  </si>
  <si>
    <t>E-Mail</t>
  </si>
  <si>
    <t>https://groton.myschoolapp.com/app/faculty#academicclass//0/bulletinboard</t>
  </si>
  <si>
    <t xml:space="preserve"> -  -  ()</t>
  </si>
  <si>
    <t xml:space="preserve"> </t>
  </si>
  <si>
    <t>Calendar ID</t>
  </si>
  <si>
    <t>Name</t>
  </si>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</sst>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 h:mm:ss"/>
    <numFmt numFmtId="166" formatCode="m/d/yyyy h:mm:ss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8.0"/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164" xfId="0" applyFont="1" applyNumberFormat="1"/>
    <xf borderId="0" fillId="3" fontId="1" numFmtId="0" xfId="0" applyAlignment="1" applyFont="1">
      <alignment shrinkToFit="0" wrapText="0"/>
    </xf>
    <xf borderId="0" fillId="2" fontId="2" numFmtId="0" xfId="0" applyAlignment="1" applyFont="1">
      <alignment readingOrder="0"/>
    </xf>
    <xf borderId="0" fillId="3" fontId="2" numFmtId="0" xfId="0" applyFont="1"/>
    <xf borderId="0" fillId="3" fontId="2" numFmtId="164" xfId="0" applyFont="1" applyNumberForma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165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6" fontId="5" numFmtId="0" xfId="0" applyAlignment="1" applyFill="1" applyFont="1">
      <alignment horizontal="center" readingOrder="0" textRotation="180" vertical="center"/>
    </xf>
    <xf borderId="0" fillId="7" fontId="2" numFmtId="0" xfId="0" applyAlignment="1" applyFill="1" applyFont="1">
      <alignment readingOrder="0" vertical="center"/>
    </xf>
    <xf borderId="0" fillId="3" fontId="2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>
        <b/>
        <color rgb="FFFFFF0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roton.myschoolapp.com/app/faculty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54.63"/>
    <col customWidth="1" min="3" max="4" width="14.38"/>
    <col customWidth="1" min="5" max="5" width="15.13"/>
    <col customWidth="1" min="6" max="6" width="22.25"/>
    <col customWidth="1" min="7" max="7" width="15.13"/>
    <col customWidth="1" min="8" max="8" width="37.63"/>
  </cols>
  <sheetData>
    <row r="1">
      <c r="A1" s="1" t="str">
        <f>IFERROR(__xludf.DUMMYFUNCTION("if(and('Current Year Courses'!T2),""Group ID"",join("", "",filter('Current Year Courses'!B2,'Current Year Courses'!T2=false)))"),"")</f>
        <v/>
      </c>
      <c r="B1" s="2" t="str">
        <f t="array" ref="B1:B2">if(row(B:B)=1,"Normalized Title",XLOOKUP($A:$A,'Current Year Courses'!$B:$B,'Current Year Courses'!Q:Q))</f>
        <v>Normalized Title</v>
      </c>
      <c r="C1" s="3" t="str">
        <f t="array" ref="C1:C2">if(row(C:C)=1,"Begin Date",XLOOKUP($A:$A,'Current Year Courses'!$B:$B,'Current Year Courses'!G:G))</f>
        <v>Begin Date</v>
      </c>
      <c r="D1" s="3" t="str">
        <f t="array" ref="D1:D2">if(row(D:D)=1,"End Date",XLOOKUP($A:$A,'Current Year Courses'!$B:$B,'Current Year Courses'!H:H))</f>
        <v>End Date</v>
      </c>
      <c r="E1" s="4" t="str">
        <f t="array" ref="E1:E2">if(row(E:E)=1,"Bulletin Board URL",XLOOKUP($A:$A,'Current Year Courses'!$B:$B,'Current Year Courses'!P:P))</f>
        <v>Bulletin Board URL</v>
      </c>
      <c r="F1" s="2" t="str">
        <f t="array" ref="F1:F2">if(row(F:F)=1,"Normalized Room",XLOOKUP($A:$A,'Current Year Courses'!$B:$B,'Current Year Courses'!R:R))</f>
        <v>Normalized Room</v>
      </c>
      <c r="G1" s="4" t="str">
        <f t="array" ref="G1:G2">if(row(G:G)=1,"Calendar ID",XLOOKUP($A:$A,'Current Year Courses'!$B:$B,'Current Year Courses'!S:S))</f>
        <v>Calendar ID</v>
      </c>
      <c r="H1" s="1" t="s">
        <v>0</v>
      </c>
    </row>
    <row r="2">
      <c r="A2" s="5"/>
      <c r="B2" s="6" t="e">
        <v>#N/A</v>
      </c>
      <c r="C2" s="7" t="e">
        <v>#N/A</v>
      </c>
      <c r="D2" s="7" t="e">
        <v>#N/A</v>
      </c>
      <c r="E2" s="6" t="e">
        <v>#N/A</v>
      </c>
      <c r="F2" s="6" t="e">
        <v>#N/A</v>
      </c>
      <c r="G2" s="6" t="e">
        <v>#N/A</v>
      </c>
      <c r="H2" s="5"/>
    </row>
  </sheetData>
  <autoFilter ref="$A$1:$H$2"/>
  <conditionalFormatting sqref="H2">
    <cfRule type="notContainsText" dxfId="0" priority="1" operator="notContains" text="https://grotonschool.zoom.us">
      <formula>ISERROR(SEARCH(("https://grotonschool.zoom.us"),(H2)))</formula>
    </cfRule>
  </conditionalFormatting>
  <conditionalFormatting sqref="H2">
    <cfRule type="beginsWith" dxfId="0" priority="2" operator="beginsWith" text=" ">
      <formula>LEFT((H2),LEN(" "))=(" ")</formula>
    </cfRule>
  </conditionalFormatting>
  <conditionalFormatting sqref="H2">
    <cfRule type="endsWith" dxfId="0" priority="3" operator="endsWith" text=" ">
      <formula>RIGHT((H2),LEN(" "))=(" ")</formula>
    </cfRule>
  </conditionalFormatting>
  <conditionalFormatting sqref="A1">
    <cfRule type="notContainsText" dxfId="1" priority="4" operator="notContains" text="Group ID">
      <formula>ISERROR(SEARCH(("Group ID"),(A1)))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8.38"/>
    <col customWidth="1" min="3" max="3" width="42.88"/>
    <col customWidth="1" min="4" max="4" width="13.5"/>
    <col customWidth="1" min="5" max="5" width="13.38"/>
    <col customWidth="1" min="6" max="6" width="9.75"/>
    <col customWidth="1" min="7" max="8" width="15.38"/>
    <col customWidth="1" min="9" max="9" width="13.25"/>
    <col customWidth="1" min="10" max="10" width="12.5"/>
    <col customWidth="1" min="11" max="11" width="17.5"/>
    <col customWidth="1" min="12" max="12" width="14.38"/>
    <col customWidth="1" min="13" max="13" width="11.13"/>
    <col customWidth="1" min="14" max="14" width="13.63"/>
    <col customWidth="1" min="15" max="15" width="22.75"/>
    <col customWidth="1" min="16" max="16" width="64.25"/>
    <col customWidth="1" min="17" max="17" width="58.75"/>
    <col customWidth="1" min="18" max="18" width="22.25"/>
    <col customWidth="1" min="19" max="19" width="68.0"/>
    <col customWidth="1" min="20" max="20" width="14.63"/>
  </cols>
  <sheetData>
    <row r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9" t="str">
        <f t="array" ref="P1:P2">if(row(P:P)=1,"Bulletin Board",hyperlink("https://groton.myschoolapp.com/app/faculty#academicclass/"&amp;B:B&amp;"/0/bulletinboard"))</f>
        <v>Bulletin Board</v>
      </c>
      <c r="Q1" s="9" t="str">
        <f t="array" ref="Q1:Q2">if(row(Q:Q)=1,"Normalized Title",N:N&amp;" - "&amp;C:C&amp;" - "&amp;D:D&amp;" ("&amp;E:E&amp;")")</f>
        <v>Normalized Title</v>
      </c>
      <c r="R1" s="9" t="str">
        <f t="array" ref="R1:R2">if(row(R:R)=1,"Normalized Room",I:I&amp;" "&amp;J:J)</f>
        <v>Normalized Room</v>
      </c>
      <c r="S1" s="9" t="str">
        <f t="array" ref="S1:S2">if(row(S:S)=1,"Calendar ID",iferror(xlookup(R:R,'Resource Calendars'!E:E,'Resource Calendars'!A:A),))</f>
        <v>Calendar ID</v>
      </c>
      <c r="T1" s="9" t="str">
        <f t="array" ref="T1:T2">if(row(T:T)=1,"Zoom Room URL",not(isna(match(B:B,'Zoom Rooms'!A2,0))))</f>
        <v>Zoom Room URL</v>
      </c>
    </row>
    <row r="2">
      <c r="A2" s="10"/>
      <c r="B2" s="10"/>
      <c r="C2" s="10"/>
      <c r="D2" s="10"/>
      <c r="E2" s="10"/>
      <c r="F2" s="10"/>
      <c r="G2" s="11"/>
      <c r="H2" s="12"/>
      <c r="I2" s="10"/>
      <c r="J2" s="10"/>
      <c r="K2" s="10"/>
      <c r="L2" s="10"/>
      <c r="M2" s="10"/>
      <c r="N2" s="10"/>
      <c r="O2" s="10"/>
      <c r="P2" s="13" t="s">
        <v>16</v>
      </c>
      <c r="Q2" s="14" t="s">
        <v>17</v>
      </c>
      <c r="R2" s="14" t="s">
        <v>18</v>
      </c>
      <c r="S2" s="14"/>
      <c r="T2" s="14" t="b">
        <v>0</v>
      </c>
    </row>
  </sheetData>
  <conditionalFormatting sqref="A2:T2">
    <cfRule type="expression" dxfId="0" priority="1">
      <formula>$T2=false</formula>
    </cfRule>
  </conditionalFormatting>
  <hyperlinks>
    <hyperlink r:id="rId2" location="academicclass//0/bulletinboard" ref="P2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0"/>
    <col customWidth="1" min="2" max="2" width="35.88"/>
    <col customWidth="1" min="3" max="3" width="13.25"/>
    <col customWidth="1" min="4" max="4" width="12.5"/>
    <col customWidth="1" min="5" max="5" width="24.88"/>
  </cols>
  <sheetData>
    <row r="1">
      <c r="A1" s="1" t="s">
        <v>19</v>
      </c>
      <c r="B1" s="1" t="s">
        <v>20</v>
      </c>
      <c r="C1" s="9" t="str">
        <f t="array" ref="C1:C2">if(row(C:C)=1,"Building",switch(left(B:B,3),"Art","Dillon Art Center","CPA","CPAC","SH-","Schoolhouse"))</f>
        <v>Building</v>
      </c>
      <c r="D1" s="1" t="s">
        <v>10</v>
      </c>
      <c r="E1" s="9" t="str">
        <f t="array" ref="E1:E2">if(row(E:E)=1,"Normalized Room",C:C&amp;" "&amp;D:D)</f>
        <v>Normalized Room</v>
      </c>
    </row>
    <row r="2">
      <c r="A2" s="5"/>
      <c r="B2" s="5"/>
      <c r="C2" s="6" t="e">
        <v>#N/A</v>
      </c>
      <c r="D2" s="5"/>
      <c r="E2" s="14" t="e">
        <v>#N/A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5" t="s">
        <v>21</v>
      </c>
      <c r="B1" s="15"/>
    </row>
    <row r="2" ht="23.25" customHeight="1">
      <c r="A2" s="16" t="s">
        <v>22</v>
      </c>
      <c r="B2" s="17" t="s">
        <v>23</v>
      </c>
    </row>
    <row r="3" ht="23.25" customHeight="1">
      <c r="A3" s="18" t="s">
        <v>24</v>
      </c>
    </row>
    <row r="4" ht="23.25" customHeight="1">
      <c r="A4" s="19" t="s">
        <v>25</v>
      </c>
    </row>
    <row r="5">
      <c r="A5" s="20" t="s">
        <v>26</v>
      </c>
      <c r="B5" s="20"/>
    </row>
    <row r="6">
      <c r="A6" s="21" t="s">
        <v>27</v>
      </c>
      <c r="B6" s="22"/>
    </row>
  </sheetData>
  <mergeCells count="1">
    <mergeCell ref="B2:B4"/>
  </mergeCells>
  <drawing r:id="rId1"/>
</worksheet>
</file>