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84B027AA-74E1-4ADC-9D05-E8F65778C08A}" xr6:coauthVersionLast="47" xr6:coauthVersionMax="47" xr10:uidLastSave="{00000000-0000-0000-0000-000000000000}"/>
  <bookViews>
    <workbookView xWindow="28680" yWindow="-120" windowWidth="29040" windowHeight="15720" activeTab="10"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V791" i="15"/>
  <c r="AU791" i="15"/>
  <c r="AT791" i="15"/>
  <c r="AX790" i="15"/>
  <c r="AW790" i="15" s="1"/>
  <c r="AV790" i="15"/>
  <c r="AU790" i="15"/>
  <c r="AT790" i="15"/>
  <c r="AX789" i="15"/>
  <c r="AV789" i="15"/>
  <c r="AU789" i="15"/>
  <c r="AT789" i="15"/>
  <c r="AX788" i="15"/>
  <c r="AV788" i="15"/>
  <c r="AU788" i="15"/>
  <c r="AT788" i="15"/>
  <c r="AX787" i="15"/>
  <c r="AW787" i="15" s="1"/>
  <c r="AV787" i="15"/>
  <c r="AU787" i="15"/>
  <c r="AT787" i="15"/>
  <c r="AX786" i="15"/>
  <c r="AV786" i="15"/>
  <c r="AU786" i="15"/>
  <c r="AT786" i="15"/>
  <c r="AX785" i="15"/>
  <c r="AV785" i="15"/>
  <c r="AU785" i="15"/>
  <c r="AT785" i="15"/>
  <c r="AX784" i="15"/>
  <c r="AW784" i="15" s="1"/>
  <c r="AV784" i="15"/>
  <c r="AU784" i="15"/>
  <c r="AT784" i="15"/>
  <c r="AX783" i="15"/>
  <c r="AV783" i="15"/>
  <c r="AU783" i="15"/>
  <c r="AT783" i="15"/>
  <c r="AX782" i="15"/>
  <c r="AV782" i="15"/>
  <c r="AU782" i="15"/>
  <c r="AT782" i="15"/>
  <c r="AX781" i="15"/>
  <c r="AW781" i="15" s="1"/>
  <c r="AV781" i="15"/>
  <c r="AU781" i="15"/>
  <c r="AT781" i="15"/>
  <c r="AX780" i="15"/>
  <c r="AV780" i="15"/>
  <c r="AU780" i="15"/>
  <c r="AT780" i="15"/>
  <c r="AX779" i="15"/>
  <c r="AV779" i="15"/>
  <c r="AU779" i="15"/>
  <c r="AT779" i="15"/>
  <c r="AX778" i="15"/>
  <c r="AW778" i="15" s="1"/>
  <c r="AV778" i="15"/>
  <c r="AU778" i="15"/>
  <c r="AT778" i="15"/>
  <c r="AX777" i="15"/>
  <c r="AV777" i="15"/>
  <c r="AU777" i="15"/>
  <c r="AT777" i="15"/>
  <c r="AX776" i="15"/>
  <c r="AV776" i="15"/>
  <c r="AU776" i="15"/>
  <c r="AT776" i="15"/>
  <c r="AX775" i="15"/>
  <c r="AW775" i="15" s="1"/>
  <c r="AV775" i="15"/>
  <c r="AU775" i="15"/>
  <c r="AT775" i="15"/>
  <c r="AX774" i="15"/>
  <c r="AV774" i="15"/>
  <c r="AU774" i="15"/>
  <c r="AT774" i="15"/>
  <c r="AX773" i="15"/>
  <c r="AV773" i="15"/>
  <c r="AU773" i="15"/>
  <c r="AT773" i="15"/>
  <c r="AX772" i="15"/>
  <c r="AW772" i="15" s="1"/>
  <c r="AV772" i="15"/>
  <c r="AU772" i="15"/>
  <c r="AT772" i="15"/>
  <c r="AX771" i="15"/>
  <c r="AV771" i="15"/>
  <c r="AU771" i="15"/>
  <c r="AT771" i="15"/>
  <c r="AX770" i="15"/>
  <c r="AV770" i="15"/>
  <c r="AU770" i="15"/>
  <c r="AT770" i="15"/>
  <c r="AX769" i="15"/>
  <c r="AW769" i="15" s="1"/>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W730" i="15" s="1"/>
  <c r="AV730" i="15"/>
  <c r="AU730" i="15"/>
  <c r="AT730" i="15"/>
  <c r="AX729" i="15"/>
  <c r="AV729" i="15"/>
  <c r="AU729" i="15"/>
  <c r="AT729" i="15"/>
  <c r="AX728" i="15"/>
  <c r="AV728" i="15"/>
  <c r="AU728" i="15"/>
  <c r="AT728" i="15"/>
  <c r="AX727" i="15"/>
  <c r="AW727" i="15" s="1"/>
  <c r="AV727" i="15"/>
  <c r="AU727" i="15"/>
  <c r="AT727" i="15"/>
  <c r="AX726" i="15"/>
  <c r="AV726" i="15"/>
  <c r="AU726" i="15"/>
  <c r="AT726" i="15"/>
  <c r="AX725" i="15"/>
  <c r="AV725" i="15"/>
  <c r="AU725" i="15"/>
  <c r="AT725" i="15"/>
  <c r="AX724" i="15"/>
  <c r="AW724" i="15" s="1"/>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W706" i="15" s="1"/>
  <c r="AV706" i="15"/>
  <c r="AU706" i="15"/>
  <c r="AT706" i="15"/>
  <c r="AX705" i="15"/>
  <c r="AV705" i="15"/>
  <c r="AU705" i="15"/>
  <c r="AT705" i="15"/>
  <c r="AX704" i="15"/>
  <c r="AV704" i="15"/>
  <c r="AU704" i="15"/>
  <c r="AT704" i="15"/>
  <c r="AX703" i="15"/>
  <c r="AW703" i="15" s="1"/>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W679" i="15" s="1"/>
  <c r="AV679" i="15"/>
  <c r="AU679" i="15"/>
  <c r="AT679" i="15"/>
  <c r="AX678" i="15"/>
  <c r="AV678" i="15"/>
  <c r="AU678" i="15"/>
  <c r="AT678" i="15"/>
  <c r="AX677" i="15"/>
  <c r="AV677" i="15"/>
  <c r="AU677" i="15"/>
  <c r="AT677" i="15"/>
  <c r="AX676" i="15"/>
  <c r="AW676" i="15" s="1"/>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529" i="15" l="1"/>
  <c r="AW535" i="15"/>
  <c r="AW541" i="15"/>
  <c r="AW550" i="15"/>
  <c r="AW556" i="15"/>
  <c r="AW568" i="15"/>
  <c r="AW577" i="15"/>
  <c r="AW583" i="15"/>
  <c r="AW589" i="15"/>
  <c r="AW595" i="15"/>
  <c r="AW601" i="15"/>
  <c r="AW610" i="15"/>
  <c r="AW616" i="15"/>
  <c r="AW622" i="15"/>
  <c r="AW628" i="15"/>
  <c r="AW634" i="15"/>
  <c r="AW637" i="15"/>
  <c r="AW643" i="15"/>
  <c r="AW646" i="15"/>
  <c r="AW649" i="15"/>
  <c r="AW652" i="15"/>
  <c r="AW655" i="15"/>
  <c r="AW658" i="15"/>
  <c r="AW661" i="15"/>
  <c r="AW664" i="15"/>
  <c r="AW667" i="15"/>
  <c r="AW670" i="15"/>
  <c r="AW673" i="15"/>
  <c r="AW682" i="15"/>
  <c r="AW685" i="15"/>
  <c r="AW688" i="15"/>
  <c r="AW691" i="15"/>
  <c r="AW694" i="15"/>
  <c r="AW697" i="15"/>
  <c r="AW700" i="15"/>
  <c r="AW709" i="15"/>
  <c r="AW712" i="15"/>
  <c r="AW715" i="15"/>
  <c r="AW718" i="15"/>
  <c r="AW721" i="15"/>
  <c r="AW733" i="15"/>
  <c r="AW538" i="15"/>
  <c r="AW547" i="15"/>
  <c r="AW562" i="15"/>
  <c r="AW574" i="15"/>
  <c r="AW607" i="15"/>
  <c r="AW526" i="15"/>
  <c r="AW532" i="15"/>
  <c r="AW544" i="15"/>
  <c r="AW553" i="15"/>
  <c r="AW559" i="15"/>
  <c r="AW565" i="15"/>
  <c r="AW571" i="15"/>
  <c r="AW580" i="15"/>
  <c r="AW586" i="15"/>
  <c r="AW592" i="15"/>
  <c r="AW598" i="15"/>
  <c r="AW604" i="15"/>
  <c r="AW613" i="15"/>
  <c r="AW619" i="15"/>
  <c r="AW625" i="15"/>
  <c r="AW631" i="15"/>
  <c r="AW640" i="15"/>
  <c r="AW536" i="15"/>
  <c r="AW545" i="15"/>
  <c r="AW551" i="15"/>
  <c r="AW563" i="15"/>
  <c r="AW575" i="15"/>
  <c r="AW587" i="15"/>
  <c r="AW602" i="15"/>
  <c r="AW617" i="15"/>
  <c r="AW632" i="15"/>
  <c r="AW641" i="15"/>
  <c r="AW656" i="15"/>
  <c r="AW668" i="15"/>
  <c r="AW683" i="15"/>
  <c r="AW695" i="15"/>
  <c r="AW707" i="15"/>
  <c r="AW716" i="15"/>
  <c r="AW725" i="15"/>
  <c r="AW728" i="15"/>
  <c r="AW731" i="15"/>
  <c r="AW770" i="15"/>
  <c r="AW773" i="15"/>
  <c r="AW776" i="15"/>
  <c r="AW779" i="15"/>
  <c r="AW782" i="15"/>
  <c r="AW785" i="15"/>
  <c r="AW788" i="15"/>
  <c r="AW791" i="15"/>
  <c r="AW539" i="15"/>
  <c r="AW542" i="15"/>
  <c r="AW548" i="15"/>
  <c r="AW554" i="15"/>
  <c r="AW560" i="15"/>
  <c r="AW569" i="15"/>
  <c r="AW593" i="15"/>
  <c r="AW599" i="15"/>
  <c r="AW608" i="15"/>
  <c r="AW614" i="15"/>
  <c r="AW623" i="15"/>
  <c r="AW629" i="15"/>
  <c r="AW635" i="15"/>
  <c r="AW644" i="15"/>
  <c r="AW650" i="15"/>
  <c r="AW659" i="15"/>
  <c r="AW665" i="15"/>
  <c r="AW674" i="15"/>
  <c r="AW680" i="15"/>
  <c r="AW689" i="15"/>
  <c r="AW698" i="15"/>
  <c r="AW704" i="15"/>
  <c r="AW713" i="15"/>
  <c r="AW722" i="15"/>
  <c r="AW557" i="15"/>
  <c r="AW566" i="15"/>
  <c r="AW572" i="15"/>
  <c r="AW590" i="15"/>
  <c r="AW596" i="15"/>
  <c r="AW605" i="15"/>
  <c r="AW611" i="15"/>
  <c r="AW620" i="15"/>
  <c r="AW626" i="15"/>
  <c r="AW638" i="15"/>
  <c r="AW647" i="15"/>
  <c r="AW653" i="15"/>
  <c r="AW662" i="15"/>
  <c r="AW671" i="15"/>
  <c r="AW677" i="15"/>
  <c r="AW686" i="15"/>
  <c r="AW692" i="15"/>
  <c r="AW701" i="15"/>
  <c r="AW710" i="15"/>
  <c r="AW719" i="15"/>
  <c r="AW414" i="15"/>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L465" i="15"/>
  <c r="AN464" i="15"/>
  <c r="AM464" i="15" s="1"/>
  <c r="AL464" i="15"/>
  <c r="AN463" i="15"/>
  <c r="AL463" i="15"/>
  <c r="AN462" i="15"/>
  <c r="AL462" i="15"/>
  <c r="AN461" i="15"/>
  <c r="AL461" i="15"/>
  <c r="AN460" i="15"/>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L441" i="15"/>
  <c r="AN440" i="15"/>
  <c r="AM440" i="15" s="1"/>
  <c r="AL440" i="15"/>
  <c r="AN439" i="15"/>
  <c r="AL439" i="15"/>
  <c r="AN438" i="15"/>
  <c r="AL438" i="15"/>
  <c r="AN437" i="15"/>
  <c r="AL437" i="15"/>
  <c r="AN436" i="15"/>
  <c r="AL436" i="15"/>
  <c r="AN435" i="15"/>
  <c r="AL435" i="15"/>
  <c r="AN434" i="15"/>
  <c r="AM434" i="15" s="1"/>
  <c r="AL434" i="15"/>
  <c r="AN433" i="15"/>
  <c r="AL433" i="15"/>
  <c r="AN432" i="15"/>
  <c r="AL432" i="15"/>
  <c r="AN431" i="15"/>
  <c r="AL431" i="15"/>
  <c r="AN430" i="15"/>
  <c r="AL430" i="15"/>
  <c r="AN429" i="15"/>
  <c r="AL429" i="15"/>
  <c r="AN428" i="15"/>
  <c r="AM428" i="15" s="1"/>
  <c r="AL428" i="15"/>
  <c r="AN427" i="15"/>
  <c r="AL427" i="15"/>
  <c r="AN426" i="15"/>
  <c r="AL426" i="15"/>
  <c r="AN425" i="15"/>
  <c r="AL425" i="15"/>
  <c r="AN424" i="15"/>
  <c r="AL424" i="15"/>
  <c r="AN423" i="15"/>
  <c r="AL423" i="15"/>
  <c r="AN422" i="15"/>
  <c r="AM422" i="15" s="1"/>
  <c r="AL422" i="15"/>
  <c r="AN421" i="15"/>
  <c r="AL421" i="15"/>
  <c r="AN420" i="15"/>
  <c r="AL420" i="15"/>
  <c r="AN419" i="15"/>
  <c r="AL419" i="15"/>
  <c r="AN418" i="15"/>
  <c r="AL418" i="15"/>
  <c r="AN417" i="15"/>
  <c r="AL417" i="15"/>
  <c r="AN416" i="15"/>
  <c r="AM416" i="15" s="1"/>
  <c r="AL416" i="15"/>
  <c r="AN415" i="15"/>
  <c r="AL415" i="15"/>
  <c r="AN414" i="15"/>
  <c r="AL414" i="15"/>
  <c r="AN413" i="15"/>
  <c r="AL413" i="15"/>
  <c r="AN412" i="15"/>
  <c r="AL412" i="15"/>
  <c r="AN411" i="15"/>
  <c r="AL411" i="15"/>
  <c r="AN410" i="15"/>
  <c r="AM410" i="15" s="1"/>
  <c r="AL410" i="15"/>
  <c r="AN409" i="15"/>
  <c r="AL409" i="15"/>
  <c r="AN408" i="15"/>
  <c r="AL408" i="15"/>
  <c r="AN407" i="15"/>
  <c r="AL407" i="15"/>
  <c r="AN406" i="15"/>
  <c r="AL406" i="15"/>
  <c r="AN405" i="15"/>
  <c r="AL405" i="15"/>
  <c r="AN404" i="15"/>
  <c r="AM404" i="15" s="1"/>
  <c r="AL404" i="15"/>
  <c r="AN403" i="15"/>
  <c r="AL403" i="15"/>
  <c r="AN402" i="15"/>
  <c r="AL402" i="15"/>
  <c r="AN401" i="15"/>
  <c r="AL401" i="15"/>
  <c r="AN400" i="15"/>
  <c r="AL400" i="15"/>
  <c r="AN399" i="15"/>
  <c r="AL399" i="15"/>
  <c r="AN398" i="15"/>
  <c r="AM398" i="15" s="1"/>
  <c r="AL398" i="15"/>
  <c r="AN397" i="15"/>
  <c r="AL397" i="15"/>
  <c r="AN396" i="15"/>
  <c r="AL396" i="15"/>
  <c r="AN395" i="15"/>
  <c r="AL395" i="15"/>
  <c r="AN394" i="15"/>
  <c r="AL394" i="15"/>
  <c r="AN393" i="15"/>
  <c r="AL393" i="15"/>
  <c r="AN392" i="15"/>
  <c r="AM392" i="15" s="1"/>
  <c r="AL392" i="15"/>
  <c r="AN391" i="15"/>
  <c r="AL391" i="15"/>
  <c r="AN390" i="15"/>
  <c r="AL390" i="15"/>
  <c r="AN389" i="15"/>
  <c r="AL389" i="15"/>
  <c r="AN388" i="15"/>
  <c r="AL388" i="15"/>
  <c r="AN387" i="15"/>
  <c r="AL387" i="15"/>
  <c r="AN386" i="15"/>
  <c r="AM386" i="15" s="1"/>
  <c r="AL386" i="15"/>
  <c r="AN385" i="15"/>
  <c r="AL385" i="15"/>
  <c r="AN384" i="15"/>
  <c r="AL384" i="15"/>
  <c r="AN383" i="15"/>
  <c r="AL383" i="15"/>
  <c r="AN382" i="15"/>
  <c r="AL382" i="15"/>
  <c r="AN381" i="15"/>
  <c r="AL381" i="15"/>
  <c r="AN380" i="15"/>
  <c r="AM380" i="15" s="1"/>
  <c r="AL380" i="15"/>
  <c r="AN379" i="15"/>
  <c r="AL379" i="15"/>
  <c r="AN378" i="15"/>
  <c r="AL378" i="15"/>
  <c r="AN377" i="15"/>
  <c r="AL377" i="15"/>
  <c r="AN376" i="15"/>
  <c r="AL376" i="15"/>
  <c r="AN375" i="15"/>
  <c r="AL375" i="15"/>
  <c r="AN374" i="15"/>
  <c r="AL374" i="15"/>
  <c r="AN373" i="15"/>
  <c r="AL373" i="15"/>
  <c r="AN372" i="15"/>
  <c r="AL372" i="15"/>
  <c r="AN371" i="15"/>
  <c r="AM371" i="15" s="1"/>
  <c r="AL371" i="15"/>
  <c r="AN370" i="15"/>
  <c r="AL370" i="15"/>
  <c r="AN369" i="15"/>
  <c r="AL369" i="15"/>
  <c r="AN368" i="15"/>
  <c r="AL368" i="15"/>
  <c r="AN367" i="15"/>
  <c r="AL367" i="15"/>
  <c r="AN366" i="15"/>
  <c r="AL366" i="15"/>
  <c r="AN365" i="15"/>
  <c r="AM365" i="15" s="1"/>
  <c r="AL365" i="15"/>
  <c r="AN364" i="15"/>
  <c r="AL364" i="15"/>
  <c r="AN363" i="15"/>
  <c r="AL363" i="15"/>
  <c r="AN362" i="15"/>
  <c r="AL362" i="15"/>
  <c r="AN361" i="15"/>
  <c r="AL361" i="15"/>
  <c r="AN360" i="15"/>
  <c r="AL360" i="15"/>
  <c r="AN359" i="15"/>
  <c r="AM359" i="15" s="1"/>
  <c r="AL359" i="15"/>
  <c r="AN358" i="15"/>
  <c r="AL358" i="15"/>
  <c r="AN357" i="15"/>
  <c r="AL357" i="15"/>
  <c r="AN356" i="15"/>
  <c r="AL356" i="15"/>
  <c r="AN355" i="15"/>
  <c r="AL355" i="15"/>
  <c r="AN354" i="15"/>
  <c r="AL354" i="15"/>
  <c r="AN353" i="15"/>
  <c r="AM353" i="15" s="1"/>
  <c r="AL353" i="15"/>
  <c r="AN352" i="15"/>
  <c r="AL352" i="15"/>
  <c r="AN351" i="15"/>
  <c r="AL351" i="15"/>
  <c r="AN350" i="15"/>
  <c r="AL350" i="15"/>
  <c r="AN349" i="15"/>
  <c r="AL349" i="15"/>
  <c r="AN348" i="15"/>
  <c r="AL348" i="15"/>
  <c r="AN347" i="15"/>
  <c r="AM347" i="15" s="1"/>
  <c r="AL347" i="15"/>
  <c r="AN346" i="15"/>
  <c r="AL346" i="15"/>
  <c r="AN345" i="15"/>
  <c r="AL345" i="15"/>
  <c r="AN344" i="15"/>
  <c r="AL344" i="15"/>
  <c r="AN343" i="15"/>
  <c r="AL343" i="15"/>
  <c r="AN342" i="15"/>
  <c r="AL342" i="15"/>
  <c r="AN341" i="15"/>
  <c r="AM341" i="15" s="1"/>
  <c r="AL341" i="15"/>
  <c r="AN340" i="15"/>
  <c r="AL340" i="15"/>
  <c r="AN339" i="15"/>
  <c r="AL339" i="15"/>
  <c r="AN338" i="15"/>
  <c r="AL338" i="15"/>
  <c r="AN337" i="15"/>
  <c r="AL337" i="15"/>
  <c r="AN336" i="15"/>
  <c r="AL336" i="15"/>
  <c r="AN335" i="15"/>
  <c r="AM335" i="15" s="1"/>
  <c r="AL335" i="15"/>
  <c r="AN334" i="15"/>
  <c r="AL334" i="15"/>
  <c r="AN333" i="15"/>
  <c r="AL333" i="15"/>
  <c r="AN332" i="15"/>
  <c r="AL332" i="15"/>
  <c r="AN331" i="15"/>
  <c r="AL331" i="15"/>
  <c r="AN330" i="15"/>
  <c r="AL330" i="15"/>
  <c r="AN329" i="15"/>
  <c r="AM329" i="15" s="1"/>
  <c r="AL329" i="15"/>
  <c r="AN328" i="15"/>
  <c r="AL328" i="15"/>
  <c r="AN327" i="15"/>
  <c r="AL327" i="15"/>
  <c r="AN326" i="15"/>
  <c r="AL326" i="15"/>
  <c r="AN325" i="15"/>
  <c r="AL325" i="15"/>
  <c r="AN324" i="15"/>
  <c r="AL324" i="15"/>
  <c r="AN323" i="15"/>
  <c r="AM323" i="15" s="1"/>
  <c r="AL323" i="15"/>
  <c r="AN322" i="15"/>
  <c r="AL322" i="15"/>
  <c r="AN321" i="15"/>
  <c r="AL321" i="15"/>
  <c r="AN320" i="15"/>
  <c r="AL320" i="15"/>
  <c r="AN319" i="15"/>
  <c r="AL319" i="15"/>
  <c r="AN318" i="15"/>
  <c r="AL318" i="15"/>
  <c r="AN317" i="15"/>
  <c r="AM317" i="15" s="1"/>
  <c r="AL317" i="15"/>
  <c r="AN316" i="15"/>
  <c r="AL316" i="15"/>
  <c r="AN315" i="15"/>
  <c r="AL315" i="15"/>
  <c r="AN314" i="15"/>
  <c r="AL314" i="15"/>
  <c r="AN313" i="15"/>
  <c r="AL313" i="15"/>
  <c r="AN312" i="15"/>
  <c r="AL312" i="15"/>
  <c r="AN311" i="15"/>
  <c r="AM311" i="15" s="1"/>
  <c r="AL311" i="15"/>
  <c r="AN310" i="15"/>
  <c r="AL310" i="15"/>
  <c r="AN309" i="15"/>
  <c r="AL309" i="15"/>
  <c r="AN308" i="15"/>
  <c r="AL308" i="15"/>
  <c r="AN307" i="15"/>
  <c r="AL307" i="15"/>
  <c r="AN306" i="15"/>
  <c r="AL306" i="15"/>
  <c r="AN305" i="15"/>
  <c r="AM305" i="15" s="1"/>
  <c r="AL305" i="15"/>
  <c r="AN304" i="15"/>
  <c r="AL304" i="15"/>
  <c r="AN303" i="15"/>
  <c r="AL303" i="15"/>
  <c r="AN302" i="15"/>
  <c r="AL302" i="15"/>
  <c r="AN301" i="15"/>
  <c r="AL301" i="15"/>
  <c r="AN300" i="15"/>
  <c r="AL300" i="15"/>
  <c r="AN299" i="15"/>
  <c r="AM299" i="15" s="1"/>
  <c r="AL299" i="15"/>
  <c r="AN298" i="15"/>
  <c r="AL298" i="15"/>
  <c r="AN297" i="15"/>
  <c r="AL297" i="15"/>
  <c r="AN296" i="15"/>
  <c r="AL296" i="15"/>
  <c r="AN295" i="15"/>
  <c r="AL295" i="15"/>
  <c r="AN294" i="15"/>
  <c r="AL294" i="15"/>
  <c r="AN293" i="15"/>
  <c r="AM293" i="15" s="1"/>
  <c r="AL293" i="15"/>
  <c r="AN292" i="15"/>
  <c r="AL292" i="15"/>
  <c r="AN291" i="15"/>
  <c r="AL291" i="15"/>
  <c r="AN290" i="15"/>
  <c r="AL290" i="15"/>
  <c r="AN289" i="15"/>
  <c r="AL289" i="15"/>
  <c r="AN288" i="15"/>
  <c r="AL288" i="15"/>
  <c r="AN287" i="15"/>
  <c r="AM287" i="15" s="1"/>
  <c r="AL287" i="15"/>
  <c r="AN286" i="15"/>
  <c r="AL286" i="15"/>
  <c r="AN285" i="15"/>
  <c r="AL285" i="15"/>
  <c r="AN284" i="15"/>
  <c r="AL284" i="15"/>
  <c r="AN283" i="15"/>
  <c r="AL283" i="15"/>
  <c r="AN282" i="15"/>
  <c r="AL282" i="15"/>
  <c r="AN281" i="15"/>
  <c r="AM281" i="15" s="1"/>
  <c r="AL281" i="15"/>
  <c r="AN280" i="15"/>
  <c r="AL280" i="15"/>
  <c r="AN279" i="15"/>
  <c r="AL279" i="15"/>
  <c r="AN278" i="15"/>
  <c r="AL278" i="15"/>
  <c r="AN277" i="15"/>
  <c r="AL277" i="15"/>
  <c r="AN276" i="15"/>
  <c r="AL276" i="15"/>
  <c r="AN275" i="15"/>
  <c r="AM275" i="15" s="1"/>
  <c r="AL275" i="15"/>
  <c r="AN274" i="15"/>
  <c r="AL274" i="15"/>
  <c r="AN273" i="15"/>
  <c r="AL273" i="15"/>
  <c r="AN272" i="15"/>
  <c r="AL272" i="15"/>
  <c r="AN271" i="15"/>
  <c r="AL271" i="15"/>
  <c r="AN270" i="15"/>
  <c r="AL270" i="15"/>
  <c r="AN269" i="15"/>
  <c r="AM269" i="15" s="1"/>
  <c r="AL269" i="15"/>
  <c r="AN268" i="15"/>
  <c r="AL268" i="15"/>
  <c r="AN267" i="15"/>
  <c r="AL267" i="15"/>
  <c r="AN266" i="15"/>
  <c r="AL266" i="15"/>
  <c r="AN265" i="15"/>
  <c r="AL265" i="15"/>
  <c r="AN264" i="15"/>
  <c r="AL264" i="15"/>
  <c r="AN263" i="15"/>
  <c r="AM263" i="15" s="1"/>
  <c r="AL263" i="15"/>
  <c r="AN262" i="15"/>
  <c r="AL262" i="15"/>
  <c r="AN261" i="15"/>
  <c r="AL261" i="15"/>
  <c r="AN260" i="15"/>
  <c r="AL260" i="15"/>
  <c r="AN259" i="15"/>
  <c r="AL259" i="15"/>
  <c r="AN258" i="15"/>
  <c r="AL258" i="15"/>
  <c r="AN257" i="15"/>
  <c r="AM257" i="15" s="1"/>
  <c r="AL257" i="15"/>
  <c r="AN256" i="15"/>
  <c r="AL256" i="15"/>
  <c r="AN255" i="15"/>
  <c r="AL255" i="15"/>
  <c r="AN254" i="15"/>
  <c r="AL254" i="15"/>
  <c r="AN253" i="15"/>
  <c r="AL253" i="15"/>
  <c r="AN252" i="15"/>
  <c r="AL252" i="15"/>
  <c r="AN251" i="15"/>
  <c r="AM251" i="15" s="1"/>
  <c r="AL251" i="15"/>
  <c r="AN250" i="15"/>
  <c r="AL250" i="15"/>
  <c r="AN249" i="15"/>
  <c r="AL249" i="15"/>
  <c r="AN248" i="15"/>
  <c r="AL248" i="15"/>
  <c r="AN247" i="15"/>
  <c r="AL247" i="15"/>
  <c r="AN246" i="15"/>
  <c r="AL246" i="15"/>
  <c r="AN245" i="15"/>
  <c r="AM245" i="15" s="1"/>
  <c r="AL245" i="15"/>
  <c r="AN244" i="15"/>
  <c r="AL244" i="15"/>
  <c r="AN243" i="15"/>
  <c r="AL243" i="15"/>
  <c r="AN242" i="15"/>
  <c r="AL242" i="15"/>
  <c r="AN241" i="15"/>
  <c r="AL241" i="15"/>
  <c r="AN240" i="15"/>
  <c r="AL240" i="15"/>
  <c r="AN239" i="15"/>
  <c r="AM239" i="15" s="1"/>
  <c r="AL239" i="15"/>
  <c r="AN238" i="15"/>
  <c r="AL238" i="15"/>
  <c r="AN237" i="15"/>
  <c r="AL237" i="15"/>
  <c r="AN236" i="15"/>
  <c r="AL236" i="15"/>
  <c r="AN235" i="15"/>
  <c r="AL235" i="15"/>
  <c r="AN234" i="15"/>
  <c r="AL234" i="15"/>
  <c r="AN233" i="15"/>
  <c r="AM233" i="15" s="1"/>
  <c r="AL233" i="15"/>
  <c r="AN232" i="15"/>
  <c r="AL232" i="15"/>
  <c r="AN231" i="15"/>
  <c r="AL231" i="15"/>
  <c r="AN230" i="15"/>
  <c r="AL230" i="15"/>
  <c r="AN229" i="15"/>
  <c r="AL229" i="15"/>
  <c r="AN228" i="15"/>
  <c r="AL228" i="15"/>
  <c r="AN227" i="15"/>
  <c r="AM227" i="15" s="1"/>
  <c r="AL227" i="15"/>
  <c r="AN226" i="15"/>
  <c r="AL226" i="15"/>
  <c r="AN225" i="15"/>
  <c r="AL225" i="15"/>
  <c r="AN224" i="15"/>
  <c r="AL224" i="15"/>
  <c r="AN223" i="15"/>
  <c r="AL223" i="15"/>
  <c r="AN222" i="15"/>
  <c r="AL222" i="15"/>
  <c r="AN221" i="15"/>
  <c r="AM221" i="15" s="1"/>
  <c r="AL221" i="15"/>
  <c r="AN220" i="15"/>
  <c r="AL220" i="15"/>
  <c r="AN219" i="15"/>
  <c r="AL219" i="15"/>
  <c r="AN218" i="15"/>
  <c r="AL218" i="15"/>
  <c r="AN217" i="15"/>
  <c r="AL217" i="15"/>
  <c r="AN216" i="15"/>
  <c r="AL216" i="15"/>
  <c r="AN215" i="15"/>
  <c r="AM215" i="15" s="1"/>
  <c r="AL215" i="15"/>
  <c r="AN214" i="15"/>
  <c r="AL214" i="15"/>
  <c r="AN213" i="15"/>
  <c r="AL213" i="15"/>
  <c r="AN212" i="15"/>
  <c r="AL212" i="15"/>
  <c r="AN211" i="15"/>
  <c r="AL211" i="15"/>
  <c r="AN210" i="15"/>
  <c r="AL210" i="15"/>
  <c r="AN209" i="15"/>
  <c r="AM209" i="15" s="1"/>
  <c r="AL209" i="15"/>
  <c r="AN208" i="15"/>
  <c r="AL208" i="15"/>
  <c r="AN207" i="15"/>
  <c r="AL207" i="15"/>
  <c r="AN206" i="15"/>
  <c r="AL206" i="15"/>
  <c r="AN205" i="15"/>
  <c r="AL205" i="15"/>
  <c r="AN204" i="15"/>
  <c r="AL204" i="15"/>
  <c r="AN203" i="15"/>
  <c r="AM203" i="15" s="1"/>
  <c r="AL203" i="15"/>
  <c r="AN202" i="15"/>
  <c r="AL202" i="15"/>
  <c r="AN201" i="15"/>
  <c r="AL201" i="15"/>
  <c r="AN200" i="15"/>
  <c r="AL200" i="15"/>
  <c r="AN199" i="15"/>
  <c r="AL199" i="15"/>
  <c r="AN198" i="15"/>
  <c r="AL198" i="15"/>
  <c r="AN197" i="15"/>
  <c r="AM197" i="15" s="1"/>
  <c r="AL197" i="15"/>
  <c r="AN196" i="15"/>
  <c r="AL196" i="15"/>
  <c r="AN195" i="15"/>
  <c r="AL195" i="15"/>
  <c r="AN194" i="15"/>
  <c r="AL194" i="15"/>
  <c r="AN193" i="15"/>
  <c r="AL193" i="15"/>
  <c r="AN192" i="15"/>
  <c r="AL192" i="15"/>
  <c r="AN191" i="15"/>
  <c r="AM191" i="15" s="1"/>
  <c r="AL191" i="15"/>
  <c r="AN190" i="15"/>
  <c r="AL190" i="15"/>
  <c r="AN189" i="15"/>
  <c r="AL189" i="15"/>
  <c r="AN188" i="15"/>
  <c r="AL188" i="15"/>
  <c r="AN187" i="15"/>
  <c r="AL187" i="15"/>
  <c r="AN186" i="15"/>
  <c r="AL186" i="15"/>
  <c r="AN185" i="15"/>
  <c r="AM185" i="15" s="1"/>
  <c r="AL185" i="15"/>
  <c r="AN184" i="15"/>
  <c r="AL184" i="15"/>
  <c r="AN183" i="15"/>
  <c r="AL183" i="15"/>
  <c r="AN182" i="15"/>
  <c r="AL182" i="15"/>
  <c r="AN181" i="15"/>
  <c r="AL181" i="15"/>
  <c r="AN180" i="15"/>
  <c r="AL180" i="15"/>
  <c r="AN179" i="15"/>
  <c r="AM179" i="15" s="1"/>
  <c r="AL179" i="15"/>
  <c r="AN178" i="15"/>
  <c r="AL178" i="15"/>
  <c r="AN177" i="15"/>
  <c r="AL177" i="15"/>
  <c r="AN176" i="15"/>
  <c r="AL176" i="15"/>
  <c r="AN175" i="15"/>
  <c r="AL175" i="15"/>
  <c r="AN174" i="15"/>
  <c r="AL174" i="15"/>
  <c r="AN173" i="15"/>
  <c r="AM173" i="15" s="1"/>
  <c r="AL173" i="15"/>
  <c r="AN172" i="15"/>
  <c r="AL172" i="15"/>
  <c r="AN171" i="15"/>
  <c r="AL171" i="15"/>
  <c r="AN170" i="15"/>
  <c r="AL170" i="15"/>
  <c r="AN169" i="15"/>
  <c r="AL169" i="15"/>
  <c r="AN168" i="15"/>
  <c r="AL168" i="15"/>
  <c r="AN167" i="15"/>
  <c r="AM167" i="15" s="1"/>
  <c r="AL167" i="15"/>
  <c r="AN166" i="15"/>
  <c r="AL166" i="15"/>
  <c r="AN165" i="15"/>
  <c r="AL165" i="15"/>
  <c r="AN164" i="15"/>
  <c r="AL164" i="15"/>
  <c r="AN163" i="15"/>
  <c r="AL163" i="15"/>
  <c r="AN162" i="15"/>
  <c r="AL162" i="15"/>
  <c r="AN161" i="15"/>
  <c r="AM161" i="15" s="1"/>
  <c r="AL161" i="15"/>
  <c r="AN160" i="15"/>
  <c r="AL160" i="15"/>
  <c r="AN159" i="15"/>
  <c r="AL159" i="15"/>
  <c r="AN158" i="15"/>
  <c r="AL158" i="15"/>
  <c r="AN157" i="15"/>
  <c r="AL157" i="15"/>
  <c r="AN156" i="15"/>
  <c r="AL156" i="15"/>
  <c r="AN155" i="15"/>
  <c r="AM155" i="15" s="1"/>
  <c r="AL155" i="15"/>
  <c r="AN154" i="15"/>
  <c r="AL154" i="15"/>
  <c r="AN153" i="15"/>
  <c r="AL153" i="15"/>
  <c r="AN152" i="15"/>
  <c r="AL152" i="15"/>
  <c r="AN151" i="15"/>
  <c r="AL151" i="15"/>
  <c r="AN150" i="15"/>
  <c r="AL150" i="15"/>
  <c r="AN149" i="15"/>
  <c r="AM149" i="15" s="1"/>
  <c r="AL149" i="15"/>
  <c r="AN148" i="15"/>
  <c r="AL148" i="15"/>
  <c r="AN147" i="15"/>
  <c r="AL147" i="15"/>
  <c r="AN146" i="15"/>
  <c r="AL146" i="15"/>
  <c r="AN145" i="15"/>
  <c r="AL145" i="15"/>
  <c r="AN144" i="15"/>
  <c r="AL144" i="15"/>
  <c r="AN143" i="15"/>
  <c r="AM143" i="15" s="1"/>
  <c r="AL143" i="15"/>
  <c r="AN142" i="15"/>
  <c r="AL142" i="15"/>
  <c r="AN141" i="15"/>
  <c r="AL141" i="15"/>
  <c r="AN140" i="15"/>
  <c r="AL140" i="15"/>
  <c r="AN139" i="15"/>
  <c r="AL139" i="15"/>
  <c r="AN138" i="15"/>
  <c r="AL138" i="15"/>
  <c r="AN137" i="15"/>
  <c r="AM137" i="15" s="1"/>
  <c r="AL137" i="15"/>
  <c r="AN136" i="15"/>
  <c r="AL136" i="15"/>
  <c r="AN135" i="15"/>
  <c r="AL135" i="15"/>
  <c r="AN134" i="15"/>
  <c r="AL134" i="15"/>
  <c r="AN133" i="15"/>
  <c r="AL133" i="15"/>
  <c r="AN132" i="15"/>
  <c r="AL132" i="15"/>
  <c r="AN131" i="15"/>
  <c r="AM131" i="15" s="1"/>
  <c r="AL131" i="15"/>
  <c r="AN130" i="15"/>
  <c r="AL130" i="15"/>
  <c r="AN129" i="15"/>
  <c r="AL129" i="15"/>
  <c r="AN128" i="15"/>
  <c r="AL128" i="15"/>
  <c r="AN127" i="15"/>
  <c r="AL127" i="15"/>
  <c r="AN126" i="15"/>
  <c r="AL126" i="15"/>
  <c r="AN125" i="15"/>
  <c r="AM125" i="15" s="1"/>
  <c r="AL125" i="15"/>
  <c r="AN124" i="15"/>
  <c r="AL124" i="15"/>
  <c r="AN123" i="15"/>
  <c r="AL123" i="15"/>
  <c r="AN122" i="15"/>
  <c r="AL122" i="15"/>
  <c r="AN121" i="15"/>
  <c r="AL121" i="15"/>
  <c r="AN120" i="15"/>
  <c r="AL120" i="15"/>
  <c r="AN119" i="15"/>
  <c r="AM119" i="15" s="1"/>
  <c r="AL119" i="15"/>
  <c r="AN118" i="15"/>
  <c r="AL118" i="15"/>
  <c r="AN117" i="15"/>
  <c r="AL117" i="15"/>
  <c r="AN116" i="15"/>
  <c r="AL116" i="15"/>
  <c r="AN115" i="15"/>
  <c r="AL115" i="15"/>
  <c r="AN114" i="15"/>
  <c r="AL114" i="15"/>
  <c r="AN113" i="15"/>
  <c r="AM113" i="15" s="1"/>
  <c r="AL113" i="15"/>
  <c r="AN112" i="15"/>
  <c r="AL112" i="15"/>
  <c r="AN111" i="15"/>
  <c r="AL111" i="15"/>
  <c r="AN110" i="15"/>
  <c r="AL110" i="15"/>
  <c r="AN109" i="15"/>
  <c r="AL109" i="15"/>
  <c r="AN108" i="15"/>
  <c r="AL108" i="15"/>
  <c r="AN107" i="15"/>
  <c r="AM107" i="15" s="1"/>
  <c r="AL107" i="15"/>
  <c r="AN106" i="15"/>
  <c r="AL106" i="15"/>
  <c r="AN105" i="15"/>
  <c r="AL105" i="15"/>
  <c r="AN104" i="15"/>
  <c r="AL104" i="15"/>
  <c r="AN103" i="15"/>
  <c r="AL103" i="15"/>
  <c r="AN102" i="15"/>
  <c r="AL102" i="15"/>
  <c r="AN101" i="15"/>
  <c r="AM101" i="15" s="1"/>
  <c r="AL101" i="15"/>
  <c r="AN100" i="15"/>
  <c r="AL100" i="15"/>
  <c r="AN99" i="15"/>
  <c r="AL99" i="15"/>
  <c r="AN98" i="15"/>
  <c r="AL98" i="15"/>
  <c r="AN97" i="15"/>
  <c r="AL97" i="15"/>
  <c r="AN96" i="15"/>
  <c r="AL96" i="15"/>
  <c r="AN95" i="15"/>
  <c r="AM95" i="15" s="1"/>
  <c r="AL95" i="15"/>
  <c r="AN94" i="15"/>
  <c r="AL94" i="15"/>
  <c r="AN93" i="15"/>
  <c r="AL93" i="15"/>
  <c r="AN92" i="15"/>
  <c r="AL92" i="15"/>
  <c r="AN91" i="15"/>
  <c r="AL91" i="15"/>
  <c r="AN90" i="15"/>
  <c r="AL90" i="15"/>
  <c r="AN89" i="15"/>
  <c r="AM89" i="15" s="1"/>
  <c r="AL89" i="15"/>
  <c r="AN88" i="15"/>
  <c r="AL88" i="15"/>
  <c r="AN87" i="15"/>
  <c r="AL87" i="15"/>
  <c r="AN86" i="15"/>
  <c r="AL86" i="15"/>
  <c r="AN85" i="15"/>
  <c r="AL85" i="15"/>
  <c r="AN84" i="15"/>
  <c r="AL84" i="15"/>
  <c r="AN83" i="15"/>
  <c r="AM83" i="15" s="1"/>
  <c r="AL83" i="15"/>
  <c r="AN82" i="15"/>
  <c r="AL82" i="15"/>
  <c r="AN81" i="15"/>
  <c r="AL81" i="15"/>
  <c r="AN80" i="15"/>
  <c r="AL80" i="15"/>
  <c r="AN79" i="15"/>
  <c r="AL79" i="15"/>
  <c r="AN78" i="15"/>
  <c r="AL78" i="15"/>
  <c r="AN77" i="15"/>
  <c r="AM77" i="15" s="1"/>
  <c r="AL77" i="15"/>
  <c r="AN76" i="15"/>
  <c r="AL76" i="15"/>
  <c r="AN75" i="15"/>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L63" i="15"/>
  <c r="AN62" i="15"/>
  <c r="AL62" i="15"/>
  <c r="AN61" i="15"/>
  <c r="AL61" i="15"/>
  <c r="AN60" i="15"/>
  <c r="AL60" i="15"/>
  <c r="AN59" i="15"/>
  <c r="AM59" i="15" s="1"/>
  <c r="AL59" i="15"/>
  <c r="AN58" i="15"/>
  <c r="AL58" i="15"/>
  <c r="AN57" i="15"/>
  <c r="AL57" i="15"/>
  <c r="AN56" i="15"/>
  <c r="AL56" i="15"/>
  <c r="AN55" i="15"/>
  <c r="AL55" i="15"/>
  <c r="AN54" i="15"/>
  <c r="AL54" i="15"/>
  <c r="AN53" i="15"/>
  <c r="AM53" i="15" s="1"/>
  <c r="AL53" i="15"/>
  <c r="AN52" i="15"/>
  <c r="AL52" i="15"/>
  <c r="AN51" i="15"/>
  <c r="AL51" i="15"/>
  <c r="AN50" i="15"/>
  <c r="AL50" i="15"/>
  <c r="AN49" i="15"/>
  <c r="AL49" i="15"/>
  <c r="AN48" i="15"/>
  <c r="AL48" i="15"/>
  <c r="AN47" i="15"/>
  <c r="AM47" i="15" s="1"/>
  <c r="AL47" i="15"/>
  <c r="AN46" i="15"/>
  <c r="AL46" i="15"/>
  <c r="AN45" i="15"/>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L15" i="15"/>
  <c r="AN14" i="15"/>
  <c r="AL14" i="15"/>
  <c r="AN13" i="15"/>
  <c r="AL13" i="15"/>
  <c r="AN12" i="15"/>
  <c r="AL12" i="15"/>
  <c r="AN11" i="15"/>
  <c r="AM11" i="15" s="1"/>
  <c r="AL11" i="15"/>
  <c r="AN10" i="15"/>
  <c r="AL10" i="15"/>
  <c r="AN9" i="15"/>
  <c r="AL9" i="15"/>
  <c r="AN8" i="15"/>
  <c r="AL8" i="15"/>
  <c r="AN7" i="15"/>
  <c r="AL7" i="15"/>
  <c r="AN6" i="15"/>
  <c r="AL6" i="15"/>
  <c r="AN5" i="15"/>
  <c r="AM5" i="15" s="1"/>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377" i="15" l="1"/>
  <c r="AM383" i="15"/>
  <c r="AM389" i="15"/>
  <c r="AM395" i="15"/>
  <c r="AM401" i="15"/>
  <c r="AM407" i="15"/>
  <c r="AM413" i="15"/>
  <c r="AM419" i="15"/>
  <c r="AM425" i="15"/>
  <c r="AM768" i="15"/>
  <c r="AM771" i="15"/>
  <c r="AM3" i="15"/>
  <c r="AM9" i="15"/>
  <c r="AM45" i="15"/>
  <c r="AM51" i="15"/>
  <c r="AM57" i="15"/>
  <c r="AM63" i="15"/>
  <c r="AM75" i="15"/>
  <c r="AM81" i="15"/>
  <c r="AM87" i="15"/>
  <c r="AM93" i="15"/>
  <c r="AM99" i="15"/>
  <c r="AM105" i="15"/>
  <c r="AM111" i="15"/>
  <c r="AM117" i="15"/>
  <c r="AM123" i="15"/>
  <c r="AM129" i="15"/>
  <c r="AM135"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57" i="15"/>
  <c r="AM363" i="15"/>
  <c r="AM97" i="15"/>
  <c r="AM103" i="15"/>
  <c r="AM109" i="15"/>
  <c r="AM115" i="15"/>
  <c r="AM121" i="15"/>
  <c r="AM774" i="15"/>
  <c r="AM777" i="15"/>
  <c r="AM780" i="15"/>
  <c r="AM783" i="15"/>
  <c r="AM786" i="15"/>
  <c r="AM789" i="15"/>
  <c r="AM15" i="15"/>
  <c r="AM27" i="15"/>
  <c r="AM141" i="15"/>
  <c r="AM333" i="15"/>
  <c r="AM339" i="15"/>
  <c r="AM345" i="15"/>
  <c r="AM351" i="15"/>
  <c r="AM369" i="15"/>
  <c r="AM375" i="15"/>
  <c r="AM381" i="15"/>
  <c r="AM387" i="15"/>
  <c r="AM393" i="15"/>
  <c r="AM399" i="15"/>
  <c r="AM405" i="15"/>
  <c r="AM411" i="15"/>
  <c r="AM417" i="15"/>
  <c r="AM423" i="15"/>
  <c r="AM429" i="15"/>
  <c r="AM435" i="15"/>
  <c r="AM441" i="15"/>
  <c r="AM406" i="15"/>
  <c r="AM412" i="15"/>
  <c r="AM418" i="15"/>
  <c r="AM424" i="15"/>
  <c r="AM430" i="15"/>
  <c r="AM460" i="15"/>
  <c r="AM466" i="15"/>
  <c r="AM133" i="15"/>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<sst xmlns="http://schemas.openxmlformats.org/spreadsheetml/2006/main" count="13877" uniqueCount="2722">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</sst>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15</v>
      </c>
      <c r="C3" s="4">
        <f>+VLOOKUP(B3,$K$3:$L$14,2,0)</f>
        <v>8</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2714</v>
      </c>
      <c r="I10" s="3"/>
      <c r="K10" s="5" t="s">
        <v>15</v>
      </c>
      <c r="L10" s="4">
        <v>8</v>
      </c>
      <c r="M10" s="4" t="str">
        <f t="shared" si="0"/>
        <v>X</v>
      </c>
      <c r="N10" s="4" t="str">
        <f t="shared" si="1"/>
        <v>X</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Août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1491290.9</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1491290.9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36264.07</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-16803.27</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110202.41999999998</v>
      </c>
      <c r="C10" s="15"/>
      <c r="D10" s="20" t="s">
        <v>29</v>
      </c>
      <c r="E10" s="21">
        <f>-SUMIFS(BV_Data_An_Cour!$AN:$AN,BV_Data_An_Cour!$AP:$AP,$A$1,BV_Data_An_Cour!$AQ:$AQ,$D10)</f>
        <v>428721.73</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468579.27999999997</v>
      </c>
      <c r="C11" s="15"/>
      <c r="D11" s="20" t="s">
        <v>31</v>
      </c>
      <c r="E11" s="21">
        <f>-SUMIFS(BV_Data_An_Cour!$AN:$AN,BV_Data_An_Cour!$AP:$AP,$A$1,BV_Data_An_Cour!$AQ:$AQ,$D11)</f>
        <v>17990.990000000049</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91662.57</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13762.85</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-1376034.9900000002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16569.62</v>
      </c>
      <c r="F15" s="3"/>
      <c r="G15" s="3"/>
      <c r="H15" s="3"/>
      <c r="I15" s="3"/>
      <c r="J15" s="3"/>
      <c r="K15" s="3"/>
      <c r="L15" s="3"/>
      <c r="M15" s="3"/>
      <c r="N15" s="3"/>
      <c r="O15" s="3"/>
      <c r="P15" s="3"/>
      <c r="Q15" s="3"/>
      <c r="R15" s="3"/>
      <c r="S15" s="3"/>
      <c r="T15" s="3"/>
      <c r="U15" s="3"/>
      <c r="V15" s="3"/>
      <c r="W15" s="3"/>
      <c r="X15" s="3"/>
      <c r="Y15" s="3"/>
    </row>
    <row r="16" spans="1:25">
      <c r="A16" s="17" t="s">
        <v>40</v>
      </c>
      <c r="B16" s="18">
        <f>+SUM(B8:B15)</f>
        <v>-750935.11000000022</v>
      </c>
      <c r="C16" s="19"/>
      <c r="D16" s="17" t="s">
        <v>41</v>
      </c>
      <c r="E16" s="18">
        <f>+SUM(E10:E15)</f>
        <v>568707.76</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8348619.5</v>
      </c>
      <c r="C18" s="15"/>
      <c r="D18" s="20" t="s">
        <v>43</v>
      </c>
      <c r="E18" s="21">
        <f>-SUMIFS(BV_Data_An_Cour!$AN:$AN,BV_Data_An_Cour!$AP:$AP,$A$1,BV_Data_An_Cour!$AQ:$AQ,$D18)</f>
        <v>9579961.3499999996</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379125.25</v>
      </c>
      <c r="C19" s="15"/>
      <c r="D19" s="20" t="s">
        <v>45</v>
      </c>
      <c r="E19" s="21">
        <f>-SUMIFS(BV_Data_An_Cour!$AN:$AN,BV_Data_An_Cour!$AP:$AP,$A$1,BV_Data_An_Cour!$AQ:$AQ,$D19)</f>
        <v>0</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279394.93</v>
      </c>
      <c r="C20" s="15"/>
      <c r="D20" s="17" t="s">
        <v>47</v>
      </c>
      <c r="E20" s="18">
        <f>+SUM(E18:E19)</f>
        <v>9579961.3499999996</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9007139.6799999997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387045.32999999996</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117137.62</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6475.74</v>
      </c>
      <c r="C24" s="15"/>
      <c r="D24" s="20" t="s">
        <v>53</v>
      </c>
      <c r="E24" s="21">
        <f>-SUMIFS(BV_Data_An_Cour!$AN:$AN,BV_Data_An_Cour!$AP:$AP,$A$1,BV_Data_An_Cour!$AQ:$AQ,$D24)</f>
        <v>86139.169999999984</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-16613.07</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269684.21000000002</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590322.11999999988</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259546.88000000003</v>
      </c>
      <c r="C30" s="19"/>
      <c r="D30" s="23" t="s">
        <v>59</v>
      </c>
      <c r="E30" s="24">
        <f>+E5+E7+E16+E20+E28</f>
        <v>10738991.229999999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10007042.35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11893.560000000012</v>
      </c>
      <c r="C37" s="15"/>
      <c r="D37" s="20" t="s">
        <v>67</v>
      </c>
      <c r="E37" s="21">
        <f>-SUMIFS(BV_Data_An_Cour!$AN:$AN,BV_Data_An_Cour!$AP:$AP,$A$1,BV_Data_An_Cour!$AQ:$AQ,$D37)</f>
        <v>3511004.68</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104510.88</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38047.460000000021</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9724.4599999999919</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3511004.68</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9575.0100000000093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173751.37000000002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14249995.909999998</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2649276.810000001</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6892350.3700000001</v>
      </c>
      <c r="C53" s="19"/>
      <c r="D53" s="23" t="s">
        <v>85</v>
      </c>
      <c r="E53" s="24">
        <f>SUM(E48:E51)</f>
        <v>2649396.810000001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16899392.719999999</v>
      </c>
      <c r="C56" s="19"/>
      <c r="D56" s="23" t="s">
        <v>87</v>
      </c>
      <c r="E56" s="24">
        <f>+E53+E45</f>
        <v>16899392.719999999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Août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101</v>
      </c>
      <c r="D4" s="160">
        <f>+Print_Mois!$D$13+Print_Mois!$D$15</f>
        <v>0</v>
      </c>
      <c r="E4" s="160">
        <f>+Print_Mois!$O$13+Print_Mois!$O$15</f>
        <v>0</v>
      </c>
      <c r="F4" s="161">
        <f t="shared" ref="F4:F15" si="0">+IFERROR($C4-D4,"")</f>
        <v>101</v>
      </c>
      <c r="G4" s="162">
        <f t="shared" ref="G4:G15" si="1">+IFERROR($C4-E4,"")</f>
        <v>101</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235199.51000000117</v>
      </c>
      <c r="D5" s="166">
        <f>+Print_Mois!$F$13+Print_Mois!$F$15</f>
        <v>0</v>
      </c>
      <c r="E5" s="166">
        <f>+Print_Mois!$Q$13+Print_Mois!$Q$15</f>
        <v>0</v>
      </c>
      <c r="F5" s="167">
        <f t="shared" si="0"/>
        <v>235199.51000000117</v>
      </c>
      <c r="G5" s="168">
        <f t="shared" si="1"/>
        <v>235199.51000000117</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2328.7080198019917</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79967.140000000014</v>
      </c>
      <c r="D7" s="166">
        <f>+Print_Mois!$F$31</f>
        <v>0</v>
      </c>
      <c r="E7" s="166">
        <f>+Print_Mois!$Q$31</f>
        <v>0</v>
      </c>
      <c r="F7" s="167">
        <f t="shared" si="0"/>
        <v>79967.140000000014</v>
      </c>
      <c r="G7" s="168">
        <f t="shared" si="1"/>
        <v>79967.140000000014</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0.33999705186460472</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122847.57</v>
      </c>
      <c r="D9" s="166">
        <f>+Print_Mois!$F$24</f>
        <v>0</v>
      </c>
      <c r="E9" s="166">
        <f>+Print_Mois!$Q$24</f>
        <v>0</v>
      </c>
      <c r="F9" s="167">
        <f t="shared" si="0"/>
        <v>122847.57</v>
      </c>
      <c r="G9" s="168">
        <f t="shared" si="1"/>
        <v>122847.57</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1216.3125742574259</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42122.739999999991</v>
      </c>
      <c r="D11" s="166">
        <f>+Print_Mois!$F$32</f>
        <v>0</v>
      </c>
      <c r="E11" s="166">
        <f>+Print_Mois!$Q$32</f>
        <v>0</v>
      </c>
      <c r="F11" s="167">
        <f t="shared" si="0"/>
        <v>42122.739999999991</v>
      </c>
      <c r="G11" s="168">
        <f t="shared" si="1"/>
        <v>42122.739999999991</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0.34288622884441256</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59851.50999999998</v>
      </c>
      <c r="D13" s="166">
        <f>+Print_Mois!$F$41-D7-D11</f>
        <v>0</v>
      </c>
      <c r="E13" s="166">
        <f>+Print_Mois!$Q$41-E7-E11</f>
        <v>0</v>
      </c>
      <c r="F13" s="167">
        <f t="shared" si="0"/>
        <v>59851.50999999998</v>
      </c>
      <c r="G13" s="168">
        <f t="shared" si="1"/>
        <v>59851.50999999998</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592.58920792079186</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111634</v>
      </c>
      <c r="D15" s="166">
        <f>+Print_Mois!$F$83</f>
        <v>0</v>
      </c>
      <c r="E15" s="166">
        <f>+Print_Mois!$Q$83</f>
        <v>0</v>
      </c>
      <c r="F15" s="167">
        <f t="shared" si="0"/>
        <v>111634</v>
      </c>
      <c r="G15" s="168">
        <f t="shared" si="1"/>
        <v>111634</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7</v>
      </c>
      <c r="D21" s="160">
        <f>+Print_Mois!$D$97</f>
        <v>0</v>
      </c>
      <c r="E21" s="160">
        <f>+Print_Mois!$O$97</f>
        <v>0</v>
      </c>
      <c r="F21" s="161">
        <f t="shared" ref="F21:F32" si="11">+IFERROR($C21-D21,"")</f>
        <v>7</v>
      </c>
      <c r="G21" s="162">
        <f t="shared" ref="G21:G32" si="12">+IFERROR($C21-E21,"")</f>
        <v>7</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13552.750000000015</v>
      </c>
      <c r="D22" s="166">
        <f>+Print_Mois!$F$97</f>
        <v>0</v>
      </c>
      <c r="E22" s="166">
        <f>+Print_Mois!$Q$97</f>
        <v>0</v>
      </c>
      <c r="F22" s="167">
        <f t="shared" si="11"/>
        <v>13552.750000000015</v>
      </c>
      <c r="G22" s="168">
        <f t="shared" si="12"/>
        <v>13552.750000000015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1936.1071428571449</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15643.099999999999</v>
      </c>
      <c r="D24" s="166">
        <f>+Print_Mois!$F$113</f>
        <v>0</v>
      </c>
      <c r="E24" s="166">
        <f>+Print_Mois!$Q$113</f>
        <v>0</v>
      </c>
      <c r="F24" s="167">
        <f t="shared" si="11"/>
        <v>15643.099999999999</v>
      </c>
      <c r="G24" s="168">
        <f t="shared" si="12"/>
        <v>15643.099999999999</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1.1542380697644377</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17260.04</v>
      </c>
      <c r="D26" s="166">
        <f>+Print_Mois!$F$106</f>
        <v>0</v>
      </c>
      <c r="E26" s="166">
        <f>+Print_Mois!$Q$106</f>
        <v>0</v>
      </c>
      <c r="F26" s="167">
        <f t="shared" si="11"/>
        <v>17260.04</v>
      </c>
      <c r="G26" s="168">
        <f t="shared" si="12"/>
        <v>17260.04</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2465.7200000000003</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3753.7700000000004</v>
      </c>
      <c r="D28" s="166">
        <f>+Print_Mois!$F$114</f>
        <v>0</v>
      </c>
      <c r="E28" s="166">
        <f>+Print_Mois!$Q$114</f>
        <v>0</v>
      </c>
      <c r="F28" s="167">
        <f t="shared" si="11"/>
        <v>3753.7700000000004</v>
      </c>
      <c r="G28" s="168">
        <f t="shared" si="12"/>
        <v>3753.7700000000004</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0.21748327350342178</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1164.3199999999997</v>
      </c>
      <c r="D30" s="166">
        <f>+Print_Mois!$F$123-D24-D28</f>
        <v>0</v>
      </c>
      <c r="E30" s="166">
        <f>+Print_Mois!$Q$123-E24-E28</f>
        <v>0</v>
      </c>
      <c r="F30" s="167">
        <f t="shared" si="11"/>
        <v>1164.3199999999997</v>
      </c>
      <c r="G30" s="168">
        <f t="shared" si="12"/>
        <v>1164.3199999999997</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166.33142857142852</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168635.71999999997</v>
      </c>
      <c r="D38" s="200">
        <f>+Print_Mois!$E$195</f>
        <v>0</v>
      </c>
      <c r="E38" s="200">
        <f>+Print_Mois!$P$195</f>
        <v>0</v>
      </c>
      <c r="F38" s="201">
        <f t="shared" ref="F38:F47" si="22">+IFERROR($C38-D38,"")</f>
        <v>168635.71999999997</v>
      </c>
      <c r="G38" s="202">
        <f t="shared" ref="G38:G47" si="23">+IFERROR($C38-E38,"")</f>
        <v>168635.71999999997</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96153.150000000038</v>
      </c>
      <c r="D39" s="200">
        <f>+Print_Mois!$F$195</f>
        <v>0</v>
      </c>
      <c r="E39" s="200">
        <f>+Print_Mois!$Q$195</f>
        <v>0</v>
      </c>
      <c r="F39" s="201">
        <f t="shared" si="22"/>
        <v>96153.150000000038</v>
      </c>
      <c r="G39" s="202">
        <f t="shared" si="23"/>
        <v>96153.150000000038</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120.29804526748967</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178.61732142857156</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-2570.5499999999993</v>
      </c>
      <c r="D42" s="166">
        <f>+Print_Mois!$F$185</f>
        <v>0</v>
      </c>
      <c r="E42" s="166">
        <f>+Print_Mois!$Q$185</f>
        <v>0</v>
      </c>
      <c r="F42" s="167">
        <f t="shared" si="22"/>
        <v>-2570.5499999999993</v>
      </c>
      <c r="G42" s="168">
        <f t="shared" si="23"/>
        <v>-2570.5499999999993</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52081.18</v>
      </c>
      <c r="D43" s="166">
        <f>+Print_Mois!$F$211</f>
        <v>0</v>
      </c>
      <c r="E43" s="166">
        <f>+Print_Mois!$Q$211</f>
        <v>0</v>
      </c>
      <c r="F43" s="167">
        <f t="shared" si="22"/>
        <v>52081.18</v>
      </c>
      <c r="G43" s="168">
        <f t="shared" si="23"/>
        <v>52081.18</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28839.19999999999</v>
      </c>
      <c r="D44" s="166">
        <f>+SUM(Print_Mois!$F$199:$F$205)</f>
        <v>0</v>
      </c>
      <c r="E44" s="166">
        <f>+SUM(Print_Mois!$Q$199:$Q$205)</f>
        <v>0</v>
      </c>
      <c r="F44" s="167">
        <f t="shared" si="22"/>
        <v>28839.19999999999</v>
      </c>
      <c r="G44" s="168">
        <f t="shared" si="23"/>
        <v>28839.19999999999</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23241.98000000001</v>
      </c>
      <c r="D45" s="166">
        <f>+SUM(Print_Mois!$F$206:$F$210)</f>
        <v>0</v>
      </c>
      <c r="E45" s="166">
        <f>+SUM(Print_Mois!$Q$206:$Q$210)</f>
        <v>0</v>
      </c>
      <c r="F45" s="167">
        <f t="shared" si="22"/>
        <v>23241.98000000001</v>
      </c>
      <c r="G45" s="168">
        <f t="shared" si="23"/>
        <v>23241.98000000001</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0.30883836473079374</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-1865.7200000000048</v>
      </c>
      <c r="D47" s="184">
        <f>+Print_Mois!$F$214</f>
        <v>0</v>
      </c>
      <c r="E47" s="184">
        <f>+Print_Mois!$Q$214</f>
        <v>0</v>
      </c>
      <c r="F47" s="185">
        <f t="shared" si="22"/>
        <v>-1865.7200000000048</v>
      </c>
      <c r="G47" s="186">
        <f t="shared" si="23"/>
        <v>-1865.7200000000048</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595734.62000000011</v>
      </c>
      <c r="D50" s="200">
        <f>+Print_Mois!$D$315</f>
        <v>0</v>
      </c>
      <c r="E50" s="200">
        <f>+Print_Mois!$O$315</f>
        <v>0</v>
      </c>
      <c r="F50" s="201">
        <f t="shared" ref="F50:F59" si="27">+IFERROR($C50-D50,"")</f>
        <v>595734.62000000011</v>
      </c>
      <c r="G50" s="202">
        <f t="shared" ref="G50:G59" si="28">+IFERROR($C50-E50,"")</f>
        <v>595734.62000000011</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46936.479999999981</v>
      </c>
      <c r="D51" s="166">
        <f>+Print_Mois!$D$296</f>
        <v>0</v>
      </c>
      <c r="E51" s="166">
        <f>+Print_Mois!$O$296</f>
        <v>0</v>
      </c>
      <c r="F51" s="167">
        <f t="shared" si="27"/>
        <v>46936.479999999981</v>
      </c>
      <c r="G51" s="168">
        <f t="shared" si="28"/>
        <v>46936.479999999981</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116016.64000000001</v>
      </c>
      <c r="D52" s="166">
        <f>+Print_Mois!$D$298</f>
        <v>0</v>
      </c>
      <c r="E52" s="166">
        <f>+Print_Mois!$O$298</f>
        <v>0</v>
      </c>
      <c r="F52" s="167">
        <f t="shared" si="27"/>
        <v>116016.64000000001</v>
      </c>
      <c r="G52" s="168">
        <f t="shared" si="28"/>
        <v>116016.64000000001</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347042.66000000015</v>
      </c>
      <c r="D53" s="166">
        <f>+Print_Mois!$D$301</f>
        <v>0</v>
      </c>
      <c r="E53" s="166">
        <f>+Print_Mois!$O$301</f>
        <v>0</v>
      </c>
      <c r="F53" s="167">
        <f t="shared" si="27"/>
        <v>347042.66000000015</v>
      </c>
      <c r="G53" s="168">
        <f t="shared" si="28"/>
        <v>347042.66000000015</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34509.509999999951</v>
      </c>
      <c r="D54" s="166">
        <f>+Print_Mois!$D$308</f>
        <v>0</v>
      </c>
      <c r="E54" s="166">
        <f>+Print_Mois!$O$308</f>
        <v>0</v>
      </c>
      <c r="F54" s="167">
        <f t="shared" si="27"/>
        <v>34509.509999999951</v>
      </c>
      <c r="G54" s="168">
        <f t="shared" si="28"/>
        <v>34509.509999999951</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51229.330000000075</v>
      </c>
      <c r="D55" s="166">
        <f t="shared" si="31"/>
        <v>0</v>
      </c>
      <c r="E55" s="166">
        <f t="shared" si="31"/>
        <v>0</v>
      </c>
      <c r="F55" s="167">
        <f t="shared" si="27"/>
        <v>51229.330000000075</v>
      </c>
      <c r="G55" s="168">
        <f t="shared" si="28"/>
        <v>51229.330000000075</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140444.1800000004</v>
      </c>
      <c r="D56" s="200">
        <f>+Print_Mois!$F$315</f>
        <v>0</v>
      </c>
      <c r="E56" s="200">
        <f>+Print_Mois!$Q$315</f>
        <v>0</v>
      </c>
      <c r="F56" s="201">
        <f t="shared" si="27"/>
        <v>140444.1800000004</v>
      </c>
      <c r="G56" s="202">
        <f t="shared" si="28"/>
        <v>140444.1800000004</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96.577119341563744</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517.93142857142868</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17289.459999999992</v>
      </c>
      <c r="D59" s="184">
        <f>+Print_Mois!$F$321</f>
        <v>0</v>
      </c>
      <c r="E59" s="184">
        <f>+Print_Mois!$Q$321</f>
        <v>0</v>
      </c>
      <c r="F59" s="185">
        <f t="shared" si="27"/>
        <v>17289.459999999992</v>
      </c>
      <c r="G59" s="186">
        <f t="shared" si="28"/>
        <v>17289.459999999992</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0.22357993075407429</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55128.310000000012</v>
      </c>
      <c r="D64" s="166">
        <f>+Print_Mois!$Z$415+Print_Mois!$Z$435</f>
        <v>0</v>
      </c>
      <c r="E64" s="166">
        <f>+Print_Mois!$AL$415+Print_Mois!$AL$435</f>
        <v>0</v>
      </c>
      <c r="F64" s="167">
        <f t="shared" si="32"/>
        <v>55128.310000000012</v>
      </c>
      <c r="G64" s="168">
        <f t="shared" si="32"/>
        <v>55128.310000000012</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50995.739999999976</v>
      </c>
      <c r="D65" s="166">
        <f>+Print_Mois!$Z$453-Print_Mois!$Z$435</f>
        <v>0</v>
      </c>
      <c r="E65" s="166">
        <f>+Print_Mois!$AL$453-Print_Mois!$AL$435</f>
        <v>0</v>
      </c>
      <c r="F65" s="167">
        <f t="shared" si="32"/>
        <v>50995.739999999976</v>
      </c>
      <c r="G65" s="168">
        <f t="shared" si="32"/>
        <v>50995.739999999976</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36314.119999999995</v>
      </c>
      <c r="D66" s="166">
        <f>+Print_Mois!$Z$416</f>
        <v>0</v>
      </c>
      <c r="E66" s="166">
        <f>+Print_Mois!$AL$416</f>
        <v>0</v>
      </c>
      <c r="F66" s="167">
        <f t="shared" si="32"/>
        <v>36314.119999999995</v>
      </c>
      <c r="G66" s="168">
        <f t="shared" si="32"/>
        <v>36314.119999999995</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30033.23000000001</v>
      </c>
      <c r="D67" s="184">
        <f>+Print_Mois!$Z$482-D32-D15</f>
        <v>0</v>
      </c>
      <c r="E67" s="184">
        <f>+Print_Mois!$AL$482-E32-E15</f>
        <v>0</v>
      </c>
      <c r="F67" s="185">
        <f t="shared" si="32"/>
        <v>30033.23000000001</v>
      </c>
      <c r="G67" s="186">
        <f t="shared" si="32"/>
        <v>30033.23000000001</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195485.91000000003</v>
      </c>
      <c r="D70" s="166">
        <f>+Print_Mois!$Z$420-Print_Mois!$Z$416+Print_Mois!$Z$435+Print_Mois!$Z$436+Print_Mois!$Z$437</f>
        <v>0</v>
      </c>
      <c r="E70" s="166">
        <f>+Print_Mois!$AL$420-Print_Mois!$AL$416+Print_Mois!$AL$435+Print_Mois!$AL$436+Print_Mois!$AL$437</f>
        <v>0</v>
      </c>
      <c r="F70" s="225">
        <f t="shared" ref="F70:G77" si="35">+IFERROR($C70-D70,"")</f>
        <v>195485.91000000003</v>
      </c>
      <c r="G70" s="226">
        <f t="shared" si="35"/>
        <v>195485.91000000003</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0.24204922125419578</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421861.04999999993</v>
      </c>
      <c r="D72" s="166">
        <f>+Print_Mois!$Z$467+Print_Mois!$Z$434+Print_Mois!$Z$438+Print_Mois!$Z$440+SUM(Print_Mois!$Z$441:$Z$449)+Print_Mois!$Z$439</f>
        <v>0</v>
      </c>
      <c r="E72" s="166">
        <f>+Print_Mois!$AL$467+Print_Mois!$AL$434+Print_Mois!$AL$438+Print_Mois!$AL$440+SUM(Print_Mois!$AL$441:$AL$449)+Print_Mois!$AL$439</f>
        <v>0</v>
      </c>
      <c r="F72" s="167">
        <f t="shared" si="35"/>
        <v>421861.04999999993</v>
      </c>
      <c r="G72" s="168">
        <f t="shared" si="35"/>
        <v>421861.04999999993</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0.5223452607401593</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331949.02000000176</v>
      </c>
      <c r="D74" s="200">
        <f>+Print_Mois!$Z$484+Print_Mois!$Z$416</f>
        <v>0</v>
      </c>
      <c r="E74" s="200">
        <f>+Print_Mois!$AL$484+Print_Mois!$AL$416</f>
        <v>0</v>
      </c>
      <c r="F74" s="201">
        <f t="shared" si="35"/>
        <v>331949.02000000176</v>
      </c>
      <c r="G74" s="202">
        <f t="shared" si="35"/>
        <v>331949.02000000176</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5.6628957481255023E-2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282024.86000000179</v>
      </c>
      <c r="D76" s="200">
        <f>+Print_Mois!$Z$499</f>
        <v>0</v>
      </c>
      <c r="E76" s="200">
        <f>+Print_Mois!$AL$499</f>
        <v>0</v>
      </c>
      <c r="F76" s="201">
        <f t="shared" si="35"/>
        <v>282024.86000000179</v>
      </c>
      <c r="G76" s="202">
        <f t="shared" si="35"/>
        <v>282024.86000000179</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4.8112128198471313E-2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272424.02000000176</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305546.86000000179</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Août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Août 2025</v>
      </c>
      <c r="C87" s="790">
        <f>+C76</f>
        <v>282024.86000000179</v>
      </c>
      <c r="D87" s="781">
        <f>+Print_AAD!AF499</f>
        <v>1830028.2600000009</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Août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Août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Août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4168866.0600000005</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5</v>
      </c>
      <c r="K6" s="253">
        <f t="shared" ref="K6:K12" si="0">IF(J6=0,0,L6/J6)</f>
        <v>1750.8000000000059</v>
      </c>
      <c r="L6" s="255">
        <f>-SUMIFS(BV_Data_An_Cour!$AM:$AM,BV_Data_An_Cour!$AP:$AP,$B6,BV_Data_An_Cour!$AQ:$AQ,$C6,BV_Data_An_Cour!$AR:$AR,L$2)</f>
        <v>8754.0000000000291</v>
      </c>
      <c r="M6" s="254">
        <f t="shared" ref="M6:M12" si="1">J6-D6</f>
        <v>5</v>
      </c>
      <c r="N6" s="255">
        <f t="shared" ref="N6:N12" si="2">L6-F6</f>
        <v>8754.0000000000291</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5</v>
      </c>
      <c r="S6" s="255">
        <f t="shared" ref="S6:S12" si="5">L6-Q6</f>
        <v>8754.0000000000291</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66</v>
      </c>
      <c r="K7" s="253">
        <f t="shared" si="0"/>
        <v>2480.8862121212223</v>
      </c>
      <c r="L7" s="255">
        <f>-SUMIFS(BV_Data_An_Cour!$AM:$AM,BV_Data_An_Cour!$AP:$AP,$B7,BV_Data_An_Cour!$AQ:$AQ,$C7,BV_Data_An_Cour!$AR:$AR,L$2)</f>
        <v>163738.49000000069</v>
      </c>
      <c r="M7" s="254">
        <f t="shared" si="1"/>
        <v>66</v>
      </c>
      <c r="N7" s="255">
        <f t="shared" si="2"/>
        <v>163738.49000000069</v>
      </c>
      <c r="O7" s="254">
        <f>SUMIFS(BV_Data_An_Prec!$AW:$AW,BV_Data_An_Prec!$AP:$AP,$B7,BV_Data_An_Prec!$AQ:$AQ,$C7,BV_Data_An_Prec!$AY:$AY,O$2)</f>
        <v>0</v>
      </c>
      <c r="P7" s="253">
        <f t="shared" si="3"/>
        <v>0</v>
      </c>
      <c r="Q7" s="255">
        <f>-SUMIFS(BV_Data_An_Prec!$AM:$AM,BV_Data_An_Prec!$AP:$AP,$B7,BV_Data_An_Prec!$AQ:$AQ,$C7,BV_Data_An_Prec!$AR:$AR,Q$2)</f>
        <v>0</v>
      </c>
      <c r="R7" s="254">
        <f t="shared" si="4"/>
        <v>66</v>
      </c>
      <c r="S7" s="255">
        <f t="shared" si="5"/>
        <v>163738.49000000069</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30</v>
      </c>
      <c r="K8" s="253">
        <f t="shared" si="0"/>
        <v>2043.5520000000008</v>
      </c>
      <c r="L8" s="255">
        <f>-SUMIFS(BV_Data_An_Cour!$AM:$AM,BV_Data_An_Cour!$AP:$AP,$B8,BV_Data_An_Cour!$AQ:$AQ,$C8,BV_Data_An_Cour!$AR:$AR,L$2)</f>
        <v>61306.560000000027</v>
      </c>
      <c r="M8" s="254">
        <f t="shared" si="1"/>
        <v>30</v>
      </c>
      <c r="N8" s="255">
        <f t="shared" si="2"/>
        <v>61306.560000000027</v>
      </c>
      <c r="O8" s="254">
        <f>SUMIFS(BV_Data_An_Prec!$AW:$AW,BV_Data_An_Prec!$AP:$AP,$B8,BV_Data_An_Prec!$AQ:$AQ,$C8,BV_Data_An_Prec!$AY:$AY,O$2)</f>
        <v>0</v>
      </c>
      <c r="P8" s="253">
        <f t="shared" si="3"/>
        <v>0</v>
      </c>
      <c r="Q8" s="255">
        <f>-SUMIFS(BV_Data_An_Prec!$AM:$AM,BV_Data_An_Prec!$AP:$AP,$B8,BV_Data_An_Prec!$AQ:$AQ,$C8,BV_Data_An_Prec!$AR:$AR,Q$2)</f>
        <v>0</v>
      </c>
      <c r="R8" s="254">
        <f t="shared" si="4"/>
        <v>30</v>
      </c>
      <c r="S8" s="255">
        <f t="shared" si="5"/>
        <v>61306.560000000027</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9</v>
      </c>
      <c r="K9" s="253">
        <f t="shared" si="0"/>
        <v>155.60666666671426</v>
      </c>
      <c r="L9" s="255">
        <f>-SUMIFS(BV_Data_An_Cour!$AM:$AM,BV_Data_An_Cour!$AP:$AP,$B9,BV_Data_An_Cour!$AQ:$AQ,$C9,BV_Data_An_Cour!$AR:$AR,L$2)</f>
        <v>1400.4600000004284</v>
      </c>
      <c r="M9" s="254">
        <f t="shared" si="1"/>
        <v>9</v>
      </c>
      <c r="N9" s="255">
        <f t="shared" si="2"/>
        <v>1400.4600000004284</v>
      </c>
      <c r="O9" s="254">
        <f>SUMIFS(BV_Data_An_Prec!$AW:$AW,BV_Data_An_Prec!$AP:$AP,$B9,BV_Data_An_Prec!$AQ:$AQ,$C9,BV_Data_An_Prec!$AY:$AY,O$2)</f>
        <v>0</v>
      </c>
      <c r="P9" s="253">
        <f t="shared" si="3"/>
        <v>0</v>
      </c>
      <c r="Q9" s="255">
        <f>-SUMIFS(BV_Data_An_Prec!$AM:$AM,BV_Data_An_Prec!$AP:$AP,$B9,BV_Data_An_Prec!$AQ:$AQ,$C9,BV_Data_An_Prec!$AR:$AR,Q$2)</f>
        <v>0</v>
      </c>
      <c r="R9" s="254">
        <f t="shared" si="4"/>
        <v>9</v>
      </c>
      <c r="S9" s="255">
        <f t="shared" si="5"/>
        <v>1400.4600000004284</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101</v>
      </c>
      <c r="K13" s="259">
        <f>IF(J13&lt;=0,0,L13/J13)</f>
        <v>2328.7080198019917</v>
      </c>
      <c r="L13" s="260">
        <f t="shared" ref="L13" si="7">+SUM(L6:L12)</f>
        <v>235199.51000000117</v>
      </c>
      <c r="M13" s="261">
        <f>+SUM(M6:M12)</f>
        <v>110</v>
      </c>
      <c r="N13" s="260">
        <f t="shared" ref="N13" si="8">+SUM(N6:N12)</f>
        <v>235199.51000000117</v>
      </c>
      <c r="O13" s="261">
        <f>+SUM(O6:O8)</f>
        <v>0</v>
      </c>
      <c r="P13" s="259">
        <f>IF(O13&lt;=0,0,Q13/O13)</f>
        <v>0</v>
      </c>
      <c r="Q13" s="260">
        <f t="shared" ref="Q13" si="9">+SUM(Q6:Q12)</f>
        <v>0</v>
      </c>
      <c r="R13" s="261">
        <f t="shared" ref="R13:S13" si="10">+SUM(R6:R12)</f>
        <v>110</v>
      </c>
      <c r="S13" s="260">
        <f t="shared" si="10"/>
        <v>235199.51000000117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0</v>
      </c>
      <c r="Q21" s="255">
        <f>-SUMIFS(BV_Data_An_Prec!$AM:$AM,BV_Data_An_Prec!$AP:$AP,$B21,BV_Data_An_Prec!$AQ:$AQ,$C21,BV_Data_An_Prec!$AR:$AR,Q$2)</f>
        <v>0</v>
      </c>
      <c r="R21" s="254">
        <f t="shared" ref="R21:R23" si="11">O21-K21</f>
        <v>0</v>
      </c>
      <c r="S21" s="255">
        <f t="shared" ref="S21:S24" si="12">L21-Q21</f>
        <v>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1216.3125742574259</v>
      </c>
      <c r="L22" s="255">
        <f>-SUMIFS(BV_Data_An_Cour!$AM:$AM,BV_Data_An_Cour!$AP:$AP,$B22,BV_Data_An_Cour!$AQ:$AQ,$C22,BV_Data_An_Cour!$AR:$AR,L$2)</f>
        <v>122847.57</v>
      </c>
      <c r="M22" s="254"/>
      <c r="N22" s="255">
        <f>L22-F22</f>
        <v>122847.57</v>
      </c>
      <c r="O22" s="254"/>
      <c r="P22" s="253">
        <f>IF(O13=0,0,Q22/(O13+O15))</f>
        <v>0</v>
      </c>
      <c r="Q22" s="255">
        <f>-SUMIFS(BV_Data_An_Prec!$AM:$AM,BV_Data_An_Prec!$AP:$AP,$B22,BV_Data_An_Prec!$AQ:$AQ,$C22,BV_Data_An_Prec!$AR:$AR,Q$2)</f>
        <v>0</v>
      </c>
      <c r="R22" s="254">
        <f t="shared" si="11"/>
        <v>-1216.3125742574259</v>
      </c>
      <c r="S22" s="255">
        <f t="shared" si="12"/>
        <v>122847.57</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101</v>
      </c>
      <c r="K24" s="259">
        <f>IF(J24&lt;=0,0,L24/J24)</f>
        <v>1216.3125742574259</v>
      </c>
      <c r="L24" s="260">
        <f>L21+L22+L23</f>
        <v>122847.57</v>
      </c>
      <c r="M24" s="274">
        <f>J24-D24</f>
        <v>101</v>
      </c>
      <c r="N24" s="260">
        <f>L24-F24</f>
        <v>122847.57</v>
      </c>
      <c r="O24" s="261">
        <f>+O15+O13</f>
        <v>0</v>
      </c>
      <c r="P24" s="259">
        <f>IF(O24&lt;=0,0,Q24/O24)</f>
        <v>0</v>
      </c>
      <c r="Q24" s="260">
        <f>Q21+Q22+Q23</f>
        <v>0</v>
      </c>
      <c r="R24" s="272"/>
      <c r="S24" s="260">
        <f t="shared" si="12"/>
        <v>122847.57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101</v>
      </c>
      <c r="K27" s="279">
        <f>IF(J27&lt;=0,0,L27/J27)</f>
        <v>3545.0205940594178</v>
      </c>
      <c r="L27" s="280">
        <f>L13+L17+L24+L19+L15</f>
        <v>358047.08000000118</v>
      </c>
      <c r="M27" s="281">
        <f>J27-D27</f>
        <v>101</v>
      </c>
      <c r="N27" s="280">
        <f>L27-F27</f>
        <v>358047.08000000118</v>
      </c>
      <c r="O27" s="281">
        <f>+O13+O15+O17</f>
        <v>0</v>
      </c>
      <c r="P27" s="279">
        <f>IF(O27&lt;=0,0,Q27/O27)</f>
        <v>0</v>
      </c>
      <c r="Q27" s="280">
        <f>Q13+Q17+Q24+Q19+Q15</f>
        <v>0</v>
      </c>
      <c r="R27" s="281">
        <f>J27-O27</f>
        <v>101</v>
      </c>
      <c r="S27" s="280">
        <f>L27-Q27</f>
        <v>358047.08000000118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0.33999705186460472</v>
      </c>
      <c r="K31" s="290">
        <f t="shared" ref="K31:K40" si="14">IF(L31=0,0,L31/J$24)</f>
        <v>791.75386138613874</v>
      </c>
      <c r="L31" s="253">
        <f>SUMIFS(BV_Data_An_Cour!$AM:$AM,BV_Data_An_Cour!$AP:$AP,$B31,BV_Data_An_Cour!$AQ:$AQ,$C31,BV_Data_An_Cour!$AR:$AR,L$2)</f>
        <v>79967.140000000014</v>
      </c>
      <c r="M31" s="252"/>
      <c r="N31" s="275">
        <f t="shared" ref="N31:N53" si="15">L31-F31</f>
        <v>79967.140000000014</v>
      </c>
      <c r="O31" s="291" t="e">
        <f>Q31/(Q15+Q13+Q17)</f>
        <v>#DIV/0!</v>
      </c>
      <c r="P31" s="290">
        <f t="shared" ref="P31:P40" si="16">IF(Q31=0,0,Q31/O$24)</f>
        <v>0</v>
      </c>
      <c r="Q31" s="253">
        <f>SUMIFS(BV_Data_An_Prec!$AM:$AM,BV_Data_An_Prec!$AP:$AP,$B31,BV_Data_An_Prec!$AQ:$AQ,$C31,BV_Data_An_Prec!$AR:$AR,Q$2)</f>
        <v>0</v>
      </c>
      <c r="R31" s="252"/>
      <c r="S31" s="275">
        <f t="shared" ref="S31:S53" si="17">L31-Q31</f>
        <v>79967.140000000014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0.34288622884441256</v>
      </c>
      <c r="K32" s="293">
        <f t="shared" si="14"/>
        <v>417.05683168316824</v>
      </c>
      <c r="L32" s="247">
        <f>SUMIFS(BV_Data_An_Cour!$AM:$AM,BV_Data_An_Cour!$AP:$AP,$B32,BV_Data_An_Cour!$AQ:$AQ,$C32,BV_Data_An_Cour!$AR:$AR,L$2)</f>
        <v>42122.739999999991</v>
      </c>
      <c r="M32" s="245"/>
      <c r="N32" s="295">
        <f t="shared" si="15"/>
        <v>42122.739999999991</v>
      </c>
      <c r="O32" s="294" t="e">
        <f>Q32/Q24</f>
        <v>#DIV/0!</v>
      </c>
      <c r="P32" s="293">
        <f t="shared" si="16"/>
        <v>0</v>
      </c>
      <c r="Q32" s="247">
        <f>SUMIFS(BV_Data_An_Prec!$AM:$AM,BV_Data_An_Prec!$AP:$AP,$B32,BV_Data_An_Prec!$AQ:$AQ,$C32,BV_Data_An_Prec!$AR:$AR,Q$2)</f>
        <v>0</v>
      </c>
      <c r="R32" s="245"/>
      <c r="S32" s="295">
        <f t="shared" si="17"/>
        <v>42122.739999999991</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-15.556534653465347</v>
      </c>
      <c r="L33" s="253">
        <f>SUMIFS(BV_Data_An_Cour!$AM:$AM,BV_Data_An_Cour!$AP:$AP,$B33,BV_Data_An_Cour!$AQ:$AQ,$C33,BV_Data_An_Cour!$AR:$AR,L$2)</f>
        <v>-1571.21</v>
      </c>
      <c r="M33" s="252"/>
      <c r="N33" s="275">
        <f t="shared" si="15"/>
        <v>-1571.21</v>
      </c>
      <c r="O33" s="252"/>
      <c r="P33" s="290">
        <f t="shared" si="16"/>
        <v>0</v>
      </c>
      <c r="Q33" s="253">
        <f>SUMIFS(BV_Data_An_Prec!$AM:$AM,BV_Data_An_Prec!$AP:$AP,$B33,BV_Data_An_Prec!$AQ:$AQ,$C33,BV_Data_An_Prec!$AR:$AR,Q$2)</f>
        <v>0</v>
      </c>
      <c r="R33" s="252"/>
      <c r="S33" s="275">
        <f t="shared" si="17"/>
        <v>-1571.21</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22.439603960396035</v>
      </c>
      <c r="L35" s="247">
        <f>SUMIFS(BV_Data_An_Cour!$AM:$AM,BV_Data_An_Cour!$AP:$AP,$B35,BV_Data_An_Cour!$AQ:$AQ,$C35,BV_Data_An_Cour!$AR:$AR,L$2)</f>
        <v>2266.3999999999996</v>
      </c>
      <c r="M35" s="245"/>
      <c r="N35" s="295">
        <f t="shared" si="15"/>
        <v>2266.3999999999996</v>
      </c>
      <c r="O35" s="245"/>
      <c r="P35" s="293">
        <f t="shared" si="16"/>
        <v>0</v>
      </c>
      <c r="Q35" s="247">
        <f>SUMIFS(BV_Data_An_Prec!$AM:$AM,BV_Data_An_Prec!$AP:$AP,$B35,BV_Data_An_Prec!$AQ:$AQ,$C35,BV_Data_An_Prec!$AR:$AR,Q$2)</f>
        <v>0</v>
      </c>
      <c r="R35" s="245"/>
      <c r="S35" s="295">
        <f t="shared" si="17"/>
        <v>2266.3999999999996</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226.160396039604</v>
      </c>
      <c r="L36" s="271">
        <f>SUMIFS(BV_Data_An_Cour!$AM:$AM,BV_Data_An_Cour!$AP:$AP,$B36,BV_Data_An_Cour!$AQ:$AQ,$C36,BV_Data_An_Cour!$AR:$AR,L$2)</f>
        <v>22842.200000000004</v>
      </c>
      <c r="M36" s="252"/>
      <c r="N36" s="275">
        <f t="shared" si="15"/>
        <v>22842.200000000004</v>
      </c>
      <c r="O36" s="252"/>
      <c r="P36" s="290">
        <f t="shared" si="16"/>
        <v>0</v>
      </c>
      <c r="Q36" s="271">
        <f>SUMIFS(BV_Data_An_Prec!$AM:$AM,BV_Data_An_Prec!$AP:$AP,$B36,BV_Data_An_Prec!$AQ:$AQ,$C36,BV_Data_An_Prec!$AR:$AR,Q$2)</f>
        <v>0</v>
      </c>
      <c r="R36" s="252"/>
      <c r="S36" s="275">
        <f t="shared" si="17"/>
        <v>22842.200000000004</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359.54574257425736</v>
      </c>
      <c r="L37" s="255">
        <f>SUMIFS(BV_Data_An_Cour!$AM:$AM,BV_Data_An_Cour!$AP:$AP,$B37,BV_Data_An_Cour!$AQ:$AQ,$C37,BV_Data_An_Cour!$AR:$AR,L$2)</f>
        <v>36314.119999999995</v>
      </c>
      <c r="M37" s="252"/>
      <c r="N37" s="777">
        <f t="shared" si="15"/>
        <v>36314.119999999995</v>
      </c>
      <c r="O37" s="252"/>
      <c r="P37" s="290">
        <f t="shared" si="16"/>
        <v>0</v>
      </c>
      <c r="Q37" s="255">
        <f>SUMIFS(BV_Data_An_Prec!$AM:$AM,BV_Data_An_Prec!$AP:$AP,$B37,BV_Data_An_Prec!$AQ:$AQ,$C37,BV_Data_An_Prec!$AR:$AR,Q$2)</f>
        <v>0</v>
      </c>
      <c r="R37" s="252"/>
      <c r="S37" s="275">
        <f t="shared" si="17"/>
        <v>36314.119999999995</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0.50814934728695282</v>
      </c>
      <c r="L41" s="306">
        <f>SUM(L31:L40)</f>
        <v>181941.38999999998</v>
      </c>
      <c r="M41" s="308"/>
      <c r="N41" s="306">
        <f t="shared" si="15"/>
        <v>181941.38999999998</v>
      </c>
      <c r="O41" s="307" t="s">
        <v>115</v>
      </c>
      <c r="P41" s="305" t="e">
        <f>Q41/Q$27</f>
        <v>#DIV/0!</v>
      </c>
      <c r="Q41" s="306">
        <f>SUM(Q31:Q40)</f>
        <v>0</v>
      </c>
      <c r="R41" s="309"/>
      <c r="S41" s="306">
        <f t="shared" si="17"/>
        <v>181941.38999999998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36911.239999999991</v>
      </c>
      <c r="M42" s="252"/>
      <c r="N42" s="275">
        <f t="shared" si="15"/>
        <v>36911.239999999991</v>
      </c>
      <c r="O42" s="252"/>
      <c r="P42" s="41"/>
      <c r="Q42" s="253">
        <f>SUMIFS(BV_Data_An_Prec!$AM:$AM,BV_Data_An_Prec!$AP:$AP,$B42,BV_Data_An_Prec!$AQ:$AQ,$C42,BV_Data_An_Prec!$AR:$AR,Q$2)</f>
        <v>0</v>
      </c>
      <c r="R42" s="252"/>
      <c r="S42" s="275">
        <f t="shared" si="17"/>
        <v>36911.239999999991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2191.5699999999997</v>
      </c>
      <c r="M44" s="240"/>
      <c r="N44" s="315">
        <f t="shared" si="15"/>
        <v>2191.5699999999997</v>
      </c>
      <c r="O44" s="240"/>
      <c r="P44" s="313"/>
      <c r="Q44" s="253">
        <f>SUMIFS(BV_Data_An_Prec!$AM:$AM,BV_Data_An_Prec!$AP:$AP,$B44,BV_Data_An_Prec!$AQ:$AQ,$C44,BV_Data_An_Prec!$AR:$AR,Q$2)</f>
        <v>0</v>
      </c>
      <c r="R44" s="240"/>
      <c r="S44" s="315">
        <f t="shared" si="17"/>
        <v>2191.5699999999997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6492.9599999999991</v>
      </c>
      <c r="M49" s="252"/>
      <c r="N49" s="275">
        <f t="shared" si="15"/>
        <v>6492.9599999999991</v>
      </c>
      <c r="O49" s="252"/>
      <c r="P49" s="41"/>
      <c r="Q49" s="247">
        <f>SUMIFS(BV_Data_An_Prec!$AM:$AM,BV_Data_An_Prec!$AP:$AP,$B49,BV_Data_An_Prec!$AQ:$AQ,$C49,BV_Data_An_Prec!$AR:$AR,Q$2)</f>
        <v>0</v>
      </c>
      <c r="R49" s="252"/>
      <c r="S49" s="275">
        <f t="shared" si="17"/>
        <v>6492.9599999999991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12318.89</v>
      </c>
      <c r="M50" s="240"/>
      <c r="N50" s="315">
        <f t="shared" si="15"/>
        <v>12318.89</v>
      </c>
      <c r="O50" s="240"/>
      <c r="P50" s="313"/>
      <c r="Q50" s="253">
        <f>SUMIFS(BV_Data_An_Prec!$AM:$AM,BV_Data_An_Prec!$AP:$AP,$B50,BV_Data_An_Prec!$AQ:$AQ,$C50,BV_Data_An_Prec!$AR:$AR,Q$2)</f>
        <v>0</v>
      </c>
      <c r="R50" s="240"/>
      <c r="S50" s="315">
        <f t="shared" si="17"/>
        <v>12318.89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1760.7999999999993</v>
      </c>
      <c r="M51" s="252"/>
      <c r="N51" s="275">
        <f t="shared" si="15"/>
        <v>1760.7999999999993</v>
      </c>
      <c r="O51" s="252"/>
      <c r="P51" s="41"/>
      <c r="Q51" s="253">
        <f>SUMIFS(BV_Data_An_Prec!$AM:$AM,BV_Data_An_Prec!$AP:$AP,$B51,BV_Data_An_Prec!$AQ:$AQ,$C51,BV_Data_An_Prec!$AR:$AR,Q$2)</f>
        <v>0</v>
      </c>
      <c r="R51" s="252"/>
      <c r="S51" s="275">
        <f t="shared" si="17"/>
        <v>1760.7999999999993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0.16666931063925949</v>
      </c>
      <c r="L54" s="306">
        <f>+SUM(L42:L53)</f>
        <v>59675.459999999992</v>
      </c>
      <c r="M54" s="309"/>
      <c r="N54" s="306">
        <f>+SUM(N42:N53)</f>
        <v>59675.459999999992</v>
      </c>
      <c r="O54" s="307" t="s">
        <v>115</v>
      </c>
      <c r="P54" s="305" t="e">
        <f>Q54/Q$27</f>
        <v>#DIV/0!</v>
      </c>
      <c r="Q54" s="306">
        <f>+SUM(Q42:Q53)</f>
        <v>0</v>
      </c>
      <c r="R54" s="309"/>
      <c r="S54" s="306">
        <f>+SUM(S42:S53)</f>
        <v>59675.459999999992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1471.1899999999987</v>
      </c>
      <c r="M58" s="252"/>
      <c r="N58" s="275">
        <f t="shared" si="18"/>
        <v>1471.1899999999987</v>
      </c>
      <c r="O58" s="252"/>
      <c r="P58" s="41"/>
      <c r="Q58" s="255">
        <f>SUMIFS(BV_Data_An_Prec!$AM:$AM,BV_Data_An_Prec!$AP:$AP,$B58,BV_Data_An_Prec!$AQ:$AQ,$C58,BV_Data_An_Prec!$AR:$AR,Q$2)</f>
        <v>0</v>
      </c>
      <c r="R58" s="252"/>
      <c r="S58" s="275">
        <f t="shared" si="19"/>
        <v>1471.1899999999987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1552.0600000000004</v>
      </c>
      <c r="M59" s="252"/>
      <c r="N59" s="275">
        <f t="shared" si="18"/>
        <v>1552.0600000000004</v>
      </c>
      <c r="O59" s="252"/>
      <c r="P59" s="41"/>
      <c r="Q59" s="255">
        <f>SUMIFS(BV_Data_An_Prec!$AM:$AM,BV_Data_An_Prec!$AP:$AP,$B59,BV_Data_An_Prec!$AQ:$AQ,$C59,BV_Data_An_Prec!$AR:$AR,Q$2)</f>
        <v>0</v>
      </c>
      <c r="R59" s="252"/>
      <c r="S59" s="275">
        <f t="shared" si="19"/>
        <v>1552.0600000000004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39.800000000000011</v>
      </c>
      <c r="M60" s="245"/>
      <c r="N60" s="295">
        <f t="shared" si="18"/>
        <v>39.800000000000011</v>
      </c>
      <c r="O60" s="245"/>
      <c r="P60" s="316"/>
      <c r="Q60" s="247">
        <f>SUMIFS(BV_Data_An_Prec!$AM:$AM,BV_Data_An_Prec!$AP:$AP,$B60,BV_Data_An_Prec!$AQ:$AQ,$C60,BV_Data_An_Prec!$AR:$AR,Q$2)</f>
        <v>0</v>
      </c>
      <c r="R60" s="245"/>
      <c r="S60" s="295">
        <f t="shared" si="19"/>
        <v>39.800000000000011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890.79</v>
      </c>
      <c r="M63" s="252"/>
      <c r="N63" s="275">
        <f t="shared" si="18"/>
        <v>890.79</v>
      </c>
      <c r="O63" s="252"/>
      <c r="P63" s="41"/>
      <c r="Q63" s="255">
        <f>SUMIFS(BV_Data_An_Prec!$AM:$AM,BV_Data_An_Prec!$AP:$AP,$B63,BV_Data_An_Prec!$AQ:$AQ,$C63,BV_Data_An_Prec!$AR:$AR,Q$2)</f>
        <v>0</v>
      </c>
      <c r="R63" s="252"/>
      <c r="S63" s="275">
        <f t="shared" si="19"/>
        <v>890.79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179.31999999999994</v>
      </c>
      <c r="M64" s="252"/>
      <c r="N64" s="275">
        <f t="shared" si="18"/>
        <v>179.31999999999994</v>
      </c>
      <c r="O64" s="252"/>
      <c r="P64" s="41"/>
      <c r="Q64" s="255">
        <f>SUMIFS(BV_Data_An_Prec!$AM:$AM,BV_Data_An_Prec!$AP:$AP,$B64,BV_Data_An_Prec!$AQ:$AQ,$C64,BV_Data_An_Prec!$AR:$AR,Q$2)</f>
        <v>0</v>
      </c>
      <c r="R64" s="252"/>
      <c r="S64" s="275">
        <f t="shared" si="19"/>
        <v>179.31999999999994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80.62</v>
      </c>
      <c r="M65" s="252"/>
      <c r="N65" s="275">
        <f t="shared" si="18"/>
        <v>80.62</v>
      </c>
      <c r="O65" s="252"/>
      <c r="P65" s="41"/>
      <c r="Q65" s="255">
        <f>SUMIFS(BV_Data_An_Prec!$AM:$AM,BV_Data_An_Prec!$AP:$AP,$B65,BV_Data_An_Prec!$AQ:$AQ,$C65,BV_Data_An_Prec!$AR:$AR,Q$2)</f>
        <v>0</v>
      </c>
      <c r="R65" s="252"/>
      <c r="S65" s="275">
        <f t="shared" si="19"/>
        <v>80.62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0</v>
      </c>
      <c r="R67" s="252"/>
      <c r="S67" s="275">
        <f t="shared" si="19"/>
        <v>0</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1.1768787501353132E-2</v>
      </c>
      <c r="L72" s="306">
        <f>+SUM(L55:L71)</f>
        <v>4213.7799999999988</v>
      </c>
      <c r="M72" s="309"/>
      <c r="N72" s="306">
        <f>+SUM(N55:N71)</f>
        <v>4213.7799999999988</v>
      </c>
      <c r="O72" s="307" t="s">
        <v>115</v>
      </c>
      <c r="P72" s="305" t="e">
        <f>Q72/Q$27</f>
        <v>#DIV/0!</v>
      </c>
      <c r="Q72" s="306">
        <f>+SUM(Q55:Q71)</f>
        <v>0</v>
      </c>
      <c r="R72" s="309"/>
      <c r="S72" s="306">
        <f>+SUM(S55:S71)</f>
        <v>4213.7799999999988</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0.68658744542756545</v>
      </c>
      <c r="L74" s="306">
        <f>L41+L54+L72</f>
        <v>245830.62999999998</v>
      </c>
      <c r="M74" s="309"/>
      <c r="N74" s="318">
        <f t="shared" ref="N74:N82" si="20">L74-F74</f>
        <v>245830.62999999998</v>
      </c>
      <c r="O74" s="307" t="s">
        <v>115</v>
      </c>
      <c r="P74" s="305" t="e">
        <f>Q74/Q$27</f>
        <v>#DIV/0!</v>
      </c>
      <c r="Q74" s="306">
        <f>Q41+Q54+Q72</f>
        <v>0</v>
      </c>
      <c r="R74" s="309"/>
      <c r="S74" s="318">
        <f>L74-Q74</f>
        <v>245830.62999999998</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1105.2871287128712</v>
      </c>
      <c r="L78" s="255">
        <f>-SUMIFS(BV_Data_An_Cour!$AM:$AM,BV_Data_An_Cour!$AP:$AP,$B78,BV_Data_An_Cour!$AQ:$AQ,$C78,BV_Data_An_Cour!$AR:$AR,L$2)</f>
        <v>111634</v>
      </c>
      <c r="M78" s="252"/>
      <c r="N78" s="275">
        <f t="shared" si="20"/>
        <v>111634</v>
      </c>
      <c r="O78" s="860"/>
      <c r="P78" s="831" t="e">
        <f>+Q78/O27</f>
        <v>#DIV/0!</v>
      </c>
      <c r="Q78" s="255">
        <f>-SUMIFS(BV_Data_An_Prec!$AM:$AM,BV_Data_An_Prec!$AP:$AP,$B78,BV_Data_An_Prec!$AQ:$AQ,$C78,BV_Data_An_Prec!$AR:$AR,Q$2)</f>
        <v>0</v>
      </c>
      <c r="R78" s="252"/>
      <c r="S78" s="275">
        <f t="shared" si="21"/>
        <v>111634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111634</v>
      </c>
      <c r="M83" s="309"/>
      <c r="N83" s="306">
        <f>+SUM(N75:N82)</f>
        <v>111634</v>
      </c>
      <c r="O83" s="307"/>
      <c r="P83" s="305"/>
      <c r="Q83" s="306">
        <f>+SUM(Q75:Q82)</f>
        <v>0</v>
      </c>
      <c r="R83" s="309"/>
      <c r="S83" s="306">
        <f>+SUM(S75:S82)</f>
        <v>111634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223850.4500000012</v>
      </c>
      <c r="M85" s="334"/>
      <c r="N85" s="333">
        <f>N27-N41-N54-N72+N83</f>
        <v>223850.4500000012</v>
      </c>
      <c r="O85" s="334"/>
      <c r="P85" s="331"/>
      <c r="Q85" s="333">
        <f>Q27-Q74+Q83</f>
        <v>0</v>
      </c>
      <c r="R85" s="334"/>
      <c r="S85" s="333">
        <f>S27-S41-S54-S72+S83</f>
        <v>223850.4500000012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928588.2699999999</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2</v>
      </c>
      <c r="K94" s="253">
        <f t="shared" ref="K94:K95" si="22">IF(J94=0,0,L94/J94)</f>
        <v>3675.2850000000035</v>
      </c>
      <c r="L94" s="255">
        <f>-SUMIFS(BV_Data_An_Cour!$AM:$AM,BV_Data_An_Cour!$AP:$AP,$B94,BV_Data_An_Cour!$AQ:$AQ,$C94,BV_Data_An_Cour!$AR:$AR,$L2)</f>
        <v>7350.570000000007</v>
      </c>
      <c r="M94" s="254">
        <f>J94-D94</f>
        <v>2</v>
      </c>
      <c r="N94" s="255">
        <f>L94-F94</f>
        <v>7350.570000000007</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2</v>
      </c>
      <c r="S94" s="255">
        <f t="shared" ref="S94:S95" si="25">L94-Q94</f>
        <v>7350.570000000007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4</v>
      </c>
      <c r="K95" s="253">
        <f t="shared" si="22"/>
        <v>775.02500000000146</v>
      </c>
      <c r="L95" s="255">
        <f>-SUMIFS(BV_Data_An_Cour!$AM:$AM,BV_Data_An_Cour!$AP:$AP,$B95,BV_Data_An_Cour!$AQ:$AQ,$C95,BV_Data_An_Cour!$AR:$AR,$L2)</f>
        <v>3100.1000000000058</v>
      </c>
      <c r="M95" s="254">
        <f>J95-D95</f>
        <v>4</v>
      </c>
      <c r="N95" s="255">
        <f>L95-F95</f>
        <v>3100.1000000000058</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4</v>
      </c>
      <c r="S95" s="255">
        <f t="shared" si="25"/>
        <v>3100.1000000000058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1</v>
      </c>
      <c r="K96" s="866">
        <f t="shared" ref="K96" si="27">IF(J96=0,0,L96/J96)</f>
        <v>3102.0800000000017</v>
      </c>
      <c r="L96" s="769">
        <f>-SUMIFS(BV_Data_An_Cour!$AM:$AM,BV_Data_An_Cour!$AP:$AP,$B96,BV_Data_An_Cour!$AQ:$AQ,$C96,BV_Data_An_Cour!$AR:$AR,$L2)</f>
        <v>3102.0800000000017</v>
      </c>
      <c r="M96" s="865">
        <f>J96-D96</f>
        <v>1</v>
      </c>
      <c r="N96" s="769">
        <f>L96-F96</f>
        <v>3102.0800000000017</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1</v>
      </c>
      <c r="S96" s="769">
        <f>L96-Q96</f>
        <v>3102.0800000000017</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7</v>
      </c>
      <c r="K97" s="253">
        <f>IF(J97&lt;=0,0,L97/J97)</f>
        <v>1936.1071428571449</v>
      </c>
      <c r="L97" s="260">
        <f>+L94+L95+L96</f>
        <v>13552.750000000015</v>
      </c>
      <c r="M97" s="261">
        <f>J97-D97</f>
        <v>7</v>
      </c>
      <c r="N97" s="260">
        <f>L97-F97</f>
        <v>13552.750000000015</v>
      </c>
      <c r="O97" s="259">
        <f>+O94+O95+O96</f>
        <v>0</v>
      </c>
      <c r="P97" s="253">
        <f>IF(O97&lt;=0,0,Q97/O97)</f>
        <v>0</v>
      </c>
      <c r="Q97" s="260">
        <f>+Q94+Q95+Q96</f>
        <v>0</v>
      </c>
      <c r="R97" s="261">
        <f>R94+R95</f>
        <v>6</v>
      </c>
      <c r="S97" s="260">
        <f>S94+S95</f>
        <v>10450.670000000013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7</v>
      </c>
      <c r="K99" s="253">
        <f>IF(J99=0,0,L99/J99)</f>
        <v>35.241428571420592</v>
      </c>
      <c r="L99" s="255">
        <f>-SUMIFS(BV_Data_An_Cour!$AM:$AM,BV_Data_An_Cour!$AP:$AP,$B99,BV_Data_An_Cour!$AQ:$AQ,$C99,BV_Data_An_Cour!$AR:$AR,L$2)</f>
        <v>246.68999999994412</v>
      </c>
      <c r="M99" s="254">
        <f>J99-D99</f>
        <v>7</v>
      </c>
      <c r="N99" s="255">
        <f>L99-F99</f>
        <v>246.68999999994412</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7</v>
      </c>
      <c r="S99" s="255">
        <f>L99-Q99</f>
        <v>246.68999999994412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44</v>
      </c>
      <c r="K101" s="253">
        <f>IF(J101=0,0,L101/J101)</f>
        <v>4134.6559090909168</v>
      </c>
      <c r="L101" s="255">
        <f>-SUMIFS(BV_Data_An_Cour!$AM:$AM,BV_Data_An_Cour!$AP:$AP,$B101,BV_Data_An_Cour!$AQ:$AQ,$C101,BV_Data_An_Cour!$AR:$AR,L$2)</f>
        <v>181924.86000000034</v>
      </c>
      <c r="M101" s="254">
        <f>J101-D101</f>
        <v>44</v>
      </c>
      <c r="N101" s="255">
        <f>L101-F101</f>
        <v>181924.86000000034</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44</v>
      </c>
      <c r="S101" s="255">
        <f>L101-Q101</f>
        <v>181924.86000000034</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494.74857142857167</v>
      </c>
      <c r="L103" s="255">
        <f>-SUMIFS(BV_Data_An_Cour!$AM:$AM,BV_Data_An_Cour!$AP:$AP,$B103,BV_Data_An_Cour!$AQ:$AQ,$C103,BV_Data_An_Cour!$AR:$AR,$L2)</f>
        <v>3463.2400000000016</v>
      </c>
      <c r="M103" s="254"/>
      <c r="N103" s="255">
        <f>L103-F103</f>
        <v>3463.2400000000016</v>
      </c>
      <c r="O103" s="254"/>
      <c r="P103" s="253">
        <f>IF(O97=0,0,Q103/O97)</f>
        <v>0</v>
      </c>
      <c r="Q103" s="255">
        <f>-SUMIFS(BV_Data_An_Prec!$AM:$AM,BV_Data_An_Prec!$AP:$AP,$B103,BV_Data_An_Prec!$AQ:$AQ,$C103,BV_Data_An_Prec!$AR:$AR,$L2)</f>
        <v>0</v>
      </c>
      <c r="R103" s="254">
        <f t="shared" ref="R103:R105" si="30">O103-K103</f>
        <v>-494.74857142857167</v>
      </c>
      <c r="S103" s="255">
        <f t="shared" ref="S103:S106" si="31">L103-Q103</f>
        <v>3463.2400000000016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1970.9714285714285</v>
      </c>
      <c r="L104" s="255">
        <f>-SUMIFS(BV_Data_An_Cour!$AM:$AM,BV_Data_An_Cour!$AP:$AP,$B104,BV_Data_An_Cour!$AQ:$AQ,$C104,BV_Data_An_Cour!$AR:$AR,$L2)</f>
        <v>13796.8</v>
      </c>
      <c r="M104" s="254"/>
      <c r="N104" s="255">
        <f>L104-F104</f>
        <v>13796.8</v>
      </c>
      <c r="O104" s="254"/>
      <c r="P104" s="253">
        <f>IF(O97=0,0,Q104/O97)</f>
        <v>0</v>
      </c>
      <c r="Q104" s="255">
        <f>-SUMIFS(BV_Data_An_Prec!$AM:$AM,BV_Data_An_Prec!$AP:$AP,$B104,BV_Data_An_Prec!$AQ:$AQ,$C104,BV_Data_An_Prec!$AR:$AR,$L2)</f>
        <v>0</v>
      </c>
      <c r="R104" s="254">
        <f t="shared" si="30"/>
        <v>-1970.9714285714285</v>
      </c>
      <c r="S104" s="255">
        <f t="shared" si="31"/>
        <v>13796.8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7</v>
      </c>
      <c r="K106" s="259">
        <f>IF(J106&lt;=0,0,L106/J106)</f>
        <v>2465.7200000000003</v>
      </c>
      <c r="L106" s="260">
        <f>L103+L104+L105</f>
        <v>17260.04</v>
      </c>
      <c r="M106" s="254">
        <f>J106-D106</f>
        <v>7</v>
      </c>
      <c r="N106" s="260">
        <f>L106-F106</f>
        <v>17260.04</v>
      </c>
      <c r="O106" s="261">
        <f>O97</f>
        <v>0</v>
      </c>
      <c r="P106" s="259">
        <f>IF(O106&lt;=0,0,Q106/O106)</f>
        <v>0</v>
      </c>
      <c r="Q106" s="260">
        <f>Q103+Q104+Q105</f>
        <v>0</v>
      </c>
      <c r="R106" s="272"/>
      <c r="S106" s="260">
        <f t="shared" si="31"/>
        <v>17260.04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51</v>
      </c>
      <c r="K109" s="279">
        <f>IF(J109&lt;=0,0,L109/J109)</f>
        <v>4176.1635294117705</v>
      </c>
      <c r="L109" s="280">
        <f>L97+L106+L101+L99</f>
        <v>212984.34000000029</v>
      </c>
      <c r="M109" s="281">
        <f>J109-D109</f>
        <v>51</v>
      </c>
      <c r="N109" s="280">
        <f>L109-F109</f>
        <v>212984.34000000029</v>
      </c>
      <c r="O109" s="281">
        <f>O97+O101</f>
        <v>0</v>
      </c>
      <c r="P109" s="279">
        <f>IF(O109&lt;=0,0,Q109/O109)</f>
        <v>0</v>
      </c>
      <c r="Q109" s="280">
        <f>Q97+Q106+Q101+Q99</f>
        <v>0</v>
      </c>
      <c r="R109" s="281">
        <f>J109-O109</f>
        <v>51</v>
      </c>
      <c r="S109" s="280">
        <f>L109-Q109</f>
        <v>212984.34000000029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1.1542380697644377</v>
      </c>
      <c r="K113" s="290">
        <f>IF($J$97=0,0,L113/(J$94+J$95+J96))</f>
        <v>2234.7285714285713</v>
      </c>
      <c r="L113" s="255">
        <f>SUMIFS(BV_Data_An_Cour!$AM:$AM,BV_Data_An_Cour!$AP:$AP,$B113,BV_Data_An_Cour!$AQ:$AQ,$C113,BV_Data_An_Cour!$AR:$AR,$L$2)</f>
        <v>15643.099999999999</v>
      </c>
      <c r="M113" s="252"/>
      <c r="N113" s="275">
        <f t="shared" ref="N113:N154" si="33">L113-F113</f>
        <v>15643.099999999999</v>
      </c>
      <c r="O113" s="291" t="e">
        <f>Q113/Q97</f>
        <v>#DIV/0!</v>
      </c>
      <c r="P113" s="290" t="e">
        <f>IF($J$97=0,0,Q113/(O$94+O$95+O96))</f>
        <v>#DIV/0!</v>
      </c>
      <c r="Q113" s="255">
        <f>SUMIFS(BV_Data_An_Prec!$AM:$AM,BV_Data_An_Prec!$AP:$AP,$B113,BV_Data_An_Prec!$AQ:$AQ,$C113,BV_Data_An_Prec!$AR:$AR,$L$2)</f>
        <v>0</v>
      </c>
      <c r="R113" s="252"/>
      <c r="S113" s="275">
        <f t="shared" ref="S113:S154" si="34">L113-Q113</f>
        <v>15643.099999999999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0.21748327350342178</v>
      </c>
      <c r="K114" s="293">
        <f>IF($J$97=0,0,L114/(J$94+J$95+J96))</f>
        <v>536.25285714285724</v>
      </c>
      <c r="L114" s="255">
        <f>SUMIFS(BV_Data_An_Cour!$AM:$AM,BV_Data_An_Cour!$AP:$AP,$B114,BV_Data_An_Cour!$AQ:$AQ,$C114,BV_Data_An_Cour!$AR:$AR,$L$2)</f>
        <v>3753.7700000000004</v>
      </c>
      <c r="M114" s="245"/>
      <c r="N114" s="295">
        <f t="shared" si="33"/>
        <v>3753.7700000000004</v>
      </c>
      <c r="O114" s="294" t="e">
        <f>Q114/(Q106)</f>
        <v>#DIV/0!</v>
      </c>
      <c r="P114" s="293" t="e">
        <f>IF($J$97=0,0,Q114/(O$94+O$95+O96))</f>
        <v>#DIV/0!</v>
      </c>
      <c r="Q114" s="255">
        <f>SUMIFS(BV_Data_An_Prec!$AM:$AM,BV_Data_An_Prec!$AP:$AP,$B114,BV_Data_An_Prec!$AQ:$AQ,$C114,BV_Data_An_Prec!$AR:$AR,$L$2)</f>
        <v>0</v>
      </c>
      <c r="R114" s="245"/>
      <c r="S114" s="295">
        <f t="shared" si="34"/>
        <v>3753.7700000000004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166.33142857142852</v>
      </c>
      <c r="L118" s="255">
        <f>SUMIFS(BV_Data_An_Cour!$AM:$AM,BV_Data_An_Cour!$AP:$AP,$B118,BV_Data_An_Cour!$AQ:$AQ,$C118,BV_Data_An_Cour!$AR:$AR,$L$2)</f>
        <v>1164.3199999999997</v>
      </c>
      <c r="M118" s="252"/>
      <c r="N118" s="275">
        <f t="shared" si="33"/>
        <v>1164.3199999999997</v>
      </c>
      <c r="O118" s="252"/>
      <c r="P118" s="290" t="e">
        <f>IF($J$97=0,0,Q118/(O$94+O$95+O96))</f>
        <v>#DIV/0!</v>
      </c>
      <c r="Q118" s="255">
        <f>SUMIFS(BV_Data_An_Prec!$AM:$AM,BV_Data_An_Prec!$AP:$AP,$B118,BV_Data_An_Prec!$AQ:$AQ,$C118,BV_Data_An_Prec!$AR:$AR,$L$2)</f>
        <v>0</v>
      </c>
      <c r="R118" s="252"/>
      <c r="S118" s="275">
        <f t="shared" si="34"/>
        <v>1164.3199999999997</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0</v>
      </c>
      <c r="L119" s="769">
        <f>SUMIFS(BV_Data_An_Cour!$AM:$AM,BV_Data_An_Cour!$AP:$AP,$B119,BV_Data_An_Cour!$AQ:$AQ,$C119,BV_Data_An_Cour!$AR:$AR,$L$2)</f>
        <v>0</v>
      </c>
      <c r="M119" s="252"/>
      <c r="N119" s="777">
        <f t="shared" si="33"/>
        <v>0</v>
      </c>
      <c r="O119" s="252"/>
      <c r="P119" s="290" t="e">
        <f>IF($J$97=0,0,Q119/(O$94+O$95+O96))</f>
        <v>#DIV/0!</v>
      </c>
      <c r="Q119" s="769">
        <f>SUMIFS(BV_Data_An_Prec!$AM:$AM,BV_Data_An_Prec!$AP:$AP,$B119,BV_Data_An_Prec!$AQ:$AQ,$C119,BV_Data_An_Prec!$AR:$AR,$L$2)</f>
        <v>0</v>
      </c>
      <c r="R119" s="252"/>
      <c r="S119" s="275">
        <f t="shared" si="34"/>
        <v>0</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9.6538506070446173E-2</v>
      </c>
      <c r="L123" s="306">
        <f>SUM(L113:L122)</f>
        <v>20561.189999999999</v>
      </c>
      <c r="M123" s="309"/>
      <c r="N123" s="306">
        <f t="shared" si="33"/>
        <v>20561.189999999999</v>
      </c>
      <c r="O123" s="307" t="s">
        <v>115</v>
      </c>
      <c r="P123" s="305" t="e">
        <f>Q123/Q$109</f>
        <v>#DIV/0!</v>
      </c>
      <c r="Q123" s="306">
        <f>SUM(Q113:Q122)</f>
        <v>0</v>
      </c>
      <c r="R123" s="309"/>
      <c r="S123" s="306">
        <f t="shared" si="34"/>
        <v>20561.189999999999</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23928.380000000005</v>
      </c>
      <c r="M124" s="252"/>
      <c r="N124" s="275">
        <f t="shared" si="33"/>
        <v>23928.380000000005</v>
      </c>
      <c r="O124" s="252"/>
      <c r="P124" s="41"/>
      <c r="Q124" s="275">
        <f>SUMIFS(BV_Data_An_Prec!$AM:$AM,BV_Data_An_Prec!$AP:$AP,$B124,BV_Data_An_Prec!$AQ:$AQ,$C124,BV_Data_An_Prec!$AR:$AR,$L$2)</f>
        <v>0</v>
      </c>
      <c r="R124" s="252"/>
      <c r="S124" s="275">
        <f t="shared" si="34"/>
        <v>23928.380000000005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9915.11</v>
      </c>
      <c r="M126" s="240"/>
      <c r="N126" s="315">
        <f t="shared" si="33"/>
        <v>9915.11</v>
      </c>
      <c r="O126" s="240"/>
      <c r="P126" s="313"/>
      <c r="Q126" s="315">
        <f>SUMIFS(BV_Data_An_Prec!$AM:$AM,BV_Data_An_Prec!$AP:$AP,$B126,BV_Data_An_Prec!$AQ:$AQ,$C126,BV_Data_An_Prec!$AR:$AR,$L$2)</f>
        <v>0</v>
      </c>
      <c r="R126" s="240"/>
      <c r="S126" s="315">
        <f t="shared" si="34"/>
        <v>9915.11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2957.3099999999977</v>
      </c>
      <c r="M131" s="252"/>
      <c r="N131" s="275">
        <f t="shared" si="33"/>
        <v>2957.3099999999977</v>
      </c>
      <c r="O131" s="252"/>
      <c r="P131" s="41"/>
      <c r="Q131" s="275">
        <f>SUMIFS(BV_Data_An_Prec!$AM:$AM,BV_Data_An_Prec!$AP:$AP,$B131,BV_Data_An_Prec!$AQ:$AQ,$C131,BV_Data_An_Prec!$AR:$AR,$L$2)</f>
        <v>0</v>
      </c>
      <c r="R131" s="252"/>
      <c r="S131" s="275">
        <f t="shared" si="34"/>
        <v>2957.3099999999977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3139.2700000000041</v>
      </c>
      <c r="M132" s="240"/>
      <c r="N132" s="315">
        <f t="shared" si="33"/>
        <v>3139.2700000000041</v>
      </c>
      <c r="O132" s="240"/>
      <c r="P132" s="313"/>
      <c r="Q132" s="315">
        <f>SUMIFS(BV_Data_An_Prec!$AM:$AM,BV_Data_An_Prec!$AP:$AP,$B132,BV_Data_An_Prec!$AQ:$AQ,$C132,BV_Data_An_Prec!$AR:$AR,$L$2)</f>
        <v>0</v>
      </c>
      <c r="R132" s="240"/>
      <c r="S132" s="315">
        <f t="shared" si="34"/>
        <v>3139.2700000000041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504.97000000000025</v>
      </c>
      <c r="M133" s="252"/>
      <c r="N133" s="275">
        <f t="shared" si="33"/>
        <v>504.97000000000025</v>
      </c>
      <c r="O133" s="252"/>
      <c r="P133" s="41"/>
      <c r="Q133" s="275">
        <f>SUMIFS(BV_Data_An_Prec!$AM:$AM,BV_Data_An_Prec!$AP:$AP,$B133,BV_Data_An_Prec!$AQ:$AQ,$C133,BV_Data_An_Prec!$AR:$AR,$L$2)</f>
        <v>0</v>
      </c>
      <c r="R133" s="252"/>
      <c r="S133" s="275">
        <f t="shared" si="34"/>
        <v>504.97000000000025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0.18989677832651899</v>
      </c>
      <c r="L136" s="306">
        <f>SUM(L124:L135)</f>
        <v>40445.040000000008</v>
      </c>
      <c r="M136" s="353"/>
      <c r="N136" s="318">
        <f t="shared" si="33"/>
        <v>40445.040000000008</v>
      </c>
      <c r="O136" s="307" t="s">
        <v>115</v>
      </c>
      <c r="P136" s="305" t="e">
        <f>Q136/Q$109</f>
        <v>#DIV/0!</v>
      </c>
      <c r="Q136" s="306">
        <f>SUM(Q124:Q135)</f>
        <v>0</v>
      </c>
      <c r="R136" s="353"/>
      <c r="S136" s="318">
        <f t="shared" si="34"/>
        <v>40445.040000000008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1571.1900000000005</v>
      </c>
      <c r="M140" s="252"/>
      <c r="N140" s="275">
        <f t="shared" si="33"/>
        <v>1571.1900000000005</v>
      </c>
      <c r="O140" s="252"/>
      <c r="P140" s="41"/>
      <c r="Q140" s="255">
        <f>SUMIFS(BV_Data_An_Prec!$AM:$AM,BV_Data_An_Prec!$AP:$AP,$B140,BV_Data_An_Prec!$AQ:$AQ,$C140,BV_Data_An_Prec!$AR:$AR,$L$2)</f>
        <v>0</v>
      </c>
      <c r="R140" s="252"/>
      <c r="S140" s="275">
        <f t="shared" si="34"/>
        <v>1571.1900000000005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299.36999999999989</v>
      </c>
      <c r="M141" s="252"/>
      <c r="N141" s="275">
        <f t="shared" si="33"/>
        <v>299.36999999999989</v>
      </c>
      <c r="O141" s="252"/>
      <c r="P141" s="41"/>
      <c r="Q141" s="255">
        <f>SUMIFS(BV_Data_An_Prec!$AM:$AM,BV_Data_An_Prec!$AP:$AP,$B141,BV_Data_An_Prec!$AQ:$AQ,$C141,BV_Data_An_Prec!$AR:$AR,$L$2)</f>
        <v>0</v>
      </c>
      <c r="R141" s="252"/>
      <c r="S141" s="275">
        <f t="shared" si="34"/>
        <v>299.36999999999989</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39.800000000000011</v>
      </c>
      <c r="M142" s="245"/>
      <c r="N142" s="295">
        <f t="shared" si="33"/>
        <v>39.800000000000011</v>
      </c>
      <c r="O142" s="245"/>
      <c r="P142" s="316"/>
      <c r="Q142" s="247">
        <f>SUMIFS(BV_Data_An_Prec!$AM:$AM,BV_Data_An_Prec!$AP:$AP,$B142,BV_Data_An_Prec!$AQ:$AQ,$C142,BV_Data_An_Prec!$AR:$AR,$L$2)</f>
        <v>0</v>
      </c>
      <c r="R142" s="245"/>
      <c r="S142" s="295">
        <f t="shared" si="34"/>
        <v>39.800000000000011</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890.79</v>
      </c>
      <c r="M145" s="252"/>
      <c r="N145" s="275">
        <f t="shared" si="33"/>
        <v>890.79</v>
      </c>
      <c r="O145" s="252"/>
      <c r="P145" s="41"/>
      <c r="Q145" s="255">
        <f>SUMIFS(BV_Data_An_Prec!$AM:$AM,BV_Data_An_Prec!$AP:$AP,$B145,BV_Data_An_Prec!$AQ:$AQ,$C145,BV_Data_An_Prec!$AR:$AR,$L$2)</f>
        <v>0</v>
      </c>
      <c r="R145" s="252"/>
      <c r="S145" s="275">
        <f t="shared" si="34"/>
        <v>890.79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179.31999999999994</v>
      </c>
      <c r="M146" s="252"/>
      <c r="N146" s="275">
        <f t="shared" si="33"/>
        <v>179.31999999999994</v>
      </c>
      <c r="O146" s="252"/>
      <c r="P146" s="41"/>
      <c r="Q146" s="255">
        <f>SUMIFS(BV_Data_An_Prec!$AM:$AM,BV_Data_An_Prec!$AP:$AP,$B146,BV_Data_An_Prec!$AQ:$AQ,$C146,BV_Data_An_Prec!$AR:$AR,$L$2)</f>
        <v>0</v>
      </c>
      <c r="R146" s="252"/>
      <c r="S146" s="275">
        <f t="shared" si="34"/>
        <v>179.31999999999994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1.3993845744715298E-2</v>
      </c>
      <c r="L154" s="306">
        <f>+SUM(L137:L153)</f>
        <v>2980.4700000000003</v>
      </c>
      <c r="M154" s="309"/>
      <c r="N154" s="306">
        <f t="shared" si="33"/>
        <v>2980.4700000000003</v>
      </c>
      <c r="O154" s="307" t="s">
        <v>115</v>
      </c>
      <c r="P154" s="305" t="e">
        <f>Q154/Q$109</f>
        <v>#DIV/0!</v>
      </c>
      <c r="Q154" s="306">
        <f>+SUM(Q137:Q153)</f>
        <v>0</v>
      </c>
      <c r="R154" s="309"/>
      <c r="S154" s="306">
        <f t="shared" si="34"/>
        <v>2980.4700000000003</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0.30042913014168049</v>
      </c>
      <c r="L156" s="306">
        <f>L123+L136+L154</f>
        <v>63986.700000000012</v>
      </c>
      <c r="M156" s="309"/>
      <c r="N156" s="318">
        <f t="shared" ref="N156:N163" si="35">L156-F156</f>
        <v>63986.700000000012</v>
      </c>
      <c r="O156" s="307" t="s">
        <v>115</v>
      </c>
      <c r="P156" s="305" t="e">
        <f>Q156/Q$109</f>
        <v>#DIV/0!</v>
      </c>
      <c r="Q156" s="306">
        <f>Q123+Q136+Q154</f>
        <v>0</v>
      </c>
      <c r="R156" s="309"/>
      <c r="S156" s="318">
        <f t="shared" ref="S156:S163" si="36">L156-Q156</f>
        <v>63986.700000000012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148997.64000000028</v>
      </c>
      <c r="M166" s="330"/>
      <c r="N166" s="333">
        <f>L166-F166</f>
        <v>148997.64000000028</v>
      </c>
      <c r="O166" s="330"/>
      <c r="P166" s="332"/>
      <c r="Q166" s="333">
        <f>Q109-Q156+Q164</f>
        <v>0</v>
      </c>
      <c r="R166" s="330"/>
      <c r="S166" s="333">
        <f>L166-Q166</f>
        <v>148997.64000000028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Août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486</v>
      </c>
      <c r="K173" s="253">
        <f>-SUMIFS(BV_Data_An_Cour!$AM:$AM,BV_Data_An_Cour!$AS:$AS,"Oui",BV_Data_An_Cour!$AP:$AP,$B173,BV_Data_An_Cour!$AQ:$AQ,$C173)</f>
        <v>58464.849999999977</v>
      </c>
      <c r="L173" s="255">
        <f>-SUMIFS(BV_Data_An_Cour!$AM:$AM,BV_Data_An_Cour!$AP:$AP,$B173,BV_Data_An_Cour!$AQ:$AQ,$C173,BV_Data_An_Cour!$AR:$AR,$L$2)</f>
        <v>47609.880000000005</v>
      </c>
      <c r="M173" s="291" t="e">
        <f>(K173-E173)/E173</f>
        <v>#DIV/0!</v>
      </c>
      <c r="N173" s="275">
        <f>L173-F173</f>
        <v>47609.880000000005</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47609.880000000005</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0.81433339861472365</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120.29804526748967</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224</v>
      </c>
      <c r="K176" s="270">
        <f>-SUMIFS(BV_Data_An_Cour!$AM:$AM,BV_Data_An_Cour!$AS:$AS,"Oui",BV_Data_An_Cour!$AP:$AP,$B176,BV_Data_An_Cour!$AQ:$AQ,$C176)</f>
        <v>40010.280000000028</v>
      </c>
      <c r="L176" s="255">
        <f>-SUMIFS(BV_Data_An_Cour!$AM:$AM,BV_Data_An_Cour!$AP:$AP,$B176,BV_Data_An_Cour!$AQ:$AQ,$C176,BV_Data_An_Cour!$AR:$AR,$L$2)</f>
        <v>28379.380000000034</v>
      </c>
      <c r="M176" s="291" t="e">
        <f>(K176-E176)/E176</f>
        <v>#DIV/0!</v>
      </c>
      <c r="N176" s="315">
        <f>L176-F176</f>
        <v>28379.380000000034</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28379.380000000034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0.709302209332202</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178.61732142857156</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134</v>
      </c>
      <c r="K179" s="270">
        <f>-SUMIFS(BV_Data_An_Cour!$AM:$AM,BV_Data_An_Cour!$AS:$AS,"Oui",BV_Data_An_Cour!$AP:$AP,$B179,BV_Data_An_Cour!$AQ:$AQ,$C179)</f>
        <v>20153.820000000007</v>
      </c>
      <c r="L179" s="255">
        <f>-SUMIFS(BV_Data_An_Cour!$AM:$AM,BV_Data_An_Cour!$AP:$AP,$B179,BV_Data_An_Cour!$AQ:$AQ,$C179,BV_Data_An_Cour!$AR:$AR,$L$2)</f>
        <v>16096.080000000009</v>
      </c>
      <c r="M179" s="291" t="e">
        <f>(K179-E179)/E179</f>
        <v>#DIV/0!</v>
      </c>
      <c r="N179" s="275">
        <f>L179-F179</f>
        <v>16096.080000000009</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16096.080000000009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0.79866149444621437</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150.40164179104482</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-2570.5499999999993</v>
      </c>
      <c r="M185" s="371"/>
      <c r="N185" s="275">
        <f>L185-F185</f>
        <v>-2570.5499999999993</v>
      </c>
      <c r="O185" s="276"/>
      <c r="P185" s="290"/>
      <c r="Q185" s="290">
        <f>-SUMIFS(BV_Data_An_Prec!$AM:$AM,BV_Data_An_Prec!$AP:$AP,$B185,BV_Data_An_Prec!$AQ:$AQ,$C185,BV_Data_An_Prec!$AR:$AR,$L$2)</f>
        <v>0</v>
      </c>
      <c r="R185" s="377"/>
      <c r="S185" s="275">
        <f t="shared" ref="S185:S186" si="37">L185-Q185</f>
        <v>-2570.5499999999993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844</v>
      </c>
      <c r="K186" s="379">
        <f t="shared" si="38"/>
        <v>118628.95000000001</v>
      </c>
      <c r="L186" s="380">
        <f t="shared" si="38"/>
        <v>89514.790000000052</v>
      </c>
      <c r="M186" s="382" t="e">
        <f>(K186-E186)/E186</f>
        <v>#DIV/0!</v>
      </c>
      <c r="N186" s="380">
        <f>L186-F186</f>
        <v>89514.790000000052</v>
      </c>
      <c r="O186" s="381">
        <f t="shared" ref="O186:Q186" si="39">O173+O176+O179+O182+O185</f>
        <v>0</v>
      </c>
      <c r="P186" s="379">
        <f t="shared" si="39"/>
        <v>0</v>
      </c>
      <c r="Q186" s="380">
        <f t="shared" si="39"/>
        <v>0</v>
      </c>
      <c r="R186" s="263">
        <f>IF(O186=0,0,J186/O186)</f>
        <v>0</v>
      </c>
      <c r="S186" s="380">
        <f t="shared" si="37"/>
        <v>89514.790000000052</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140.55562796208531</v>
      </c>
      <c r="L187" s="264">
        <f>IF(L186=0,0,L186/K186)</f>
        <v>0.75457795082903489</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192</v>
      </c>
      <c r="K189" s="253">
        <f>-SUMIFS(BV_Data_An_Cour!$AM:$AM,BV_Data_An_Cour!$AS:$AS,"Oui",BV_Data_An_Cour!$AP:$AP,$B189,BV_Data_An_Cour!$AQ:$AQ,$C189)</f>
        <v>50006.76999999996</v>
      </c>
      <c r="L189" s="255">
        <f>-SUMIFS(BV_Data_An_Cour!$AM:$AM,BV_Data_An_Cour!$AP:$AP,$B189,BV_Data_An_Cour!$AQ:$AQ,$C189,BV_Data_An_Cour!$AR:$AR,$L$2)</f>
        <v>6638.359999999986</v>
      </c>
      <c r="M189" s="291">
        <f>IF(E189=0,0,(K189-E189)/E189)</f>
        <v>0</v>
      </c>
      <c r="N189" s="275">
        <f>L189-F189</f>
        <v>6638.359999999986</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6638.359999999986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0.13274922575483261</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168635.71999999997</v>
      </c>
      <c r="L195" s="280">
        <f t="shared" si="40"/>
        <v>96153.150000000038</v>
      </c>
      <c r="M195" s="397" t="e">
        <f>L196-F196</f>
        <v>#DIV/0!</v>
      </c>
      <c r="N195" s="280">
        <f>L195-F195</f>
        <v>96153.150000000038</v>
      </c>
      <c r="O195" s="281"/>
      <c r="P195" s="278">
        <f t="shared" ref="P195:Q195" si="41">P186+P189+P192</f>
        <v>0</v>
      </c>
      <c r="Q195" s="280">
        <f t="shared" si="41"/>
        <v>0</v>
      </c>
      <c r="R195" s="397"/>
      <c r="S195" s="280">
        <f>L195-Q195</f>
        <v>96153.150000000038</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0.57018258053513249</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3712.0199999999968</v>
      </c>
      <c r="M199" s="252"/>
      <c r="N199" s="275">
        <f t="shared" ref="N199:N230" si="42">L199-F199</f>
        <v>3712.0199999999968</v>
      </c>
      <c r="O199" s="252"/>
      <c r="P199" s="41"/>
      <c r="Q199" s="255">
        <f>SUMIFS(BV_Data_An_Prec!$AM:$AM,BV_Data_An_Prec!$AP:$AP,$B199,BV_Data_An_Prec!$AQ:$AQ,$C199,BV_Data_An_Prec!$AR:$AR,$L$2)</f>
        <v>0</v>
      </c>
      <c r="R199" s="252"/>
      <c r="S199" s="255">
        <f t="shared" ref="S199:S230" si="43">L199-Q199</f>
        <v>3712.0199999999968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25127.179999999993</v>
      </c>
      <c r="M201" s="240"/>
      <c r="N201" s="315">
        <f t="shared" si="42"/>
        <v>25127.179999999993</v>
      </c>
      <c r="O201" s="240"/>
      <c r="P201" s="313"/>
      <c r="Q201" s="271">
        <f>SUMIFS(BV_Data_An_Prec!$AM:$AM,BV_Data_An_Prec!$AP:$AP,$B201,BV_Data_An_Prec!$AQ:$AQ,$C201,BV_Data_An_Prec!$AR:$AR,$L$2)</f>
        <v>0</v>
      </c>
      <c r="R201" s="240"/>
      <c r="S201" s="315">
        <f t="shared" si="43"/>
        <v>25127.179999999993</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8284.3700000000099</v>
      </c>
      <c r="M206" s="252"/>
      <c r="N206" s="275">
        <f t="shared" si="42"/>
        <v>8284.3700000000099</v>
      </c>
      <c r="O206" s="252"/>
      <c r="P206" s="41"/>
      <c r="Q206" s="255">
        <f>SUMIFS(BV_Data_An_Prec!$AM:$AM,BV_Data_An_Prec!$AP:$AP,$B206,BV_Data_An_Prec!$AQ:$AQ,$C206,BV_Data_An_Prec!$AR:$AR,$L$2)</f>
        <v>0</v>
      </c>
      <c r="R206" s="252"/>
      <c r="S206" s="275">
        <f t="shared" si="43"/>
        <v>8284.3700000000099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13554.14</v>
      </c>
      <c r="M207" s="240"/>
      <c r="N207" s="315">
        <f t="shared" si="42"/>
        <v>13554.14</v>
      </c>
      <c r="O207" s="240"/>
      <c r="P207" s="313"/>
      <c r="Q207" s="271">
        <f>SUMIFS(BV_Data_An_Prec!$AM:$AM,BV_Data_An_Prec!$AP:$AP,$B207,BV_Data_An_Prec!$AQ:$AQ,$C207,BV_Data_An_Prec!$AR:$AR,$L$2)</f>
        <v>0</v>
      </c>
      <c r="R207" s="240"/>
      <c r="S207" s="315">
        <f t="shared" si="43"/>
        <v>13554.14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1403.4699999999993</v>
      </c>
      <c r="M208" s="252"/>
      <c r="N208" s="275">
        <f t="shared" si="42"/>
        <v>1403.4699999999993</v>
      </c>
      <c r="O208" s="252"/>
      <c r="P208" s="41"/>
      <c r="Q208" s="255">
        <f>SUMIFS(BV_Data_An_Prec!$AM:$AM,BV_Data_An_Prec!$AP:$AP,$B208,BV_Data_An_Prec!$AQ:$AQ,$C208,BV_Data_An_Prec!$AR:$AR,$L$2)</f>
        <v>0</v>
      </c>
      <c r="R208" s="252"/>
      <c r="S208" s="275">
        <f t="shared" si="43"/>
        <v>1403.4699999999993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0.54164819353292093</v>
      </c>
      <c r="L211" s="306">
        <f>+SUM(L199:L210)</f>
        <v>52081.18</v>
      </c>
      <c r="M211" s="353"/>
      <c r="N211" s="306">
        <f t="shared" si="42"/>
        <v>52081.18</v>
      </c>
      <c r="O211" s="307" t="s">
        <v>171</v>
      </c>
      <c r="P211" s="305" t="e">
        <f>Q211/Q$195</f>
        <v>#DIV/0!</v>
      </c>
      <c r="Q211" s="306">
        <f>+SUM(Q199:Q210)</f>
        <v>0</v>
      </c>
      <c r="R211" s="353"/>
      <c r="S211" s="318">
        <f t="shared" si="43"/>
        <v>52081.18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-1865.7200000000048</v>
      </c>
      <c r="M214" s="245"/>
      <c r="N214" s="295">
        <f t="shared" si="42"/>
        <v>-1865.7200000000048</v>
      </c>
      <c r="O214" s="245"/>
      <c r="P214" s="316"/>
      <c r="Q214" s="255">
        <f>SUMIFS(BV_Data_An_Prec!$AM:$AM,BV_Data_An_Prec!$AP:$AP,$B214,BV_Data_An_Prec!$AQ:$AQ,$C214,BV_Data_An_Prec!$AR:$AR,$L$2)</f>
        <v>0</v>
      </c>
      <c r="R214" s="245"/>
      <c r="S214" s="295">
        <f t="shared" si="43"/>
        <v>-1865.7200000000048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1471.1399999999994</v>
      </c>
      <c r="M215" s="252"/>
      <c r="N215" s="275">
        <f t="shared" si="42"/>
        <v>1471.1399999999994</v>
      </c>
      <c r="O215" s="252"/>
      <c r="P215" s="41"/>
      <c r="Q215" s="271">
        <f>SUMIFS(BV_Data_An_Prec!$AM:$AM,BV_Data_An_Prec!$AP:$AP,$B215,BV_Data_An_Prec!$AQ:$AQ,$C215,BV_Data_An_Prec!$AR:$AR,$L$2)</f>
        <v>0</v>
      </c>
      <c r="R215" s="252"/>
      <c r="S215" s="275">
        <f t="shared" si="43"/>
        <v>1471.1399999999994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2063.3699999999981</v>
      </c>
      <c r="M216" s="252"/>
      <c r="N216" s="275">
        <f t="shared" si="42"/>
        <v>2063.3699999999981</v>
      </c>
      <c r="O216" s="252"/>
      <c r="P216" s="41"/>
      <c r="Q216" s="255">
        <f>SUMIFS(BV_Data_An_Prec!$AM:$AM,BV_Data_An_Prec!$AP:$AP,$B216,BV_Data_An_Prec!$AQ:$AQ,$C216,BV_Data_An_Prec!$AR:$AR,$L$2)</f>
        <v>0</v>
      </c>
      <c r="R216" s="252"/>
      <c r="S216" s="275">
        <f t="shared" si="43"/>
        <v>2063.3699999999981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39.79000000000002</v>
      </c>
      <c r="M217" s="245"/>
      <c r="N217" s="295">
        <f t="shared" si="42"/>
        <v>39.79000000000002</v>
      </c>
      <c r="O217" s="245"/>
      <c r="P217" s="316"/>
      <c r="Q217" s="255">
        <f>SUMIFS(BV_Data_An_Prec!$AM:$AM,BV_Data_An_Prec!$AP:$AP,$B217,BV_Data_An_Prec!$AQ:$AQ,$C217,BV_Data_An_Prec!$AR:$AR,$L$2)</f>
        <v>0</v>
      </c>
      <c r="R217" s="245"/>
      <c r="S217" s="295">
        <f t="shared" si="43"/>
        <v>39.79000000000002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5262.010000000002</v>
      </c>
      <c r="M218" s="252"/>
      <c r="N218" s="275">
        <f t="shared" si="42"/>
        <v>5262.010000000002</v>
      </c>
      <c r="O218" s="252"/>
      <c r="P218" s="41"/>
      <c r="Q218" s="271">
        <f>SUMIFS(BV_Data_An_Prec!$AM:$AM,BV_Data_An_Prec!$AP:$AP,$B218,BV_Data_An_Prec!$AQ:$AQ,$C218,BV_Data_An_Prec!$AR:$AR,$L$2)</f>
        <v>0</v>
      </c>
      <c r="R218" s="252"/>
      <c r="S218" s="275">
        <f t="shared" si="43"/>
        <v>5262.010000000002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1266.9599999999991</v>
      </c>
      <c r="M220" s="252"/>
      <c r="N220" s="275">
        <f t="shared" si="42"/>
        <v>1266.9599999999991</v>
      </c>
      <c r="O220" s="252"/>
      <c r="P220" s="41"/>
      <c r="Q220" s="255">
        <f>SUMIFS(BV_Data_An_Prec!$AM:$AM,BV_Data_An_Prec!$AP:$AP,$B220,BV_Data_An_Prec!$AQ:$AQ,$C220,BV_Data_An_Prec!$AR:$AR,$L$2)</f>
        <v>0</v>
      </c>
      <c r="R220" s="252"/>
      <c r="S220" s="275">
        <f t="shared" si="43"/>
        <v>1266.9599999999991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890.75</v>
      </c>
      <c r="M221" s="252"/>
      <c r="N221" s="275">
        <f t="shared" si="42"/>
        <v>890.75</v>
      </c>
      <c r="O221" s="252"/>
      <c r="P221" s="41"/>
      <c r="Q221" s="255">
        <f>SUMIFS(BV_Data_An_Prec!$AM:$AM,BV_Data_An_Prec!$AP:$AP,$B221,BV_Data_An_Prec!$AQ:$AQ,$C221,BV_Data_An_Prec!$AR:$AR,$L$2)</f>
        <v>0</v>
      </c>
      <c r="R221" s="252"/>
      <c r="S221" s="275">
        <f t="shared" si="43"/>
        <v>890.75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194.29999999999995</v>
      </c>
      <c r="M222" s="252"/>
      <c r="N222" s="275">
        <f t="shared" si="42"/>
        <v>194.29999999999995</v>
      </c>
      <c r="O222" s="252"/>
      <c r="P222" s="41"/>
      <c r="Q222" s="255">
        <f>SUMIFS(BV_Data_An_Prec!$AM:$AM,BV_Data_An_Prec!$AP:$AP,$B222,BV_Data_An_Prec!$AQ:$AQ,$C222,BV_Data_An_Prec!$AR:$AR,$L$2)</f>
        <v>0</v>
      </c>
      <c r="R222" s="252"/>
      <c r="S222" s="275">
        <f t="shared" si="43"/>
        <v>194.29999999999995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0</v>
      </c>
      <c r="R225" s="252"/>
      <c r="S225" s="275">
        <f t="shared" si="43"/>
        <v>0</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0.10215577960784425</v>
      </c>
      <c r="L230" s="306">
        <f>+SUM(L212:L229)</f>
        <v>9822.5999999999931</v>
      </c>
      <c r="M230" s="309"/>
      <c r="N230" s="306">
        <f t="shared" si="42"/>
        <v>9822.5999999999931</v>
      </c>
      <c r="O230" s="307" t="s">
        <v>171</v>
      </c>
      <c r="P230" s="305" t="e">
        <f>Q230/Q$195</f>
        <v>#DIV/0!</v>
      </c>
      <c r="Q230" s="306">
        <f>+SUM(Q212:Q229)</f>
        <v>0</v>
      </c>
      <c r="R230" s="309"/>
      <c r="S230" s="306">
        <f t="shared" si="43"/>
        <v>9822.5999999999931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0.64380397314076521</v>
      </c>
      <c r="L232" s="306">
        <f>L211+L230</f>
        <v>61903.779999999992</v>
      </c>
      <c r="M232" s="309"/>
      <c r="N232" s="318">
        <f>L232-F232</f>
        <v>61903.779999999992</v>
      </c>
      <c r="O232" s="307" t="s">
        <v>115</v>
      </c>
      <c r="P232" s="305" t="e">
        <f>Q232/Q$195</f>
        <v>#DIV/0!</v>
      </c>
      <c r="Q232" s="306">
        <f>Q211+Q230</f>
        <v>0</v>
      </c>
      <c r="R232" s="309"/>
      <c r="S232" s="318">
        <f>L232-Q232</f>
        <v>61903.779999999992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34249.370000000046</v>
      </c>
      <c r="M234" s="330"/>
      <c r="N234" s="333">
        <f>L234-F234</f>
        <v>34249.370000000046</v>
      </c>
      <c r="O234" s="330"/>
      <c r="P234" s="332"/>
      <c r="Q234" s="333">
        <f>Q195-Q232</f>
        <v>0</v>
      </c>
      <c r="R234" s="330"/>
      <c r="S234" s="333">
        <f>L234-Q234</f>
        <v>34249.370000000046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Août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Août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46936.479999999981</v>
      </c>
      <c r="K296" s="351">
        <f t="shared" ref="K296:K305" si="48">IF(J296&lt;=0,0,L296/J296)</f>
        <v>0.36612758349156133</v>
      </c>
      <c r="L296" s="275">
        <f>-SUMIFS(BV_Data_An_Cour!$AM:$AM,BV_Data_An_Cour!$AP:$AP,$B296,BV_Data_An_Cour!$AQ:$AQ,$C296,BV_Data_An_Cour!$AR:$AR,$L$2)</f>
        <v>17184.739999999991</v>
      </c>
      <c r="M296" s="291" t="e">
        <f t="shared" ref="M296:M302" si="49">(+J296-D296)/D296</f>
        <v>#DIV/0!</v>
      </c>
      <c r="N296" s="275">
        <f t="shared" ref="N296:N305" si="50">L296-F296</f>
        <v>17184.739999999991</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17184.739999999991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116016.64000000001</v>
      </c>
      <c r="K298" s="351">
        <f t="shared" si="48"/>
        <v>0.19906041064454255</v>
      </c>
      <c r="L298" s="275">
        <f>-SUMIFS(BV_Data_An_Cour!$AM:$AM,BV_Data_An_Cour!$AP:$AP,$B298,BV_Data_An_Cour!$AQ:$AQ,$C298,BV_Data_An_Cour!$AR:$AR,$L$2)</f>
        <v>23094.320000000065</v>
      </c>
      <c r="M298" s="291" t="e">
        <f t="shared" si="49"/>
        <v>#DIV/0!</v>
      </c>
      <c r="N298" s="275">
        <f t="shared" si="50"/>
        <v>23094.320000000065</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23094.320000000065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7397.6900000000023</v>
      </c>
      <c r="K299" s="351">
        <f t="shared" si="48"/>
        <v>0.29444461717103659</v>
      </c>
      <c r="L299" s="275">
        <f>-SUMIFS(BV_Data_An_Cour!$AM:$AM,BV_Data_An_Cour!$AP:$AP,$B299,BV_Data_An_Cour!$AQ:$AQ,$C299,BV_Data_An_Cour!$AR:$AR,$L$2)</f>
        <v>2178.2100000000064</v>
      </c>
      <c r="M299" s="291" t="e">
        <f t="shared" si="49"/>
        <v>#DIV/0!</v>
      </c>
      <c r="N299" s="275">
        <f t="shared" si="50"/>
        <v>2178.2100000000064</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2178.2100000000064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29283.580000000009</v>
      </c>
      <c r="K300" s="351">
        <f t="shared" si="48"/>
        <v>0.26366926448200656</v>
      </c>
      <c r="L300" s="275">
        <f>-SUMIFS(BV_Data_An_Cour!$AM:$AM,BV_Data_An_Cour!$AP:$AP,$B300,BV_Data_An_Cour!$AQ:$AQ,$C300,BV_Data_An_Cour!$AR:$AR,$L$2)</f>
        <v>7721.18</v>
      </c>
      <c r="M300" s="291" t="e">
        <f t="shared" si="49"/>
        <v>#DIV/0!</v>
      </c>
      <c r="N300" s="275">
        <f t="shared" si="50"/>
        <v>7721.18</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7721.18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347042.66000000015</v>
      </c>
      <c r="K301" s="351">
        <f t="shared" si="48"/>
        <v>0.18400599511310908</v>
      </c>
      <c r="L301" s="275">
        <f>-SUMIFS(BV_Data_An_Cour!$AM:$AM,BV_Data_An_Cour!$AP:$AP,$B301,BV_Data_An_Cour!$AQ:$AQ,$C301,BV_Data_An_Cour!$AR:$AR,$L$2)</f>
        <v>63857.9300000004</v>
      </c>
      <c r="M301" s="291" t="e">
        <f t="shared" si="49"/>
        <v>#DIV/0!</v>
      </c>
      <c r="N301" s="275">
        <f t="shared" si="50"/>
        <v>63857.9300000004</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63857.9300000004</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8344.1299999999901</v>
      </c>
      <c r="M303" s="291"/>
      <c r="N303" s="275">
        <f t="shared" si="50"/>
        <v>8344.1299999999901</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8344.1299999999901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6771.92</v>
      </c>
      <c r="M304" s="291"/>
      <c r="N304" s="275">
        <f t="shared" si="50"/>
        <v>6771.92</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6771.92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546677.05000000016</v>
      </c>
      <c r="K305" s="405">
        <f t="shared" si="48"/>
        <v>0.23624995781330205</v>
      </c>
      <c r="L305" s="390">
        <f>SUM(L296:L304)</f>
        <v>129152.43000000046</v>
      </c>
      <c r="M305" s="406" t="e">
        <f>(+J305-D305)/D305</f>
        <v>#DIV/0!</v>
      </c>
      <c r="N305" s="390">
        <f t="shared" si="50"/>
        <v>129152.43000000046</v>
      </c>
      <c r="O305" s="388">
        <f t="shared" ref="O305" si="56">SUM(O296:O304)</f>
        <v>0</v>
      </c>
      <c r="P305" s="405">
        <f t="shared" si="51"/>
        <v>0</v>
      </c>
      <c r="Q305" s="390">
        <f>SUM(Q296:Q304)</f>
        <v>0</v>
      </c>
      <c r="R305" s="406">
        <f t="shared" si="52"/>
        <v>0</v>
      </c>
      <c r="S305" s="390">
        <f t="shared" si="53"/>
        <v>129152.43000000046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34509.509999999951</v>
      </c>
      <c r="K308" s="351">
        <f t="shared" ref="K308:K310" si="57">IF(J308&lt;=0,0,L308/J308)</f>
        <v>0.2376394217130281</v>
      </c>
      <c r="L308" s="315">
        <f>-SUMIFS(BV_Data_An_Cour!$AM:$AM,BV_Data_An_Cour!$AP:$AP,$B308,BV_Data_An_Cour!$AQ:$AQ,$C308,BV_Data_An_Cour!$AR:$AR,$L$2)</f>
        <v>8200.8199999999488</v>
      </c>
      <c r="M308" s="291" t="e">
        <f>(+J308-D308)/D308</f>
        <v>#DIV/0!</v>
      </c>
      <c r="N308" s="275">
        <f>L308-F308</f>
        <v>8200.8199999999488</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8200.8199999999488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14548.059999999998</v>
      </c>
      <c r="K309" s="351">
        <f t="shared" si="57"/>
        <v>0.21246337999705808</v>
      </c>
      <c r="L309" s="295">
        <f>-SUMIFS(BV_Data_An_Cour!$AM:$AM,BV_Data_An_Cour!$AP:$AP,$B309,BV_Data_An_Cour!$AQ:$AQ,$C309,BV_Data_An_Cour!$AR:$AR,$L$2)</f>
        <v>3090.9300000000003</v>
      </c>
      <c r="M309" s="291" t="e">
        <f>(+J309-D309)/D309</f>
        <v>#DIV/0!</v>
      </c>
      <c r="N309" s="275">
        <f>L309-F309</f>
        <v>3090.9300000000003</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3090.9300000000003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595734.62000000011</v>
      </c>
      <c r="K310" s="405">
        <f t="shared" si="57"/>
        <v>0.23574956916218898</v>
      </c>
      <c r="L310" s="390">
        <f>L305+L308+L309</f>
        <v>140444.1800000004</v>
      </c>
      <c r="M310" s="406" t="e">
        <f>(+J310-D310)/D310</f>
        <v>#DIV/0!</v>
      </c>
      <c r="N310" s="390">
        <f>L310-F310</f>
        <v>140444.1800000004</v>
      </c>
      <c r="O310" s="391">
        <f t="shared" ref="O310" si="62">O305+O308+O309</f>
        <v>0</v>
      </c>
      <c r="P310" s="405">
        <f t="shared" si="58"/>
        <v>0</v>
      </c>
      <c r="Q310" s="390">
        <f>Q305+Q308+Q309</f>
        <v>0</v>
      </c>
      <c r="R310" s="406">
        <f t="shared" si="59"/>
        <v>0</v>
      </c>
      <c r="S310" s="390">
        <f t="shared" si="60"/>
        <v>140444.1800000004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595734.62000000011</v>
      </c>
      <c r="K315" s="408">
        <f>IF(J315&lt;=0,0,L315/J315)</f>
        <v>0.23574956916218898</v>
      </c>
      <c r="L315" s="280">
        <f>L310+L313</f>
        <v>140444.1800000004</v>
      </c>
      <c r="M315" s="409" t="e">
        <f>(+J315-D315)/D315</f>
        <v>#DIV/0!</v>
      </c>
      <c r="N315" s="410">
        <f>L315-F315</f>
        <v>140444.1800000004</v>
      </c>
      <c r="O315" s="281">
        <f t="shared" ref="O315" si="64">O310+O313</f>
        <v>0</v>
      </c>
      <c r="P315" s="408">
        <f>IF(O315&lt;=0,0,Q315/O315)</f>
        <v>0</v>
      </c>
      <c r="Q315" s="280">
        <f>Q310+Q313</f>
        <v>0</v>
      </c>
      <c r="R315" s="409">
        <f>IF(O315=0,0,(J315-O315)/O315)</f>
        <v>0</v>
      </c>
      <c r="S315" s="410">
        <f>L315-Q315</f>
        <v>140444.1800000004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5162.6500000000015</v>
      </c>
      <c r="M319" s="252"/>
      <c r="N319" s="255">
        <f t="shared" ref="N319:N349" si="65">L319-F319</f>
        <v>5162.6500000000015</v>
      </c>
      <c r="O319" s="252"/>
      <c r="P319" s="41"/>
      <c r="Q319" s="255">
        <f>SUMIFS(BV_Data_An_Prec!$AM:$AM,BV_Data_An_Prec!$AP:$AP,$B319,BV_Data_An_Prec!$AQ:$AQ,$C319,BV_Data_An_Prec!$AR:$AR,$L$2)</f>
        <v>0</v>
      </c>
      <c r="R319" s="252"/>
      <c r="S319" s="255">
        <f t="shared" ref="S319:S349" si="66">L319-Q319</f>
        <v>5162.6500000000015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17289.459999999992</v>
      </c>
      <c r="M321" s="240"/>
      <c r="N321" s="271">
        <f t="shared" si="65"/>
        <v>17289.459999999992</v>
      </c>
      <c r="O321" s="240"/>
      <c r="P321" s="313"/>
      <c r="Q321" s="271">
        <f>SUMIFS(BV_Data_An_Prec!$AM:$AM,BV_Data_An_Prec!$AP:$AP,$B321,BV_Data_An_Prec!$AQ:$AQ,$C321,BV_Data_An_Prec!$AR:$AR,$L$2)</f>
        <v>0</v>
      </c>
      <c r="R321" s="240"/>
      <c r="S321" s="315">
        <f t="shared" si="66"/>
        <v>17289.459999999992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2385.8600000000006</v>
      </c>
      <c r="M326" s="252"/>
      <c r="N326" s="255">
        <f t="shared" si="65"/>
        <v>2385.8600000000006</v>
      </c>
      <c r="O326" s="252"/>
      <c r="P326" s="41"/>
      <c r="Q326" s="255">
        <f>SUMIFS(BV_Data_An_Prec!$AM:$AM,BV_Data_An_Prec!$AP:$AP,$B326,BV_Data_An_Prec!$AQ:$AQ,$C326,BV_Data_An_Prec!$AR:$AR,$L$2)</f>
        <v>0</v>
      </c>
      <c r="R326" s="252"/>
      <c r="S326" s="275">
        <f t="shared" si="66"/>
        <v>2385.8600000000006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3142.09</v>
      </c>
      <c r="M327" s="240"/>
      <c r="N327" s="271">
        <f t="shared" si="65"/>
        <v>3142.09</v>
      </c>
      <c r="O327" s="240"/>
      <c r="P327" s="313"/>
      <c r="Q327" s="271">
        <f>SUMIFS(BV_Data_An_Prec!$AM:$AM,BV_Data_An_Prec!$AP:$AP,$B327,BV_Data_An_Prec!$AQ:$AQ,$C327,BV_Data_An_Prec!$AR:$AR,$L$2)</f>
        <v>0</v>
      </c>
      <c r="R327" s="240"/>
      <c r="S327" s="315">
        <f t="shared" si="66"/>
        <v>3142.09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387.83999999999992</v>
      </c>
      <c r="M328" s="252"/>
      <c r="N328" s="255">
        <f t="shared" si="65"/>
        <v>387.83999999999992</v>
      </c>
      <c r="O328" s="252"/>
      <c r="P328" s="41"/>
      <c r="Q328" s="255">
        <f>SUMIFS(BV_Data_An_Prec!$AM:$AM,BV_Data_An_Prec!$AP:$AP,$B328,BV_Data_An_Prec!$AQ:$AQ,$C328,BV_Data_An_Prec!$AR:$AR,$L$2)</f>
        <v>0</v>
      </c>
      <c r="R328" s="252"/>
      <c r="S328" s="275">
        <f t="shared" si="66"/>
        <v>387.83999999999992</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0.2019870100704772</v>
      </c>
      <c r="L331" s="306">
        <f>+SUM(L319:L330)</f>
        <v>28367.899999999994</v>
      </c>
      <c r="M331" s="353"/>
      <c r="N331" s="318">
        <f t="shared" si="65"/>
        <v>28367.899999999994</v>
      </c>
      <c r="O331" s="307" t="s">
        <v>115</v>
      </c>
      <c r="P331" s="305" t="e">
        <f>Q331/Q$315</f>
        <v>#DIV/0!</v>
      </c>
      <c r="Q331" s="306">
        <f>+SUM(Q319:Q330)</f>
        <v>0</v>
      </c>
      <c r="R331" s="353"/>
      <c r="S331" s="318">
        <f t="shared" si="66"/>
        <v>28367.899999999994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31121.790000000008</v>
      </c>
      <c r="M332" s="252"/>
      <c r="N332" s="275">
        <f t="shared" si="65"/>
        <v>31121.790000000008</v>
      </c>
      <c r="O332" s="252"/>
      <c r="P332" s="41"/>
      <c r="Q332" s="275">
        <f>SUMIFS(BV_Data_An_Prec!$AM:$AM,BV_Data_An_Prec!$AP:$AP,$B332,BV_Data_An_Prec!$AQ:$AQ,$C332,BV_Data_An_Prec!$AR:$AR,$L$2)</f>
        <v>0</v>
      </c>
      <c r="R332" s="252"/>
      <c r="S332" s="275">
        <f t="shared" si="66"/>
        <v>31121.790000000008</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41.379999999999882</v>
      </c>
      <c r="M334" s="245"/>
      <c r="N334" s="295">
        <f t="shared" si="65"/>
        <v>41.379999999999882</v>
      </c>
      <c r="O334" s="245"/>
      <c r="P334" s="316"/>
      <c r="Q334" s="295">
        <f>SUMIFS(BV_Data_An_Prec!$AM:$AM,BV_Data_An_Prec!$AP:$AP,$B334,BV_Data_An_Prec!$AQ:$AQ,$C334,BV_Data_An_Prec!$AR:$AR,$L$2)</f>
        <v>0</v>
      </c>
      <c r="R334" s="245"/>
      <c r="S334" s="295">
        <f t="shared" si="66"/>
        <v>41.379999999999882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1942.2599999999984</v>
      </c>
      <c r="M335" s="252"/>
      <c r="N335" s="275">
        <f t="shared" si="65"/>
        <v>1942.2599999999984</v>
      </c>
      <c r="O335" s="252"/>
      <c r="P335" s="41"/>
      <c r="Q335" s="275">
        <f>SUMIFS(BV_Data_An_Prec!$AM:$AM,BV_Data_An_Prec!$AP:$AP,$B335,BV_Data_An_Prec!$AQ:$AQ,$C335,BV_Data_An_Prec!$AR:$AR,$L$2)</f>
        <v>0</v>
      </c>
      <c r="R335" s="252"/>
      <c r="S335" s="275">
        <f t="shared" si="66"/>
        <v>1942.2599999999984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590.51000000000022</v>
      </c>
      <c r="M336" s="252"/>
      <c r="N336" s="275">
        <f t="shared" si="65"/>
        <v>590.51000000000022</v>
      </c>
      <c r="O336" s="252"/>
      <c r="P336" s="41"/>
      <c r="Q336" s="275">
        <f>SUMIFS(BV_Data_An_Prec!$AM:$AM,BV_Data_An_Prec!$AP:$AP,$B336,BV_Data_An_Prec!$AQ:$AQ,$C336,BV_Data_An_Prec!$AR:$AR,$L$2)</f>
        <v>0</v>
      </c>
      <c r="R336" s="252"/>
      <c r="S336" s="275">
        <f t="shared" si="66"/>
        <v>590.51000000000022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13984.649999999991</v>
      </c>
      <c r="M337" s="245"/>
      <c r="N337" s="295">
        <f t="shared" si="65"/>
        <v>13984.649999999991</v>
      </c>
      <c r="O337" s="245"/>
      <c r="P337" s="316"/>
      <c r="Q337" s="295">
        <f>SUMIFS(BV_Data_An_Prec!$AM:$AM,BV_Data_An_Prec!$AP:$AP,$B337,BV_Data_An_Prec!$AQ:$AQ,$C337,BV_Data_An_Prec!$AR:$AR,$L$2)</f>
        <v>0</v>
      </c>
      <c r="R337" s="245"/>
      <c r="S337" s="295">
        <f t="shared" si="66"/>
        <v>13984.649999999991</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1229.7799999999997</v>
      </c>
      <c r="M341" s="252"/>
      <c r="N341" s="275">
        <f t="shared" si="65"/>
        <v>1229.7799999999997</v>
      </c>
      <c r="O341" s="252"/>
      <c r="P341" s="41"/>
      <c r="Q341" s="275">
        <f>SUMIFS(BV_Data_An_Prec!$AM:$AM,BV_Data_An_Prec!$AP:$AP,$B341,BV_Data_An_Prec!$AQ:$AQ,$C341,BV_Data_An_Prec!$AR:$AR,$L$2)</f>
        <v>0</v>
      </c>
      <c r="R341" s="252"/>
      <c r="S341" s="275">
        <f t="shared" si="66"/>
        <v>1229.7799999999997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179.31999999999994</v>
      </c>
      <c r="M342" s="252"/>
      <c r="N342" s="275">
        <f t="shared" si="65"/>
        <v>179.31999999999994</v>
      </c>
      <c r="O342" s="252"/>
      <c r="P342" s="41"/>
      <c r="Q342" s="275">
        <f>SUMIFS(BV_Data_An_Prec!$AM:$AM,BV_Data_An_Prec!$AP:$AP,$B342,BV_Data_An_Prec!$AQ:$AQ,$C342,BV_Data_An_Prec!$AR:$AR,$L$2)</f>
        <v>0</v>
      </c>
      <c r="R342" s="252"/>
      <c r="S342" s="275">
        <f t="shared" si="66"/>
        <v>179.31999999999994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0.34953167870679908</v>
      </c>
      <c r="L350" s="306">
        <f>+SUM(L332:L349)</f>
        <v>49089.689999999995</v>
      </c>
      <c r="M350" s="309"/>
      <c r="N350" s="306">
        <f>+SUM(N332:N349)</f>
        <v>49089.689999999995</v>
      </c>
      <c r="O350" s="307" t="s">
        <v>115</v>
      </c>
      <c r="P350" s="305" t="e">
        <f>Q350/Q$315</f>
        <v>#DIV/0!</v>
      </c>
      <c r="Q350" s="306">
        <f>+SUM(Q332:Q349)</f>
        <v>0</v>
      </c>
      <c r="R350" s="309"/>
      <c r="S350" s="306">
        <f>+SUM(S332:S349)</f>
        <v>49089.689999999995</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0.55151868877727628</v>
      </c>
      <c r="L352" s="306">
        <f>L331+L350</f>
        <v>77457.59</v>
      </c>
      <c r="M352" s="309"/>
      <c r="N352" s="318">
        <f>L352-F352</f>
        <v>77457.59</v>
      </c>
      <c r="O352" s="307" t="s">
        <v>115</v>
      </c>
      <c r="P352" s="305" t="e">
        <f>Q352/Q$315</f>
        <v>#DIV/0!</v>
      </c>
      <c r="Q352" s="306">
        <f>Q331+Q350</f>
        <v>0</v>
      </c>
      <c r="R352" s="309"/>
      <c r="S352" s="318">
        <f>L352-Q352</f>
        <v>77457.59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62986.590000000404</v>
      </c>
      <c r="M354" s="330"/>
      <c r="N354" s="333">
        <f>L354-F354</f>
        <v>62986.590000000404</v>
      </c>
      <c r="O354" s="330"/>
      <c r="P354" s="332"/>
      <c r="Q354" s="333">
        <f>Q315-Q352</f>
        <v>0</v>
      </c>
      <c r="R354" s="330"/>
      <c r="S354" s="333">
        <f>L354-Q354</f>
        <v>62986.590000000404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Août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236597.33000000042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97235.960000000458</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Août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5861824.6699999999</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0.13777770497526701</v>
      </c>
      <c r="AE408" s="449"/>
      <c r="AF408" s="447">
        <f>L27+L109+L195+L251+L315+L363</f>
        <v>807628.75000000186</v>
      </c>
      <c r="AG408" s="448"/>
      <c r="AH408" s="449">
        <f>AF408-Z408</f>
        <v>807628.75000000186</v>
      </c>
      <c r="AI408" s="450" t="e">
        <f>AH408/Z408</f>
        <v>#DIV/0!</v>
      </c>
      <c r="AJ408" s="884" t="e">
        <f>AL408/AL407</f>
        <v>#DIV/0!</v>
      </c>
      <c r="AK408" s="449"/>
      <c r="AL408" s="447">
        <f>Q27+Q109+Q195+Q251+Q315+Q363</f>
        <v>0</v>
      </c>
      <c r="AM408" s="451"/>
      <c r="AN408" s="449">
        <f>AF408-AL408</f>
        <v>807628.75000000186</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885.2800000000002</v>
      </c>
      <c r="AF410" s="455">
        <f t="shared" ref="AF410:AF416" si="73">+SUMIF($C:$C,$V410,L:L)</f>
        <v>95610.24000000002</v>
      </c>
      <c r="AG410" s="456" t="e">
        <f t="shared" ref="AG410:AG419" si="74">AE410-Y410</f>
        <v>#DIV/0!</v>
      </c>
      <c r="AH410" s="457">
        <f t="shared" ref="AH410:AH419" si="75">AF410-Z410</f>
        <v>95610.24000000002</v>
      </c>
      <c r="AI410" s="458">
        <f t="shared" ref="AI410:AI419" si="76">IF(Z410=0,0,AH410/Z410)</f>
        <v>0</v>
      </c>
      <c r="AJ410" s="463"/>
      <c r="AK410" s="462">
        <f t="shared" ref="AK410:AK415" si="77">IF(AL410=0,0,AL410/(P$13+P$97))</f>
        <v>0</v>
      </c>
      <c r="AL410" s="455">
        <f>SUMIFS(BV_Data_An_Prec!$AM:$AM,BV_Data_An_Prec!$AQ:$AQ,$V410)</f>
        <v>0</v>
      </c>
      <c r="AM410" s="459">
        <f>AE410-AK410</f>
        <v>885.2800000000002</v>
      </c>
      <c r="AN410" s="457">
        <f t="shared" ref="AN410:AN432" si="78">AF410-AL410</f>
        <v>95610.24000000002</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424.78249999999997</v>
      </c>
      <c r="AF411" s="439">
        <f t="shared" si="73"/>
        <v>45876.509999999995</v>
      </c>
      <c r="AG411" s="440" t="e">
        <f t="shared" si="74"/>
        <v>#DIV/0!</v>
      </c>
      <c r="AH411" s="441">
        <f t="shared" si="75"/>
        <v>45876.509999999995</v>
      </c>
      <c r="AI411" s="468">
        <f t="shared" si="76"/>
        <v>0</v>
      </c>
      <c r="AJ411" s="467"/>
      <c r="AK411" s="466">
        <f t="shared" si="77"/>
        <v>0</v>
      </c>
      <c r="AL411" s="439">
        <f>SUMIFS(BV_Data_An_Prec!$AM:$AM,BV_Data_An_Prec!$AQ:$AQ,$V411)</f>
        <v>0</v>
      </c>
      <c r="AM411" s="459">
        <f t="shared" ref="AM411:AM416" si="80">AE411-AK411</f>
        <v>424.78249999999997</v>
      </c>
      <c r="AN411" s="441">
        <f t="shared" si="78"/>
        <v>45876.509999999995</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-14.548240740740741</v>
      </c>
      <c r="AF412" s="455">
        <f t="shared" si="73"/>
        <v>-1571.21</v>
      </c>
      <c r="AG412" s="456" t="e">
        <f t="shared" si="74"/>
        <v>#DIV/0!</v>
      </c>
      <c r="AH412" s="457">
        <f t="shared" si="75"/>
        <v>-1571.21</v>
      </c>
      <c r="AI412" s="458">
        <f t="shared" si="76"/>
        <v>0</v>
      </c>
      <c r="AJ412" s="463"/>
      <c r="AK412" s="462">
        <f t="shared" si="77"/>
        <v>0</v>
      </c>
      <c r="AL412" s="455">
        <f>SUMIFS(BV_Data_An_Prec!$AM:$AM,BV_Data_An_Prec!$AQ:$AQ,$V412)</f>
        <v>0</v>
      </c>
      <c r="AM412" s="459">
        <f t="shared" si="80"/>
        <v>-14.548240740740741</v>
      </c>
      <c r="AN412" s="457">
        <f t="shared" si="78"/>
        <v>-1571.21</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20.985185185185181</v>
      </c>
      <c r="AF414" s="439">
        <f t="shared" si="73"/>
        <v>2266.3999999999996</v>
      </c>
      <c r="AG414" s="440" t="e">
        <f t="shared" si="74"/>
        <v>#DIV/0!</v>
      </c>
      <c r="AH414" s="441">
        <f t="shared" si="75"/>
        <v>2266.3999999999996</v>
      </c>
      <c r="AI414" s="468">
        <f t="shared" si="76"/>
        <v>0</v>
      </c>
      <c r="AJ414" s="467"/>
      <c r="AK414" s="466">
        <f t="shared" si="77"/>
        <v>0</v>
      </c>
      <c r="AL414" s="439">
        <f>SUMIFS(BV_Data_An_Prec!$AM:$AM,BV_Data_An_Prec!$AQ:$AQ,$V414)</f>
        <v>0</v>
      </c>
      <c r="AM414" s="459">
        <f t="shared" si="80"/>
        <v>20.985185185185181</v>
      </c>
      <c r="AN414" s="441">
        <f t="shared" si="78"/>
        <v>2266.3999999999996</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222.28259259259264</v>
      </c>
      <c r="AF415" s="455">
        <f t="shared" si="73"/>
        <v>24006.520000000004</v>
      </c>
      <c r="AG415" s="456" t="e">
        <f t="shared" si="74"/>
        <v>#DIV/0!</v>
      </c>
      <c r="AH415" s="457">
        <f t="shared" si="75"/>
        <v>24006.520000000004</v>
      </c>
      <c r="AI415" s="458">
        <f t="shared" si="76"/>
        <v>0</v>
      </c>
      <c r="AJ415" s="463"/>
      <c r="AK415" s="462">
        <f t="shared" si="77"/>
        <v>0</v>
      </c>
      <c r="AL415" s="455">
        <f>SUMIFS(BV_Data_An_Prec!$AM:$AM,BV_Data_An_Prec!$AQ:$AQ,$V415)</f>
        <v>0</v>
      </c>
      <c r="AM415" s="459">
        <f t="shared" si="80"/>
        <v>222.28259259259264</v>
      </c>
      <c r="AN415" s="457">
        <f t="shared" si="78"/>
        <v>24006.520000000004</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179.77287128712868</v>
      </c>
      <c r="AF416" s="455">
        <f t="shared" si="73"/>
        <v>36314.119999999995</v>
      </c>
      <c r="AG416" s="830" t="e">
        <f t="shared" si="74"/>
        <v>#DIV/0!</v>
      </c>
      <c r="AH416" s="778">
        <f t="shared" si="75"/>
        <v>36314.119999999995</v>
      </c>
      <c r="AI416" s="458">
        <f t="shared" si="76"/>
        <v>0</v>
      </c>
      <c r="AJ416" s="463"/>
      <c r="AK416" s="462">
        <f t="shared" ref="AK416:AK419" si="82">IF(AL416=0,0,AL416/(P$13+P$13))</f>
        <v>0</v>
      </c>
      <c r="AL416" s="455">
        <f>SUMIFS(BV_Data_An_Prec!$AM:$AM,BV_Data_An_Prec!$AQ:$AQ,$V416)</f>
        <v>0</v>
      </c>
      <c r="AM416" s="459">
        <f t="shared" si="80"/>
        <v>179.77287128712868</v>
      </c>
      <c r="AN416" s="457">
        <f t="shared" si="78"/>
        <v>36314.119999999995</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0.25073721063050264</v>
      </c>
      <c r="AE420" s="470"/>
      <c r="AF420" s="472">
        <f>SUM(AF410:AF419)</f>
        <v>202502.58000000002</v>
      </c>
      <c r="AG420" s="474"/>
      <c r="AH420" s="475">
        <f t="shared" ref="AH420:AH452" si="84">AF420-Z420</f>
        <v>202502.58000000002</v>
      </c>
      <c r="AI420" s="471" t="e">
        <f>AH420/Z420</f>
        <v>#DIV/0!</v>
      </c>
      <c r="AJ420" s="473" t="e">
        <f>AL420/AL408</f>
        <v>#DIV/0!</v>
      </c>
      <c r="AK420" s="470"/>
      <c r="AL420" s="1038">
        <f>SUM(AL410:AL419)</f>
        <v>0</v>
      </c>
      <c r="AM420" s="476"/>
      <c r="AN420" s="475">
        <f t="shared" si="78"/>
        <v>202502.58000000002</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69714.289999999994</v>
      </c>
      <c r="AG422" s="456"/>
      <c r="AH422" s="457">
        <f t="shared" si="84"/>
        <v>69714.289999999994</v>
      </c>
      <c r="AI422" s="458">
        <f t="shared" si="85"/>
        <v>0</v>
      </c>
      <c r="AJ422" s="463"/>
      <c r="AK422" s="462"/>
      <c r="AL422" s="455">
        <f>SUMIFS(BV_Data_An_Prec!$AM:$AM,BV_Data_An_Prec!$AQ:$AQ,$V422)</f>
        <v>0</v>
      </c>
      <c r="AM422" s="459"/>
      <c r="AN422" s="457">
        <f t="shared" si="78"/>
        <v>69714.289999999994</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54523.319999999985</v>
      </c>
      <c r="AG424" s="456"/>
      <c r="AH424" s="457">
        <f t="shared" si="84"/>
        <v>54523.319999999985</v>
      </c>
      <c r="AI424" s="458">
        <f t="shared" si="85"/>
        <v>0</v>
      </c>
      <c r="AJ424" s="463"/>
      <c r="AK424" s="462"/>
      <c r="AL424" s="455">
        <f>SUMIFS(BV_Data_An_Prec!$AM:$AM,BV_Data_An_Prec!$AQ:$AQ,$V424)</f>
        <v>0</v>
      </c>
      <c r="AM424" s="459"/>
      <c r="AN424" s="457">
        <f t="shared" si="78"/>
        <v>54523.319999999985</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20120.500000000007</v>
      </c>
      <c r="AG429" s="440"/>
      <c r="AH429" s="441">
        <f t="shared" si="84"/>
        <v>20120.500000000007</v>
      </c>
      <c r="AI429" s="468">
        <f t="shared" si="85"/>
        <v>0</v>
      </c>
      <c r="AJ429" s="467"/>
      <c r="AK429" s="466"/>
      <c r="AL429" s="439">
        <f>SUMIFS(BV_Data_An_Prec!$AM:$AM,BV_Data_An_Prec!$AQ:$AQ,$V429)</f>
        <v>0</v>
      </c>
      <c r="AM429" s="443"/>
      <c r="AN429" s="441">
        <f t="shared" si="78"/>
        <v>20120.500000000007</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32154.390000000003</v>
      </c>
      <c r="AG430" s="456"/>
      <c r="AH430" s="457">
        <f t="shared" si="84"/>
        <v>32154.390000000003</v>
      </c>
      <c r="AI430" s="458">
        <f t="shared" si="85"/>
        <v>0</v>
      </c>
      <c r="AJ430" s="463"/>
      <c r="AK430" s="462"/>
      <c r="AL430" s="455">
        <f>SUMIFS(BV_Data_An_Prec!$AM:$AM,BV_Data_An_Prec!$AQ:$AQ,$V430)</f>
        <v>0</v>
      </c>
      <c r="AM430" s="459"/>
      <c r="AN430" s="457">
        <f t="shared" si="78"/>
        <v>32154.390000000003</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4057.079999999999</v>
      </c>
      <c r="AG431" s="456"/>
      <c r="AH431" s="457">
        <f t="shared" si="84"/>
        <v>4057.079999999999</v>
      </c>
      <c r="AI431" s="458">
        <f t="shared" si="85"/>
        <v>0</v>
      </c>
      <c r="AJ431" s="463"/>
      <c r="AK431" s="462"/>
      <c r="AL431" s="455">
        <f>SUMIFS(BV_Data_An_Prec!$AM:$AM,BV_Data_An_Prec!$AQ:$AQ,$V431)</f>
        <v>0</v>
      </c>
      <c r="AM431" s="459"/>
      <c r="AN431" s="457">
        <f t="shared" si="78"/>
        <v>4057.079999999999</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0.22357993075407429</v>
      </c>
      <c r="AE434" s="478"/>
      <c r="AF434" s="472">
        <f>SUM(AF421:AF433)</f>
        <v>180569.58</v>
      </c>
      <c r="AG434" s="474"/>
      <c r="AH434" s="475">
        <f t="shared" si="84"/>
        <v>180569.58</v>
      </c>
      <c r="AI434" s="471" t="e">
        <f>AH434/Z434</f>
        <v>#DIV/0!</v>
      </c>
      <c r="AJ434" s="473" t="e">
        <f>AL434/AL408</f>
        <v>#DIV/0!</v>
      </c>
      <c r="AK434" s="478"/>
      <c r="AL434" s="1038">
        <f>SUM(AL421:AL433)</f>
        <v>0</v>
      </c>
      <c r="AM434" s="480"/>
      <c r="AN434" s="475">
        <f t="shared" ref="AN434:AN452" si="87">AF434-AL434</f>
        <v>180569.58</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31121.790000000008</v>
      </c>
      <c r="AG435" s="484"/>
      <c r="AH435" s="486">
        <f t="shared" si="84"/>
        <v>31121.790000000008</v>
      </c>
      <c r="AI435" s="487">
        <f t="shared" ref="AI435:AI452" si="91">IF(Z435=0,0,AH435/Z435)</f>
        <v>0</v>
      </c>
      <c r="AJ435" s="484"/>
      <c r="AK435" s="485"/>
      <c r="AL435" s="483">
        <f>SUMIFS(BV_Data_An_Prec!$AM:$AM,BV_Data_An_Prec!$AQ:$AQ,$V435)</f>
        <v>0</v>
      </c>
      <c r="AM435" s="488"/>
      <c r="AN435" s="486">
        <f t="shared" si="87"/>
        <v>31121.790000000008</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-1824.3400000000049</v>
      </c>
      <c r="AG437" s="440"/>
      <c r="AH437" s="441">
        <f t="shared" si="84"/>
        <v>-1824.3400000000049</v>
      </c>
      <c r="AI437" s="468">
        <f t="shared" si="91"/>
        <v>0</v>
      </c>
      <c r="AJ437" s="467"/>
      <c r="AK437" s="466"/>
      <c r="AL437" s="439">
        <f>SUMIFS(BV_Data_An_Prec!$AM:$AM,BV_Data_An_Prec!$AQ:$AQ,$V437)</f>
        <v>0</v>
      </c>
      <c r="AM437" s="443"/>
      <c r="AN437" s="441">
        <f t="shared" si="87"/>
        <v>-1824.3400000000049</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6455.779999999997</v>
      </c>
      <c r="AG438" s="456"/>
      <c r="AH438" s="457">
        <f t="shared" si="84"/>
        <v>6455.779999999997</v>
      </c>
      <c r="AI438" s="458">
        <f t="shared" si="91"/>
        <v>0</v>
      </c>
      <c r="AJ438" s="463"/>
      <c r="AK438" s="462"/>
      <c r="AL438" s="455">
        <f>SUMIFS(BV_Data_An_Prec!$AM:$AM,BV_Data_An_Prec!$AQ:$AQ,$V438)</f>
        <v>0</v>
      </c>
      <c r="AM438" s="459"/>
      <c r="AN438" s="457">
        <f t="shared" si="87"/>
        <v>6455.779999999997</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4505.3099999999986</v>
      </c>
      <c r="AG439" s="456"/>
      <c r="AH439" s="457">
        <f t="shared" si="84"/>
        <v>4505.3099999999986</v>
      </c>
      <c r="AI439" s="458">
        <f t="shared" si="91"/>
        <v>0</v>
      </c>
      <c r="AJ439" s="463"/>
      <c r="AK439" s="462"/>
      <c r="AL439" s="455">
        <f>SUMIFS(BV_Data_An_Prec!$AM:$AM,BV_Data_An_Prec!$AQ:$AQ,$V439)</f>
        <v>0</v>
      </c>
      <c r="AM439" s="459"/>
      <c r="AN439" s="457">
        <f t="shared" si="87"/>
        <v>4505.3099999999986</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25841.419999999991</v>
      </c>
      <c r="AG440" s="456"/>
      <c r="AH440" s="457">
        <f t="shared" si="84"/>
        <v>25841.419999999991</v>
      </c>
      <c r="AI440" s="458">
        <f t="shared" si="91"/>
        <v>0</v>
      </c>
      <c r="AJ440" s="463"/>
      <c r="AK440" s="462"/>
      <c r="AL440" s="455">
        <f>SUMIFS(BV_Data_An_Prec!$AM:$AM,BV_Data_An_Prec!$AQ:$AQ,$V440)</f>
        <v>0</v>
      </c>
      <c r="AM440" s="459"/>
      <c r="AN440" s="457">
        <f t="shared" si="87"/>
        <v>25841.419999999991</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5262.010000000002</v>
      </c>
      <c r="AG441" s="490"/>
      <c r="AH441" s="486">
        <f t="shared" si="84"/>
        <v>5262.010000000002</v>
      </c>
      <c r="AI441" s="487">
        <f t="shared" si="91"/>
        <v>0</v>
      </c>
      <c r="AJ441" s="484"/>
      <c r="AK441" s="485"/>
      <c r="AL441" s="483">
        <f>SUMIFS(BV_Data_An_Prec!$AM:$AM,BV_Data_An_Prec!$AQ:$AQ,$V441)</f>
        <v>0</v>
      </c>
      <c r="AM441" s="488"/>
      <c r="AN441" s="486">
        <f t="shared" si="87"/>
        <v>5262.010000000002</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1266.9599999999991</v>
      </c>
      <c r="AG443" s="456"/>
      <c r="AH443" s="457">
        <f t="shared" si="84"/>
        <v>1266.9599999999991</v>
      </c>
      <c r="AI443" s="477">
        <f t="shared" si="91"/>
        <v>0</v>
      </c>
      <c r="AJ443" s="463"/>
      <c r="AK443" s="462"/>
      <c r="AL443" s="455">
        <f>SUMIFS(BV_Data_An_Prec!$AM:$AM,BV_Data_An_Prec!$AQ:$AQ,$V443)</f>
        <v>0</v>
      </c>
      <c r="AM443" s="459"/>
      <c r="AN443" s="457">
        <f t="shared" si="87"/>
        <v>1266.9599999999991</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3902.1099999999997</v>
      </c>
      <c r="AG444" s="456"/>
      <c r="AH444" s="457">
        <f t="shared" si="84"/>
        <v>3902.1099999999997</v>
      </c>
      <c r="AI444" s="458">
        <f t="shared" si="91"/>
        <v>0</v>
      </c>
      <c r="AJ444" s="463"/>
      <c r="AK444" s="462"/>
      <c r="AL444" s="455">
        <f>SUMIFS(BV_Data_An_Prec!$AM:$AM,BV_Data_An_Prec!$AQ:$AQ,$V444)</f>
        <v>0</v>
      </c>
      <c r="AM444" s="459"/>
      <c r="AN444" s="457">
        <f t="shared" si="87"/>
        <v>3902.1099999999997</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732.25999999999976</v>
      </c>
      <c r="AG445" s="456"/>
      <c r="AH445" s="457">
        <f t="shared" si="84"/>
        <v>732.25999999999976</v>
      </c>
      <c r="AI445" s="477">
        <f t="shared" si="91"/>
        <v>0</v>
      </c>
      <c r="AJ445" s="463"/>
      <c r="AK445" s="462"/>
      <c r="AL445" s="455">
        <f>SUMIFS(BV_Data_An_Prec!$AM:$AM,BV_Data_An_Prec!$AQ:$AQ,$V445)</f>
        <v>0</v>
      </c>
      <c r="AM445" s="459"/>
      <c r="AN445" s="457">
        <f t="shared" si="87"/>
        <v>732.25999999999976</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80.62</v>
      </c>
      <c r="AG446" s="456"/>
      <c r="AH446" s="457">
        <f t="shared" si="84"/>
        <v>80.62</v>
      </c>
      <c r="AI446" s="458">
        <f t="shared" si="91"/>
        <v>0</v>
      </c>
      <c r="AJ446" s="463"/>
      <c r="AK446" s="462"/>
      <c r="AL446" s="455">
        <f>SUMIFS(BV_Data_An_Prec!$AM:$AM,BV_Data_An_Prec!$AQ:$AQ,$V446)</f>
        <v>0</v>
      </c>
      <c r="AM446" s="459"/>
      <c r="AN446" s="457">
        <f t="shared" si="87"/>
        <v>80.62</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535</v>
      </c>
      <c r="AG447" s="456"/>
      <c r="AH447" s="457">
        <f t="shared" si="84"/>
        <v>535</v>
      </c>
      <c r="AI447" s="477">
        <f t="shared" si="91"/>
        <v>0</v>
      </c>
      <c r="AJ447" s="463"/>
      <c r="AK447" s="462"/>
      <c r="AL447" s="455">
        <f>SUMIFS(BV_Data_An_Prec!$AM:$AM,BV_Data_An_Prec!$AQ:$AQ,$V447)</f>
        <v>0</v>
      </c>
      <c r="AM447" s="459"/>
      <c r="AN447" s="457">
        <f t="shared" si="87"/>
        <v>535</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0</v>
      </c>
      <c r="AG448" s="456"/>
      <c r="AH448" s="457">
        <f t="shared" si="84"/>
        <v>0</v>
      </c>
      <c r="AI448" s="458">
        <f t="shared" si="91"/>
        <v>0</v>
      </c>
      <c r="AJ448" s="463"/>
      <c r="AK448" s="462"/>
      <c r="AL448" s="455">
        <f>SUMIFS(BV_Data_An_Prec!$AM:$AM,BV_Data_An_Prec!$AQ:$AQ,$V448)</f>
        <v>0</v>
      </c>
      <c r="AM448" s="459"/>
      <c r="AN448" s="457">
        <f t="shared" si="87"/>
        <v>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4238.6100000000006</v>
      </c>
      <c r="AG449" s="456"/>
      <c r="AH449" s="778">
        <f t="shared" si="84"/>
        <v>4238.6100000000006</v>
      </c>
      <c r="AI449" s="458">
        <f t="shared" si="91"/>
        <v>0</v>
      </c>
      <c r="AJ449" s="463"/>
      <c r="AK449" s="462"/>
      <c r="AL449" s="455">
        <f>SUMIFS(BV_Data_An_Prec!$AM:$AM,BV_Data_An_Prec!$AQ:$AQ,$V449)</f>
        <v>0</v>
      </c>
      <c r="AM449" s="459"/>
      <c r="AN449" s="457">
        <f t="shared" si="87"/>
        <v>4238.6100000000006</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0.10167732389417761</v>
      </c>
      <c r="AE453" s="470"/>
      <c r="AF453" s="472">
        <f>+SUM(AF435:AF452)</f>
        <v>82117.529999999984</v>
      </c>
      <c r="AG453" s="479"/>
      <c r="AH453" s="492">
        <f>+SUM(AH435:AH452)</f>
        <v>82117.529999999984</v>
      </c>
      <c r="AI453" s="471" t="e">
        <f>AH453/Z453</f>
        <v>#DIV/0!</v>
      </c>
      <c r="AJ453" s="473" t="e">
        <f>AL453/AL408</f>
        <v>#DIV/0!</v>
      </c>
      <c r="AK453" s="470"/>
      <c r="AL453" s="472">
        <f>+SUM(AL435:AL452)</f>
        <v>0</v>
      </c>
      <c r="AM453" s="480"/>
      <c r="AN453" s="475">
        <f>+SUM(AN435:AN452)</f>
        <v>82117.529999999984</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44314.720000000023</v>
      </c>
      <c r="AG455" s="456"/>
      <c r="AH455" s="457">
        <f t="shared" si="92"/>
        <v>44314.720000000023</v>
      </c>
      <c r="AI455" s="458">
        <f t="shared" si="93"/>
        <v>0</v>
      </c>
      <c r="AJ455" s="463"/>
      <c r="AK455" s="462"/>
      <c r="AL455" s="455">
        <f>SUMIFS(BV_Data_An_Prec!$AM:$AM,BV_Data_An_Prec!$AQ:$AQ,$V455)</f>
        <v>0</v>
      </c>
      <c r="AM455" s="459"/>
      <c r="AN455" s="457">
        <f t="shared" si="94"/>
        <v>44314.720000000023</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4153.8999999999996</v>
      </c>
      <c r="AG458" s="440"/>
      <c r="AH458" s="441">
        <f t="shared" si="92"/>
        <v>4153.8999999999996</v>
      </c>
      <c r="AI458" s="468">
        <f t="shared" si="93"/>
        <v>0</v>
      </c>
      <c r="AJ458" s="467"/>
      <c r="AK458" s="466"/>
      <c r="AL458" s="439">
        <f>SUMIFS(BV_Data_An_Prec!$AM:$AM,BV_Data_An_Prec!$AQ:$AQ,$V458)</f>
        <v>0</v>
      </c>
      <c r="AM458" s="443"/>
      <c r="AN458" s="441">
        <f t="shared" si="94"/>
        <v>4153.8999999999996</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8971.5699999999924</v>
      </c>
      <c r="AG459" s="456"/>
      <c r="AH459" s="457">
        <f t="shared" si="92"/>
        <v>8971.5699999999924</v>
      </c>
      <c r="AI459" s="458">
        <f t="shared" si="93"/>
        <v>0</v>
      </c>
      <c r="AJ459" s="463"/>
      <c r="AK459" s="462"/>
      <c r="AL459" s="455">
        <f>SUMIFS(BV_Data_An_Prec!$AM:$AM,BV_Data_An_Prec!$AQ:$AQ,$V459)</f>
        <v>0</v>
      </c>
      <c r="AM459" s="459"/>
      <c r="AN459" s="457">
        <f t="shared" si="94"/>
        <v>8971.5699999999924</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1031.1999999999998</v>
      </c>
      <c r="AG460" s="456"/>
      <c r="AH460" s="457">
        <f t="shared" si="92"/>
        <v>1031.1999999999998</v>
      </c>
      <c r="AI460" s="458">
        <f t="shared" si="93"/>
        <v>0</v>
      </c>
      <c r="AJ460" s="463"/>
      <c r="AK460" s="462"/>
      <c r="AL460" s="455">
        <f>SUMIFS(BV_Data_An_Prec!$AM:$AM,BV_Data_An_Prec!$AQ:$AQ,$V460)</f>
        <v>0</v>
      </c>
      <c r="AM460" s="459"/>
      <c r="AN460" s="457">
        <f t="shared" si="94"/>
        <v>1031.1999999999998</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0.23336389399213386</v>
      </c>
      <c r="AE467" s="470"/>
      <c r="AF467" s="472">
        <f>SUM(AF454:AF466)</f>
        <v>188471.39</v>
      </c>
      <c r="AG467" s="479"/>
      <c r="AH467" s="492">
        <f>SUM(AH454:AH466)</f>
        <v>188471.39</v>
      </c>
      <c r="AI467" s="471">
        <f>IF(Z467=0,0,AH467/Z467)</f>
        <v>0</v>
      </c>
      <c r="AJ467" s="473" t="e">
        <f>AL467/AL408</f>
        <v>#DIV/0!</v>
      </c>
      <c r="AK467" s="470"/>
      <c r="AL467" s="472">
        <f>SUM(AL454:AL466)</f>
        <v>0</v>
      </c>
      <c r="AM467" s="480"/>
      <c r="AN467" s="475">
        <f>SUM(AN454:AN466)</f>
        <v>188471.39</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0.80935835927088851</v>
      </c>
      <c r="AE469" s="470"/>
      <c r="AF469" s="472">
        <f>AF420+AF434+AF453+AF467</f>
        <v>653661.08000000007</v>
      </c>
      <c r="AG469" s="479"/>
      <c r="AH469" s="492">
        <f t="shared" si="96"/>
        <v>653661.08000000007</v>
      </c>
      <c r="AI469" s="471" t="e">
        <f>AH469/Z469</f>
        <v>#DIV/0!</v>
      </c>
      <c r="AJ469" s="473" t="e">
        <f>AL469/AL408</f>
        <v>#DIV/0!</v>
      </c>
      <c r="AK469" s="470"/>
      <c r="AL469" s="472">
        <f>AL420+AL434+AL453+AL467</f>
        <v>0</v>
      </c>
      <c r="AM469" s="480"/>
      <c r="AN469" s="475">
        <f t="shared" si="97"/>
        <v>653661.08000000007</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30033.23000000001</v>
      </c>
      <c r="AG470" s="503"/>
      <c r="AH470" s="457">
        <f t="shared" si="96"/>
        <v>30033.23000000001</v>
      </c>
      <c r="AI470" s="496" t="e">
        <f>IF(AH470=0,0,AH470/Z470)</f>
        <v>#DIV/0!</v>
      </c>
      <c r="AJ470" s="502"/>
      <c r="AK470" s="501"/>
      <c r="AL470" s="483">
        <f>-SUMIFS(BV_Data_An_Prec!$AM:$AM,BV_Data_An_Prec!$AQ:$AQ,$V470)</f>
        <v>0</v>
      </c>
      <c r="AM470" s="505"/>
      <c r="AN470" s="457">
        <f t="shared" si="97"/>
        <v>30033.23000000001</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111634</v>
      </c>
      <c r="AG471" s="508"/>
      <c r="AH471" s="457">
        <f t="shared" si="96"/>
        <v>111634</v>
      </c>
      <c r="AI471" s="477">
        <f>IF(Z471=0,0,AH471/Z471)</f>
        <v>0</v>
      </c>
      <c r="AJ471" s="506"/>
      <c r="AK471" s="507"/>
      <c r="AL471" s="455">
        <f>-SUMIFS(BV_Data_An_Prec!$AM:$AM,BV_Data_An_Prec!$AQ:$AQ,$V471)</f>
        <v>0</v>
      </c>
      <c r="AM471" s="506"/>
      <c r="AN471" s="457">
        <f t="shared" si="97"/>
        <v>111634</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0.17541132605791918</v>
      </c>
      <c r="AE482" s="491"/>
      <c r="AF482" s="472">
        <f>SUM(AF470:AF481)</f>
        <v>141667.23000000001</v>
      </c>
      <c r="AG482" s="479"/>
      <c r="AH482" s="475">
        <f t="shared" si="96"/>
        <v>141667.23000000001</v>
      </c>
      <c r="AI482" s="471" t="e">
        <f>AH482/Z482</f>
        <v>#DIV/0!</v>
      </c>
      <c r="AJ482" s="471" t="e">
        <f>AL482/+AL408</f>
        <v>#DIV/0!</v>
      </c>
      <c r="AK482" s="491"/>
      <c r="AL482" s="472">
        <f>SUM(AL470:AL481)</f>
        <v>0</v>
      </c>
      <c r="AM482" s="512"/>
      <c r="AN482" s="475">
        <f t="shared" si="97"/>
        <v>141667.23000000001</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5.0433937663304722E-2</v>
      </c>
      <c r="AF484" s="528">
        <f>AF408-AF469+AF482</f>
        <v>295634.90000000177</v>
      </c>
      <c r="AG484" s="530"/>
      <c r="AH484" s="530">
        <f>AF484-Z484</f>
        <v>295634.90000000177</v>
      </c>
      <c r="AI484" s="531" t="e">
        <f>AH484/Z484</f>
        <v>#DIV/0!</v>
      </c>
      <c r="AJ484" s="526" t="s">
        <v>215</v>
      </c>
      <c r="AK484" s="527" t="e">
        <f>AL484/AL407</f>
        <v>#DIV/0!</v>
      </c>
      <c r="AL484" s="528">
        <f>AL408-AL469+AL482</f>
        <v>0</v>
      </c>
      <c r="AM484" s="533"/>
      <c r="AN484" s="529">
        <f t="shared" si="97"/>
        <v>295634.90000000177</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Août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5.6628957481255023E-2</v>
      </c>
      <c r="AF489" s="882">
        <f>AF490+AF416</f>
        <v>331949.02000000176</v>
      </c>
      <c r="AG489" s="530"/>
      <c r="AH489" s="530">
        <f t="shared" ref="AH489" si="101">AF489-Z489</f>
        <v>331949.02000000176</v>
      </c>
      <c r="AI489" s="531" t="e">
        <f>AH489/Z489</f>
        <v>#DIV/0!</v>
      </c>
      <c r="AJ489" s="880" t="s">
        <v>215</v>
      </c>
      <c r="AK489" s="881">
        <f>IF($AL$407=0,0,AL489/$AL$407)</f>
        <v>0</v>
      </c>
      <c r="AL489" s="882">
        <f>AL490+AL416</f>
        <v>0</v>
      </c>
      <c r="AM489" s="533"/>
      <c r="AN489" s="882">
        <f t="shared" ref="AN489" si="102">AF489-AL489</f>
        <v>331949.02000000176</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5.0433937663304722E-2</v>
      </c>
      <c r="AF490" s="528">
        <f>AF484</f>
        <v>295634.90000000177</v>
      </c>
      <c r="AG490" s="529"/>
      <c r="AH490" s="530">
        <f>AF490-Z490</f>
        <v>295634.90000000177</v>
      </c>
      <c r="AI490" s="531" t="e">
        <f>AH490/Z490</f>
        <v>#DIV/0!</v>
      </c>
      <c r="AJ490" s="526" t="s">
        <v>215</v>
      </c>
      <c r="AK490" s="527">
        <f>IF($AL$407=0,0,AL490/$AL$407)</f>
        <v>0</v>
      </c>
      <c r="AL490" s="528">
        <f>AL484</f>
        <v>0</v>
      </c>
      <c r="AM490" s="538"/>
      <c r="AN490" s="539">
        <f>AF490-AL490</f>
        <v>295634.90000000177</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3869.3499999999981</v>
      </c>
      <c r="AG492" s="454"/>
      <c r="AH492" s="457">
        <f t="shared" ref="AH492:AH499" si="104">AF492-Z492</f>
        <v>3869.3499999999981</v>
      </c>
      <c r="AI492" s="477">
        <f t="shared" ref="AI492:AI498" si="105">IF(Z492=0,0,AH492/Z492)</f>
        <v>0</v>
      </c>
      <c r="AJ492" s="454"/>
      <c r="AK492" s="462"/>
      <c r="AL492" s="455">
        <f>SUMIFS(BV_Data_An_Prec!$AM:$AM,BV_Data_An_Prec!$AQ:$AQ,$V492)</f>
        <v>0</v>
      </c>
      <c r="AM492" s="459"/>
      <c r="AN492" s="457">
        <f t="shared" ref="AN492:AN499" si="106">AF492-AL492</f>
        <v>3869.3499999999981</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9740.69</v>
      </c>
      <c r="AG494" s="38"/>
      <c r="AH494" s="457">
        <f t="shared" si="104"/>
        <v>9740.69</v>
      </c>
      <c r="AI494" s="477">
        <f t="shared" si="105"/>
        <v>0</v>
      </c>
      <c r="AJ494" s="38"/>
      <c r="AK494" s="41"/>
      <c r="AL494" s="455">
        <f>-SUMIFS(BV_Data_An_Prec!$AM:$AM,BV_Data_An_Prec!$AQ:$AQ,$V494)</f>
        <v>0</v>
      </c>
      <c r="AM494" s="545"/>
      <c r="AN494" s="457">
        <f t="shared" si="106"/>
        <v>9740.69</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4.8112128198471313E-2</v>
      </c>
      <c r="AF499" s="528">
        <f>AF490-AF492-AF493-AF494-AF498-AF497</f>
        <v>282024.86000000179</v>
      </c>
      <c r="AG499" s="530"/>
      <c r="AH499" s="530">
        <f t="shared" si="104"/>
        <v>282024.86000000179</v>
      </c>
      <c r="AI499" s="531" t="e">
        <f>AH499/Z499</f>
        <v>#DIV/0!</v>
      </c>
      <c r="AJ499" s="526" t="s">
        <v>215</v>
      </c>
      <c r="AK499" s="527">
        <f>IF($AL$407=0,0,AL499/$AL$407)</f>
        <v>0</v>
      </c>
      <c r="AL499" s="528">
        <f>AL490-AL492-AL493-AL494-AL498-AL497</f>
        <v>0</v>
      </c>
      <c r="AM499" s="533"/>
      <c r="AN499" s="529">
        <f t="shared" si="106"/>
        <v>282024.86000000179</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Août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29013325.840000004</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81</v>
      </c>
      <c r="K6" s="253">
        <f t="shared" ref="K6:K12" si="3">IF(J6=0,0,L6/J6)</f>
        <v>1839.3075308641987</v>
      </c>
      <c r="L6" s="255">
        <f>-SUMIFS(BV_Data_An_Cour!$AN:$AN,BV_Data_An_Cour!$AP:$AP,$B6,BV_Data_An_Cour!$AQ:$AQ,$C6,BV_Data_An_Cour!$AR:$AR,L$2)</f>
        <v>148983.91000000009</v>
      </c>
      <c r="M6" s="254">
        <f t="shared" ref="M6:M12" si="4">J6-D6</f>
        <v>81</v>
      </c>
      <c r="N6" s="255">
        <f t="shared" ref="N6:N12" si="5">L6-F6</f>
        <v>148983.91000000009</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81</v>
      </c>
      <c r="S6" s="255">
        <f t="shared" ref="S6:S12" si="8">L6-Q6</f>
        <v>148983.91000000009</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395</v>
      </c>
      <c r="K7" s="253">
        <f t="shared" si="3"/>
        <v>2177.9813924050641</v>
      </c>
      <c r="L7" s="255">
        <f>-SUMIFS(BV_Data_An_Cour!$AN:$AN,BV_Data_An_Cour!$AP:$AP,$B7,BV_Data_An_Cour!$AQ:$AQ,$C7,BV_Data_An_Cour!$AR:$AR,L$2)</f>
        <v>860302.65000000037</v>
      </c>
      <c r="M7" s="254">
        <f t="shared" si="4"/>
        <v>395</v>
      </c>
      <c r="N7" s="255">
        <f t="shared" si="5"/>
        <v>860302.65000000037</v>
      </c>
      <c r="O7" s="254">
        <f>SUMIFS(BV_Data_An_Prec!$AX:$AX,BV_Data_An_Prec!$AP:$AP,$B7,BV_Data_An_Prec!$AQ:$AQ,$C7,BV_Data_An_Prec!$AY:$AY,O$2)</f>
        <v>0</v>
      </c>
      <c r="P7" s="253">
        <f t="shared" si="6"/>
        <v>0</v>
      </c>
      <c r="Q7" s="255">
        <f>-SUMIFS(BV_Data_An_Prec!$AN:$AN,BV_Data_An_Prec!$AP:$AP,$B7,BV_Data_An_Prec!$AQ:$AQ,$C7,BV_Data_An_Prec!$AR:$AR,Q$2)</f>
        <v>0</v>
      </c>
      <c r="R7" s="254">
        <f t="shared" si="7"/>
        <v>395</v>
      </c>
      <c r="S7" s="255">
        <f t="shared" si="8"/>
        <v>860302.65000000037</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192</v>
      </c>
      <c r="K8" s="253">
        <f t="shared" si="3"/>
        <v>1867.6775520833378</v>
      </c>
      <c r="L8" s="255">
        <f>-SUMIFS(BV_Data_An_Cour!$AN:$AN,BV_Data_An_Cour!$AP:$AP,$B8,BV_Data_An_Cour!$AQ:$AQ,$C8,BV_Data_An_Cour!$AR:$AR,L$2)</f>
        <v>358594.09000000084</v>
      </c>
      <c r="M8" s="254">
        <f t="shared" si="4"/>
        <v>192</v>
      </c>
      <c r="N8" s="255">
        <f t="shared" si="5"/>
        <v>358594.09000000084</v>
      </c>
      <c r="O8" s="254">
        <f>SUMIFS(BV_Data_An_Prec!$AX:$AX,BV_Data_An_Prec!$AP:$AP,$B8,BV_Data_An_Prec!$AQ:$AQ,$C8,BV_Data_An_Prec!$AY:$AY,O$2)</f>
        <v>0</v>
      </c>
      <c r="P8" s="253">
        <f t="shared" si="6"/>
        <v>0</v>
      </c>
      <c r="Q8" s="255">
        <f>-SUMIFS(BV_Data_An_Prec!$AN:$AN,BV_Data_An_Prec!$AP:$AP,$B8,BV_Data_An_Prec!$AQ:$AQ,$C8,BV_Data_An_Prec!$AR:$AR,Q$2)</f>
        <v>0</v>
      </c>
      <c r="R8" s="254">
        <f t="shared" si="7"/>
        <v>192</v>
      </c>
      <c r="S8" s="255">
        <f t="shared" si="8"/>
        <v>358594.09000000084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72</v>
      </c>
      <c r="K9" s="253">
        <f t="shared" si="3"/>
        <v>25.254861111112405</v>
      </c>
      <c r="L9" s="255">
        <f>-SUMIFS(BV_Data_An_Cour!$AN:$AN,BV_Data_An_Cour!$AP:$AP,$B9,BV_Data_An_Cour!$AQ:$AQ,$C9,BV_Data_An_Cour!$AR:$AR,L$2)</f>
        <v>1818.3500000000931</v>
      </c>
      <c r="M9" s="254">
        <f t="shared" si="4"/>
        <v>72</v>
      </c>
      <c r="N9" s="255">
        <f t="shared" si="5"/>
        <v>1818.3500000000931</v>
      </c>
      <c r="O9" s="254">
        <f>SUMIFS(BV_Data_An_Prec!$AX:$AX,BV_Data_An_Prec!$AP:$AP,$B9,BV_Data_An_Prec!$AQ:$AQ,$C9,BV_Data_An_Prec!$AY:$AY,O$2)</f>
        <v>0</v>
      </c>
      <c r="P9" s="253">
        <f t="shared" si="6"/>
        <v>0</v>
      </c>
      <c r="Q9" s="255">
        <f>-SUMIFS(BV_Data_An_Prec!$AN:$AN,BV_Data_An_Prec!$AP:$AP,$B9,BV_Data_An_Prec!$AQ:$AQ,$C9,BV_Data_An_Prec!$AR:$AR,Q$2)</f>
        <v>0</v>
      </c>
      <c r="R9" s="254">
        <f t="shared" si="7"/>
        <v>72</v>
      </c>
      <c r="S9" s="255">
        <f t="shared" si="8"/>
        <v>1818.3500000000931</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668</v>
      </c>
      <c r="K13" s="259">
        <f>IF(J13&lt;=0,0,L13/J13)</f>
        <v>2050.4476047904213</v>
      </c>
      <c r="L13" s="260">
        <f t="shared" ref="L13" si="10">+SUM(L6:L12)</f>
        <v>1369699.0000000014</v>
      </c>
      <c r="M13" s="261">
        <f>+SUM(M6:M12)</f>
        <v>740</v>
      </c>
      <c r="N13" s="260">
        <f t="shared" ref="N13" si="11">+SUM(N6:N12)</f>
        <v>1369699.0000000014</v>
      </c>
      <c r="O13" s="261">
        <f>+SUM(O6:O8)</f>
        <v>0</v>
      </c>
      <c r="P13" s="259">
        <f>IF(O13&lt;=0,0,Q13/O13)</f>
        <v>0</v>
      </c>
      <c r="Q13" s="260">
        <f t="shared" ref="Q13" si="12">+SUM(Q6:Q12)</f>
        <v>0</v>
      </c>
      <c r="R13" s="261">
        <f t="shared" ref="R13:S13" si="13">+SUM(R6:R12)</f>
        <v>740</v>
      </c>
      <c r="S13" s="260">
        <f t="shared" si="13"/>
        <v>1369699.0000000014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3</v>
      </c>
      <c r="K17" s="253">
        <f>IF(J17=0,0,L17/J17)</f>
        <v>2224.3333333333358</v>
      </c>
      <c r="L17" s="255">
        <f>-SUMIFS(BV_Data_An_Cour!$AN:$AN,BV_Data_An_Cour!$AP:$AP,$B17,BV_Data_An_Cour!$AQ:$AQ,$C17,BV_Data_An_Cour!$AR:$AR,L$2)</f>
        <v>6673.0000000000073</v>
      </c>
      <c r="M17" s="266">
        <f>J17-D17</f>
        <v>3</v>
      </c>
      <c r="N17" s="255">
        <f>L17-F17</f>
        <v>6673.0000000000073</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3</v>
      </c>
      <c r="S17" s="255">
        <f>L17-Q17</f>
        <v>6673.0000000000073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7.2850449101796402</v>
      </c>
      <c r="L21" s="255">
        <f>-SUMIFS(BV_Data_An_Cour!$AN:$AN,BV_Data_An_Cour!$AP:$AP,$B21,BV_Data_An_Cour!$AQ:$AQ,$C21,BV_Data_An_Cour!$AR:$AR,L$2)</f>
        <v>4866.41</v>
      </c>
      <c r="M21" s="254"/>
      <c r="N21" s="255">
        <f>L21-F21</f>
        <v>4866.41</v>
      </c>
      <c r="O21" s="254"/>
      <c r="P21" s="253">
        <f>IF(O13=0,0,Q21/(O13+O15))</f>
        <v>0</v>
      </c>
      <c r="Q21" s="255">
        <f>-SUMIFS(BV_Data_An_Prec!$AN:$AN,BV_Data_An_Prec!$AP:$AP,$B21,BV_Data_An_Prec!$AQ:$AQ,$C21,BV_Data_An_Prec!$AR:$AR,Q$2)</f>
        <v>0</v>
      </c>
      <c r="R21" s="254">
        <f t="shared" ref="R21:R23" si="14">O21-K21</f>
        <v>-7.2850449101796402</v>
      </c>
      <c r="S21" s="255">
        <f t="shared" ref="S21:S24" si="15">L21-Q21</f>
        <v>4866.41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1122.5161377245508</v>
      </c>
      <c r="L22" s="255">
        <f>-SUMIFS(BV_Data_An_Cour!$AN:$AN,BV_Data_An_Cour!$AP:$AP,$B22,BV_Data_An_Cour!$AQ:$AQ,$C22,BV_Data_An_Cour!$AR:$AR,L$2)</f>
        <v>749840.78</v>
      </c>
      <c r="M22" s="254"/>
      <c r="N22" s="255">
        <f>L22-F22</f>
        <v>749840.78</v>
      </c>
      <c r="O22" s="254"/>
      <c r="P22" s="253">
        <f>IF(O13=0,0,Q22/(O13+O15))</f>
        <v>0</v>
      </c>
      <c r="Q22" s="255">
        <f>-SUMIFS(BV_Data_An_Prec!$AN:$AN,BV_Data_An_Prec!$AP:$AP,$B22,BV_Data_An_Prec!$AQ:$AQ,$C22,BV_Data_An_Prec!$AR:$AR,Q$2)</f>
        <v>0</v>
      </c>
      <c r="R22" s="254">
        <f t="shared" si="14"/>
        <v>-1122.5161377245508</v>
      </c>
      <c r="S22" s="255">
        <f t="shared" si="15"/>
        <v>749840.78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668</v>
      </c>
      <c r="K24" s="259">
        <f>IF(J24&lt;=0,0,L24/J24)</f>
        <v>1129.8011826347306</v>
      </c>
      <c r="L24" s="260">
        <f>L21+L22+L23</f>
        <v>754707.19000000006</v>
      </c>
      <c r="M24" s="274">
        <f>J24-D24</f>
        <v>668</v>
      </c>
      <c r="N24" s="260">
        <f>L24-F24</f>
        <v>754707.19000000006</v>
      </c>
      <c r="O24" s="261">
        <f>+O15+O13</f>
        <v>0</v>
      </c>
      <c r="P24" s="259">
        <f>IF(O24&lt;=0,0,Q24/O24)</f>
        <v>0</v>
      </c>
      <c r="Q24" s="260">
        <f>Q21+Q22+Q23</f>
        <v>0</v>
      </c>
      <c r="R24" s="272"/>
      <c r="S24" s="260">
        <f t="shared" si="15"/>
        <v>754707.19000000006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671</v>
      </c>
      <c r="K27" s="279">
        <f>IF(J27&lt;=0,0,L27/J27)</f>
        <v>3175.9749478390481</v>
      </c>
      <c r="L27" s="280">
        <f>L13+L17+L24+L19+L15</f>
        <v>2131079.1900000013</v>
      </c>
      <c r="M27" s="281">
        <f>J27-D27</f>
        <v>671</v>
      </c>
      <c r="N27" s="280">
        <f>L27-F27</f>
        <v>2131079.1900000013</v>
      </c>
      <c r="O27" s="281">
        <f>+O13+O15+O17</f>
        <v>0</v>
      </c>
      <c r="P27" s="279">
        <f>IF(O27&lt;=0,0,Q27/O27)</f>
        <v>0</v>
      </c>
      <c r="Q27" s="280">
        <f>Q13+Q17+Q24+Q19+Q15</f>
        <v>0</v>
      </c>
      <c r="R27" s="281">
        <f>J27-O27</f>
        <v>671</v>
      </c>
      <c r="S27" s="280">
        <f>L27-Q27</f>
        <v>2131079.1900000013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0.37753400970086537</v>
      </c>
      <c r="K31" s="290">
        <f t="shared" ref="K31:K40" si="17">IF(L31=0,0,L31/J$24)</f>
        <v>777.88508982035921</v>
      </c>
      <c r="L31" s="253">
        <f>SUMIFS(BV_Data_An_Cour!$AN:$AN,BV_Data_An_Cour!$AP:$AP,$B31,BV_Data_An_Cour!$AQ:$AQ,$C31,BV_Data_An_Cour!$AR:$AR,L$2)</f>
        <v>519627.24</v>
      </c>
      <c r="M31" s="252"/>
      <c r="N31" s="275">
        <f t="shared" ref="N31:N53" si="18">L31-F31</f>
        <v>519627.24</v>
      </c>
      <c r="O31" s="291" t="e">
        <f>Q31/(Q13+Q15+Q17)</f>
        <v>#DIV/0!</v>
      </c>
      <c r="P31" s="290">
        <f t="shared" ref="P31:P40" si="19">IF(Q31=0,0,Q31/O$24)</f>
        <v>0</v>
      </c>
      <c r="Q31" s="253">
        <f>SUMIFS(BV_Data_An_Prec!$AN:$AN,BV_Data_An_Prec!$AP:$AP,$B31,BV_Data_An_Prec!$AQ:$AQ,$C31,BV_Data_An_Prec!$AR:$AR,Q$2)</f>
        <v>0</v>
      </c>
      <c r="R31" s="252"/>
      <c r="S31" s="275">
        <f t="shared" ref="S31:S41" si="20">L31-Q31</f>
        <v>519627.24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0.36332440399832411</v>
      </c>
      <c r="K32" s="293">
        <f t="shared" si="17"/>
        <v>410.48434131736525</v>
      </c>
      <c r="L32" s="247">
        <f>SUMIFS(BV_Data_An_Cour!$AN:$AN,BV_Data_An_Cour!$AP:$AP,$B32,BV_Data_An_Cour!$AQ:$AQ,$C32,BV_Data_An_Cour!$AR:$AR,L$2)</f>
        <v>274203.53999999998</v>
      </c>
      <c r="M32" s="245"/>
      <c r="N32" s="295">
        <f t="shared" si="18"/>
        <v>274203.53999999998</v>
      </c>
      <c r="O32" s="294" t="e">
        <f>Q32/Q24</f>
        <v>#DIV/0!</v>
      </c>
      <c r="P32" s="293">
        <f t="shared" si="19"/>
        <v>0</v>
      </c>
      <c r="Q32" s="247">
        <f>SUMIFS(BV_Data_An_Prec!$AN:$AN,BV_Data_An_Prec!$AP:$AP,$B32,BV_Data_An_Prec!$AQ:$AQ,$C32,BV_Data_An_Prec!$AR:$AR,Q$2)</f>
        <v>0</v>
      </c>
      <c r="R32" s="245"/>
      <c r="S32" s="295">
        <f t="shared" si="20"/>
        <v>274203.53999999998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7.8754491017964074</v>
      </c>
      <c r="L33" s="253">
        <f>SUMIFS(BV_Data_An_Cour!$AN:$AN,BV_Data_An_Cour!$AP:$AP,$B33,BV_Data_An_Cour!$AQ:$AQ,$C33,BV_Data_An_Cour!$AR:$AR,L$2)</f>
        <v>5260.8</v>
      </c>
      <c r="M33" s="252"/>
      <c r="N33" s="275">
        <f t="shared" si="18"/>
        <v>5260.8</v>
      </c>
      <c r="O33" s="252"/>
      <c r="P33" s="290">
        <f t="shared" si="19"/>
        <v>0</v>
      </c>
      <c r="Q33" s="253">
        <f>SUMIFS(BV_Data_An_Prec!$AN:$AN,BV_Data_An_Prec!$AP:$AP,$B33,BV_Data_An_Prec!$AQ:$AQ,$C33,BV_Data_An_Prec!$AR:$AR,Q$2)</f>
        <v>0</v>
      </c>
      <c r="R33" s="252"/>
      <c r="S33" s="275">
        <f t="shared" si="20"/>
        <v>5260.8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23.707170658682635</v>
      </c>
      <c r="L35" s="247">
        <f>SUMIFS(BV_Data_An_Cour!$AN:$AN,BV_Data_An_Cour!$AP:$AP,$B35,BV_Data_An_Cour!$AQ:$AQ,$C35,BV_Data_An_Cour!$AR:$AR,L$2)</f>
        <v>15836.39</v>
      </c>
      <c r="M35" s="245"/>
      <c r="N35" s="295">
        <f t="shared" si="18"/>
        <v>15836.39</v>
      </c>
      <c r="O35" s="245"/>
      <c r="P35" s="293">
        <f t="shared" si="19"/>
        <v>0</v>
      </c>
      <c r="Q35" s="247">
        <f>SUMIFS(BV_Data_An_Prec!$AN:$AN,BV_Data_An_Prec!$AP:$AP,$B35,BV_Data_An_Prec!$AQ:$AQ,$C35,BV_Data_An_Prec!$AR:$AR,Q$2)</f>
        <v>0</v>
      </c>
      <c r="R35" s="245"/>
      <c r="S35" s="295">
        <f t="shared" si="20"/>
        <v>15836.39</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211.60956586826347</v>
      </c>
      <c r="L36" s="300">
        <f>SUMIFS(BV_Data_An_Cour!$AN:$AN,BV_Data_An_Cour!$AP:$AP,$B36,BV_Data_An_Cour!$AQ:$AQ,$C36,BV_Data_An_Cour!$AR:$AR,L$2)</f>
        <v>141355.19</v>
      </c>
      <c r="M36" s="41"/>
      <c r="N36" s="275">
        <f t="shared" si="18"/>
        <v>141355.19</v>
      </c>
      <c r="O36" s="252"/>
      <c r="P36" s="290">
        <f t="shared" si="19"/>
        <v>0</v>
      </c>
      <c r="Q36" s="300">
        <f>SUMIFS(BV_Data_An_Prec!$AN:$AN,BV_Data_An_Prec!$AP:$AP,$B36,BV_Data_An_Prec!$AQ:$AQ,$C36,BV_Data_An_Prec!$AR:$AR,Q$2)</f>
        <v>0</v>
      </c>
      <c r="R36" s="252"/>
      <c r="S36" s="275">
        <f t="shared" si="20"/>
        <v>141355.19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386.58631736526945</v>
      </c>
      <c r="L37" s="768">
        <f>SUMIFS(BV_Data_An_Cour!$AN:$AN,BV_Data_An_Cour!$AP:$AP,$B37,BV_Data_An_Cour!$AQ:$AQ,$C37,BV_Data_An_Cour!$AR:$AR,L$2)</f>
        <v>258239.66</v>
      </c>
      <c r="M37" s="800"/>
      <c r="N37" s="777">
        <f t="shared" si="18"/>
        <v>258239.66</v>
      </c>
      <c r="O37" s="252"/>
      <c r="P37" s="290">
        <f t="shared" si="19"/>
        <v>0</v>
      </c>
      <c r="Q37" s="768">
        <f>SUMIFS(BV_Data_An_Prec!$AN:$AN,BV_Data_An_Prec!$AP:$AP,$B37,BV_Data_An_Prec!$AQ:$AQ,$C37,BV_Data_An_Prec!$AR:$AR,Q$2)</f>
        <v>0</v>
      </c>
      <c r="R37" s="252"/>
      <c r="S37" s="275">
        <f t="shared" si="20"/>
        <v>258239.66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0.56990975544179534</v>
      </c>
      <c r="L41" s="306">
        <f>SUM(L31:L40)</f>
        <v>1214522.82</v>
      </c>
      <c r="M41" s="308"/>
      <c r="N41" s="306">
        <f t="shared" si="18"/>
        <v>1214522.82</v>
      </c>
      <c r="O41" s="307" t="s">
        <v>115</v>
      </c>
      <c r="P41" s="305" t="e">
        <f>Q41/Q$27</f>
        <v>#DIV/0!</v>
      </c>
      <c r="Q41" s="306">
        <f>SUM(Q31:Q40)</f>
        <v>0</v>
      </c>
      <c r="R41" s="309"/>
      <c r="S41" s="306">
        <f t="shared" si="20"/>
        <v>1214522.82</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205337.99</v>
      </c>
      <c r="M42" s="252"/>
      <c r="N42" s="275">
        <f t="shared" si="18"/>
        <v>205337.99</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25982.41</v>
      </c>
      <c r="M44" s="240"/>
      <c r="N44" s="315">
        <f t="shared" si="18"/>
        <v>25982.41</v>
      </c>
      <c r="O44" s="240"/>
      <c r="P44" s="313"/>
      <c r="Q44" s="271">
        <f>SUMIFS(BV_Data_An_Prec!$AN:$AN,BV_Data_An_Prec!$AP:$AP,$B44,BV_Data_An_Prec!$AQ:$AQ,$C44,BV_Data_An_Prec!$AR:$AR,Q$2)</f>
        <v>0</v>
      </c>
      <c r="R44" s="240"/>
      <c r="S44" s="315">
        <f t="shared" si="21"/>
        <v>25982.41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61399.9</v>
      </c>
      <c r="M49" s="252"/>
      <c r="N49" s="275">
        <f t="shared" si="18"/>
        <v>61399.9</v>
      </c>
      <c r="O49" s="252"/>
      <c r="P49" s="41"/>
      <c r="Q49" s="247">
        <f>SUMIFS(BV_Data_An_Prec!$AN:$AN,BV_Data_An_Prec!$AP:$AP,$B49,BV_Data_An_Prec!$AQ:$AQ,$C49,BV_Data_An_Prec!$AR:$AR,Q$2)</f>
        <v>0</v>
      </c>
      <c r="R49" s="252"/>
      <c r="S49" s="275">
        <f t="shared" si="21"/>
        <v>61399.9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137357.94</v>
      </c>
      <c r="M50" s="240"/>
      <c r="N50" s="315">
        <f t="shared" si="18"/>
        <v>137357.94</v>
      </c>
      <c r="O50" s="240"/>
      <c r="P50" s="313"/>
      <c r="Q50" s="255">
        <f>SUMIFS(BV_Data_An_Prec!$AN:$AN,BV_Data_An_Prec!$AP:$AP,$B50,BV_Data_An_Prec!$AQ:$AQ,$C50,BV_Data_An_Prec!$AR:$AR,Q$2)</f>
        <v>0</v>
      </c>
      <c r="R50" s="240"/>
      <c r="S50" s="315">
        <f t="shared" si="21"/>
        <v>137357.94</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12899.38</v>
      </c>
      <c r="M51" s="252"/>
      <c r="N51" s="275">
        <f t="shared" si="18"/>
        <v>12899.38</v>
      </c>
      <c r="O51" s="252"/>
      <c r="P51" s="41"/>
      <c r="Q51" s="255">
        <f>SUMIFS(BV_Data_An_Prec!$AN:$AN,BV_Data_An_Prec!$AP:$AP,$B51,BV_Data_An_Prec!$AQ:$AQ,$C51,BV_Data_An_Prec!$AR:$AR,Q$2)</f>
        <v>0</v>
      </c>
      <c r="R51" s="252"/>
      <c r="S51" s="275">
        <f t="shared" si="21"/>
        <v>12899.38</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0.20786539612354796</v>
      </c>
      <c r="L54" s="306">
        <f>+SUM(L42:L53)</f>
        <v>442977.62</v>
      </c>
      <c r="M54" s="309"/>
      <c r="N54" s="306">
        <f>+SUM(N42:N53)</f>
        <v>442977.62</v>
      </c>
      <c r="O54" s="307" t="s">
        <v>115</v>
      </c>
      <c r="P54" s="305" t="e">
        <f>Q54/Q$27</f>
        <v>#DIV/0!</v>
      </c>
      <c r="Q54" s="306">
        <f>+SUM(Q42:Q53)</f>
        <v>0</v>
      </c>
      <c r="R54" s="309"/>
      <c r="S54" s="306">
        <f>+SUM(S42:S53)</f>
        <v>237639.63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13345.81</v>
      </c>
      <c r="M58" s="252"/>
      <c r="N58" s="275">
        <f t="shared" si="22"/>
        <v>13345.81</v>
      </c>
      <c r="O58" s="252"/>
      <c r="P58" s="41"/>
      <c r="Q58" s="255">
        <f>SUMIFS(BV_Data_An_Prec!$AN:$AN,BV_Data_An_Prec!$AP:$AP,$B58,BV_Data_An_Prec!$AQ:$AQ,$C58,BV_Data_An_Prec!$AR:$AR,Q$2)</f>
        <v>0</v>
      </c>
      <c r="R58" s="252"/>
      <c r="S58" s="275">
        <f t="shared" si="23"/>
        <v>13345.81</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5882.42</v>
      </c>
      <c r="M59" s="252"/>
      <c r="N59" s="275">
        <f t="shared" si="22"/>
        <v>5882.42</v>
      </c>
      <c r="O59" s="252"/>
      <c r="P59" s="41"/>
      <c r="Q59" s="255">
        <f>SUMIFS(BV_Data_An_Prec!$AN:$AN,BV_Data_An_Prec!$AP:$AP,$B59,BV_Data_An_Prec!$AQ:$AQ,$C59,BV_Data_An_Prec!$AR:$AR,Q$2)</f>
        <v>0</v>
      </c>
      <c r="R59" s="252"/>
      <c r="S59" s="275">
        <f t="shared" si="23"/>
        <v>5882.42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3102.79</v>
      </c>
      <c r="M60" s="245"/>
      <c r="N60" s="295">
        <f t="shared" si="22"/>
        <v>3102.79</v>
      </c>
      <c r="O60" s="245"/>
      <c r="P60" s="316"/>
      <c r="Q60" s="247">
        <f>SUMIFS(BV_Data_An_Prec!$AN:$AN,BV_Data_An_Prec!$AP:$AP,$B60,BV_Data_An_Prec!$AQ:$AQ,$C60,BV_Data_An_Prec!$AR:$AR,Q$2)</f>
        <v>0</v>
      </c>
      <c r="R60" s="245"/>
      <c r="S60" s="295">
        <f t="shared" si="23"/>
        <v>3102.79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5790.46</v>
      </c>
      <c r="M63" s="252"/>
      <c r="N63" s="275">
        <f t="shared" si="22"/>
        <v>5790.46</v>
      </c>
      <c r="O63" s="252"/>
      <c r="P63" s="41"/>
      <c r="Q63" s="255">
        <f>SUMIFS(BV_Data_An_Prec!$AN:$AN,BV_Data_An_Prec!$AP:$AP,$B63,BV_Data_An_Prec!$AQ:$AQ,$C63,BV_Data_An_Prec!$AR:$AR,Q$2)</f>
        <v>0</v>
      </c>
      <c r="R63" s="252"/>
      <c r="S63" s="275">
        <f t="shared" si="23"/>
        <v>5790.46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782.17</v>
      </c>
      <c r="M64" s="252"/>
      <c r="N64" s="275">
        <f t="shared" si="22"/>
        <v>782.17</v>
      </c>
      <c r="O64" s="252"/>
      <c r="P64" s="41"/>
      <c r="Q64" s="255">
        <f>SUMIFS(BV_Data_An_Prec!$AN:$AN,BV_Data_An_Prec!$AP:$AP,$B64,BV_Data_An_Prec!$AQ:$AQ,$C64,BV_Data_An_Prec!$AR:$AR,Q$2)</f>
        <v>0</v>
      </c>
      <c r="R64" s="252"/>
      <c r="S64" s="275">
        <f t="shared" si="23"/>
        <v>782.17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308.5</v>
      </c>
      <c r="M65" s="252"/>
      <c r="N65" s="275">
        <f t="shared" si="22"/>
        <v>308.5</v>
      </c>
      <c r="O65" s="252"/>
      <c r="P65" s="41"/>
      <c r="Q65" s="255">
        <f>SUMIFS(BV_Data_An_Prec!$AN:$AN,BV_Data_An_Prec!$AP:$AP,$B65,BV_Data_An_Prec!$AQ:$AQ,$C65,BV_Data_An_Prec!$AR:$AR,Q$2)</f>
        <v>0</v>
      </c>
      <c r="R65" s="252"/>
      <c r="S65" s="275">
        <f t="shared" si="23"/>
        <v>308.5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5425</v>
      </c>
      <c r="M67" s="252"/>
      <c r="N67" s="275">
        <f t="shared" si="22"/>
        <v>5425</v>
      </c>
      <c r="O67" s="252"/>
      <c r="P67" s="41"/>
      <c r="Q67" s="255">
        <f>SUMIFS(BV_Data_An_Prec!$AN:$AN,BV_Data_An_Prec!$AP:$AP,$B67,BV_Data_An_Prec!$AQ:$AQ,$C67,BV_Data_An_Prec!$AR:$AR,Q$2)</f>
        <v>0</v>
      </c>
      <c r="R67" s="252"/>
      <c r="S67" s="275">
        <f t="shared" si="23"/>
        <v>5425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1.6282665685454875E-2</v>
      </c>
      <c r="L72" s="306">
        <f>+SUM(L55:L71)</f>
        <v>34699.649999999994</v>
      </c>
      <c r="M72" s="309"/>
      <c r="N72" s="306">
        <f>+SUM(N55:N71)</f>
        <v>34699.649999999994</v>
      </c>
      <c r="O72" s="307" t="s">
        <v>115</v>
      </c>
      <c r="P72" s="305" t="e">
        <f>Q72/Q$27</f>
        <v>#DIV/0!</v>
      </c>
      <c r="Q72" s="306">
        <f>+SUM(Q55:Q71)</f>
        <v>0</v>
      </c>
      <c r="R72" s="309"/>
      <c r="S72" s="306">
        <f>+SUM(S55:S71)</f>
        <v>34699.649999999994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0.79405781725079805</v>
      </c>
      <c r="L74" s="306">
        <f>L41+L54+L72</f>
        <v>1692200.0899999999</v>
      </c>
      <c r="M74" s="309"/>
      <c r="N74" s="318">
        <f t="shared" ref="N74:N82" si="24">L74-F74</f>
        <v>1692200.0899999999</v>
      </c>
      <c r="O74" s="307" t="s">
        <v>115</v>
      </c>
      <c r="P74" s="305" t="e">
        <f>Q74/Q$27</f>
        <v>#DIV/0!</v>
      </c>
      <c r="Q74" s="306">
        <f>Q41+Q54+Q72</f>
        <v>0</v>
      </c>
      <c r="R74" s="309"/>
      <c r="S74" s="318">
        <f>L74-Q74</f>
        <v>1692200.0899999999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808153</v>
      </c>
      <c r="M78" s="252"/>
      <c r="N78" s="275">
        <f t="shared" si="24"/>
        <v>808153</v>
      </c>
      <c r="O78" s="252"/>
      <c r="P78" s="41"/>
      <c r="Q78" s="255">
        <f>-SUMIFS(BV_Data_An_Prec!$AN:$AN,BV_Data_An_Prec!$AP:$AP,$B78,BV_Data_An_Prec!$AQ:$AQ,$C78,BV_Data_An_Prec!$AR:$AR,Q$2)</f>
        <v>0</v>
      </c>
      <c r="R78" s="252"/>
      <c r="S78" s="275">
        <f t="shared" si="25"/>
        <v>808153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808153</v>
      </c>
      <c r="M83" s="309"/>
      <c r="N83" s="306">
        <f>+SUM(N75:N82)</f>
        <v>808153</v>
      </c>
      <c r="O83" s="307"/>
      <c r="P83" s="305"/>
      <c r="Q83" s="306">
        <f>+SUM(Q75:Q82)</f>
        <v>0</v>
      </c>
      <c r="R83" s="309"/>
      <c r="S83" s="306">
        <f>+SUM(S75:S82)</f>
        <v>808153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1247032.1000000015</v>
      </c>
      <c r="M85" s="334"/>
      <c r="N85" s="333">
        <f>N27-N41-N54-N72+N83</f>
        <v>1247032.1000000013</v>
      </c>
      <c r="O85" s="334"/>
      <c r="P85" s="331"/>
      <c r="Q85" s="333">
        <f>Q27-Q74+Q83</f>
        <v>0</v>
      </c>
      <c r="R85" s="334"/>
      <c r="S85" s="333">
        <f>L85-Q85</f>
        <v>1247032.1000000015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8233144.8699999992</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15</v>
      </c>
      <c r="K94" s="253">
        <f t="shared" ref="K94:K95" si="28">IF(J94=0,0,L94/J94)</f>
        <v>2576.904</v>
      </c>
      <c r="L94" s="255">
        <f>-SUMIFS(BV_Data_An_Cour!$AN:$AN,BV_Data_An_Cour!$AP:$AP,$B94,BV_Data_An_Cour!$AQ:$AQ,$C94,BV_Data_An_Cour!$AR:$AR,$L2)</f>
        <v>38653.56</v>
      </c>
      <c r="M94" s="254">
        <f>J94-D94</f>
        <v>15</v>
      </c>
      <c r="N94" s="255">
        <f>L94-F94</f>
        <v>38653.56</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15</v>
      </c>
      <c r="S94" s="255">
        <f t="shared" ref="S94:S95" si="31">L94-Q94</f>
        <v>38653.56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23</v>
      </c>
      <c r="K95" s="253">
        <f t="shared" si="28"/>
        <v>484.58347826086884</v>
      </c>
      <c r="L95" s="255">
        <f>-SUMIFS(BV_Data_An_Cour!$AN:$AN,BV_Data_An_Cour!$AP:$AP,$B95,BV_Data_An_Cour!$AQ:$AQ,$C95,BV_Data_An_Cour!$AR:$AR,$L2)</f>
        <v>11145.419999999984</v>
      </c>
      <c r="M95" s="254">
        <f>J95-D95</f>
        <v>23</v>
      </c>
      <c r="N95" s="255">
        <f>L95-F95</f>
        <v>11145.419999999984</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23</v>
      </c>
      <c r="S95" s="255">
        <f t="shared" si="31"/>
        <v>11145.419999999984</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3099.0800000000017</v>
      </c>
      <c r="L96" s="769">
        <f>-SUMIFS(BV_Data_An_Cour!$AN:$AN,BV_Data_An_Cour!$AP:$AP,$B96,BV_Data_An_Cour!$AQ:$AQ,$C96,BV_Data_An_Cour!$AR:$AR,$L2)</f>
        <v>3099.0800000000017</v>
      </c>
      <c r="M96" s="865">
        <f>J96-D96</f>
        <v>1</v>
      </c>
      <c r="N96" s="769">
        <f>L96-F96</f>
        <v>3099.0800000000017</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1</v>
      </c>
      <c r="S96" s="769">
        <f t="shared" ref="S96" si="33">L96-Q96</f>
        <v>3099.0800000000017</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39</v>
      </c>
      <c r="K97" s="259">
        <f>IF(J97&lt;=0,0,L97/J97)</f>
        <v>1356.3605128205124</v>
      </c>
      <c r="L97" s="260">
        <f>+L94+L95+L96</f>
        <v>52898.059999999983</v>
      </c>
      <c r="M97" s="261">
        <f>J97-D97</f>
        <v>39</v>
      </c>
      <c r="N97" s="260">
        <f>L97-F97</f>
        <v>52898.059999999983</v>
      </c>
      <c r="O97" s="261">
        <f>+O94+O95+O96</f>
        <v>0</v>
      </c>
      <c r="P97" s="259">
        <f>IF(O97&lt;=0,0,Q97/O97)</f>
        <v>0</v>
      </c>
      <c r="Q97" s="260">
        <f>+Q94+Q95+Q96</f>
        <v>0</v>
      </c>
      <c r="R97" s="261">
        <f>R94+R95</f>
        <v>38</v>
      </c>
      <c r="S97" s="260">
        <f>S94+S95</f>
        <v>49798.979999999981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53</v>
      </c>
      <c r="K99" s="253">
        <f t="shared" ref="K99:K101" si="34">IF(J99=0,0,L99/J99)</f>
        <v>134.52320754716945</v>
      </c>
      <c r="L99" s="255">
        <f>-SUMIFS(BV_Data_An_Cour!$AN:$AN,BV_Data_An_Cour!$AP:$AP,$B99,BV_Data_An_Cour!$AQ:$AQ,$C99,BV_Data_An_Cour!$AR:$AR,$L2)</f>
        <v>7129.7299999999814</v>
      </c>
      <c r="M99" s="254">
        <f>J99-D99</f>
        <v>53</v>
      </c>
      <c r="N99" s="255">
        <f>L99-F99</f>
        <v>7129.7299999999814</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53</v>
      </c>
      <c r="S99" s="255">
        <f t="shared" ref="S99" si="37">L99-Q99</f>
        <v>7129.7299999999814</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381</v>
      </c>
      <c r="K101" s="253">
        <f t="shared" si="34"/>
        <v>3091.9985039370072</v>
      </c>
      <c r="L101" s="255">
        <f>-SUMIFS(BV_Data_An_Cour!$AN:$AN,BV_Data_An_Cour!$AP:$AP,$B101,BV_Data_An_Cour!$AQ:$AQ,$C101,BV_Data_An_Cour!$AR:$AR,L$2)</f>
        <v>1178051.4299999997</v>
      </c>
      <c r="M101" s="254">
        <f>J101-D101</f>
        <v>381</v>
      </c>
      <c r="N101" s="255">
        <f>L101-F101</f>
        <v>1178051.4299999997</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381</v>
      </c>
      <c r="S101" s="255">
        <f t="shared" ref="S101" si="40">L101-Q101</f>
        <v>1178051.4299999997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398.9497435897436</v>
      </c>
      <c r="L103" s="255">
        <f>-SUMIFS(BV_Data_An_Cour!$AN:$AN,BV_Data_An_Cour!$AP:$AP,$B103,BV_Data_An_Cour!$AQ:$AQ,$C103,BV_Data_An_Cour!$AR:$AR,$L2)</f>
        <v>15559.04</v>
      </c>
      <c r="M103" s="254"/>
      <c r="N103" s="255">
        <f>L103-F103</f>
        <v>15559.04</v>
      </c>
      <c r="O103" s="254"/>
      <c r="P103" s="253">
        <f>IF(O97=0,0,Q103/O97)</f>
        <v>0</v>
      </c>
      <c r="Q103" s="255">
        <f>-SUMIFS(BV_Data_An_Prec!$AN:$AN,BV_Data_An_Prec!$AP:$AP,$B103,BV_Data_An_Prec!$AQ:$AQ,$C103,BV_Data_An_Prec!$AR:$AR,$L2)</f>
        <v>0</v>
      </c>
      <c r="R103" s="254">
        <f t="shared" ref="R103:R105" si="42">O103-K103</f>
        <v>-398.9497435897436</v>
      </c>
      <c r="S103" s="255">
        <f t="shared" ref="S103:S106" si="43">L103-Q103</f>
        <v>15559.04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1870.6979487179487</v>
      </c>
      <c r="L104" s="255">
        <f>-SUMIFS(BV_Data_An_Cour!$AN:$AN,BV_Data_An_Cour!$AP:$AP,$B104,BV_Data_An_Cour!$AQ:$AQ,$C104,BV_Data_An_Cour!$AR:$AR,$L2)</f>
        <v>72957.22</v>
      </c>
      <c r="M104" s="254"/>
      <c r="N104" s="255">
        <f>L104-F104</f>
        <v>72957.22</v>
      </c>
      <c r="O104" s="254"/>
      <c r="P104" s="253">
        <f>IF(O97=0,0,Q104/O97)</f>
        <v>0</v>
      </c>
      <c r="Q104" s="255">
        <f>-SUMIFS(BV_Data_An_Prec!$AN:$AN,BV_Data_An_Prec!$AP:$AP,$B104,BV_Data_An_Prec!$AQ:$AQ,$C104,BV_Data_An_Prec!$AR:$AR,$L2)</f>
        <v>0</v>
      </c>
      <c r="R104" s="254">
        <f t="shared" si="42"/>
        <v>-1870.6979487179487</v>
      </c>
      <c r="S104" s="255">
        <f t="shared" si="43"/>
        <v>72957.22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39</v>
      </c>
      <c r="K106" s="259">
        <f>IF(J106&lt;=0,0,L106/J106)</f>
        <v>2269.6476923076925</v>
      </c>
      <c r="L106" s="260">
        <f>L103+L104+L105</f>
        <v>88516.260000000009</v>
      </c>
      <c r="M106" s="254">
        <f>J106-D106</f>
        <v>39</v>
      </c>
      <c r="N106" s="260">
        <f>L106-F106</f>
        <v>88516.260000000009</v>
      </c>
      <c r="O106" s="261">
        <f>O97</f>
        <v>0</v>
      </c>
      <c r="P106" s="259">
        <f>IF(O106&lt;=0,0,Q106/O106)</f>
        <v>0</v>
      </c>
      <c r="Q106" s="260">
        <f>Q103+Q104+Q105</f>
        <v>0</v>
      </c>
      <c r="R106" s="272"/>
      <c r="S106" s="260">
        <f t="shared" si="43"/>
        <v>88516.260000000009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420</v>
      </c>
      <c r="K109" s="348">
        <f>IF(J109&lt;=0,0,L109/J109)</f>
        <v>3158.5606666666663</v>
      </c>
      <c r="L109" s="280">
        <f>L97+L106+L101+L99</f>
        <v>1326595.4799999997</v>
      </c>
      <c r="M109" s="281">
        <f>J109-D109</f>
        <v>420</v>
      </c>
      <c r="N109" s="280">
        <f>N97+N106+N101+N99</f>
        <v>1326595.4799999997</v>
      </c>
      <c r="O109" s="281">
        <f>O97+O101</f>
        <v>0</v>
      </c>
      <c r="P109" s="348">
        <f>IF(O109&lt;=0,0,Q109/O109)</f>
        <v>0</v>
      </c>
      <c r="Q109" s="280">
        <f>Q97+Q106+Q101+Q99</f>
        <v>0</v>
      </c>
      <c r="R109" s="281">
        <f>J109-O109</f>
        <v>420</v>
      </c>
      <c r="S109" s="280">
        <f>S97+S106+S101+S99</f>
        <v>1323496.3999999997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1.3541585457009202</v>
      </c>
      <c r="K113" s="290">
        <f>IF($J$97=0,0,L113/(J$94+J$95+J96))</f>
        <v>1836.7271794871795</v>
      </c>
      <c r="L113" s="255">
        <f>SUMIFS(BV_Data_An_Cour!$AN:$AN,BV_Data_An_Cour!$AP:$AP,$B113,BV_Data_An_Cour!$AQ:$AQ,$C113,BV_Data_An_Cour!$AR:$AR,$L$2)</f>
        <v>71632.36</v>
      </c>
      <c r="M113" s="252"/>
      <c r="N113" s="275">
        <f t="shared" ref="N113:N154" si="45">L113-F113</f>
        <v>71632.36</v>
      </c>
      <c r="O113" s="291" t="e">
        <f>+Q113/Q97</f>
        <v>#DIV/0!</v>
      </c>
      <c r="P113" s="290" t="e">
        <f>IF($J$97=0,0,Q113/(O$94+O$95+O96))</f>
        <v>#DIV/0!</v>
      </c>
      <c r="Q113" s="255">
        <f>SUMIFS(BV_Data_An_Prec!$AN:$AN,BV_Data_An_Prec!$AP:$AP,$B113,BV_Data_An_Prec!$AQ:$AQ,$C113,BV_Data_An_Prec!$AR:$AR,$L$2)</f>
        <v>0</v>
      </c>
      <c r="R113" s="252"/>
      <c r="S113" s="275">
        <f t="shared" ref="S113:S123" si="46">L113-Q113</f>
        <v>71632.36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0.23026876643907002</v>
      </c>
      <c r="K114" s="293">
        <f>IF($J$97=0,0,L114/(J$94+J$95+J96))</f>
        <v>522.62897435897435</v>
      </c>
      <c r="L114" s="255">
        <f>SUMIFS(BV_Data_An_Cour!$AN:$AN,BV_Data_An_Cour!$AP:$AP,$B114,BV_Data_An_Cour!$AQ:$AQ,$C114,BV_Data_An_Cour!$AR:$AR,$L$2)</f>
        <v>20382.53</v>
      </c>
      <c r="M114" s="245"/>
      <c r="N114" s="295">
        <f t="shared" si="45"/>
        <v>20382.53</v>
      </c>
      <c r="O114" s="294" t="e">
        <f>Q114/Q106</f>
        <v>#DIV/0!</v>
      </c>
      <c r="P114" s="293" t="e">
        <f>IF($J$97=0,0,Q114/(O$94+O$95+O96))</f>
        <v>#DIV/0!</v>
      </c>
      <c r="Q114" s="255">
        <f>SUMIFS(BV_Data_An_Prec!$AN:$AN,BV_Data_An_Prec!$AP:$AP,$B114,BV_Data_An_Prec!$AQ:$AQ,$C114,BV_Data_An_Prec!$AR:$AR,$L$2)</f>
        <v>0</v>
      </c>
      <c r="R114" s="245"/>
      <c r="S114" s="295">
        <f t="shared" si="46"/>
        <v>20382.53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2.4774358974358974</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13.401538461538461</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177.87794871794873</v>
      </c>
      <c r="L118" s="255">
        <f>SUMIFS(BV_Data_An_Cour!$AN:$AN,BV_Data_An_Cour!$AP:$AP,$B118,BV_Data_An_Cour!$AQ:$AQ,$C118,BV_Data_An_Cour!$AR:$AR,$L$2)</f>
        <v>6937.24</v>
      </c>
      <c r="M118" s="252"/>
      <c r="N118" s="275">
        <f t="shared" si="45"/>
        <v>6937.24</v>
      </c>
      <c r="O118" s="252"/>
      <c r="P118" s="290" t="e">
        <f>IF($J$97=0,0,Q118/(O$94+O$95+O96))</f>
        <v>#DIV/0!</v>
      </c>
      <c r="Q118" s="255">
        <f>SUMIFS(BV_Data_An_Prec!$AN:$AN,BV_Data_An_Prec!$AP:$AP,$B118,BV_Data_An_Prec!$AQ:$AQ,$C118,BV_Data_An_Prec!$AR:$AR,$L$2)</f>
        <v>0</v>
      </c>
      <c r="R118" s="252"/>
      <c r="S118" s="275">
        <f t="shared" si="46"/>
        <v>6937.24</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62.611538461538458</v>
      </c>
      <c r="L119" s="769">
        <f>SUMIFS(BV_Data_An_Cour!$AN:$AN,BV_Data_An_Cour!$AP:$AP,$B119,BV_Data_An_Cour!$AQ:$AQ,$C119,BV_Data_An_Cour!$AR:$AR,$L$2)</f>
        <v>2441.85</v>
      </c>
      <c r="M119" s="801"/>
      <c r="N119" s="777">
        <f t="shared" si="45"/>
        <v>2441.85</v>
      </c>
      <c r="O119" s="252"/>
      <c r="P119" s="290" t="e">
        <f>IF($J$97=0,0,Q119/(O$94+O$95+O96))</f>
        <v>#DIV/0!</v>
      </c>
      <c r="Q119" s="769">
        <f>SUMIFS(BV_Data_An_Prec!$AN:$AN,BV_Data_An_Prec!$AP:$AP,$B119,BV_Data_An_Prec!$AQ:$AQ,$C119,BV_Data_An_Prec!$AR:$AR,$L$2)</f>
        <v>0</v>
      </c>
      <c r="R119" s="252"/>
      <c r="S119" s="275">
        <f t="shared" si="46"/>
        <v>2441.85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7.6898543329877792E-2</v>
      </c>
      <c r="L123" s="306">
        <f>SUM(L113:L122)</f>
        <v>102013.26000000001</v>
      </c>
      <c r="M123" s="309"/>
      <c r="N123" s="306">
        <f t="shared" si="45"/>
        <v>102013.26000000001</v>
      </c>
      <c r="O123" s="307" t="s">
        <v>115</v>
      </c>
      <c r="P123" s="305" t="e">
        <f>Q123/Q$109</f>
        <v>#DIV/0!</v>
      </c>
      <c r="Q123" s="306">
        <f>SUM(Q113:Q122)</f>
        <v>0</v>
      </c>
      <c r="R123" s="309"/>
      <c r="S123" s="306">
        <f t="shared" si="46"/>
        <v>102013.26000000001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151357.28</v>
      </c>
      <c r="M124" s="252"/>
      <c r="N124" s="275">
        <f t="shared" si="45"/>
        <v>151357.28</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97128.26</v>
      </c>
      <c r="M126" s="240"/>
      <c r="N126" s="315">
        <f t="shared" si="45"/>
        <v>97128.26</v>
      </c>
      <c r="O126" s="240"/>
      <c r="P126" s="313"/>
      <c r="Q126" s="255">
        <f>SUMIFS(BV_Data_An_Prec!$AN:$AN,BV_Data_An_Prec!$AP:$AP,$B126,BV_Data_An_Prec!$AQ:$AQ,$C126,BV_Data_An_Prec!$AR:$AR,$L$2)</f>
        <v>0</v>
      </c>
      <c r="R126" s="240"/>
      <c r="S126" s="315">
        <f t="shared" si="49"/>
        <v>97128.26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25092.87</v>
      </c>
      <c r="M131" s="252"/>
      <c r="N131" s="275">
        <f t="shared" si="45"/>
        <v>25092.87</v>
      </c>
      <c r="O131" s="252"/>
      <c r="P131" s="41"/>
      <c r="Q131" s="255">
        <f>SUMIFS(BV_Data_An_Prec!$AN:$AN,BV_Data_An_Prec!$AP:$AP,$B131,BV_Data_An_Prec!$AQ:$AQ,$C131,BV_Data_An_Prec!$AR:$AR,$L$2)</f>
        <v>0</v>
      </c>
      <c r="R131" s="252"/>
      <c r="S131" s="275">
        <f t="shared" si="49"/>
        <v>25092.87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37330.11</v>
      </c>
      <c r="M132" s="240"/>
      <c r="N132" s="315">
        <f t="shared" si="45"/>
        <v>37330.11</v>
      </c>
      <c r="O132" s="240"/>
      <c r="P132" s="313"/>
      <c r="Q132" s="271">
        <f>SUMIFS(BV_Data_An_Prec!$AN:$AN,BV_Data_An_Prec!$AP:$AP,$B132,BV_Data_An_Prec!$AQ:$AQ,$C132,BV_Data_An_Prec!$AR:$AR,$L$2)</f>
        <v>0</v>
      </c>
      <c r="R132" s="240"/>
      <c r="S132" s="315">
        <f t="shared" si="49"/>
        <v>37330.11</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3111.9</v>
      </c>
      <c r="M133" s="252"/>
      <c r="N133" s="275">
        <f t="shared" si="45"/>
        <v>3111.9</v>
      </c>
      <c r="O133" s="252"/>
      <c r="P133" s="41"/>
      <c r="Q133" s="255">
        <f>SUMIFS(BV_Data_An_Prec!$AN:$AN,BV_Data_An_Prec!$AP:$AP,$B133,BV_Data_An_Prec!$AQ:$AQ,$C133,BV_Data_An_Prec!$AR:$AR,$L$2)</f>
        <v>0</v>
      </c>
      <c r="R133" s="252"/>
      <c r="S133" s="275">
        <f t="shared" si="49"/>
        <v>3111.9</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0.23671151058045217</v>
      </c>
      <c r="L136" s="306">
        <f>SUM(L124:L135)</f>
        <v>314020.42</v>
      </c>
      <c r="M136" s="353"/>
      <c r="N136" s="318">
        <f t="shared" si="45"/>
        <v>314020.42</v>
      </c>
      <c r="O136" s="307" t="s">
        <v>115</v>
      </c>
      <c r="P136" s="305" t="e">
        <f>Q136/Q$109</f>
        <v>#DIV/0!</v>
      </c>
      <c r="Q136" s="306">
        <f>SUM(Q124:Q135)</f>
        <v>0</v>
      </c>
      <c r="R136" s="353"/>
      <c r="S136" s="318">
        <f t="shared" si="49"/>
        <v>314020.42</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12997.15</v>
      </c>
      <c r="M140" s="252"/>
      <c r="N140" s="275">
        <f t="shared" si="45"/>
        <v>12997.15</v>
      </c>
      <c r="O140" s="252"/>
      <c r="P140" s="41"/>
      <c r="Q140" s="255">
        <f>SUMIFS(BV_Data_An_Prec!$AN:$AN,BV_Data_An_Prec!$AP:$AP,$B140,BV_Data_An_Prec!$AQ:$AQ,$C140,BV_Data_An_Prec!$AR:$AR,$L$2)</f>
        <v>0</v>
      </c>
      <c r="R140" s="252"/>
      <c r="S140" s="275">
        <f t="shared" si="49"/>
        <v>12997.15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4526.25</v>
      </c>
      <c r="M141" s="252"/>
      <c r="N141" s="275">
        <f t="shared" si="45"/>
        <v>4526.25</v>
      </c>
      <c r="O141" s="252"/>
      <c r="P141" s="41"/>
      <c r="Q141" s="255">
        <f>SUMIFS(BV_Data_An_Prec!$AN:$AN,BV_Data_An_Prec!$AP:$AP,$B141,BV_Data_An_Prec!$AQ:$AQ,$C141,BV_Data_An_Prec!$AR:$AR,$L$2)</f>
        <v>0</v>
      </c>
      <c r="R141" s="252"/>
      <c r="S141" s="275">
        <f t="shared" si="49"/>
        <v>4526.25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3102.79</v>
      </c>
      <c r="M142" s="245"/>
      <c r="N142" s="295">
        <f t="shared" si="45"/>
        <v>3102.79</v>
      </c>
      <c r="O142" s="245"/>
      <c r="P142" s="316"/>
      <c r="Q142" s="247">
        <f>SUMIFS(BV_Data_An_Prec!$AN:$AN,BV_Data_An_Prec!$AP:$AP,$B142,BV_Data_An_Prec!$AQ:$AQ,$C142,BV_Data_An_Prec!$AR:$AR,$L$2)</f>
        <v>0</v>
      </c>
      <c r="R142" s="245"/>
      <c r="S142" s="295">
        <f t="shared" si="49"/>
        <v>3102.79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5030.71</v>
      </c>
      <c r="M145" s="252"/>
      <c r="N145" s="275">
        <f t="shared" si="45"/>
        <v>5030.71</v>
      </c>
      <c r="O145" s="252"/>
      <c r="P145" s="41"/>
      <c r="Q145" s="255">
        <f>SUMIFS(BV_Data_An_Prec!$AN:$AN,BV_Data_An_Prec!$AP:$AP,$B145,BV_Data_An_Prec!$AQ:$AQ,$C145,BV_Data_An_Prec!$AR:$AR,$L$2)</f>
        <v>0</v>
      </c>
      <c r="R145" s="252"/>
      <c r="S145" s="275">
        <f t="shared" si="49"/>
        <v>5030.71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782.17</v>
      </c>
      <c r="M146" s="252"/>
      <c r="N146" s="275">
        <f t="shared" si="45"/>
        <v>782.17</v>
      </c>
      <c r="O146" s="252"/>
      <c r="P146" s="41"/>
      <c r="Q146" s="255">
        <f>SUMIFS(BV_Data_An_Prec!$AN:$AN,BV_Data_An_Prec!$AP:$AP,$B146,BV_Data_An_Prec!$AQ:$AQ,$C146,BV_Data_An_Prec!$AR:$AR,$L$2)</f>
        <v>0</v>
      </c>
      <c r="R146" s="252"/>
      <c r="S146" s="275">
        <f t="shared" si="49"/>
        <v>782.17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1.997712972759413E-2</v>
      </c>
      <c r="L154" s="306">
        <f>+SUM(L137:L153)</f>
        <v>26501.57</v>
      </c>
      <c r="M154" s="309"/>
      <c r="N154" s="306">
        <f t="shared" si="45"/>
        <v>26501.57</v>
      </c>
      <c r="O154" s="307" t="s">
        <v>115</v>
      </c>
      <c r="P154" s="305" t="e">
        <f>Q154/Q$109</f>
        <v>#DIV/0!</v>
      </c>
      <c r="Q154" s="306">
        <f>+SUM(Q137:Q153)</f>
        <v>0</v>
      </c>
      <c r="R154" s="309"/>
      <c r="S154" s="306">
        <f t="shared" si="49"/>
        <v>26501.57</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0.33358718363792411</v>
      </c>
      <c r="L156" s="306">
        <f>L123+L136+L154</f>
        <v>442535.25</v>
      </c>
      <c r="M156" s="309"/>
      <c r="N156" s="318">
        <f t="shared" ref="N156:N163" si="50">L156-F156</f>
        <v>442535.25</v>
      </c>
      <c r="O156" s="307" t="s">
        <v>115</v>
      </c>
      <c r="P156" s="305" t="e">
        <f>Q156/Q$109</f>
        <v>#DIV/0!</v>
      </c>
      <c r="Q156" s="306">
        <f>Q123+Q136+Q154</f>
        <v>0</v>
      </c>
      <c r="R156" s="309"/>
      <c r="S156" s="318">
        <f t="shared" ref="S156:S163" si="51">L156-Q156</f>
        <v>442535.25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884060.22999999975</v>
      </c>
      <c r="M166" s="330"/>
      <c r="N166" s="333">
        <f>L166-F166</f>
        <v>884060.22999999975</v>
      </c>
      <c r="O166" s="330"/>
      <c r="P166" s="332"/>
      <c r="Q166" s="333">
        <f>Q109-Q156+Q164</f>
        <v>0</v>
      </c>
      <c r="R166" s="330"/>
      <c r="S166" s="333">
        <f>L166-Q166</f>
        <v>884060.22999999975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Août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5681</v>
      </c>
      <c r="K173" s="253">
        <f>-SUMIFS(BV_Data_An_Cour!$AN:$AN,BV_Data_An_Cour!$AS:$AS,"Oui",BV_Data_An_Cour!$AP:$AP,$B173,BV_Data_An_Cour!$AQ:$AQ,$C173)</f>
        <v>795152.59</v>
      </c>
      <c r="L173" s="255">
        <f>-SUMIFS(BV_Data_An_Cour!$AN:$AN,BV_Data_An_Cour!$AP:$AP,$B173,BV_Data_An_Cour!$AQ:$AQ,$C173,BV_Data_An_Cour!$AR:$AR,$L$2)</f>
        <v>638582.98</v>
      </c>
      <c r="M173" s="291" t="e">
        <f>(K173-E173)/E173</f>
        <v>#DIV/0!</v>
      </c>
      <c r="N173" s="275">
        <f>L173-F173</f>
        <v>638582.98</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638582.98</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0.80309488773720783</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139.96701108959689</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2364</v>
      </c>
      <c r="K176" s="270">
        <f>-SUMIFS(BV_Data_An_Cour!$AN:$AN,BV_Data_An_Cour!$AS:$AS,"Oui",BV_Data_An_Cour!$AP:$AP,$B176,BV_Data_An_Cour!$AQ:$AQ,$C176)</f>
        <v>413601.02</v>
      </c>
      <c r="L176" s="255">
        <f>-SUMIFS(BV_Data_An_Cour!$AN:$AN,BV_Data_An_Cour!$AP:$AP,$B176,BV_Data_An_Cour!$AQ:$AQ,$C176,BV_Data_An_Cour!$AR:$AR,$L$2)</f>
        <v>294732.27</v>
      </c>
      <c r="M176" s="291" t="e">
        <f>(K176-E176)/E176</f>
        <v>#DIV/0!</v>
      </c>
      <c r="N176" s="315">
        <f>L176-F176</f>
        <v>294732.27</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294732.27</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0.71260044281322132</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174.95813028764806</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1161</v>
      </c>
      <c r="K179" s="270">
        <f>-SUMIFS(BV_Data_An_Cour!$AN:$AN,BV_Data_An_Cour!$AS:$AS,"Oui",BV_Data_An_Cour!$AP:$AP,$B179,BV_Data_An_Cour!$AQ:$AQ,$C179)</f>
        <v>179423.89</v>
      </c>
      <c r="L179" s="255">
        <f>-SUMIFS(BV_Data_An_Cour!$AN:$AN,BV_Data_An_Cour!$AP:$AP,$B179,BV_Data_An_Cour!$AQ:$AQ,$C179,BV_Data_An_Cour!$AR:$AR,$L$2)</f>
        <v>143107</v>
      </c>
      <c r="M179" s="291" t="e">
        <f>(K179-E179)/E179</f>
        <v>#DIV/0!</v>
      </c>
      <c r="N179" s="275">
        <f>L179-F179</f>
        <v>143107</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143107</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0.79759166964889672</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154.54254091300604</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-17991</v>
      </c>
      <c r="M185" s="371"/>
      <c r="N185" s="275">
        <f>L185-F185</f>
        <v>-17991</v>
      </c>
      <c r="O185" s="276"/>
      <c r="P185" s="290"/>
      <c r="Q185" s="290">
        <f>-SUMIFS(BV_Data_An_Prec!$AN:$AN,BV_Data_An_Prec!$AP:$AP,$B185,BV_Data_An_Prec!$AQ:$AQ,$C185,BV_Data_An_Prec!$AR:$AR,$L$2)</f>
        <v>0</v>
      </c>
      <c r="R185" s="377"/>
      <c r="S185" s="275">
        <f t="shared" ref="S185:S186" si="53">L185-Q185</f>
        <v>-17991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9206</v>
      </c>
      <c r="K186" s="379">
        <f t="shared" si="56"/>
        <v>1388177.5</v>
      </c>
      <c r="L186" s="380">
        <f t="shared" si="56"/>
        <v>1058431.25</v>
      </c>
      <c r="M186" s="382" t="e">
        <f>(K186-E186)/E186</f>
        <v>#DIV/0!</v>
      </c>
      <c r="N186" s="380">
        <f>L186-F186</f>
        <v>1058431.25</v>
      </c>
      <c r="O186" s="381">
        <f t="shared" ref="O186:Q186" si="57">O173+O176+O179+O182+O185</f>
        <v>0</v>
      </c>
      <c r="P186" s="379">
        <f t="shared" si="57"/>
        <v>0</v>
      </c>
      <c r="Q186" s="380">
        <f t="shared" si="57"/>
        <v>0</v>
      </c>
      <c r="R186" s="263">
        <f>IF(O186=0,0,J186/O186)</f>
        <v>0</v>
      </c>
      <c r="S186" s="380">
        <f t="shared" si="53"/>
        <v>1058431.25</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150.79051705409515</v>
      </c>
      <c r="L187" s="264">
        <f>IF(L186=0,0,L186/K186)</f>
        <v>0.76246103254086739</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2016</v>
      </c>
      <c r="K189" s="253">
        <f>-SUMIFS(BV_Data_An_Cour!$AN:$AN,BV_Data_An_Cour!$AS:$AS,"Oui",BV_Data_An_Cour!$AP:$AP,$B189,BV_Data_An_Cour!$AQ:$AQ,$C189)</f>
        <v>353813.36</v>
      </c>
      <c r="L189" s="255">
        <f>-SUMIFS(BV_Data_An_Cour!$AN:$AN,BV_Data_An_Cour!$AP:$AP,$B189,BV_Data_An_Cour!$AQ:$AQ,$C189,BV_Data_An_Cour!$AR:$AR,$L$2)</f>
        <v>42713.950000000012</v>
      </c>
      <c r="M189" s="291">
        <f>IF(E189=0,0,(K189-E189)/E189)</f>
        <v>0</v>
      </c>
      <c r="N189" s="275">
        <f>L189-F189</f>
        <v>42713.950000000012</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42713.950000000012</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0.12072452549558901</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1741990.8599999999</v>
      </c>
      <c r="L195" s="280">
        <f t="shared" si="59"/>
        <v>1101145.2</v>
      </c>
      <c r="M195" s="397" t="e">
        <f>L196-F196</f>
        <v>#DIV/0!</v>
      </c>
      <c r="N195" s="280">
        <f>L195-F195</f>
        <v>1101145.2</v>
      </c>
      <c r="O195" s="281"/>
      <c r="P195" s="278">
        <f t="shared" ref="P195:Q195" si="60">P186+P189+P192</f>
        <v>0</v>
      </c>
      <c r="Q195" s="280">
        <f t="shared" si="60"/>
        <v>0</v>
      </c>
      <c r="R195" s="397" t="e">
        <f>L196-Q196</f>
        <v>#DIV/0!</v>
      </c>
      <c r="S195" s="280">
        <f>L195-Q195</f>
        <v>1101145.2</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0.63211881605394882</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56128.59</v>
      </c>
      <c r="M199" s="252"/>
      <c r="N199" s="275">
        <f t="shared" ref="N199:N230" si="61">L199-F199</f>
        <v>56128.59</v>
      </c>
      <c r="O199" s="252"/>
      <c r="P199" s="41"/>
      <c r="Q199" s="255">
        <f>SUMIFS(BV_Data_An_Prec!$AN:$AN,BV_Data_An_Prec!$AP:$AP,$B199,BV_Data_An_Prec!$AQ:$AQ,$C199,BV_Data_An_Prec!$AR:$AR,$L$2)</f>
        <v>0</v>
      </c>
      <c r="R199" s="252"/>
      <c r="S199" s="255">
        <f t="shared" ref="S199:S230" si="62">L199-Q199</f>
        <v>56128.59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299070.2</v>
      </c>
      <c r="M201" s="240"/>
      <c r="N201" s="315">
        <f t="shared" si="61"/>
        <v>299070.2</v>
      </c>
      <c r="O201" s="240"/>
      <c r="P201" s="313"/>
      <c r="Q201" s="271">
        <f>SUMIFS(BV_Data_An_Prec!$AN:$AN,BV_Data_An_Prec!$AP:$AP,$B201,BV_Data_An_Prec!$AQ:$AQ,$C201,BV_Data_An_Prec!$AR:$AR,$L$2)</f>
        <v>0</v>
      </c>
      <c r="R201" s="240"/>
      <c r="S201" s="315">
        <f t="shared" si="62"/>
        <v>299070.2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83127.820000000007</v>
      </c>
      <c r="M206" s="252"/>
      <c r="N206" s="275">
        <f t="shared" si="61"/>
        <v>83127.820000000007</v>
      </c>
      <c r="O206" s="252"/>
      <c r="P206" s="41"/>
      <c r="Q206" s="255">
        <f>SUMIFS(BV_Data_An_Prec!$AN:$AN,BV_Data_An_Prec!$AP:$AP,$B206,BV_Data_An_Prec!$AQ:$AQ,$C206,BV_Data_An_Prec!$AR:$AR,$L$2)</f>
        <v>0</v>
      </c>
      <c r="R206" s="252"/>
      <c r="S206" s="275">
        <f t="shared" si="62"/>
        <v>83127.820000000007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115431.79</v>
      </c>
      <c r="M207" s="240"/>
      <c r="N207" s="315">
        <f t="shared" si="61"/>
        <v>115431.79</v>
      </c>
      <c r="O207" s="240"/>
      <c r="P207" s="313"/>
      <c r="Q207" s="271">
        <f>SUMIFS(BV_Data_An_Prec!$AN:$AN,BV_Data_An_Prec!$AP:$AP,$B207,BV_Data_An_Prec!$AQ:$AQ,$C207,BV_Data_An_Prec!$AR:$AR,$L$2)</f>
        <v>0</v>
      </c>
      <c r="R207" s="240"/>
      <c r="S207" s="315">
        <f t="shared" si="62"/>
        <v>115431.79</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10450.219999999999</v>
      </c>
      <c r="M208" s="252"/>
      <c r="N208" s="275">
        <f t="shared" si="61"/>
        <v>10450.219999999999</v>
      </c>
      <c r="O208" s="252"/>
      <c r="P208" s="41"/>
      <c r="Q208" s="255">
        <f>SUMIFS(BV_Data_An_Prec!$AN:$AN,BV_Data_An_Prec!$AP:$AP,$B208,BV_Data_An_Prec!$AQ:$AQ,$C208,BV_Data_An_Prec!$AR:$AR,$L$2)</f>
        <v>0</v>
      </c>
      <c r="R208" s="252"/>
      <c r="S208" s="275">
        <f t="shared" si="62"/>
        <v>10450.219999999999</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0.51238348947986156</v>
      </c>
      <c r="L211" s="306">
        <f>+SUM(L199:L210)</f>
        <v>564208.62</v>
      </c>
      <c r="M211" s="353"/>
      <c r="N211" s="318">
        <f t="shared" si="61"/>
        <v>564208.62</v>
      </c>
      <c r="O211" s="307" t="s">
        <v>171</v>
      </c>
      <c r="P211" s="305" t="e">
        <f>Q211/Q$195</f>
        <v>#DIV/0!</v>
      </c>
      <c r="Q211" s="306">
        <f>+SUM(Q199:Q210)</f>
        <v>0</v>
      </c>
      <c r="R211" s="353"/>
      <c r="S211" s="318">
        <f t="shared" si="62"/>
        <v>564208.62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-19309.350000000002</v>
      </c>
      <c r="M214" s="245"/>
      <c r="N214" s="295">
        <f t="shared" si="61"/>
        <v>-19309.350000000002</v>
      </c>
      <c r="O214" s="245"/>
      <c r="P214" s="316"/>
      <c r="Q214" s="255">
        <f>SUMIFS(BV_Data_An_Prec!$AN:$AN,BV_Data_An_Prec!$AP:$AP,$B214,BV_Data_An_Prec!$AQ:$AQ,$C214,BV_Data_An_Prec!$AR:$AR,$L$2)</f>
        <v>0</v>
      </c>
      <c r="R214" s="245"/>
      <c r="S214" s="295">
        <f t="shared" si="62"/>
        <v>-19309.350000000002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12683.97</v>
      </c>
      <c r="M215" s="252"/>
      <c r="N215" s="275">
        <f t="shared" si="61"/>
        <v>12683.97</v>
      </c>
      <c r="O215" s="252"/>
      <c r="P215" s="41"/>
      <c r="Q215" s="271">
        <f>SUMIFS(BV_Data_An_Prec!$AN:$AN,BV_Data_An_Prec!$AP:$AP,$B215,BV_Data_An_Prec!$AQ:$AQ,$C215,BV_Data_An_Prec!$AR:$AR,$L$2)</f>
        <v>0</v>
      </c>
      <c r="R215" s="252"/>
      <c r="S215" s="275">
        <f t="shared" si="62"/>
        <v>12683.97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22381.039999999997</v>
      </c>
      <c r="M216" s="252"/>
      <c r="N216" s="275">
        <f t="shared" si="61"/>
        <v>22381.039999999997</v>
      </c>
      <c r="O216" s="252"/>
      <c r="P216" s="41"/>
      <c r="Q216" s="255">
        <f>SUMIFS(BV_Data_An_Prec!$AN:$AN,BV_Data_An_Prec!$AP:$AP,$B216,BV_Data_An_Prec!$AQ:$AQ,$C216,BV_Data_An_Prec!$AR:$AR,$L$2)</f>
        <v>0</v>
      </c>
      <c r="R216" s="252"/>
      <c r="S216" s="275">
        <f t="shared" si="62"/>
        <v>22381.039999999997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3412.7200000000003</v>
      </c>
      <c r="M217" s="245"/>
      <c r="N217" s="295">
        <f t="shared" si="61"/>
        <v>3412.7200000000003</v>
      </c>
      <c r="O217" s="245"/>
      <c r="P217" s="316"/>
      <c r="Q217" s="255">
        <f>SUMIFS(BV_Data_An_Prec!$AN:$AN,BV_Data_An_Prec!$AP:$AP,$B217,BV_Data_An_Prec!$AQ:$AQ,$C217,BV_Data_An_Prec!$AR:$AR,$L$2)</f>
        <v>0</v>
      </c>
      <c r="R217" s="245"/>
      <c r="S217" s="295">
        <f t="shared" si="62"/>
        <v>3412.7200000000003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38537.71</v>
      </c>
      <c r="M218" s="252"/>
      <c r="N218" s="275">
        <f t="shared" si="61"/>
        <v>38537.71</v>
      </c>
      <c r="O218" s="252"/>
      <c r="P218" s="41"/>
      <c r="Q218" s="271">
        <f>SUMIFS(BV_Data_An_Prec!$AN:$AN,BV_Data_An_Prec!$AP:$AP,$B218,BV_Data_An_Prec!$AQ:$AQ,$C218,BV_Data_An_Prec!$AR:$AR,$L$2)</f>
        <v>0</v>
      </c>
      <c r="R218" s="252"/>
      <c r="S218" s="275">
        <f t="shared" si="62"/>
        <v>38537.71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14096.58</v>
      </c>
      <c r="M220" s="252"/>
      <c r="N220" s="275">
        <f t="shared" si="61"/>
        <v>14096.58</v>
      </c>
      <c r="O220" s="252"/>
      <c r="P220" s="41"/>
      <c r="Q220" s="255">
        <f>SUMIFS(BV_Data_An_Prec!$AN:$AN,BV_Data_An_Prec!$AP:$AP,$B220,BV_Data_An_Prec!$AQ:$AQ,$C220,BV_Data_An_Prec!$AR:$AR,$L$2)</f>
        <v>0</v>
      </c>
      <c r="R220" s="252"/>
      <c r="S220" s="275">
        <f t="shared" si="62"/>
        <v>14096.58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6413.53</v>
      </c>
      <c r="M221" s="252"/>
      <c r="N221" s="275">
        <f t="shared" si="61"/>
        <v>6413.53</v>
      </c>
      <c r="O221" s="252"/>
      <c r="P221" s="41"/>
      <c r="Q221" s="255">
        <f>SUMIFS(BV_Data_An_Prec!$AN:$AN,BV_Data_An_Prec!$AP:$AP,$B221,BV_Data_An_Prec!$AQ:$AQ,$C221,BV_Data_An_Prec!$AR:$AR,$L$2)</f>
        <v>0</v>
      </c>
      <c r="R221" s="252"/>
      <c r="S221" s="275">
        <f t="shared" si="62"/>
        <v>6413.53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962.64</v>
      </c>
      <c r="M222" s="252"/>
      <c r="N222" s="275">
        <f t="shared" si="61"/>
        <v>962.64</v>
      </c>
      <c r="O222" s="252"/>
      <c r="P222" s="41"/>
      <c r="Q222" s="255">
        <f>SUMIFS(BV_Data_An_Prec!$AN:$AN,BV_Data_An_Prec!$AP:$AP,$B222,BV_Data_An_Prec!$AQ:$AQ,$C222,BV_Data_An_Prec!$AR:$AR,$L$2)</f>
        <v>0</v>
      </c>
      <c r="R222" s="252"/>
      <c r="S222" s="275">
        <f t="shared" si="62"/>
        <v>962.64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1841.08</v>
      </c>
      <c r="M223" s="252"/>
      <c r="N223" s="275">
        <f t="shared" si="61"/>
        <v>1841.08</v>
      </c>
      <c r="O223" s="252"/>
      <c r="P223" s="41"/>
      <c r="Q223" s="255">
        <f>SUMIFS(BV_Data_An_Prec!$AN:$AN,BV_Data_An_Prec!$AP:$AP,$B223,BV_Data_An_Prec!$AQ:$AQ,$C223,BV_Data_An_Prec!$AR:$AR,$L$2)</f>
        <v>0</v>
      </c>
      <c r="R223" s="252"/>
      <c r="S223" s="275">
        <f t="shared" si="62"/>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3036.5</v>
      </c>
      <c r="M224" s="252"/>
      <c r="N224" s="275">
        <f t="shared" si="61"/>
        <v>3036.5</v>
      </c>
      <c r="O224" s="252"/>
      <c r="P224" s="41"/>
      <c r="Q224" s="255">
        <f>SUMIFS(BV_Data_An_Prec!$AN:$AN,BV_Data_An_Prec!$AP:$AP,$B224,BV_Data_An_Prec!$AQ:$AQ,$C224,BV_Data_An_Prec!$AR:$AR,$L$2)</f>
        <v>0</v>
      </c>
      <c r="R224" s="252"/>
      <c r="S224" s="275">
        <f t="shared" si="62"/>
        <v>3036.5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7926.46</v>
      </c>
      <c r="M225" s="252"/>
      <c r="N225" s="275">
        <f t="shared" si="61"/>
        <v>7926.46</v>
      </c>
      <c r="O225" s="252"/>
      <c r="P225" s="41"/>
      <c r="Q225" s="255">
        <f>SUMIFS(BV_Data_An_Prec!$AN:$AN,BV_Data_An_Prec!$AP:$AP,$B225,BV_Data_An_Prec!$AQ:$AQ,$C225,BV_Data_An_Prec!$AR:$AR,$L$2)</f>
        <v>0</v>
      </c>
      <c r="R225" s="252"/>
      <c r="S225" s="275">
        <f t="shared" si="62"/>
        <v>7926.46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8.5896737324015038E-2</v>
      </c>
      <c r="L230" s="306">
        <f>+SUM(L212:L229)</f>
        <v>94584.78</v>
      </c>
      <c r="M230" s="309"/>
      <c r="N230" s="306">
        <f t="shared" si="61"/>
        <v>94584.78</v>
      </c>
      <c r="O230" s="307" t="s">
        <v>171</v>
      </c>
      <c r="P230" s="305" t="e">
        <f>Q230/Q$195</f>
        <v>#DIV/0!</v>
      </c>
      <c r="Q230" s="306">
        <f>+SUM(Q212:Q229)</f>
        <v>0</v>
      </c>
      <c r="R230" s="309"/>
      <c r="S230" s="306">
        <f t="shared" si="62"/>
        <v>94584.78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0.5982802268038766</v>
      </c>
      <c r="L232" s="306">
        <f>L211+L230</f>
        <v>658793.4</v>
      </c>
      <c r="M232" s="309"/>
      <c r="N232" s="318">
        <f>L232-F232</f>
        <v>658793.4</v>
      </c>
      <c r="O232" s="307" t="s">
        <v>115</v>
      </c>
      <c r="P232" s="305" t="e">
        <f>Q232/Q$195</f>
        <v>#DIV/0!</v>
      </c>
      <c r="Q232" s="306">
        <f>Q211+Q230</f>
        <v>0</v>
      </c>
      <c r="R232" s="309"/>
      <c r="S232" s="318">
        <f>L232-Q232</f>
        <v>658793.4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442351.79999999993</v>
      </c>
      <c r="M234" s="330"/>
      <c r="N234" s="333">
        <f>L234-F234</f>
        <v>442351.79999999993</v>
      </c>
      <c r="O234" s="330"/>
      <c r="P234" s="332"/>
      <c r="Q234" s="333">
        <f>Q195-Q232</f>
        <v>0</v>
      </c>
      <c r="R234" s="330"/>
      <c r="S234" s="333">
        <f>L234-Q234</f>
        <v>442351.79999999993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Août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Août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560923.84</v>
      </c>
      <c r="K296" s="351">
        <f t="shared" ref="K296:K305" si="71">IF(J296&lt;=0,0,L296/J296)</f>
        <v>0.35462614675104548</v>
      </c>
      <c r="L296" s="275">
        <f>-SUMIFS(BV_Data_An_Cour!$AN:$AN,BV_Data_An_Cour!$AP:$AP,$B296,BV_Data_An_Cour!$AQ:$AQ,$C296,BV_Data_An_Cour!$AR:$AR,$L$2)</f>
        <v>198918.25999999995</v>
      </c>
      <c r="M296" s="291" t="e">
        <f t="shared" ref="M296:M302" si="72">(+J296-D296)/D296</f>
        <v>#DIV/0!</v>
      </c>
      <c r="N296" s="275">
        <f t="shared" ref="N296:N305" si="73">L296-F296</f>
        <v>198918.25999999995</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198918.25999999995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851777.41</v>
      </c>
      <c r="K298" s="351">
        <f t="shared" si="71"/>
        <v>0.20444610053699364</v>
      </c>
      <c r="L298" s="275">
        <f>-SUMIFS(BV_Data_An_Cour!$AN:$AN,BV_Data_An_Cour!$AP:$AP,$B298,BV_Data_An_Cour!$AQ:$AQ,$C298,BV_Data_An_Cour!$AR:$AR,$L$2)</f>
        <v>174142.57000000007</v>
      </c>
      <c r="M298" s="291" t="e">
        <f t="shared" si="72"/>
        <v>#DIV/0!</v>
      </c>
      <c r="N298" s="275">
        <f t="shared" si="73"/>
        <v>174142.57000000007</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174142.57000000007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64391.11</v>
      </c>
      <c r="K299" s="351">
        <f t="shared" si="71"/>
        <v>0.30251986648467472</v>
      </c>
      <c r="L299" s="275">
        <f>-SUMIFS(BV_Data_An_Cour!$AN:$AN,BV_Data_An_Cour!$AP:$AP,$B299,BV_Data_An_Cour!$AQ:$AQ,$C299,BV_Data_An_Cour!$AR:$AR,$L$2)</f>
        <v>19479.590000000004</v>
      </c>
      <c r="M299" s="291" t="e">
        <f t="shared" si="72"/>
        <v>#DIV/0!</v>
      </c>
      <c r="N299" s="275">
        <f t="shared" si="73"/>
        <v>19479.590000000004</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19479.590000000004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214166.21000000002</v>
      </c>
      <c r="K300" s="351">
        <f t="shared" si="71"/>
        <v>0.24923488163702393</v>
      </c>
      <c r="L300" s="275">
        <f>-SUMIFS(BV_Data_An_Cour!$AN:$AN,BV_Data_An_Cour!$AP:$AP,$B300,BV_Data_An_Cour!$AQ:$AQ,$C300,BV_Data_An_Cour!$AR:$AR,$L$2)</f>
        <v>53377.690000000017</v>
      </c>
      <c r="M300" s="291" t="e">
        <f t="shared" si="72"/>
        <v>#DIV/0!</v>
      </c>
      <c r="N300" s="275">
        <f t="shared" si="73"/>
        <v>53377.690000000017</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53377.690000000017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2774352.66</v>
      </c>
      <c r="K301" s="351">
        <f t="shared" si="71"/>
        <v>0.174009918407417</v>
      </c>
      <c r="L301" s="275">
        <f>-SUMIFS(BV_Data_An_Cour!$AN:$AN,BV_Data_An_Cour!$AP:$AP,$B301,BV_Data_An_Cour!$AQ:$AQ,$C301,BV_Data_An_Cour!$AR:$AR,$L$2)</f>
        <v>482764.88000000035</v>
      </c>
      <c r="M301" s="291" t="e">
        <f t="shared" si="72"/>
        <v>#DIV/0!</v>
      </c>
      <c r="N301" s="275">
        <f t="shared" si="73"/>
        <v>482764.88000000035</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482764.88000000035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101786.87</v>
      </c>
      <c r="M303" s="291"/>
      <c r="N303" s="275">
        <f t="shared" si="73"/>
        <v>101786.87</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101786.87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6771.92</v>
      </c>
      <c r="M304" s="291"/>
      <c r="N304" s="275">
        <f t="shared" si="73"/>
        <v>6771.92</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6771.92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4465611.2300000004</v>
      </c>
      <c r="K305" s="405">
        <f t="shared" si="71"/>
        <v>0.23227319320405784</v>
      </c>
      <c r="L305" s="390">
        <f>SUM(L296:L304)</f>
        <v>1037241.7800000005</v>
      </c>
      <c r="M305" s="406" t="e">
        <f>(+J305-D305)/D305</f>
        <v>#DIV/0!</v>
      </c>
      <c r="N305" s="390">
        <f t="shared" si="73"/>
        <v>1037241.7800000005</v>
      </c>
      <c r="O305" s="388">
        <f t="shared" ref="O305" si="79">SUM(O296:O304)</f>
        <v>0</v>
      </c>
      <c r="P305" s="405">
        <f t="shared" si="74"/>
        <v>0</v>
      </c>
      <c r="Q305" s="390">
        <f>SUM(Q296:Q304)</f>
        <v>0</v>
      </c>
      <c r="R305" s="406">
        <f t="shared" si="75"/>
        <v>0</v>
      </c>
      <c r="S305" s="390">
        <f t="shared" si="76"/>
        <v>1037241.7800000005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334282.03999999998</v>
      </c>
      <c r="K308" s="351">
        <f t="shared" ref="K308:K310" si="81">IF(J308&lt;=0,0,L308/J308)</f>
        <v>0.2227485808091873</v>
      </c>
      <c r="L308" s="315">
        <f>-SUMIFS(BV_Data_An_Cour!$AN:$AN,BV_Data_An_Cour!$AP:$AP,$B308,BV_Data_An_Cour!$AQ:$AQ,$C308,BV_Data_An_Cour!$AR:$AR,$L$2)</f>
        <v>74460.849999999977</v>
      </c>
      <c r="M308" s="291" t="e">
        <f>(+J308-D308)/D308</f>
        <v>#DIV/0!</v>
      </c>
      <c r="N308" s="275">
        <f>L308-F308</f>
        <v>74460.849999999977</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74460.849999999977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163074.60999999999</v>
      </c>
      <c r="K309" s="351">
        <f t="shared" si="81"/>
        <v>0.24239432490441026</v>
      </c>
      <c r="L309" s="295">
        <f>-SUMIFS(BV_Data_An_Cour!$AN:$AN,BV_Data_An_Cour!$AP:$AP,$B309,BV_Data_An_Cour!$AQ:$AQ,$C309,BV_Data_An_Cour!$AR:$AR,$L$2)</f>
        <v>39528.359999999986</v>
      </c>
      <c r="M309" s="291" t="e">
        <f>(+J309-D309)/D309</f>
        <v>#DIV/0!</v>
      </c>
      <c r="N309" s="275">
        <f>L309-F309</f>
        <v>39528.359999999986</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39528.359999999986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4962967.8800000008</v>
      </c>
      <c r="K310" s="405">
        <f t="shared" si="81"/>
        <v>0.23196422339126643</v>
      </c>
      <c r="L310" s="390">
        <f>L305+L308+L309</f>
        <v>1151230.9900000002</v>
      </c>
      <c r="M310" s="406" t="e">
        <f>(+J310-D310)/D310</f>
        <v>#DIV/0!</v>
      </c>
      <c r="N310" s="390">
        <f>L310-F310</f>
        <v>1151230.9900000002</v>
      </c>
      <c r="O310" s="391">
        <f t="shared" ref="O310" si="87">O305+O308+O309</f>
        <v>0</v>
      </c>
      <c r="P310" s="405">
        <f t="shared" si="82"/>
        <v>0</v>
      </c>
      <c r="Q310" s="390">
        <f>Q305+Q308+Q309</f>
        <v>0</v>
      </c>
      <c r="R310" s="406">
        <f t="shared" si="83"/>
        <v>0</v>
      </c>
      <c r="S310" s="390">
        <f t="shared" si="84"/>
        <v>1151230.9900000002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4962967.8800000008</v>
      </c>
      <c r="K315" s="408">
        <f>IF(J315&lt;=0,0,L315/J315)</f>
        <v>0.23196422339126643</v>
      </c>
      <c r="L315" s="280">
        <f>L310+L313</f>
        <v>1151230.9900000002</v>
      </c>
      <c r="M315" s="409" t="e">
        <f>(+J315-D315)/D315</f>
        <v>#DIV/0!</v>
      </c>
      <c r="N315" s="410">
        <f>L315-F315</f>
        <v>1151230.9900000002</v>
      </c>
      <c r="O315" s="281">
        <f t="shared" ref="O315" si="90">O310+O313</f>
        <v>0</v>
      </c>
      <c r="P315" s="408">
        <f>IF(O315&lt;=0,0,Q315/O315)</f>
        <v>0</v>
      </c>
      <c r="Q315" s="280">
        <f>Q310+Q313</f>
        <v>0</v>
      </c>
      <c r="R315" s="409">
        <f>IF(O315=0,0,(J315-O315)/O315)</f>
        <v>0</v>
      </c>
      <c r="S315" s="410">
        <f>L315-Q315</f>
        <v>1151230.9900000002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43093.1</v>
      </c>
      <c r="M319" s="252"/>
      <c r="N319" s="275">
        <f t="shared" ref="N319:N349" si="91">L319-F319</f>
        <v>43093.1</v>
      </c>
      <c r="O319" s="252"/>
      <c r="P319" s="41"/>
      <c r="Q319" s="255">
        <f>SUMIFS(BV_Data_An_Prec!$AN:$AN,BV_Data_An_Prec!$AP:$AP,$B319,BV_Data_An_Prec!$AQ:$AQ,$C319,BV_Data_An_Prec!$AR:$AR,$L$2)</f>
        <v>0</v>
      </c>
      <c r="R319" s="252"/>
      <c r="S319" s="255">
        <f t="shared" ref="S319:S349" si="92">L319-Q319</f>
        <v>43093.1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151233.60999999999</v>
      </c>
      <c r="M321" s="240"/>
      <c r="N321" s="315">
        <f t="shared" si="91"/>
        <v>151233.60999999999</v>
      </c>
      <c r="O321" s="240"/>
      <c r="P321" s="313"/>
      <c r="Q321" s="271">
        <f>SUMIFS(BV_Data_An_Prec!$AN:$AN,BV_Data_An_Prec!$AP:$AP,$B321,BV_Data_An_Prec!$AQ:$AQ,$C321,BV_Data_An_Prec!$AR:$AR,$L$2)</f>
        <v>0</v>
      </c>
      <c r="R321" s="240"/>
      <c r="S321" s="315">
        <f t="shared" si="92"/>
        <v>151233.60999999999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20657.68</v>
      </c>
      <c r="M326" s="252"/>
      <c r="N326" s="275">
        <f t="shared" si="91"/>
        <v>20657.68</v>
      </c>
      <c r="O326" s="252"/>
      <c r="P326" s="41"/>
      <c r="Q326" s="255">
        <f>SUMIFS(BV_Data_An_Prec!$AN:$AN,BV_Data_An_Prec!$AP:$AP,$B326,BV_Data_An_Prec!$AQ:$AQ,$C326,BV_Data_An_Prec!$AR:$AR,$L$2)</f>
        <v>0</v>
      </c>
      <c r="R326" s="252"/>
      <c r="S326" s="275">
        <f t="shared" si="92"/>
        <v>20657.68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29767.279999999999</v>
      </c>
      <c r="M327" s="240"/>
      <c r="N327" s="315">
        <f t="shared" si="91"/>
        <v>29767.279999999999</v>
      </c>
      <c r="O327" s="240"/>
      <c r="P327" s="313"/>
      <c r="Q327" s="271">
        <f>SUMIFS(BV_Data_An_Prec!$AN:$AN,BV_Data_An_Prec!$AP:$AP,$B327,BV_Data_An_Prec!$AQ:$AQ,$C327,BV_Data_An_Prec!$AR:$AR,$L$2)</f>
        <v>0</v>
      </c>
      <c r="R327" s="240"/>
      <c r="S327" s="315">
        <f t="shared" si="92"/>
        <v>29767.279999999999</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2420.31</v>
      </c>
      <c r="M328" s="252"/>
      <c r="N328" s="275">
        <f t="shared" si="91"/>
        <v>2420.31</v>
      </c>
      <c r="O328" s="252"/>
      <c r="P328" s="41"/>
      <c r="Q328" s="255">
        <f>SUMIFS(BV_Data_An_Prec!$AN:$AN,BV_Data_An_Prec!$AP:$AP,$B328,BV_Data_An_Prec!$AQ:$AQ,$C328,BV_Data_An_Prec!$AR:$AR,$L$2)</f>
        <v>0</v>
      </c>
      <c r="R328" s="252"/>
      <c r="S328" s="275">
        <f t="shared" si="92"/>
        <v>2420.31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0.21470233354298421</v>
      </c>
      <c r="L331" s="306">
        <f>+SUM(L319:L330)</f>
        <v>247171.97999999998</v>
      </c>
      <c r="M331" s="353"/>
      <c r="N331" s="318">
        <f t="shared" si="91"/>
        <v>247171.97999999998</v>
      </c>
      <c r="O331" s="307" t="s">
        <v>115</v>
      </c>
      <c r="P331" s="305" t="e">
        <f>Q331/Q$315</f>
        <v>#DIV/0!</v>
      </c>
      <c r="Q331" s="306">
        <f>+SUM(Q319:Q330)</f>
        <v>0</v>
      </c>
      <c r="R331" s="353"/>
      <c r="S331" s="318">
        <f t="shared" si="92"/>
        <v>247171.97999999998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136131.26</v>
      </c>
      <c r="M332" s="252"/>
      <c r="N332" s="275">
        <f t="shared" si="91"/>
        <v>136131.26</v>
      </c>
      <c r="O332" s="252"/>
      <c r="P332" s="41"/>
      <c r="Q332" s="255">
        <f>SUMIFS(BV_Data_An_Prec!$AN:$AN,BV_Data_An_Prec!$AP:$AP,$B332,BV_Data_An_Prec!$AQ:$AQ,$C332,BV_Data_An_Prec!$AR:$AR,$L$2)</f>
        <v>0</v>
      </c>
      <c r="R332" s="252"/>
      <c r="S332" s="275">
        <f t="shared" si="92"/>
        <v>136131.26</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1360.37</v>
      </c>
      <c r="M334" s="245"/>
      <c r="N334" s="295">
        <f t="shared" si="91"/>
        <v>1360.37</v>
      </c>
      <c r="O334" s="245"/>
      <c r="P334" s="316"/>
      <c r="Q334" s="255">
        <f>SUMIFS(BV_Data_An_Prec!$AN:$AN,BV_Data_An_Prec!$AP:$AP,$B334,BV_Data_An_Prec!$AQ:$AQ,$C334,BV_Data_An_Prec!$AR:$AR,$L$2)</f>
        <v>0</v>
      </c>
      <c r="R334" s="245"/>
      <c r="S334" s="295">
        <f t="shared" si="92"/>
        <v>1360.37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15251.63</v>
      </c>
      <c r="M335" s="252"/>
      <c r="N335" s="275">
        <f t="shared" si="91"/>
        <v>15251.63</v>
      </c>
      <c r="O335" s="252"/>
      <c r="P335" s="41"/>
      <c r="Q335" s="271">
        <f>SUMIFS(BV_Data_An_Prec!$AN:$AN,BV_Data_An_Prec!$AP:$AP,$B335,BV_Data_An_Prec!$AQ:$AQ,$C335,BV_Data_An_Prec!$AR:$AR,$L$2)</f>
        <v>0</v>
      </c>
      <c r="R335" s="252"/>
      <c r="S335" s="275">
        <f t="shared" si="92"/>
        <v>15251.63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7244.92</v>
      </c>
      <c r="M336" s="252"/>
      <c r="N336" s="275">
        <f t="shared" si="91"/>
        <v>7244.92</v>
      </c>
      <c r="O336" s="252"/>
      <c r="P336" s="41"/>
      <c r="Q336" s="255">
        <f>SUMIFS(BV_Data_An_Prec!$AN:$AN,BV_Data_An_Prec!$AP:$AP,$B336,BV_Data_An_Prec!$AQ:$AQ,$C336,BV_Data_An_Prec!$AR:$AR,$L$2)</f>
        <v>0</v>
      </c>
      <c r="R336" s="252"/>
      <c r="S336" s="275">
        <f t="shared" si="92"/>
        <v>7244.92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139185.47</v>
      </c>
      <c r="M337" s="245"/>
      <c r="N337" s="295">
        <f t="shared" si="91"/>
        <v>139185.47</v>
      </c>
      <c r="O337" s="245"/>
      <c r="P337" s="316"/>
      <c r="Q337" s="247">
        <f>SUMIFS(BV_Data_An_Prec!$AN:$AN,BV_Data_An_Prec!$AP:$AP,$B337,BV_Data_An_Prec!$AQ:$AQ,$C337,BV_Data_An_Prec!$AR:$AR,$L$2)</f>
        <v>0</v>
      </c>
      <c r="R337" s="245"/>
      <c r="S337" s="295">
        <f t="shared" si="92"/>
        <v>139185.47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5939.46</v>
      </c>
      <c r="M341" s="252"/>
      <c r="N341" s="275">
        <f t="shared" si="91"/>
        <v>5939.46</v>
      </c>
      <c r="O341" s="252"/>
      <c r="P341" s="41"/>
      <c r="Q341" s="255">
        <f>SUMIFS(BV_Data_An_Prec!$AN:$AN,BV_Data_An_Prec!$AP:$AP,$B341,BV_Data_An_Prec!$AQ:$AQ,$C341,BV_Data_An_Prec!$AR:$AR,$L$2)</f>
        <v>0</v>
      </c>
      <c r="R341" s="252"/>
      <c r="S341" s="275">
        <f t="shared" si="92"/>
        <v>5939.46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782.17</v>
      </c>
      <c r="M342" s="252"/>
      <c r="N342" s="275">
        <f t="shared" si="91"/>
        <v>782.17</v>
      </c>
      <c r="O342" s="252"/>
      <c r="P342" s="41"/>
      <c r="Q342" s="255">
        <f>SUMIFS(BV_Data_An_Prec!$AN:$AN,BV_Data_An_Prec!$AP:$AP,$B342,BV_Data_An_Prec!$AQ:$AQ,$C342,BV_Data_An_Prec!$AR:$AR,$L$2)</f>
        <v>0</v>
      </c>
      <c r="R342" s="252"/>
      <c r="S342" s="275">
        <f t="shared" si="92"/>
        <v>782.17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0.26583287164637565</v>
      </c>
      <c r="L350" s="306">
        <f>+SUM(L332:L349)</f>
        <v>306035.04000000004</v>
      </c>
      <c r="M350" s="309"/>
      <c r="N350" s="306">
        <f>+SUM(N332:N349)</f>
        <v>306035.04000000004</v>
      </c>
      <c r="O350" s="307" t="s">
        <v>115</v>
      </c>
      <c r="P350" s="305" t="e">
        <f>Q350/Q$315</f>
        <v>#DIV/0!</v>
      </c>
      <c r="Q350" s="306">
        <f>+SUM(Q332:Q349)</f>
        <v>0</v>
      </c>
      <c r="R350" s="309"/>
      <c r="S350" s="306">
        <f>+SUM(S332:S349)</f>
        <v>306035.04000000004</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0.48053520518935988</v>
      </c>
      <c r="L352" s="306">
        <f>L331+L350</f>
        <v>553207.02</v>
      </c>
      <c r="M352" s="309"/>
      <c r="N352" s="318">
        <f>L352-F352</f>
        <v>553207.02</v>
      </c>
      <c r="O352" s="307" t="s">
        <v>115</v>
      </c>
      <c r="P352" s="305" t="e">
        <f>Q352/Q$315</f>
        <v>#DIV/0!</v>
      </c>
      <c r="Q352" s="306">
        <f>Q331+Q350</f>
        <v>0</v>
      </c>
      <c r="R352" s="309"/>
      <c r="S352" s="318">
        <f>L352-Q352</f>
        <v>553207.02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598023.9700000002</v>
      </c>
      <c r="M354" s="330"/>
      <c r="N354" s="333">
        <f>L354-F354</f>
        <v>598023.9700000002</v>
      </c>
      <c r="O354" s="330"/>
      <c r="P354" s="332"/>
      <c r="Q354" s="333">
        <f>Q315-Q352</f>
        <v>0</v>
      </c>
      <c r="R354" s="330"/>
      <c r="S354" s="333">
        <f>L354-Q354</f>
        <v>598023.9700000002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Août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Août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43951429.450000003</v>
      </c>
      <c r="AG407" s="440"/>
      <c r="AH407" s="441"/>
      <c r="AI407" s="442"/>
      <c r="AJ407" s="440"/>
      <c r="AK407" s="441"/>
      <c r="AL407" s="441">
        <f>Q5+Q93+P195+P251+O315+O363</f>
        <v>0</v>
      </c>
      <c r="AM407" s="443"/>
      <c r="AN407" s="441"/>
      <c r="AO407" s="444"/>
      <c r="AP407" s="38"/>
      <c r="AQ407" s="443">
        <v>54204064.640000001</v>
      </c>
      <c r="AR407" s="569">
        <f t="shared" ref="AR407:AR408" si="99">AF407-AQ407</f>
        <v>-10252635.189999998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0.12991729578433542</v>
      </c>
      <c r="AE408" s="449"/>
      <c r="AF408" s="449">
        <f>L27+L109+L195+L251+L315+L363</f>
        <v>5710050.8600000013</v>
      </c>
      <c r="AG408" s="448"/>
      <c r="AH408" s="449">
        <f>AF408-Z408</f>
        <v>5710050.8600000013</v>
      </c>
      <c r="AI408" s="450" t="e">
        <f>AH408/Z408</f>
        <v>#DIV/0!</v>
      </c>
      <c r="AJ408" s="473" t="e">
        <f>+AL408/AL407</f>
        <v>#DIV/0!</v>
      </c>
      <c r="AK408" s="449"/>
      <c r="AL408" s="449">
        <f>Q27+Q109+Q195+Q251+Q315+Q363</f>
        <v>0</v>
      </c>
      <c r="AM408" s="451"/>
      <c r="AN408" s="449">
        <f>AF408-AL408</f>
        <v>5710050.8600000013</v>
      </c>
      <c r="AO408" s="452">
        <f>IF(AL408=0,0,AN408/AL408)</f>
        <v>0</v>
      </c>
      <c r="AP408" s="94"/>
      <c r="AQ408" s="451">
        <v>7795760.1900000032</v>
      </c>
      <c r="AR408" s="570">
        <f t="shared" si="99"/>
        <v>-2085709.3300000019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836.29363507779351</v>
      </c>
      <c r="AF410" s="455">
        <f t="shared" ref="AF410:AF419" si="103">+SUMIF($C:$C,$V410,L:L)</f>
        <v>591259.6</v>
      </c>
      <c r="AG410" s="456" t="e">
        <f t="shared" ref="AG410:AG419" si="104">AE410-Y410</f>
        <v>#DIV/0!</v>
      </c>
      <c r="AH410" s="457">
        <f t="shared" ref="AH410:AH419" si="105">AF410-Z410</f>
        <v>591259.6</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591259.6</v>
      </c>
      <c r="AO410" s="464">
        <f t="shared" ref="AO410:AO432" si="110">IF(AL410=0,0,AN410/AL410)</f>
        <v>0</v>
      </c>
      <c r="AP410" s="94"/>
      <c r="AQ410" s="571">
        <v>778277.40999999992</v>
      </c>
      <c r="AR410" s="510">
        <f t="shared" ref="AR410:AR467" si="111">AF410-AQ410</f>
        <v>-187017.80999999994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416.67053748231956</v>
      </c>
      <c r="AF411" s="439">
        <f t="shared" si="103"/>
        <v>294586.06999999995</v>
      </c>
      <c r="AG411" s="440" t="e">
        <f t="shared" si="104"/>
        <v>#DIV/0!</v>
      </c>
      <c r="AH411" s="441">
        <f t="shared" si="105"/>
        <v>294586.06999999995</v>
      </c>
      <c r="AI411" s="468">
        <f t="shared" si="106"/>
        <v>0</v>
      </c>
      <c r="AJ411" s="467"/>
      <c r="AK411" s="466" t="e">
        <f t="shared" si="107"/>
        <v>#DIV/0!</v>
      </c>
      <c r="AL411" s="439">
        <f>SUMIFS(BV_Data_An_Prec!$AN:$AN,BV_Data_An_Prec!$AQ:$AQ,$V411)</f>
        <v>0</v>
      </c>
      <c r="AM411" s="443" t="e">
        <f t="shared" si="108"/>
        <v>#DIV/0!</v>
      </c>
      <c r="AN411" s="441">
        <f t="shared" si="109"/>
        <v>294586.06999999995</v>
      </c>
      <c r="AO411" s="444">
        <f t="shared" si="110"/>
        <v>0</v>
      </c>
      <c r="AP411" s="94"/>
      <c r="AQ411" s="572">
        <v>469053.9</v>
      </c>
      <c r="AR411" s="569">
        <f t="shared" si="111"/>
        <v>-174467.83000000007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7.5776803394625176</v>
      </c>
      <c r="AF412" s="455">
        <f t="shared" si="103"/>
        <v>5357.42</v>
      </c>
      <c r="AG412" s="456" t="e">
        <f t="shared" si="104"/>
        <v>#DIV/0!</v>
      </c>
      <c r="AH412" s="457">
        <f t="shared" si="105"/>
        <v>5357.42</v>
      </c>
      <c r="AI412" s="458">
        <f t="shared" si="106"/>
        <v>0</v>
      </c>
      <c r="AJ412" s="463"/>
      <c r="AK412" s="462" t="e">
        <f t="shared" si="107"/>
        <v>#DIV/0!</v>
      </c>
      <c r="AL412" s="455">
        <f>SUMIFS(BV_Data_An_Prec!$AN:$AN,BV_Data_An_Prec!$AQ:$AQ,$V412)</f>
        <v>0</v>
      </c>
      <c r="AM412" s="459" t="e">
        <f t="shared" si="108"/>
        <v>#DIV/0!</v>
      </c>
      <c r="AN412" s="457">
        <f t="shared" si="109"/>
        <v>5357.42</v>
      </c>
      <c r="AO412" s="464">
        <f t="shared" si="110"/>
        <v>0</v>
      </c>
      <c r="AP412" s="94"/>
      <c r="AQ412" s="571">
        <v>56454.65</v>
      </c>
      <c r="AR412" s="510">
        <f t="shared" si="111"/>
        <v>-51097.23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23.138684582743988</v>
      </c>
      <c r="AF414" s="439">
        <f t="shared" si="103"/>
        <v>16359.05</v>
      </c>
      <c r="AG414" s="440" t="e">
        <f t="shared" si="104"/>
        <v>#DIV/0!</v>
      </c>
      <c r="AH414" s="441">
        <f t="shared" si="105"/>
        <v>16359.05</v>
      </c>
      <c r="AI414" s="468">
        <f t="shared" si="106"/>
        <v>0</v>
      </c>
      <c r="AJ414" s="467"/>
      <c r="AK414" s="466" t="e">
        <f t="shared" si="107"/>
        <v>#DIV/0!</v>
      </c>
      <c r="AL414" s="439">
        <f>SUMIFS(BV_Data_An_Prec!$AN:$AN,BV_Data_An_Prec!$AQ:$AQ,$V414)</f>
        <v>0</v>
      </c>
      <c r="AM414" s="443" t="e">
        <f t="shared" si="108"/>
        <v>#DIV/0!</v>
      </c>
      <c r="AN414" s="441">
        <f t="shared" si="109"/>
        <v>16359.05</v>
      </c>
      <c r="AO414" s="444">
        <f t="shared" si="110"/>
        <v>0</v>
      </c>
      <c r="AP414" s="94"/>
      <c r="AQ414" s="572">
        <v>111419.39000000001</v>
      </c>
      <c r="AR414" s="569">
        <f t="shared" si="111"/>
        <v>-95060.340000000011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209.74884016973124</v>
      </c>
      <c r="AF415" s="455">
        <f t="shared" si="103"/>
        <v>148292.43</v>
      </c>
      <c r="AG415" s="456" t="e">
        <f t="shared" si="104"/>
        <v>#DIV/0!</v>
      </c>
      <c r="AH415" s="457">
        <f t="shared" si="105"/>
        <v>148292.43</v>
      </c>
      <c r="AI415" s="458">
        <f t="shared" si="106"/>
        <v>0</v>
      </c>
      <c r="AJ415" s="463"/>
      <c r="AK415" s="462" t="e">
        <f t="shared" si="107"/>
        <v>#DIV/0!</v>
      </c>
      <c r="AL415" s="455">
        <f>SUMIFS(BV_Data_An_Prec!$AN:$AN,BV_Data_An_Prec!$AQ:$AQ,$V415)</f>
        <v>0</v>
      </c>
      <c r="AM415" s="459" t="e">
        <f t="shared" si="108"/>
        <v>#DIV/0!</v>
      </c>
      <c r="AN415" s="457">
        <f t="shared" si="109"/>
        <v>148292.43</v>
      </c>
      <c r="AO415" s="464">
        <f t="shared" si="110"/>
        <v>0</v>
      </c>
      <c r="AP415" s="94"/>
      <c r="AQ415" s="571">
        <v>186022.03999999998</v>
      </c>
      <c r="AR415" s="510">
        <f t="shared" si="111"/>
        <v>-37729.609999999986</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195.12089071856289</v>
      </c>
      <c r="AF416" s="455">
        <f t="shared" si="103"/>
        <v>260681.51</v>
      </c>
      <c r="AG416" s="456" t="e">
        <f t="shared" si="104"/>
        <v>#DIV/0!</v>
      </c>
      <c r="AH416" s="457">
        <f t="shared" si="105"/>
        <v>260681.51</v>
      </c>
      <c r="AI416" s="458">
        <f t="shared" si="106"/>
        <v>0</v>
      </c>
      <c r="AJ416" s="463"/>
      <c r="AK416" s="462" t="e">
        <f t="shared" si="107"/>
        <v>#DIV/0!</v>
      </c>
      <c r="AL416" s="455">
        <f>SUMIFS(BV_Data_An_Prec!$AN:$AN,BV_Data_An_Prec!$AQ:$AQ,$V416)</f>
        <v>0</v>
      </c>
      <c r="AM416" s="459" t="e">
        <f t="shared" si="108"/>
        <v>#DIV/0!</v>
      </c>
      <c r="AN416" s="457">
        <f t="shared" si="109"/>
        <v>260681.51</v>
      </c>
      <c r="AO416" s="464">
        <f t="shared" si="110"/>
        <v>0</v>
      </c>
      <c r="AP416" s="94"/>
      <c r="AQ416" s="571">
        <v>67811.08</v>
      </c>
      <c r="AR416" s="510">
        <f t="shared" si="111"/>
        <v>192870.43</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0.23056468537304758</v>
      </c>
      <c r="AE420" s="470"/>
      <c r="AF420" s="472">
        <f>SUM(AF410:AF419)</f>
        <v>1316536.08</v>
      </c>
      <c r="AG420" s="474"/>
      <c r="AH420" s="475">
        <f t="shared" ref="AH420:AH452" si="114">AF420-Z420</f>
        <v>1316536.08</v>
      </c>
      <c r="AI420" s="471" t="e">
        <f>AH420/Z420</f>
        <v>#DIV/0!</v>
      </c>
      <c r="AJ420" s="473">
        <f>IF($AL$408=0,0,AL420/$AL$408)</f>
        <v>0</v>
      </c>
      <c r="AK420" s="470"/>
      <c r="AL420" s="472">
        <f>SUM(AL410:AL419)</f>
        <v>0</v>
      </c>
      <c r="AM420" s="476"/>
      <c r="AN420" s="475">
        <f t="shared" si="109"/>
        <v>1316536.08</v>
      </c>
      <c r="AO420" s="452">
        <f t="shared" si="110"/>
        <v>0</v>
      </c>
      <c r="AP420" s="94"/>
      <c r="AQ420" s="573">
        <v>1672155.7200000002</v>
      </c>
      <c r="AR420" s="574">
        <f t="shared" si="111"/>
        <v>-355619.64000000013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455916.95999999996</v>
      </c>
      <c r="AG422" s="456"/>
      <c r="AH422" s="457">
        <f t="shared" si="114"/>
        <v>455916.95999999996</v>
      </c>
      <c r="AI422" s="458">
        <f t="shared" si="115"/>
        <v>0</v>
      </c>
      <c r="AJ422" s="463"/>
      <c r="AK422" s="462"/>
      <c r="AL422" s="455">
        <f>SUMIFS(BV_Data_An_Prec!$AN:$AN,BV_Data_An_Prec!$AQ:$AQ,$V422)</f>
        <v>0</v>
      </c>
      <c r="AM422" s="459"/>
      <c r="AN422" s="457">
        <f t="shared" si="109"/>
        <v>455916.95999999996</v>
      </c>
      <c r="AO422" s="464">
        <f t="shared" si="110"/>
        <v>0</v>
      </c>
      <c r="AP422" s="94"/>
      <c r="AQ422" s="571">
        <v>480874.87</v>
      </c>
      <c r="AR422" s="510">
        <f t="shared" si="111"/>
        <v>-24957.910000000033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573414.48</v>
      </c>
      <c r="AG424" s="456"/>
      <c r="AH424" s="457">
        <f t="shared" si="114"/>
        <v>573414.48</v>
      </c>
      <c r="AI424" s="458">
        <f t="shared" si="115"/>
        <v>0</v>
      </c>
      <c r="AJ424" s="463"/>
      <c r="AK424" s="462"/>
      <c r="AL424" s="455">
        <f>SUMIFS(BV_Data_An_Prec!$AN:$AN,BV_Data_An_Prec!$AQ:$AQ,$V424)</f>
        <v>0</v>
      </c>
      <c r="AM424" s="459"/>
      <c r="AN424" s="457">
        <f t="shared" si="109"/>
        <v>573414.48</v>
      </c>
      <c r="AO424" s="464">
        <f t="shared" si="110"/>
        <v>0</v>
      </c>
      <c r="AP424" s="94"/>
      <c r="AQ424" s="571">
        <v>653651.56000000006</v>
      </c>
      <c r="AR424" s="510">
        <f t="shared" si="111"/>
        <v>-80237.080000000075</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190278.27000000002</v>
      </c>
      <c r="AG429" s="440"/>
      <c r="AH429" s="441">
        <f t="shared" si="114"/>
        <v>190278.27000000002</v>
      </c>
      <c r="AI429" s="468">
        <f t="shared" si="115"/>
        <v>0</v>
      </c>
      <c r="AJ429" s="467"/>
      <c r="AK429" s="466"/>
      <c r="AL429" s="439">
        <f>SUMIFS(BV_Data_An_Prec!$AN:$AN,BV_Data_An_Prec!$AQ:$AQ,$V429)</f>
        <v>0</v>
      </c>
      <c r="AM429" s="443"/>
      <c r="AN429" s="441">
        <f t="shared" si="109"/>
        <v>190278.27000000002</v>
      </c>
      <c r="AO429" s="444">
        <f t="shared" si="110"/>
        <v>0</v>
      </c>
      <c r="AP429" s="94"/>
      <c r="AQ429" s="572">
        <v>484984.30000000005</v>
      </c>
      <c r="AR429" s="569">
        <f t="shared" si="111"/>
        <v>-294706.03000000003</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319887.12</v>
      </c>
      <c r="AG430" s="456"/>
      <c r="AH430" s="457">
        <f t="shared" si="114"/>
        <v>319887.12</v>
      </c>
      <c r="AI430" s="458">
        <f t="shared" si="115"/>
        <v>0</v>
      </c>
      <c r="AJ430" s="463"/>
      <c r="AK430" s="462"/>
      <c r="AL430" s="455">
        <f>SUMIFS(BV_Data_An_Prec!$AN:$AN,BV_Data_An_Prec!$AQ:$AQ,$V430)</f>
        <v>0</v>
      </c>
      <c r="AM430" s="459"/>
      <c r="AN430" s="457">
        <f t="shared" si="109"/>
        <v>319887.12</v>
      </c>
      <c r="AO430" s="464">
        <f t="shared" si="110"/>
        <v>0</v>
      </c>
      <c r="AP430" s="94"/>
      <c r="AQ430" s="571">
        <v>452089.25</v>
      </c>
      <c r="AR430" s="510">
        <f t="shared" si="111"/>
        <v>-132202.13</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28881.81</v>
      </c>
      <c r="AG431" s="456"/>
      <c r="AH431" s="457">
        <f t="shared" si="114"/>
        <v>28881.81</v>
      </c>
      <c r="AI431" s="458">
        <f t="shared" si="115"/>
        <v>0</v>
      </c>
      <c r="AJ431" s="463"/>
      <c r="AK431" s="462"/>
      <c r="AL431" s="455">
        <f>SUMIFS(BV_Data_An_Prec!$AN:$AN,BV_Data_An_Prec!$AQ:$AQ,$V431)</f>
        <v>0</v>
      </c>
      <c r="AM431" s="459"/>
      <c r="AN431" s="457">
        <f t="shared" si="109"/>
        <v>28881.81</v>
      </c>
      <c r="AO431" s="464">
        <f t="shared" si="110"/>
        <v>0</v>
      </c>
      <c r="AP431" s="94"/>
      <c r="AQ431" s="571">
        <v>250596.99999999997</v>
      </c>
      <c r="AR431" s="510">
        <f t="shared" si="111"/>
        <v>-221715.18999999997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0.27466981966601955</v>
      </c>
      <c r="AE434" s="478"/>
      <c r="AF434" s="472">
        <f>SUM(AF421:AF433)</f>
        <v>1568378.6400000001</v>
      </c>
      <c r="AG434" s="474"/>
      <c r="AH434" s="475">
        <f t="shared" si="114"/>
        <v>1568378.6400000001</v>
      </c>
      <c r="AI434" s="471" t="e">
        <f>AH434/Z434</f>
        <v>#DIV/0!</v>
      </c>
      <c r="AJ434" s="473">
        <f>IF($AL$408=0,0,AL434/$AL$408)</f>
        <v>0</v>
      </c>
      <c r="AK434" s="478"/>
      <c r="AL434" s="472">
        <f>SUM(AL421:AL433)</f>
        <v>0</v>
      </c>
      <c r="AM434" s="480"/>
      <c r="AN434" s="475">
        <f t="shared" ref="AN434:AN452" si="118">AF434-AL434</f>
        <v>1568378.6400000001</v>
      </c>
      <c r="AO434" s="452">
        <f t="shared" ref="AO434:AO462" si="119">IF(AL434=0,0,AN434/AL434)</f>
        <v>0</v>
      </c>
      <c r="AP434" s="94"/>
      <c r="AQ434" s="573">
        <v>3367938.6900000004</v>
      </c>
      <c r="AR434" s="574">
        <f t="shared" si="111"/>
        <v>-1799560.0500000003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138733.16</v>
      </c>
      <c r="AG435" s="484"/>
      <c r="AH435" s="486">
        <f t="shared" si="114"/>
        <v>138733.16</v>
      </c>
      <c r="AI435" s="487">
        <f t="shared" ref="AI435:AI452" si="121">IF(Z435=0,0,AH435/Z435)</f>
        <v>0</v>
      </c>
      <c r="AJ435" s="484"/>
      <c r="AK435" s="485"/>
      <c r="AL435" s="483">
        <f>SUMIFS(BV_Data_An_Prec!$AN:$AN,BV_Data_An_Prec!$AQ:$AQ,$V435)</f>
        <v>0</v>
      </c>
      <c r="AM435" s="488"/>
      <c r="AN435" s="486">
        <f t="shared" si="118"/>
        <v>138733.16</v>
      </c>
      <c r="AO435" s="460">
        <f t="shared" si="119"/>
        <v>0</v>
      </c>
      <c r="AP435" s="94"/>
      <c r="AQ435" s="577">
        <v>176878.05000000002</v>
      </c>
      <c r="AR435" s="504">
        <f t="shared" si="111"/>
        <v>-38144.890000000014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-17948.980000000003</v>
      </c>
      <c r="AG437" s="440"/>
      <c r="AH437" s="441">
        <f t="shared" si="114"/>
        <v>-17948.980000000003</v>
      </c>
      <c r="AI437" s="468">
        <f t="shared" si="121"/>
        <v>0</v>
      </c>
      <c r="AJ437" s="467"/>
      <c r="AK437" s="466"/>
      <c r="AL437" s="439">
        <f>SUMIFS(BV_Data_An_Prec!$AN:$AN,BV_Data_An_Prec!$AQ:$AQ,$V437)</f>
        <v>0</v>
      </c>
      <c r="AM437" s="443"/>
      <c r="AN437" s="441">
        <f t="shared" si="118"/>
        <v>-17948.980000000003</v>
      </c>
      <c r="AO437" s="444">
        <f t="shared" si="119"/>
        <v>0</v>
      </c>
      <c r="AP437" s="94"/>
      <c r="AQ437" s="572">
        <v>276796.59999999998</v>
      </c>
      <c r="AR437" s="569">
        <f t="shared" si="111"/>
        <v>-294745.57999999996</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54278.559999999998</v>
      </c>
      <c r="AG438" s="456"/>
      <c r="AH438" s="457">
        <f t="shared" si="114"/>
        <v>54278.559999999998</v>
      </c>
      <c r="AI438" s="458">
        <f t="shared" si="121"/>
        <v>0</v>
      </c>
      <c r="AJ438" s="463"/>
      <c r="AK438" s="462"/>
      <c r="AL438" s="455">
        <f>SUMIFS(BV_Data_An_Prec!$AN:$AN,BV_Data_An_Prec!$AQ:$AQ,$V438)</f>
        <v>0</v>
      </c>
      <c r="AM438" s="459"/>
      <c r="AN438" s="457">
        <f t="shared" si="118"/>
        <v>54278.559999999998</v>
      </c>
      <c r="AO438" s="464">
        <f t="shared" si="119"/>
        <v>0</v>
      </c>
      <c r="AP438" s="94"/>
      <c r="AQ438" s="571">
        <v>239193.79</v>
      </c>
      <c r="AR438" s="510">
        <f t="shared" si="111"/>
        <v>-184915.23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40034.629999999997</v>
      </c>
      <c r="AG439" s="456"/>
      <c r="AH439" s="457">
        <f t="shared" si="114"/>
        <v>40034.629999999997</v>
      </c>
      <c r="AI439" s="458">
        <f t="shared" si="121"/>
        <v>0</v>
      </c>
      <c r="AJ439" s="463"/>
      <c r="AK439" s="462"/>
      <c r="AL439" s="455">
        <f>SUMIFS(BV_Data_An_Prec!$AN:$AN,BV_Data_An_Prec!$AQ:$AQ,$V439)</f>
        <v>0</v>
      </c>
      <c r="AM439" s="459"/>
      <c r="AN439" s="457">
        <f t="shared" si="118"/>
        <v>40034.629999999997</v>
      </c>
      <c r="AO439" s="464">
        <f t="shared" si="119"/>
        <v>0</v>
      </c>
      <c r="AP439" s="94"/>
      <c r="AQ439" s="571">
        <v>42486.400000000001</v>
      </c>
      <c r="AR439" s="510">
        <f t="shared" si="111"/>
        <v>-2451.7700000000041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262313.54000000004</v>
      </c>
      <c r="AG440" s="456"/>
      <c r="AH440" s="457">
        <f t="shared" si="114"/>
        <v>262313.54000000004</v>
      </c>
      <c r="AI440" s="458">
        <f t="shared" si="121"/>
        <v>0</v>
      </c>
      <c r="AJ440" s="463"/>
      <c r="AK440" s="462"/>
      <c r="AL440" s="455">
        <f>SUMIFS(BV_Data_An_Prec!$AN:$AN,BV_Data_An_Prec!$AQ:$AQ,$V440)</f>
        <v>0</v>
      </c>
      <c r="AM440" s="459"/>
      <c r="AN440" s="457">
        <f t="shared" si="118"/>
        <v>262313.54000000004</v>
      </c>
      <c r="AO440" s="464">
        <f t="shared" si="119"/>
        <v>0</v>
      </c>
      <c r="AP440" s="94"/>
      <c r="AQ440" s="571">
        <v>240398.68</v>
      </c>
      <c r="AR440" s="510">
        <f t="shared" si="111"/>
        <v>21914.860000000044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38537.71</v>
      </c>
      <c r="AG441" s="490"/>
      <c r="AH441" s="486">
        <f t="shared" si="114"/>
        <v>38537.71</v>
      </c>
      <c r="AI441" s="487">
        <f t="shared" si="121"/>
        <v>0</v>
      </c>
      <c r="AJ441" s="484"/>
      <c r="AK441" s="485"/>
      <c r="AL441" s="483">
        <f>SUMIFS(BV_Data_An_Prec!$AN:$AN,BV_Data_An_Prec!$AQ:$AQ,$V441)</f>
        <v>0</v>
      </c>
      <c r="AM441" s="488"/>
      <c r="AN441" s="486">
        <f t="shared" si="118"/>
        <v>38537.71</v>
      </c>
      <c r="AO441" s="460">
        <f t="shared" si="119"/>
        <v>0</v>
      </c>
      <c r="AP441" s="94"/>
      <c r="AQ441" s="577">
        <v>0</v>
      </c>
      <c r="AR441" s="504">
        <f t="shared" si="111"/>
        <v>38537.71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14096.58</v>
      </c>
      <c r="AG443" s="456"/>
      <c r="AH443" s="457">
        <f t="shared" si="114"/>
        <v>14096.58</v>
      </c>
      <c r="AI443" s="477">
        <f t="shared" si="121"/>
        <v>0</v>
      </c>
      <c r="AJ443" s="463"/>
      <c r="AK443" s="462"/>
      <c r="AL443" s="455">
        <f>SUMIFS(BV_Data_An_Prec!$AN:$AN,BV_Data_An_Prec!$AQ:$AQ,$V443)</f>
        <v>0</v>
      </c>
      <c r="AM443" s="459"/>
      <c r="AN443" s="457">
        <f t="shared" si="118"/>
        <v>14096.58</v>
      </c>
      <c r="AO443" s="464">
        <f t="shared" si="119"/>
        <v>0</v>
      </c>
      <c r="AP443" s="94"/>
      <c r="AQ443" s="571">
        <v>14808.84</v>
      </c>
      <c r="AR443" s="510">
        <f t="shared" si="111"/>
        <v>-712.26000000000022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23174.16</v>
      </c>
      <c r="AG444" s="456"/>
      <c r="AH444" s="457">
        <f t="shared" si="114"/>
        <v>23174.16</v>
      </c>
      <c r="AI444" s="458">
        <f t="shared" si="121"/>
        <v>0</v>
      </c>
      <c r="AJ444" s="463"/>
      <c r="AK444" s="462"/>
      <c r="AL444" s="455">
        <f>SUMIFS(BV_Data_An_Prec!$AN:$AN,BV_Data_An_Prec!$AQ:$AQ,$V444)</f>
        <v>0</v>
      </c>
      <c r="AM444" s="459"/>
      <c r="AN444" s="457">
        <f t="shared" si="118"/>
        <v>23174.16</v>
      </c>
      <c r="AO444" s="464">
        <f t="shared" si="119"/>
        <v>0</v>
      </c>
      <c r="AP444" s="94"/>
      <c r="AQ444" s="571">
        <v>30323.510000000002</v>
      </c>
      <c r="AR444" s="510">
        <f t="shared" si="111"/>
        <v>-7149.3500000000022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3309.15</v>
      </c>
      <c r="AG445" s="456"/>
      <c r="AH445" s="457">
        <f t="shared" si="114"/>
        <v>3309.15</v>
      </c>
      <c r="AI445" s="477">
        <f t="shared" si="121"/>
        <v>0</v>
      </c>
      <c r="AJ445" s="463"/>
      <c r="AK445" s="462"/>
      <c r="AL445" s="455">
        <f>SUMIFS(BV_Data_An_Prec!$AN:$AN,BV_Data_An_Prec!$AQ:$AQ,$V445)</f>
        <v>0</v>
      </c>
      <c r="AM445" s="459"/>
      <c r="AN445" s="457">
        <f t="shared" si="118"/>
        <v>3309.15</v>
      </c>
      <c r="AO445" s="464">
        <f t="shared" si="119"/>
        <v>0</v>
      </c>
      <c r="AP445" s="94"/>
      <c r="AQ445" s="571">
        <v>8588.4900000000016</v>
      </c>
      <c r="AR445" s="510">
        <f t="shared" si="111"/>
        <v>-5279.340000000002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2149.58</v>
      </c>
      <c r="AG446" s="456"/>
      <c r="AH446" s="457">
        <f t="shared" si="114"/>
        <v>2149.58</v>
      </c>
      <c r="AI446" s="458">
        <f t="shared" si="121"/>
        <v>0</v>
      </c>
      <c r="AJ446" s="463"/>
      <c r="AK446" s="462"/>
      <c r="AL446" s="455">
        <f>SUMIFS(BV_Data_An_Prec!$AN:$AN,BV_Data_An_Prec!$AQ:$AQ,$V446)</f>
        <v>0</v>
      </c>
      <c r="AM446" s="459"/>
      <c r="AN446" s="457">
        <f t="shared" si="118"/>
        <v>2149.58</v>
      </c>
      <c r="AO446" s="464">
        <f t="shared" si="119"/>
        <v>0</v>
      </c>
      <c r="AP446" s="94"/>
      <c r="AQ446" s="571">
        <v>3965.16</v>
      </c>
      <c r="AR446" s="510">
        <f t="shared" si="111"/>
        <v>-1815.58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11685.949999999999</v>
      </c>
      <c r="AG447" s="456"/>
      <c r="AH447" s="457">
        <f t="shared" si="114"/>
        <v>11685.949999999999</v>
      </c>
      <c r="AI447" s="477">
        <f t="shared" si="121"/>
        <v>0</v>
      </c>
      <c r="AJ447" s="463"/>
      <c r="AK447" s="462"/>
      <c r="AL447" s="455">
        <f>SUMIFS(BV_Data_An_Prec!$AN:$AN,BV_Data_An_Prec!$AQ:$AQ,$V447)</f>
        <v>0</v>
      </c>
      <c r="AM447" s="459"/>
      <c r="AN447" s="457">
        <f t="shared" si="118"/>
        <v>11685.949999999999</v>
      </c>
      <c r="AO447" s="464">
        <f t="shared" si="119"/>
        <v>0</v>
      </c>
      <c r="AP447" s="94"/>
      <c r="AQ447" s="571">
        <v>9676.7800000000007</v>
      </c>
      <c r="AR447" s="510">
        <f t="shared" si="111"/>
        <v>2009.1699999999983</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13351.46</v>
      </c>
      <c r="AG448" s="456"/>
      <c r="AH448" s="829">
        <f t="shared" si="114"/>
        <v>13351.46</v>
      </c>
      <c r="AI448" s="458">
        <f t="shared" si="121"/>
        <v>0</v>
      </c>
      <c r="AJ448" s="463"/>
      <c r="AK448" s="462"/>
      <c r="AL448" s="455">
        <f>SUMIFS(BV_Data_An_Prec!$AN:$AN,BV_Data_An_Prec!$AQ:$AQ,$V448)</f>
        <v>0</v>
      </c>
      <c r="AM448" s="459"/>
      <c r="AN448" s="457">
        <f t="shared" si="118"/>
        <v>13351.46</v>
      </c>
      <c r="AO448" s="464">
        <f t="shared" si="119"/>
        <v>0</v>
      </c>
      <c r="AP448" s="94"/>
      <c r="AQ448" s="571">
        <v>39202.850000000006</v>
      </c>
      <c r="AR448" s="510">
        <f t="shared" si="111"/>
        <v>-25851.390000000007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46807.040000000001</v>
      </c>
      <c r="AG449" s="456"/>
      <c r="AH449" s="778">
        <f t="shared" si="114"/>
        <v>46807.040000000001</v>
      </c>
      <c r="AI449" s="458">
        <f t="shared" si="121"/>
        <v>0</v>
      </c>
      <c r="AJ449" s="463"/>
      <c r="AK449" s="462"/>
      <c r="AL449" s="439">
        <f>SUMIFS(BV_Data_An_Prec!$AN:$AN,BV_Data_An_Prec!$AQ:$AQ,$V449)</f>
        <v>0</v>
      </c>
      <c r="AM449" s="459"/>
      <c r="AN449" s="457">
        <f t="shared" si="118"/>
        <v>46807.040000000001</v>
      </c>
      <c r="AO449" s="464">
        <f t="shared" si="119"/>
        <v>0</v>
      </c>
      <c r="AP449" s="94"/>
      <c r="AQ449" s="572">
        <v>99368.799999999988</v>
      </c>
      <c r="AR449" s="569">
        <f t="shared" si="111"/>
        <v>-52561.759999999987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0.11042327913695674</v>
      </c>
      <c r="AE453" s="470"/>
      <c r="AF453" s="472">
        <f>+SUM(AF435:AF452)</f>
        <v>630522.54</v>
      </c>
      <c r="AG453" s="479"/>
      <c r="AH453" s="826">
        <f>+SUM(AH435:AH452)</f>
        <v>630522.54</v>
      </c>
      <c r="AI453" s="471" t="e">
        <f>AH453/Z453</f>
        <v>#DIV/0!</v>
      </c>
      <c r="AJ453" s="473">
        <f>IF($AL$408=0,0,AL453/$AL$408)</f>
        <v>0</v>
      </c>
      <c r="AK453" s="470"/>
      <c r="AL453" s="472">
        <f>+SUM(AL435:AL452)</f>
        <v>0</v>
      </c>
      <c r="AM453" s="480"/>
      <c r="AN453" s="475">
        <f>+SUM(AN435:AN452)</f>
        <v>630522.54</v>
      </c>
      <c r="AO453" s="493">
        <f t="shared" si="119"/>
        <v>0</v>
      </c>
      <c r="AP453" s="94"/>
      <c r="AQ453" s="573">
        <v>1279865.6600000001</v>
      </c>
      <c r="AR453" s="574">
        <f t="shared" si="111"/>
        <v>-649343.12000000011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1040000</v>
      </c>
      <c r="AG454" s="456"/>
      <c r="AH454" s="457">
        <f t="shared" ref="AH454:AH462" si="124">AF454-Z454</f>
        <v>1040000</v>
      </c>
      <c r="AI454" s="458">
        <f t="shared" ref="AI454:AI462" si="125">IF(Z454=0,0,AH454/Z454)</f>
        <v>0</v>
      </c>
      <c r="AJ454" s="463"/>
      <c r="AK454" s="462"/>
      <c r="AL454" s="455">
        <f>SUMIFS(BV_Data_An_Prec!$AN:$AN,BV_Data_An_Prec!$AQ:$AQ,$V454)</f>
        <v>0</v>
      </c>
      <c r="AM454" s="459"/>
      <c r="AN454" s="457">
        <f t="shared" ref="AN454:AN462" si="126">AF454-AL454</f>
        <v>1040000</v>
      </c>
      <c r="AO454" s="464">
        <f t="shared" si="119"/>
        <v>0</v>
      </c>
      <c r="AP454" s="94"/>
      <c r="AQ454" s="571">
        <v>312000</v>
      </c>
      <c r="AR454" s="510">
        <f t="shared" si="111"/>
        <v>728000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354205.98</v>
      </c>
      <c r="AG455" s="456"/>
      <c r="AH455" s="457">
        <f t="shared" si="124"/>
        <v>354205.98</v>
      </c>
      <c r="AI455" s="458">
        <f t="shared" si="125"/>
        <v>0</v>
      </c>
      <c r="AJ455" s="463"/>
      <c r="AK455" s="462"/>
      <c r="AL455" s="455">
        <f>SUMIFS(BV_Data_An_Prec!$AN:$AN,BV_Data_An_Prec!$AQ:$AQ,$V455)</f>
        <v>0</v>
      </c>
      <c r="AM455" s="459"/>
      <c r="AN455" s="457">
        <f t="shared" si="126"/>
        <v>354205.98</v>
      </c>
      <c r="AO455" s="464">
        <f t="shared" si="119"/>
        <v>0</v>
      </c>
      <c r="AP455" s="94"/>
      <c r="AQ455" s="571">
        <v>59160</v>
      </c>
      <c r="AR455" s="510">
        <f t="shared" si="111"/>
        <v>295045.98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37322.630000000005</v>
      </c>
      <c r="AG458" s="440"/>
      <c r="AH458" s="441">
        <f t="shared" si="124"/>
        <v>37322.630000000005</v>
      </c>
      <c r="AI458" s="468">
        <f t="shared" si="125"/>
        <v>0</v>
      </c>
      <c r="AJ458" s="467"/>
      <c r="AK458" s="466"/>
      <c r="AL458" s="439">
        <f>SUMIFS(BV_Data_An_Prec!$AN:$AN,BV_Data_An_Prec!$AQ:$AQ,$V458)</f>
        <v>0</v>
      </c>
      <c r="AM458" s="443"/>
      <c r="AN458" s="441">
        <f t="shared" si="126"/>
        <v>37322.630000000005</v>
      </c>
      <c r="AO458" s="444">
        <f t="shared" si="119"/>
        <v>0</v>
      </c>
      <c r="AP458" s="94"/>
      <c r="AQ458" s="572">
        <v>51252</v>
      </c>
      <c r="AR458" s="569">
        <f t="shared" si="111"/>
        <v>-13929.369999999995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78566.539999999994</v>
      </c>
      <c r="AG459" s="456"/>
      <c r="AH459" s="457">
        <f t="shared" si="124"/>
        <v>78566.539999999994</v>
      </c>
      <c r="AI459" s="458">
        <f t="shared" si="125"/>
        <v>0</v>
      </c>
      <c r="AJ459" s="463"/>
      <c r="AK459" s="462"/>
      <c r="AL459" s="455">
        <f>SUMIFS(BV_Data_An_Prec!$AN:$AN,BV_Data_An_Prec!$AQ:$AQ,$V459)</f>
        <v>0</v>
      </c>
      <c r="AM459" s="459"/>
      <c r="AN459" s="457">
        <f t="shared" si="126"/>
        <v>78566.539999999994</v>
      </c>
      <c r="AO459" s="464">
        <f t="shared" si="119"/>
        <v>0</v>
      </c>
      <c r="AP459" s="94"/>
      <c r="AQ459" s="571">
        <v>28763.690000000002</v>
      </c>
      <c r="AR459" s="510">
        <f t="shared" si="111"/>
        <v>49802.849999999991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20832.86</v>
      </c>
      <c r="AG460" s="456"/>
      <c r="AH460" s="457">
        <f t="shared" si="124"/>
        <v>20832.86</v>
      </c>
      <c r="AI460" s="458">
        <f t="shared" si="125"/>
        <v>0</v>
      </c>
      <c r="AJ460" s="463"/>
      <c r="AK460" s="462"/>
      <c r="AL460" s="455">
        <f>SUMIFS(BV_Data_An_Prec!$AN:$AN,BV_Data_An_Prec!$AQ:$AQ,$V460)</f>
        <v>0</v>
      </c>
      <c r="AM460" s="459"/>
      <c r="AN460" s="457">
        <f t="shared" si="126"/>
        <v>20832.86</v>
      </c>
      <c r="AO460" s="464">
        <f t="shared" si="119"/>
        <v>0</v>
      </c>
      <c r="AP460" s="94"/>
      <c r="AQ460" s="571">
        <v>73723.959999999992</v>
      </c>
      <c r="AR460" s="510">
        <f t="shared" si="111"/>
        <v>-52891.099999999991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0.2681110987512289</v>
      </c>
      <c r="AE467" s="470"/>
      <c r="AF467" s="472">
        <f>SUM(AF454:AF466)</f>
        <v>1530928.01</v>
      </c>
      <c r="AG467" s="479"/>
      <c r="AH467" s="826">
        <f>SUM(AH454:AH466)</f>
        <v>1530928.01</v>
      </c>
      <c r="AI467" s="471">
        <f>IF(Z467=0,0,AH467/Z467)</f>
        <v>0</v>
      </c>
      <c r="AJ467" s="473">
        <f>IF($AL$408=0,0,AL467/$AL$408)</f>
        <v>0</v>
      </c>
      <c r="AK467" s="470"/>
      <c r="AL467" s="472">
        <f>SUM(AL454:AL466)</f>
        <v>0</v>
      </c>
      <c r="AM467" s="480"/>
      <c r="AN467" s="475">
        <f>SUM(AN454:AN466)</f>
        <v>1530928.01</v>
      </c>
      <c r="AO467" s="493">
        <f t="shared" ref="AO467:AO484" si="127">IF(AL467=0,0,AN467/AL467)</f>
        <v>0</v>
      </c>
      <c r="AP467" s="94"/>
      <c r="AQ467" s="573">
        <v>582942.87</v>
      </c>
      <c r="AR467" s="574">
        <f t="shared" si="111"/>
        <v>947985.14</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0.88376888292725286</v>
      </c>
      <c r="AE469" s="470"/>
      <c r="AF469" s="472">
        <f>AF420+AF434+AF453+AF467</f>
        <v>5046365.2700000005</v>
      </c>
      <c r="AG469" s="479"/>
      <c r="AH469" s="826">
        <f t="shared" si="128"/>
        <v>5046365.2700000005</v>
      </c>
      <c r="AI469" s="471" t="e">
        <f>AH469/Z469</f>
        <v>#DIV/0!</v>
      </c>
      <c r="AJ469" s="473">
        <f>IF($AL$408=0,0,AL469/$AL$408)</f>
        <v>0</v>
      </c>
      <c r="AK469" s="470"/>
      <c r="AL469" s="472">
        <f>AL420+AL434+AL453+AL467</f>
        <v>0</v>
      </c>
      <c r="AM469" s="480"/>
      <c r="AN469" s="475">
        <f t="shared" si="129"/>
        <v>5046365.2700000005</v>
      </c>
      <c r="AO469" s="452">
        <f t="shared" si="127"/>
        <v>0</v>
      </c>
      <c r="AP469" s="94"/>
      <c r="AQ469" s="573">
        <v>6902902.9400000004</v>
      </c>
      <c r="AR469" s="574">
        <f t="shared" ref="AR469:AR482" si="130">AF469-AQ469</f>
        <v>-1856537.67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400486.7</v>
      </c>
      <c r="AG470" s="503"/>
      <c r="AH470" s="457">
        <f t="shared" si="128"/>
        <v>400486.7</v>
      </c>
      <c r="AI470" s="496" t="e">
        <f>IF(AH470=0,0,AH470/Z470)</f>
        <v>#DIV/0!</v>
      </c>
      <c r="AJ470" s="502"/>
      <c r="AK470" s="501"/>
      <c r="AL470" s="455">
        <f>-SUMIFS(BV_Data_An_Prec!$AN:$AN,BV_Data_An_Prec!$AQ:$AQ,$V470)</f>
        <v>0</v>
      </c>
      <c r="AM470" s="505"/>
      <c r="AN470" s="457">
        <f t="shared" si="129"/>
        <v>400486.7</v>
      </c>
      <c r="AO470" s="464">
        <f t="shared" si="127"/>
        <v>0</v>
      </c>
      <c r="AP470" s="94"/>
      <c r="AQ470" s="571">
        <v>275258.11</v>
      </c>
      <c r="AR470" s="510">
        <f t="shared" si="130"/>
        <v>125228.59000000003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808153</v>
      </c>
      <c r="AG471" s="508"/>
      <c r="AH471" s="457">
        <f t="shared" si="128"/>
        <v>808153</v>
      </c>
      <c r="AI471" s="477">
        <f>IF(Z471=0,0,AH471/Z471)</f>
        <v>0</v>
      </c>
      <c r="AJ471" s="509"/>
      <c r="AK471" s="495"/>
      <c r="AL471" s="455">
        <f>-SUMIFS(BV_Data_An_Prec!$AN:$AN,BV_Data_An_Prec!$AQ:$AQ,$V471)</f>
        <v>0</v>
      </c>
      <c r="AM471" s="506"/>
      <c r="AN471" s="457">
        <f t="shared" si="129"/>
        <v>808153</v>
      </c>
      <c r="AO471" s="464">
        <f t="shared" si="127"/>
        <v>0</v>
      </c>
      <c r="AP471" s="94"/>
      <c r="AQ471" s="571">
        <v>693962.92</v>
      </c>
      <c r="AR471" s="510">
        <f t="shared" si="130"/>
        <v>114190.07999999996</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0.21166881515307548</v>
      </c>
      <c r="AE482" s="491"/>
      <c r="AF482" s="472">
        <f>SUM(AF470:AF481)</f>
        <v>1208639.7</v>
      </c>
      <c r="AG482" s="479"/>
      <c r="AH482" s="475">
        <f t="shared" si="128"/>
        <v>1208639.7</v>
      </c>
      <c r="AI482" s="471" t="e">
        <f>AH482/Z482</f>
        <v>#DIV/0!</v>
      </c>
      <c r="AJ482" s="471"/>
      <c r="AK482" s="491"/>
      <c r="AL482" s="472">
        <f>SUM(AL470:AL481)</f>
        <v>0</v>
      </c>
      <c r="AM482" s="512"/>
      <c r="AN482" s="475">
        <f t="shared" si="129"/>
        <v>1208639.7</v>
      </c>
      <c r="AO482" s="493">
        <f t="shared" si="127"/>
        <v>0</v>
      </c>
      <c r="AP482" s="94"/>
      <c r="AQ482" s="573">
        <v>1343989.52</v>
      </c>
      <c r="AR482" s="574">
        <f t="shared" si="130"/>
        <v>-135349.82000000007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4.259987248264574E-2</v>
      </c>
      <c r="AF484" s="529">
        <f>AF408-AF469+AF482</f>
        <v>1872325.2900000007</v>
      </c>
      <c r="AG484" s="530"/>
      <c r="AH484" s="530">
        <f>AF484-Z484</f>
        <v>1872325.2900000007</v>
      </c>
      <c r="AI484" s="531" t="e">
        <f>AH484/Z484</f>
        <v>#DIV/0!</v>
      </c>
      <c r="AJ484" s="526" t="s">
        <v>215</v>
      </c>
      <c r="AK484" s="527">
        <f>IF($AL$407=0,0,AL484/$AL$407)</f>
        <v>0</v>
      </c>
      <c r="AL484" s="529">
        <f>AL408-AL469+AL482</f>
        <v>0</v>
      </c>
      <c r="AM484" s="533"/>
      <c r="AN484" s="529">
        <f t="shared" si="129"/>
        <v>1872325.2900000007</v>
      </c>
      <c r="AO484" s="534">
        <f t="shared" si="127"/>
        <v>0</v>
      </c>
      <c r="AP484" s="94"/>
      <c r="AQ484" s="533">
        <v>2236846.7700000028</v>
      </c>
      <c r="AR484" s="537">
        <f>AF484-AQ484</f>
        <v>-364521.48000000208</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Août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4.8530999484932578E-2</v>
      </c>
      <c r="AF489" s="882">
        <f>AF490+AF416</f>
        <v>2133006.8000000007</v>
      </c>
      <c r="AG489" s="530"/>
      <c r="AH489" s="530">
        <f t="shared" ref="AH489" si="134">AF489-Z489</f>
        <v>2133006.8000000007</v>
      </c>
      <c r="AI489" s="531" t="e">
        <f>AH489/Z489</f>
        <v>#DIV/0!</v>
      </c>
      <c r="AJ489" s="880" t="s">
        <v>215</v>
      </c>
      <c r="AK489" s="881">
        <f>IF($AL$407=0,0,AL489/$AL$407)</f>
        <v>0</v>
      </c>
      <c r="AL489" s="882">
        <f>AL490+AL416</f>
        <v>0</v>
      </c>
      <c r="AM489" s="533"/>
      <c r="AN489" s="882">
        <f t="shared" ref="AN489" si="135">AF489-AL489</f>
        <v>2133006.8000000007</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4.259987248264574E-2</v>
      </c>
      <c r="AF490" s="528">
        <f>AF484</f>
        <v>1872325.2900000007</v>
      </c>
      <c r="AG490" s="529"/>
      <c r="AH490" s="530">
        <f>AF490-Z490</f>
        <v>1872325.2900000007</v>
      </c>
      <c r="AI490" s="531" t="e">
        <f>AH490/Z490</f>
        <v>#DIV/0!</v>
      </c>
      <c r="AJ490" s="526" t="s">
        <v>215</v>
      </c>
      <c r="AK490" s="527">
        <f>IF($AL$407=0,0,AL490/$AL$407)</f>
        <v>0</v>
      </c>
      <c r="AL490" s="537">
        <f>AL484</f>
        <v>0</v>
      </c>
      <c r="AM490" s="538"/>
      <c r="AN490" s="539">
        <f>AF490-AL490</f>
        <v>1872325.2900000007</v>
      </c>
      <c r="AO490" s="540">
        <f>IF(AL490=0,0,AN490/AL490)</f>
        <v>0</v>
      </c>
      <c r="AP490" s="94"/>
      <c r="AQ490" s="586">
        <v>2236846.7700000028</v>
      </c>
      <c r="AR490" s="537">
        <f>AF490-AQ490</f>
        <v>-364521.48000000208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32642.629999999997</v>
      </c>
      <c r="AG492" s="454"/>
      <c r="AH492" s="457">
        <f t="shared" ref="AH492:AH499" si="137">AF492-Z492</f>
        <v>32642.629999999997</v>
      </c>
      <c r="AI492" s="477">
        <f t="shared" ref="AI492:AI498" si="138">IF(Z492=0,0,AH492/Z492)</f>
        <v>0</v>
      </c>
      <c r="AJ492" s="454"/>
      <c r="AK492" s="454"/>
      <c r="AL492" s="455">
        <f>SUMIFS(BV_Data_An_Prec!$AN:$AN,BV_Data_An_Prec!$AQ:$AQ,$V492)</f>
        <v>0</v>
      </c>
      <c r="AM492" s="459"/>
      <c r="AN492" s="457">
        <f t="shared" ref="AN492:AN499" si="139">AF492-AL492</f>
        <v>32642.629999999997</v>
      </c>
      <c r="AO492" s="464">
        <f t="shared" ref="AO492:AO499" si="140">IF(AL492=0,0,AN492/AL492)</f>
        <v>0</v>
      </c>
      <c r="AP492" s="94"/>
      <c r="AQ492" s="571">
        <v>51774</v>
      </c>
      <c r="AR492" s="510">
        <f t="shared" ref="AR492:AR494" si="141">AF492-AQ492</f>
        <v>-19131.370000000003</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9740.69</v>
      </c>
      <c r="AG494" s="38"/>
      <c r="AH494" s="457">
        <f t="shared" si="137"/>
        <v>9740.69</v>
      </c>
      <c r="AI494" s="477">
        <f t="shared" si="138"/>
        <v>0</v>
      </c>
      <c r="AJ494" s="38"/>
      <c r="AK494" s="38"/>
      <c r="AL494" s="455">
        <f>SUMIFS(BV_Data_An_Prec!$AN:$AN,BV_Data_An_Prec!$AQ:$AQ,$V494)</f>
        <v>0</v>
      </c>
      <c r="AM494" s="545"/>
      <c r="AN494" s="457">
        <f t="shared" si="139"/>
        <v>9740.69</v>
      </c>
      <c r="AO494" s="464">
        <f t="shared" si="140"/>
        <v>0</v>
      </c>
      <c r="AP494" s="94"/>
      <c r="AQ494" s="571">
        <v>5121.4799999999996</v>
      </c>
      <c r="AR494" s="510">
        <f t="shared" si="141"/>
        <v>4619.2100000000009</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-86.29</v>
      </c>
      <c r="AG497" s="38"/>
      <c r="AH497" s="457">
        <f t="shared" si="137"/>
        <v>-86.29</v>
      </c>
      <c r="AI497" s="477">
        <f t="shared" si="138"/>
        <v>0</v>
      </c>
      <c r="AJ497" s="38"/>
      <c r="AK497" s="38"/>
      <c r="AL497" s="455">
        <f>SUMIFS(BV_Data_An_Prec!$AN:$AN,BV_Data_An_Prec!$AQ:$AQ,$V497)</f>
        <v>0</v>
      </c>
      <c r="AM497" s="545"/>
      <c r="AN497" s="457">
        <f t="shared" si="139"/>
        <v>-86.29</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4.163751402174249E-2</v>
      </c>
      <c r="AF499" s="529">
        <f>AF490-AF492-AF493-AF494-AF498-AF497</f>
        <v>1830028.2600000009</v>
      </c>
      <c r="AG499" s="530"/>
      <c r="AH499" s="530">
        <f t="shared" si="137"/>
        <v>1830028.2600000009</v>
      </c>
      <c r="AI499" s="531" t="e">
        <f>AH499/Z499</f>
        <v>#DIV/0!</v>
      </c>
      <c r="AJ499" s="532" t="s">
        <v>215</v>
      </c>
      <c r="AK499" s="527">
        <f>IF($AL$407=0,0,AL499/$AL$407)</f>
        <v>0</v>
      </c>
      <c r="AL499" s="529">
        <f>AL490-AL492-AL493-AL494-AL498-AL497</f>
        <v>0</v>
      </c>
      <c r="AM499" s="533"/>
      <c r="AN499" s="529">
        <f t="shared" si="139"/>
        <v>1830028.2600000009</v>
      </c>
      <c r="AO499" s="547">
        <f t="shared" si="140"/>
        <v>0</v>
      </c>
      <c r="AP499" s="94"/>
      <c r="AQ499" s="538">
        <v>2179951.2900000028</v>
      </c>
      <c r="AR499" s="588">
        <f>AF499-AQ499</f>
        <v>-349923.03000000189</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abSelected="1" topLeftCell="P1" zoomScale="80" zoomScaleNormal="80" workbookViewId="0">
      <selection activeCell="AC1" sqref="AC1"/>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-16305</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16305</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168426.75</v>
      </c>
      <c r="AM8" s="1030">
        <f t="shared" si="2"/>
        <v>36911.239999999991</v>
      </c>
      <c r="AN8" s="1030">
        <f>INDEX(G8:R8,1,MATCH(Parametres!$B$3,G$1:R$1,0))*IF(OR(F8="L",F8="S",F8="I"),-1,1)</f>
        <v>205337.99</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439660.1</v>
      </c>
      <c r="AM9" s="1030">
        <f t="shared" si="2"/>
        <v>79967.140000000014</v>
      </c>
      <c r="AN9" s="1030">
        <f>INDEX(G9:R9,1,MATCH(Parametres!$B$3,G$1:R$1,0))*IF(OR(F9="L",F9="S",F9="I"),-1,1)</f>
        <v>519627.24</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232080.8</v>
      </c>
      <c r="AM10" s="1030">
        <f t="shared" si="2"/>
        <v>42122.739999999991</v>
      </c>
      <c r="AN10" s="1030">
        <f>INDEX(G10:R10,1,MATCH(Parametres!$B$3,G$1:R$1,0))*IF(OR(F10="L",F10="S",F10="I"),-1,1)</f>
        <v>274203.53999999998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6832.01</v>
      </c>
      <c r="AM11" s="1030">
        <f t="shared" si="2"/>
        <v>-1571.21</v>
      </c>
      <c r="AN11" s="1030">
        <f>INDEX(G11:R11,1,MATCH(Parametres!$B$3,G$1:R$1,0))*IF(OR(F11="L",F11="S",F11="I"),-1,1)</f>
        <v>5260.8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2300.83</v>
      </c>
      <c r="AM12" s="1030">
        <f t="shared" si="2"/>
        <v>55.409999999999854</v>
      </c>
      <c r="AN12" s="1030">
        <f>INDEX(G12:R12,1,MATCH(Parametres!$B$3,G$1:R$1,0))*IF(OR(F12="L",F12="S",F12="I"),-1,1)</f>
        <v>2356.2399999999998</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173594.72</v>
      </c>
      <c r="AM13" s="1030">
        <f t="shared" si="2"/>
        <v>37245.94</v>
      </c>
      <c r="AN13" s="1030">
        <f>INDEX(G13:R13,1,MATCH(Parametres!$B$3,G$1:R$1,0))*IF(OR(F13="L",F13="S",F13="I"),-1,1)</f>
        <v>210840.66</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-55081.73</v>
      </c>
      <c r="AM14" s="1030">
        <f t="shared" si="2"/>
        <v>-14403.739999999998</v>
      </c>
      <c r="AN14" s="1030">
        <f>INDEX(G14:R14,1,MATCH(Parametres!$B$3,G$1:R$1,0))*IF(OR(F14="L",F14="S",F14="I"),-1,1)</f>
        <v>-69485.47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11269.16</v>
      </c>
      <c r="AM16" s="1030">
        <f t="shared" si="2"/>
        <v>2210.9899999999998</v>
      </c>
      <c r="AN16" s="1030">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221925.54</v>
      </c>
      <c r="AM17" s="1030">
        <f t="shared" si="2"/>
        <v>36314.119999999995</v>
      </c>
      <c r="AN17" s="1030">
        <f>INDEX(G17:R17,1,MATCH(Parametres!$B$3,G$1:R$1,0))*IF(OR(F17="L",F17="S",F17="I"),-1,1)</f>
        <v>258239.66</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23790.84</v>
      </c>
      <c r="AM20" s="1030">
        <f t="shared" si="2"/>
        <v>2191.5699999999997</v>
      </c>
      <c r="AN20" s="1030">
        <f>INDEX(G20:R20,1,MATCH(Parametres!$B$3,G$1:R$1,0))*IF(OR(F20="L",F20="S",F20="I"),-1,1)</f>
        <v>25982.41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54906.94</v>
      </c>
      <c r="AM21" s="1030">
        <f t="shared" si="2"/>
        <v>6492.9599999999991</v>
      </c>
      <c r="AN21" s="1030">
        <f>INDEX(G21:R21,1,MATCH(Parametres!$B$3,G$1:R$1,0))*IF(OR(F21="L",F21="S",F21="I"),-1,1)</f>
        <v>61399.9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11138.58</v>
      </c>
      <c r="AM24" s="1030">
        <f t="shared" si="2"/>
        <v>1760.7999999999993</v>
      </c>
      <c r="AN24" s="1030">
        <f>INDEX(G24:R24,1,MATCH(Parametres!$B$3,G$1:R$1,0))*IF(OR(F24="L",F24="S",F24="I"),-1,1)</f>
        <v>12899.38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125039.05</v>
      </c>
      <c r="AM25" s="1030">
        <f t="shared" si="2"/>
        <v>12318.89</v>
      </c>
      <c r="AN25" s="1030">
        <f>INDEX(G25:R25,1,MATCH(Parametres!$B$3,G$1:R$1,0))*IF(OR(F25="L",F25="S",F25="I"),-1,1)</f>
        <v>137357.94</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5425</v>
      </c>
      <c r="AM26" s="1030">
        <f t="shared" si="2"/>
        <v>0</v>
      </c>
      <c r="AN26" s="1030">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4899.67</v>
      </c>
      <c r="AM27" s="1030">
        <f t="shared" si="2"/>
        <v>890.79</v>
      </c>
      <c r="AN27" s="1030">
        <f>INDEX(G27:R27,1,MATCH(Parametres!$B$3,G$1:R$1,0))*IF(OR(F27="L",F27="S",F27="I"),-1,1)</f>
        <v>5790.46</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2665</v>
      </c>
      <c r="AM30" s="1030">
        <f t="shared" si="2"/>
        <v>0</v>
      </c>
      <c r="AN30" s="1030">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397.99</v>
      </c>
      <c r="AM31" s="1030">
        <f t="shared" si="2"/>
        <v>39.800000000000011</v>
      </c>
      <c r="AN31" s="1030">
        <f>INDEX(G31:R31,1,MATCH(Parametres!$B$3,G$1:R$1,0))*IF(OR(F31="L",F31="S",F31="I"),-1,1)</f>
        <v>437.79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11874.62</v>
      </c>
      <c r="AM34" s="1030">
        <f t="shared" si="2"/>
        <v>1471.1899999999987</v>
      </c>
      <c r="AN34" s="1030">
        <f>INDEX(G34:R34,1,MATCH(Parametres!$B$3,G$1:R$1,0))*IF(OR(F34="L",F34="S",F34="I"),-1,1)</f>
        <v>13345.81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4330.3599999999997</v>
      </c>
      <c r="AM35" s="1030">
        <f t="shared" si="2"/>
        <v>1552.0600000000004</v>
      </c>
      <c r="AN35" s="1030">
        <f>INDEX(G35:R35,1,MATCH(Parametres!$B$3,G$1:R$1,0))*IF(OR(F35="L",F35="S",F35="I"),-1,1)</f>
        <v>5882.42</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602.85</v>
      </c>
      <c r="AM37" s="1030">
        <f t="shared" si="2"/>
        <v>179.31999999999994</v>
      </c>
      <c r="AN37" s="1030">
        <f>INDEX(G37:R37,1,MATCH(Parametres!$B$3,G$1:R$1,0))*IF(OR(F37="L",F37="S",F37="I"),-1,1)</f>
        <v>782.17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227.88</v>
      </c>
      <c r="AM39" s="1030">
        <f t="shared" si="2"/>
        <v>80.62</v>
      </c>
      <c r="AN39" s="1030">
        <f>INDEX(G39:R39,1,MATCH(Parametres!$B$3,G$1:R$1,0))*IF(OR(F39="L",F39="S",F39="I"),-1,1)</f>
        <v>308.5</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227500</v>
      </c>
      <c r="AM42" s="1030">
        <f t="shared" si="2"/>
        <v>32500</v>
      </c>
      <c r="AN42" s="1030">
        <f>INDEX(G42:R42,1,MATCH(Parametres!$B$3,G$1:R$1,0))*IF(OR(F42="L",F42="S",F42="I"),-1,1)</f>
        <v>260000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1052.8800000000001</v>
      </c>
      <c r="AM43" s="1030">
        <f t="shared" si="2"/>
        <v>129.15999999999985</v>
      </c>
      <c r="AN43" s="1030">
        <f>INDEX(G43:R43,1,MATCH(Parametres!$B$3,G$1:R$1,0))*IF(OR(F43="L",F43="S",F43="I"),-1,1)</f>
        <v>1182.04</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19454.169999999998</v>
      </c>
      <c r="AM44" s="1030">
        <f t="shared" si="2"/>
        <v>2542.5600000000013</v>
      </c>
      <c r="AN44" s="1030">
        <f>INDEX(G44:R44,1,MATCH(Parametres!$B$3,G$1:R$1,0))*IF(OR(F44="L",F44="S",F44="I"),-1,1)</f>
        <v>21996.73</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99254.01</v>
      </c>
      <c r="AM45" s="1030">
        <f t="shared" si="2"/>
        <v>14286.950000000012</v>
      </c>
      <c r="AN45" s="1030">
        <f>INDEX(G45:R45,1,MATCH(Parametres!$B$3,G$1:R$1,0))*IF(OR(F45="L",F45="S",F45="I"),-1,1)</f>
        <v>113540.96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8292.2000000000007</v>
      </c>
      <c r="AM46" s="1030">
        <f t="shared" si="2"/>
        <v>1038.4799999999996</v>
      </c>
      <c r="AN46" s="1030">
        <f>INDEX(G46:R46,1,MATCH(Parametres!$B$3,G$1:R$1,0))*IF(OR(F46="L",F46="S",F46="I"),-1,1)</f>
        <v>9330.68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6140.46</v>
      </c>
      <c r="AM49" s="1030">
        <f t="shared" si="2"/>
        <v>838.1899999999996</v>
      </c>
      <c r="AN49" s="1030">
        <f>INDEX(G49:R49,1,MATCH(Parametres!$B$3,G$1:R$1,0))*IF(OR(F49="L",F49="S",F49="I"),-1,1)</f>
        <v>6978.65</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17398.77</v>
      </c>
      <c r="AM51" s="1030">
        <f t="shared" si="2"/>
        <v>2242.8999999999978</v>
      </c>
      <c r="AN51" s="1030">
        <f>INDEX(G51:R51,1,MATCH(Parametres!$B$3,G$1:R$1,0))*IF(OR(F51="L",F51="S",F51="I"),-1,1)</f>
        <v>19641.669999999998</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4250</v>
      </c>
      <c r="AM52" s="1030">
        <f t="shared" si="2"/>
        <v>250</v>
      </c>
      <c r="AN52" s="1030">
        <f>INDEX(G52:R52,1,MATCH(Parametres!$B$3,G$1:R$1,0))*IF(OR(F52="L",F52="S",F52="I"),-1,1)</f>
        <v>4500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2087.4299999999998</v>
      </c>
      <c r="AM53" s="1030">
        <f t="shared" si="2"/>
        <v>8.75</v>
      </c>
      <c r="AN53" s="1030">
        <f>INDEX(G53:R53,1,MATCH(Parametres!$B$3,G$1:R$1,0))*IF(OR(F53="L",F53="S",F53="I"),-1,1)</f>
        <v>2096.1799999999998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617.08000000000004</v>
      </c>
      <c r="AM56" s="1030">
        <f t="shared" si="2"/>
        <v>0</v>
      </c>
      <c r="AN56" s="1030">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127428.9</v>
      </c>
      <c r="AM57" s="1030">
        <f t="shared" si="2"/>
        <v>23928.380000000005</v>
      </c>
      <c r="AN57" s="1030">
        <f>INDEX(G57:R57,1,MATCH(Parametres!$B$3,G$1:R$1,0))*IF(OR(F57="L",F57="S",F57="I"),-1,1)</f>
        <v>151357.28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55989.26</v>
      </c>
      <c r="AM58" s="1030">
        <f t="shared" si="2"/>
        <v>15643.099999999999</v>
      </c>
      <c r="AN58" s="1030">
        <f>INDEX(G58:R58,1,MATCH(Parametres!$B$3,G$1:R$1,0))*IF(OR(F58="L",F58="S",F58="I"),-1,1)</f>
        <v>71632.36</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16628.759999999998</v>
      </c>
      <c r="AM59" s="1030">
        <f t="shared" si="2"/>
        <v>3753.7700000000004</v>
      </c>
      <c r="AN59" s="1030">
        <f>INDEX(G59:R59,1,MATCH(Parametres!$B$3,G$1:R$1,0))*IF(OR(F59="L",F59="S",F59="I"),-1,1)</f>
        <v>20382.53</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5772.92</v>
      </c>
      <c r="AM62" s="1030">
        <f t="shared" si="2"/>
        <v>1164.3199999999997</v>
      </c>
      <c r="AN62" s="1030">
        <f>INDEX(G62:R62,1,MATCH(Parametres!$B$3,G$1:R$1,0))*IF(OR(F62="L",F62="S",F62="I"),-1,1)</f>
        <v>6937.24</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2441.85</v>
      </c>
      <c r="AM66" s="1030">
        <f t="shared" si="2"/>
        <v>0</v>
      </c>
      <c r="AN66" s="1030">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87213.15</v>
      </c>
      <c r="AM68" s="1030">
        <f t="shared" ref="AM68:AM131" si="8">AN68-N(AL68)</f>
        <v>9915.11</v>
      </c>
      <c r="AN68" s="1030">
        <f>INDEX(G68:R68,1,MATCH(Parametres!$B$3,G$1:R$1,0))*IF(OR(F68="L",F68="S",F68="I"),-1,1)</f>
        <v>97128.26</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22135.56</v>
      </c>
      <c r="AM69" s="1030">
        <f t="shared" si="8"/>
        <v>2957.3099999999977</v>
      </c>
      <c r="AN69" s="1030">
        <f>INDEX(G69:R69,1,MATCH(Parametres!$B$3,G$1:R$1,0))*IF(OR(F69="L",F69="S",F69="I"),-1,1)</f>
        <v>25092.87</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2606.9299999999998</v>
      </c>
      <c r="AM72" s="1030">
        <f t="shared" si="8"/>
        <v>504.97000000000025</v>
      </c>
      <c r="AN72" s="1030">
        <f>INDEX(G72:R72,1,MATCH(Parametres!$B$3,G$1:R$1,0))*IF(OR(F72="L",F72="S",F72="I"),-1,1)</f>
        <v>3111.9</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34190.839999999997</v>
      </c>
      <c r="AM73" s="1030">
        <f t="shared" si="8"/>
        <v>3139.2700000000041</v>
      </c>
      <c r="AN73" s="1030">
        <f>INDEX(G73:R73,1,MATCH(Parametres!$B$3,G$1:R$1,0))*IF(OR(F73="L",F73="S",F73="I"),-1,1)</f>
        <v>37330.11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4139.92</v>
      </c>
      <c r="AM75" s="1030">
        <f t="shared" si="8"/>
        <v>890.79</v>
      </c>
      <c r="AN75" s="1030">
        <f>INDEX(G75:R75,1,MATCH(Parametres!$B$3,G$1:R$1,0))*IF(OR(F75="L",F75="S",F75="I"),-1,1)</f>
        <v>5030.71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2665</v>
      </c>
      <c r="AM78" s="1030">
        <f t="shared" si="8"/>
        <v>0</v>
      </c>
      <c r="AN78" s="1030">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397.99</v>
      </c>
      <c r="AM79" s="1030">
        <f t="shared" si="8"/>
        <v>39.800000000000011</v>
      </c>
      <c r="AN79" s="1030">
        <f>INDEX(G79:R79,1,MATCH(Parametres!$B$3,G$1:R$1,0))*IF(OR(F79="L",F79="S",F79="I"),-1,1)</f>
        <v>437.79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11425.96</v>
      </c>
      <c r="AM82" s="1030">
        <f t="shared" si="8"/>
        <v>1571.1900000000005</v>
      </c>
      <c r="AN82" s="1030">
        <f>INDEX(G82:R82,1,MATCH(Parametres!$B$3,G$1:R$1,0))*IF(OR(F82="L",F82="S",F82="I"),-1,1)</f>
        <v>12997.15</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4226.88</v>
      </c>
      <c r="AM83" s="1030">
        <f t="shared" si="8"/>
        <v>299.36999999999989</v>
      </c>
      <c r="AN83" s="1030">
        <f>INDEX(G83:R83,1,MATCH(Parametres!$B$3,G$1:R$1,0))*IF(OR(F83="L",F83="S",F83="I"),-1,1)</f>
        <v>4526.25</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602.85</v>
      </c>
      <c r="AM85" s="1030">
        <f t="shared" si="8"/>
        <v>179.31999999999994</v>
      </c>
      <c r="AN85" s="1030">
        <f>INDEX(G85:R85,1,MATCH(Parametres!$B$3,G$1:R$1,0))*IF(OR(F85="L",F85="S",F85="I"),-1,1)</f>
        <v>782.17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227500</v>
      </c>
      <c r="AM89" s="1030">
        <f t="shared" si="8"/>
        <v>32500</v>
      </c>
      <c r="AN89" s="1030">
        <f>INDEX(G89:R89,1,MATCH(Parametres!$B$3,G$1:R$1,0))*IF(OR(F89="L",F89="S",F89="I"),-1,1)</f>
        <v>260000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1052.8800000000001</v>
      </c>
      <c r="AM90" s="1030">
        <f t="shared" si="8"/>
        <v>129.15999999999985</v>
      </c>
      <c r="AN90" s="1030">
        <f>INDEX(G90:R90,1,MATCH(Parametres!$B$3,G$1:R$1,0))*IF(OR(F90="L",F90="S",F90="I"),-1,1)</f>
        <v>1182.04</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19454.169999999998</v>
      </c>
      <c r="AM91" s="1030">
        <f t="shared" si="8"/>
        <v>2542.5600000000013</v>
      </c>
      <c r="AN91" s="1030">
        <f>INDEX(G91:R91,1,MATCH(Parametres!$B$3,G$1:R$1,0))*IF(OR(F91="L",F91="S",F91="I"),-1,1)</f>
        <v>21996.73</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99254.01</v>
      </c>
      <c r="AM92" s="1030">
        <f t="shared" si="8"/>
        <v>14286.950000000012</v>
      </c>
      <c r="AN92" s="1030">
        <f>INDEX(G92:R92,1,MATCH(Parametres!$B$3,G$1:R$1,0))*IF(OR(F92="L",F92="S",F92="I"),-1,1)</f>
        <v>113540.96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8292.2000000000007</v>
      </c>
      <c r="AM93" s="1030">
        <f t="shared" si="8"/>
        <v>1038.4799999999996</v>
      </c>
      <c r="AN93" s="1030">
        <f>INDEX(G93:R93,1,MATCH(Parametres!$B$3,G$1:R$1,0))*IF(OR(F93="L",F93="S",F93="I"),-1,1)</f>
        <v>9330.68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6140.46</v>
      </c>
      <c r="AM96" s="1030">
        <f t="shared" si="8"/>
        <v>838.1899999999996</v>
      </c>
      <c r="AN96" s="1030">
        <f>INDEX(G96:R96,1,MATCH(Parametres!$B$3,G$1:R$1,0))*IF(OR(F96="L",F96="S",F96="I"),-1,1)</f>
        <v>6978.65</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17398.77</v>
      </c>
      <c r="AM98" s="1030">
        <f t="shared" si="8"/>
        <v>2242.8999999999978</v>
      </c>
      <c r="AN98" s="1030">
        <f>INDEX(G98:R98,1,MATCH(Parametres!$B$3,G$1:R$1,0))*IF(OR(F98="L",F98="S",F98="I"),-1,1)</f>
        <v>19641.669999999998</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3250</v>
      </c>
      <c r="AM99" s="1030">
        <f t="shared" si="8"/>
        <v>250</v>
      </c>
      <c r="AN99" s="1030">
        <f>INDEX(G99:R99,1,MATCH(Parametres!$B$3,G$1:R$1,0))*IF(OR(F99="L",F99="S",F99="I"),-1,1)</f>
        <v>3500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2087.4299999999998</v>
      </c>
      <c r="AM100" s="1030">
        <f t="shared" si="8"/>
        <v>8.75</v>
      </c>
      <c r="AN100" s="1030">
        <f>INDEX(G100:R100,1,MATCH(Parametres!$B$3,G$1:R$1,0))*IF(OR(F100="L",F100="S",F100="I"),-1,1)</f>
        <v>2096.1799999999998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37930.449999999997</v>
      </c>
      <c r="AM103" s="1030">
        <f t="shared" si="8"/>
        <v>5162.6500000000015</v>
      </c>
      <c r="AN103" s="1030">
        <f>INDEX(G103:R103,1,MATCH(Parametres!$B$3,G$1:R$1,0))*IF(OR(F103="L",F103="S",F103="I"),-1,1)</f>
        <v>43093.1</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133944.15</v>
      </c>
      <c r="AM104" s="1030">
        <f t="shared" si="8"/>
        <v>17289.459999999992</v>
      </c>
      <c r="AN104" s="1030">
        <f>INDEX(G104:R104,1,MATCH(Parametres!$B$3,G$1:R$1,0))*IF(OR(F104="L",F104="S",F104="I"),-1,1)</f>
        <v>151233.60999999999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18271.82</v>
      </c>
      <c r="AM105" s="1030">
        <f t="shared" si="8"/>
        <v>2385.8600000000006</v>
      </c>
      <c r="AN105" s="1030">
        <f>INDEX(G105:R105,1,MATCH(Parametres!$B$3,G$1:R$1,0))*IF(OR(F105="L",F105="S",F105="I"),-1,1)</f>
        <v>20657.68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2032.47</v>
      </c>
      <c r="AM108" s="1030">
        <f t="shared" si="8"/>
        <v>387.83999999999992</v>
      </c>
      <c r="AN108" s="1030">
        <f>INDEX(G108:R108,1,MATCH(Parametres!$B$3,G$1:R$1,0))*IF(OR(F108="L",F108="S",F108="I"),-1,1)</f>
        <v>2420.31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26625.19</v>
      </c>
      <c r="AM109" s="1030">
        <f t="shared" si="8"/>
        <v>3142.09</v>
      </c>
      <c r="AN109" s="1030">
        <f>INDEX(G109:R109,1,MATCH(Parametres!$B$3,G$1:R$1,0))*IF(OR(F109="L",F109="S",F109="I"),-1,1)</f>
        <v>29767.279999999999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4709.68</v>
      </c>
      <c r="AM111" s="1030">
        <f t="shared" si="8"/>
        <v>1229.7799999999997</v>
      </c>
      <c r="AN111" s="1030">
        <f>INDEX(G111:R111,1,MATCH(Parametres!$B$3,G$1:R$1,0))*IF(OR(F111="L",F111="S",F111="I"),-1,1)</f>
        <v>5939.46</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2665</v>
      </c>
      <c r="AM114" s="1030">
        <f t="shared" si="8"/>
        <v>0</v>
      </c>
      <c r="AN114" s="1030">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1318.99</v>
      </c>
      <c r="AM115" s="1030">
        <f t="shared" si="8"/>
        <v>41.379999999999882</v>
      </c>
      <c r="AN115" s="1030">
        <f>INDEX(G115:R115,1,MATCH(Parametres!$B$3,G$1:R$1,0))*IF(OR(F115="L",F115="S",F115="I"),-1,1)</f>
        <v>1360.37</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105009.47</v>
      </c>
      <c r="AM116" s="1030">
        <f t="shared" si="8"/>
        <v>31121.790000000008</v>
      </c>
      <c r="AN116" s="1030">
        <f>INDEX(G116:R116,1,MATCH(Parametres!$B$3,G$1:R$1,0))*IF(OR(F116="L",F116="S",F116="I"),-1,1)</f>
        <v>136131.26</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397.99</v>
      </c>
      <c r="AM117" s="1030">
        <f t="shared" si="8"/>
        <v>39.800000000000011</v>
      </c>
      <c r="AN117" s="1030">
        <f>INDEX(G117:R117,1,MATCH(Parametres!$B$3,G$1:R$1,0))*IF(OR(F117="L",F117="S",F117="I"),-1,1)</f>
        <v>437.79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3914.91</v>
      </c>
      <c r="AM120" s="1030">
        <f t="shared" si="8"/>
        <v>500</v>
      </c>
      <c r="AN120" s="1030">
        <f>INDEX(G120:R120,1,MATCH(Parametres!$B$3,G$1:R$1,0))*IF(OR(F120="L",F120="S",F120="I"),-1,1)</f>
        <v>4414.91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13309.37</v>
      </c>
      <c r="AM121" s="1030">
        <f t="shared" si="8"/>
        <v>1942.2599999999984</v>
      </c>
      <c r="AN121" s="1030">
        <f>INDEX(G121:R121,1,MATCH(Parametres!$B$3,G$1:R$1,0))*IF(OR(F121="L",F121="S",F121="I"),-1,1)</f>
        <v>15251.63</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6199.41</v>
      </c>
      <c r="AM122" s="1030">
        <f t="shared" si="8"/>
        <v>525.51000000000022</v>
      </c>
      <c r="AN122" s="1030">
        <f>INDEX(G122:R122,1,MATCH(Parametres!$B$3,G$1:R$1,0))*IF(OR(F122="L",F122="S",F122="I"),-1,1)</f>
        <v>6724.92</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455</v>
      </c>
      <c r="AM123" s="1030">
        <f t="shared" si="8"/>
        <v>65</v>
      </c>
      <c r="AN123" s="1030">
        <f>INDEX(G123:R123,1,MATCH(Parametres!$B$3,G$1:R$1,0))*IF(OR(F123="L",F123="S",F123="I"),-1,1)</f>
        <v>520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602.85</v>
      </c>
      <c r="AM124" s="1030">
        <f t="shared" si="8"/>
        <v>179.31999999999994</v>
      </c>
      <c r="AN124" s="1030">
        <f>INDEX(G124:R124,1,MATCH(Parametres!$B$3,G$1:R$1,0))*IF(OR(F124="L",F124="S",F124="I"),-1,1)</f>
        <v>782.17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118222.92</v>
      </c>
      <c r="AM126" s="1030">
        <f t="shared" si="8"/>
        <v>13444.849999999991</v>
      </c>
      <c r="AN126" s="1030">
        <f>INDEX(G126:R126,1,MATCH(Parametres!$B$3,G$1:R$1,0))*IF(OR(F126="L",F126="S",F126="I"),-1,1)</f>
        <v>131667.76999999999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227500</v>
      </c>
      <c r="AM128" s="1030">
        <f t="shared" si="8"/>
        <v>32500</v>
      </c>
      <c r="AN128" s="1030">
        <f>INDEX(G128:R128,1,MATCH(Parametres!$B$3,G$1:R$1,0))*IF(OR(F128="L",F128="S",F128="I"),-1,1)</f>
        <v>260000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1052.8800000000001</v>
      </c>
      <c r="AM129" s="1030">
        <f t="shared" si="8"/>
        <v>129.15999999999985</v>
      </c>
      <c r="AN129" s="1030">
        <f>INDEX(G129:R129,1,MATCH(Parametres!$B$3,G$1:R$1,0))*IF(OR(F129="L",F129="S",F129="I"),-1,1)</f>
        <v>1182.04</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16849.47</v>
      </c>
      <c r="AM130" s="1030">
        <f t="shared" si="8"/>
        <v>2242.5599999999977</v>
      </c>
      <c r="AN130" s="1030">
        <f>INDEX(G130:R130,1,MATCH(Parametres!$B$3,G$1:R$1,0))*IF(OR(F130="L",F130="S",F130="I"),-1,1)</f>
        <v>19092.03</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55691.71</v>
      </c>
      <c r="AM131" s="1030">
        <f t="shared" si="8"/>
        <v>7870.4199999999983</v>
      </c>
      <c r="AN131" s="1030">
        <f>INDEX(G131:R131,1,MATCH(Parametres!$B$3,G$1:R$1,0))*IF(OR(F131="L",F131="S",F131="I"),-1,1)</f>
        <v>63562.13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8292.2000000000007</v>
      </c>
      <c r="AM132" s="1030">
        <f t="shared" ref="AM132:AM195" si="14">AN132-N(AL132)</f>
        <v>1038.4799999999996</v>
      </c>
      <c r="AN132" s="1030">
        <f>INDEX(G132:R132,1,MATCH(Parametres!$B$3,G$1:R$1,0))*IF(OR(F132="L",F132="S",F132="I"),-1,1)</f>
        <v>9330.68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6140.46</v>
      </c>
      <c r="AM135" s="1030">
        <f t="shared" si="14"/>
        <v>838.1899999999996</v>
      </c>
      <c r="AN135" s="1030">
        <f>INDEX(G135:R135,1,MATCH(Parametres!$B$3,G$1:R$1,0))*IF(OR(F135="L",F135="S",F135="I"),-1,1)</f>
        <v>6978.65</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17398.77</v>
      </c>
      <c r="AM137" s="1030">
        <f t="shared" si="14"/>
        <v>2242.8999999999978</v>
      </c>
      <c r="AN137" s="1030">
        <f>INDEX(G137:R137,1,MATCH(Parametres!$B$3,G$1:R$1,0))*IF(OR(F137="L",F137="S",F137="I"),-1,1)</f>
        <v>19641.669999999998</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3250</v>
      </c>
      <c r="AM138" s="1030">
        <f t="shared" si="14"/>
        <v>250</v>
      </c>
      <c r="AN138" s="1030">
        <f>INDEX(G138:R138,1,MATCH(Parametres!$B$3,G$1:R$1,0))*IF(OR(F138="L",F138="S",F138="I"),-1,1)</f>
        <v>3500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2087.4299999999998</v>
      </c>
      <c r="AM139" s="1030">
        <f t="shared" si="14"/>
        <v>8.75</v>
      </c>
      <c r="AN139" s="1030">
        <f>INDEX(G139:R139,1,MATCH(Parametres!$B$3,G$1:R$1,0))*IF(OR(F139="L",F139="S",F139="I"),-1,1)</f>
        <v>2096.1799999999998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59.36</v>
      </c>
      <c r="AM141" s="1030">
        <f t="shared" si="14"/>
        <v>0</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52416.57</v>
      </c>
      <c r="AM142" s="1030">
        <f t="shared" si="14"/>
        <v>3712.0199999999968</v>
      </c>
      <c r="AN142" s="1030">
        <f>INDEX(G142:R142,1,MATCH(Parametres!$B$3,G$1:R$1,0))*IF(OR(F142="L",F142="S",F142="I"),-1,1)</f>
        <v>56128.59</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273943.02</v>
      </c>
      <c r="AM143" s="1030">
        <f t="shared" si="14"/>
        <v>25127.179999999993</v>
      </c>
      <c r="AN143" s="1030">
        <f>INDEX(G143:R143,1,MATCH(Parametres!$B$3,G$1:R$1,0))*IF(OR(F143="L",F143="S",F143="I"),-1,1)</f>
        <v>299070.2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74843.45</v>
      </c>
      <c r="AM144" s="1030">
        <f t="shared" si="14"/>
        <v>8284.3700000000099</v>
      </c>
      <c r="AN144" s="1030">
        <f>INDEX(G144:R144,1,MATCH(Parametres!$B$3,G$1:R$1,0))*IF(OR(F144="L",F144="S",F144="I"),-1,1)</f>
        <v>83127.820000000007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9046.75</v>
      </c>
      <c r="AM147" s="1030">
        <f t="shared" si="14"/>
        <v>1403.4699999999993</v>
      </c>
      <c r="AN147" s="1030">
        <f>INDEX(G147:R147,1,MATCH(Parametres!$B$3,G$1:R$1,0))*IF(OR(F147="L",F147="S",F147="I"),-1,1)</f>
        <v>10450.219999999999</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101877.65</v>
      </c>
      <c r="AM148" s="1030">
        <f t="shared" si="14"/>
        <v>13554.14</v>
      </c>
      <c r="AN148" s="1030">
        <f>INDEX(G148:R148,1,MATCH(Parametres!$B$3,G$1:R$1,0))*IF(OR(F148="L",F148="S",F148="I"),-1,1)</f>
        <v>115431.79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7926.46</v>
      </c>
      <c r="AM149" s="1030">
        <f t="shared" si="14"/>
        <v>0</v>
      </c>
      <c r="AN149" s="1030">
        <f>INDEX(G149:R149,1,MATCH(Parametres!$B$3,G$1:R$1,0))*IF(OR(F149="L",F149="S",F149="I"),-1,1)</f>
        <v>7926.46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5522.78</v>
      </c>
      <c r="AM150" s="1030">
        <f t="shared" si="14"/>
        <v>890.75</v>
      </c>
      <c r="AN150" s="1030">
        <f>INDEX(G150:R150,1,MATCH(Parametres!$B$3,G$1:R$1,0))*IF(OR(F150="L",F150="S",F150="I"),-1,1)</f>
        <v>6413.53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33275.699999999997</v>
      </c>
      <c r="AM151" s="1030">
        <f t="shared" si="14"/>
        <v>5262.010000000002</v>
      </c>
      <c r="AN151" s="1030">
        <f>INDEX(G151:R151,1,MATCH(Parametres!$B$3,G$1:R$1,0))*IF(OR(F151="L",F151="S",F151="I"),-1,1)</f>
        <v>38537.71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12829.62</v>
      </c>
      <c r="AM152" s="1030">
        <f t="shared" si="14"/>
        <v>1266.9599999999991</v>
      </c>
      <c r="AN152" s="1030">
        <f>INDEX(G152:R152,1,MATCH(Parametres!$B$3,G$1:R$1,0))*IF(OR(F152="L",F152="S",F152="I"),-1,1)</f>
        <v>14096.58</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2665</v>
      </c>
      <c r="AM153" s="1030">
        <f t="shared" si="14"/>
        <v>0</v>
      </c>
      <c r="AN153" s="1030">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21670.89</v>
      </c>
      <c r="AM154" s="1030">
        <f t="shared" si="14"/>
        <v>1704.2700000000004</v>
      </c>
      <c r="AN154" s="1030">
        <f>INDEX(G154:R154,1,MATCH(Parametres!$B$3,G$1:R$1,0))*IF(OR(F154="L",F154="S",F154="I"),-1,1)</f>
        <v>23375.16</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397.93</v>
      </c>
      <c r="AM157" s="1030">
        <f t="shared" si="14"/>
        <v>39.79000000000002</v>
      </c>
      <c r="AN157" s="1030">
        <f>INDEX(G157:R157,1,MATCH(Parametres!$B$3,G$1:R$1,0))*IF(OR(F157="L",F157="S",F157="I"),-1,1)</f>
        <v>437.72</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-39114.519999999997</v>
      </c>
      <c r="AM158" s="1030">
        <f t="shared" si="14"/>
        <v>-3569.9900000000052</v>
      </c>
      <c r="AN158" s="1030">
        <f>INDEX(G158:R158,1,MATCH(Parametres!$B$3,G$1:R$1,0))*IF(OR(F158="L",F158="S",F158="I"),-1,1)</f>
        <v>-42684.51</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310</v>
      </c>
      <c r="AM159" s="1030">
        <f t="shared" si="14"/>
        <v>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11212.83</v>
      </c>
      <c r="AM161" s="1030">
        <f t="shared" si="14"/>
        <v>1471.1399999999994</v>
      </c>
      <c r="AN161" s="1030">
        <f>INDEX(G161:R161,1,MATCH(Parametres!$B$3,G$1:R$1,0))*IF(OR(F161="L",F161="S",F161="I"),-1,1)</f>
        <v>12683.97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4226.82</v>
      </c>
      <c r="AM162" s="1030">
        <f t="shared" si="14"/>
        <v>299.36999999999989</v>
      </c>
      <c r="AN162" s="1030">
        <f>INDEX(G162:R162,1,MATCH(Parametres!$B$3,G$1:R$1,0))*IF(OR(F162="L",F162="S",F162="I"),-1,1)</f>
        <v>4526.1899999999996</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16090.85</v>
      </c>
      <c r="AM163" s="1030">
        <f t="shared" si="14"/>
        <v>1763.9999999999982</v>
      </c>
      <c r="AN163" s="1030">
        <f>INDEX(G163:R163,1,MATCH(Parametres!$B$3,G$1:R$1,0))*IF(OR(F163="L",F163="S",F163="I"),-1,1)</f>
        <v>17854.849999999999</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768.34</v>
      </c>
      <c r="AM164" s="1030">
        <f t="shared" si="14"/>
        <v>194.29999999999995</v>
      </c>
      <c r="AN164" s="1030">
        <f>INDEX(G164:R164,1,MATCH(Parametres!$B$3,G$1:R$1,0))*IF(OR(F164="L",F164="S",F164="I"),-1,1)</f>
        <v>962.64</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1841.08</v>
      </c>
      <c r="AM166" s="1030">
        <f t="shared" si="14"/>
        <v>0</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2100</v>
      </c>
      <c r="AM168" s="1030">
        <f t="shared" si="14"/>
        <v>500</v>
      </c>
      <c r="AN168" s="1030">
        <f>INDEX(G168:R168,1,MATCH(Parametres!$B$3,G$1:R$1,0))*IF(OR(F168="L",F168="S",F168="I"),-1,1)</f>
        <v>2600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227500</v>
      </c>
      <c r="AM169" s="1030">
        <f t="shared" si="14"/>
        <v>32500</v>
      </c>
      <c r="AN169" s="1030">
        <f>INDEX(G169:R169,1,MATCH(Parametres!$B$3,G$1:R$1,0))*IF(OR(F169="L",F169="S",F169="I"),-1,1)</f>
        <v>260000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1052.93</v>
      </c>
      <c r="AM170" s="1030">
        <f t="shared" si="14"/>
        <v>129.13999999999987</v>
      </c>
      <c r="AN170" s="1030">
        <f>INDEX(G170:R170,1,MATCH(Parametres!$B$3,G$1:R$1,0))*IF(OR(F170="L",F170="S",F170="I"),-1,1)</f>
        <v>1182.07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46014.58</v>
      </c>
      <c r="AM171" s="1030">
        <f t="shared" si="14"/>
        <v>4409.6999999999971</v>
      </c>
      <c r="AN171" s="1030">
        <f>INDEX(G171:R171,1,MATCH(Parametres!$B$3,G$1:R$1,0))*IF(OR(F171="L",F171="S",F171="I"),-1,1)</f>
        <v>50424.28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55691.53</v>
      </c>
      <c r="AM172" s="1030">
        <f t="shared" si="14"/>
        <v>7870.4000000000015</v>
      </c>
      <c r="AN172" s="1030">
        <f>INDEX(G172:R172,1,MATCH(Parametres!$B$3,G$1:R$1,0))*IF(OR(F172="L",F172="S",F172="I"),-1,1)</f>
        <v>63561.93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8292.1299999999992</v>
      </c>
      <c r="AM173" s="1030">
        <f t="shared" si="14"/>
        <v>1038.4600000000009</v>
      </c>
      <c r="AN173" s="1030">
        <f>INDEX(G173:R173,1,MATCH(Parametres!$B$3,G$1:R$1,0))*IF(OR(F173="L",F173="S",F173="I"),-1,1)</f>
        <v>9330.59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6140.33</v>
      </c>
      <c r="AM176" s="1030">
        <f t="shared" si="14"/>
        <v>838.15999999999985</v>
      </c>
      <c r="AN176" s="1030">
        <f>INDEX(G176:R176,1,MATCH(Parametres!$B$3,G$1:R$1,0))*IF(OR(F176="L",F176="S",F176="I"),-1,1)</f>
        <v>6978.49</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17398.66</v>
      </c>
      <c r="AM178" s="1030">
        <f t="shared" si="14"/>
        <v>2242.869999999999</v>
      </c>
      <c r="AN178" s="1030">
        <f>INDEX(G178:R178,1,MATCH(Parametres!$B$3,G$1:R$1,0))*IF(OR(F178="L",F178="S",F178="I"),-1,1)</f>
        <v>19641.53</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3250</v>
      </c>
      <c r="AM179" s="1030">
        <f t="shared" si="14"/>
        <v>250</v>
      </c>
      <c r="AN179" s="1030">
        <f>INDEX(G179:R179,1,MATCH(Parametres!$B$3,G$1:R$1,0))*IF(OR(F179="L",F179="S",F179="I"),-1,1)</f>
        <v>3500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2087.37</v>
      </c>
      <c r="AM180" s="1030">
        <f t="shared" si="14"/>
        <v>8.75</v>
      </c>
      <c r="AN180" s="1030">
        <f>INDEX(G180:R180,1,MATCH(Parametres!$B$3,G$1:R$1,0))*IF(OR(F180="L",F180="S",F180="I"),-1,1)</f>
        <v>2096.12</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5125.22</v>
      </c>
      <c r="AM182" s="1030">
        <f t="shared" si="14"/>
        <v>31.199999999999818</v>
      </c>
      <c r="AN182" s="1030">
        <f>INDEX(G182:R182,1,MATCH(Parametres!$B$3,G$1:R$1,0))*IF(OR(F182="L",F182="S",F182="I"),-1,1)</f>
        <v>5156.42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1100</v>
      </c>
      <c r="AM323" s="1030">
        <f t="shared" si="26"/>
        <v>120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984270.73</v>
      </c>
      <c r="AM330" s="1030">
        <f t="shared" si="32"/>
        <v>504537.94999999995</v>
      </c>
      <c r="AN330" s="1030">
        <f>INDEX(G330:R330,1,MATCH(Parametres!$B$3,G$1:R$1,0))*IF(OR(F330="L",F330="S",F330="I"),-1,1)</f>
        <v>1488808.68</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-64.97</v>
      </c>
      <c r="AN331" s="1030">
        <f>INDEX(G331:R331,1,MATCH(Parametres!$B$3,G$1:R$1,0))*IF(OR(F331="L",F331="S",F331="I"),-1,1)</f>
        <v>0</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145104.42000000001</v>
      </c>
      <c r="AM333" s="1030">
        <f t="shared" si="32"/>
        <v>-108840.35</v>
      </c>
      <c r="AN333" s="1030">
        <f>INDEX(G333:R333,1,MATCH(Parametres!$B$3,G$1:R$1,0))*IF(OR(F333="L",F333="S",F333="I"),-1,1)</f>
        <v>36264.07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-586.20000000000005</v>
      </c>
      <c r="AM335" s="1030">
        <f t="shared" si="32"/>
        <v>1848.42</v>
      </c>
      <c r="AN335" s="1030">
        <f>INDEX(G335:R335,1,MATCH(Parametres!$B$3,G$1:R$1,0))*IF(OR(F335="L",F335="S",F335="I"),-1,1)</f>
        <v>1262.22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435429.66</v>
      </c>
      <c r="AM340" s="1030">
        <f t="shared" si="32"/>
        <v>36625.390000000014</v>
      </c>
      <c r="AN340" s="1030">
        <f>INDEX(G340:R340,1,MATCH(Parametres!$B$3,G$1:R$1,0))*IF(OR(F340="L",F340="S",F340="I"),-1,1)</f>
        <v>472055.05</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-2545.41</v>
      </c>
      <c r="AM342" s="1030">
        <f t="shared" si="32"/>
        <v>447.00999999999976</v>
      </c>
      <c r="AN342" s="1030">
        <f>INDEX(G342:R342,1,MATCH(Parametres!$B$3,G$1:R$1,0))*IF(OR(F342="L",F342="S",F342="I"),-1,1)</f>
        <v>-2098.4</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-1427.37</v>
      </c>
      <c r="AM344" s="1030">
        <f t="shared" si="32"/>
        <v>50</v>
      </c>
      <c r="AN344" s="1030">
        <f>INDEX(G344:R344,1,MATCH(Parametres!$B$3,G$1:R$1,0))*IF(OR(F344="L",F344="S",F344="I"),-1,1)</f>
        <v>-1377.37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-27288.59</v>
      </c>
      <c r="AM346" s="1030">
        <f t="shared" si="32"/>
        <v>10485.32</v>
      </c>
      <c r="AN346" s="1030">
        <f>INDEX(G346:R346,1,MATCH(Parametres!$B$3,G$1:R$1,0))*IF(OR(F346="L",F346="S",F346="I"),-1,1)</f>
        <v>-16803.27</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1711.67</v>
      </c>
      <c r="AM347" s="1030">
        <f t="shared" si="32"/>
        <v>25145.71</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233167.94</v>
      </c>
      <c r="AM349" s="1030">
        <f t="shared" si="32"/>
        <v>-47188.48000000001</v>
      </c>
      <c r="AN349" s="1030">
        <f>INDEX(G349:R349,1,MATCH(Parametres!$B$3,G$1:R$1,0))*IF(OR(F349="L",F349="S",F349="I"),-1,1)</f>
        <v>185979.46</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-29392</v>
      </c>
      <c r="AM350" s="1030">
        <f t="shared" si="32"/>
        <v>10020</v>
      </c>
      <c r="AN350" s="1030">
        <f>INDEX(G350:R350,1,MATCH(Parametres!$B$3,G$1:R$1,0))*IF(OR(F350="L",F350="S",F350="I"),-1,1)</f>
        <v>-19372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-52961</v>
      </c>
      <c r="AM351" s="1030">
        <f t="shared" si="32"/>
        <v>-10643</v>
      </c>
      <c r="AN351" s="1030">
        <f>INDEX(G351:R351,1,MATCH(Parametres!$B$3,G$1:R$1,0))*IF(OR(F351="L",F351="S",F351="I"),-1,1)</f>
        <v>-63604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3804.15</v>
      </c>
      <c r="AM352" s="1030">
        <f t="shared" si="32"/>
        <v>2193.19</v>
      </c>
      <c r="AN352" s="1030">
        <f>INDEX(G352:R352,1,MATCH(Parametres!$B$3,G$1:R$1,0))*IF(OR(F352="L",F352="S",F352="I"),-1,1)</f>
        <v>5997.34</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-3296785.11</v>
      </c>
      <c r="AM354" s="1030">
        <f t="shared" si="32"/>
        <v>-214219.5700000003</v>
      </c>
      <c r="AN354" s="1030">
        <f>INDEX(G354:R354,1,MATCH(Parametres!$B$3,G$1:R$1,0))*IF(OR(F354="L",F354="S",F354="I"),-1,1)</f>
        <v>-3511004.68</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159298.57</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250000</v>
      </c>
      <c r="AM357" s="1030">
        <f t="shared" si="32"/>
        <v>0</v>
      </c>
      <c r="AN357" s="1030">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3098105.5</v>
      </c>
      <c r="AN358" s="1030">
        <f>INDEX(G358:R358,1,MATCH(Parametres!$B$3,G$1:R$1,0))*IF(OR(F358="L",F358="S",F358="I"),-1,1)</f>
        <v>3500000</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1700000</v>
      </c>
      <c r="AM359" s="1030">
        <f t="shared" si="32"/>
        <v>-5885742.0600000005</v>
      </c>
      <c r="AN359" s="1030">
        <f>INDEX(G359:R359,1,MATCH(Parametres!$B$3,G$1:R$1,0))*IF(OR(F359="L",F359="S",F359="I"),-1,1)</f>
        <v>-4185742.06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-3982.15</v>
      </c>
      <c r="AM362" s="1030">
        <f t="shared" si="32"/>
        <v>5183.7700000000004</v>
      </c>
      <c r="AN362" s="1030">
        <f>INDEX(G362:R362,1,MATCH(Parametres!$B$3,G$1:R$1,0))*IF(OR(F362="L",F362="S",F362="I"),-1,1)</f>
        <v>1201.6199999999999</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318829.58</v>
      </c>
      <c r="AM370" s="1030">
        <f t="shared" si="32"/>
        <v>211768.07</v>
      </c>
      <c r="AN370" s="1030">
        <f>INDEX(G370:R370,1,MATCH(Parametres!$B$3,G$1:R$1,0))*IF(OR(F370="L",F370="S",F370="I"),-1,1)</f>
        <v>530597.65</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2508888.25</v>
      </c>
      <c r="AM371" s="1030">
        <f t="shared" si="32"/>
        <v>461363.56000000006</v>
      </c>
      <c r="AN371" s="1030">
        <f>INDEX(G371:R371,1,MATCH(Parametres!$B$3,G$1:R$1,0))*IF(OR(F371="L",F371="S",F371="I"),-1,1)</f>
        <v>2970251.81</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4809885.8899999997</v>
      </c>
      <c r="AM372" s="1030">
        <f t="shared" si="32"/>
        <v>-533560.39999999944</v>
      </c>
      <c r="AN372" s="1030">
        <f>INDEX(G372:R372,1,MATCH(Parametres!$B$3,G$1:R$1,0))*IF(OR(F372="L",F372="S",F372="I"),-1,1)</f>
        <v>4276325.49</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153786.12</v>
      </c>
      <c r="AM374" s="1030">
        <f t="shared" si="32"/>
        <v>78.230000000010477</v>
      </c>
      <c r="AN374" s="1030">
        <f>INDEX(G374:R374,1,MATCH(Parametres!$B$3,G$1:R$1,0))*IF(OR(F374="L",F374="S",F374="I"),-1,1)</f>
        <v>153864.35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95531.51</v>
      </c>
      <c r="AM376" s="1030">
        <f t="shared" si="32"/>
        <v>133685.13</v>
      </c>
      <c r="AN376" s="1030">
        <f>INDEX(G376:R376,1,MATCH(Parametres!$B$3,G$1:R$1,0))*IF(OR(F376="L",F376="S",F376="I"),-1,1)</f>
        <v>229216.64000000001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99931.88</v>
      </c>
      <c r="AM377" s="1030">
        <f t="shared" si="32"/>
        <v>49976.729999999981</v>
      </c>
      <c r="AN377" s="1030">
        <f>INDEX(G377:R377,1,MATCH(Parametres!$B$3,G$1:R$1,0))*IF(OR(F377="L",F377="S",F377="I"),-1,1)</f>
        <v>149908.60999999999</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416724.56</v>
      </c>
      <c r="AM379" s="1030">
        <f t="shared" si="32"/>
        <v>855.64000000001397</v>
      </c>
      <c r="AN379" s="1030">
        <f>INDEX(G379:R379,1,MATCH(Parametres!$B$3,G$1:R$1,0))*IF(OR(F379="L",F379="S",F379="I"),-1,1)</f>
        <v>417580.2</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8277.94</v>
      </c>
      <c r="AM380" s="1030">
        <f t="shared" si="32"/>
        <v>1994.1499999999996</v>
      </c>
      <c r="AN380" s="1030">
        <f>INDEX(G380:R380,1,MATCH(Parametres!$B$3,G$1:R$1,0))*IF(OR(F380="L",F380="S",F380="I"),-1,1)</f>
        <v>10272.09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252124.92</v>
      </c>
      <c r="AM381" s="1030">
        <f t="shared" si="32"/>
        <v>18540.850000000006</v>
      </c>
      <c r="AN381" s="1030">
        <f>INDEX(G381:R381,1,MATCH(Parametres!$B$3,G$1:R$1,0))*IF(OR(F381="L",F381="S",F381="I"),-1,1)</f>
        <v>270665.77</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3705.56</v>
      </c>
      <c r="AM382" s="1030">
        <f t="shared" si="32"/>
        <v>926.04000000000042</v>
      </c>
      <c r="AN382" s="1030">
        <f>INDEX(G382:R382,1,MATCH(Parametres!$B$3,G$1:R$1,0))*IF(OR(F382="L",F382="S",F382="I"),-1,1)</f>
        <v>4631.6000000000004</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8337.2999999999993</v>
      </c>
      <c r="AM385" s="1030">
        <f t="shared" si="32"/>
        <v>-1211.3899999999994</v>
      </c>
      <c r="AN385" s="1030">
        <f>INDEX(G385:R385,1,MATCH(Parametres!$B$3,G$1:R$1,0))*IF(OR(F385="L",F385="S",F385="I"),-1,1)</f>
        <v>7125.91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-3617.5</v>
      </c>
      <c r="AM386" s="1030">
        <f t="shared" si="32"/>
        <v>-12995.57</v>
      </c>
      <c r="AN386" s="1030">
        <f>INDEX(G386:R386,1,MATCH(Parametres!$B$3,G$1:R$1,0))*IF(OR(F386="L",F386="S",F386="I"),-1,1)</f>
        <v>-16613.07</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6036.35</v>
      </c>
      <c r="AM387" s="1030">
        <f t="shared" si="32"/>
        <v>439.38999999999942</v>
      </c>
      <c r="AN387" s="1030">
        <f>INDEX(G387:R387,1,MATCH(Parametres!$B$3,G$1:R$1,0))*IF(OR(F387="L",F387="S",F387="I"),-1,1)</f>
        <v>6475.74</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-8541.27</v>
      </c>
      <c r="AM388" s="1030">
        <f t="shared" ref="AM388:AM451" si="38">AN388-N(AL388)</f>
        <v>-4759.17</v>
      </c>
      <c r="AN388" s="1030">
        <f>INDEX(G388:R388,1,MATCH(Parametres!$B$3,G$1:R$1,0))*IF(OR(F388="L",F388="S",F388="I"),-1,1)</f>
        <v>-13300.44</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309518.83</v>
      </c>
      <c r="AM392" s="1030">
        <f t="shared" si="38"/>
        <v>-44314.72000000003</v>
      </c>
      <c r="AN392" s="1030">
        <f>INDEX(G392:R392,1,MATCH(Parametres!$B$3,G$1:R$1,0))*IF(OR(F392="L",F392="S",F392="I"),-1,1)</f>
        <v>265204.11</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-2740.91</v>
      </c>
      <c r="AM393" s="1030">
        <f t="shared" si="38"/>
        <v>45692.89</v>
      </c>
      <c r="AN393" s="1030">
        <f>INDEX(G393:R393,1,MATCH(Parametres!$B$3,G$1:R$1,0))*IF(OR(F393="L",F393="S",F393="I"),-1,1)</f>
        <v>42951.98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56865.33</v>
      </c>
      <c r="AM396" s="1030">
        <f t="shared" si="38"/>
        <v>5666.6699999999983</v>
      </c>
      <c r="AN396" s="1030">
        <f>INDEX(G396:R396,1,MATCH(Parametres!$B$3,G$1:R$1,0))*IF(OR(F396="L",F396="S",F396="I"),-1,1)</f>
        <v>62532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8011.3</v>
      </c>
      <c r="AM397" s="1030">
        <f t="shared" si="38"/>
        <v>0</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-94160.14</v>
      </c>
      <c r="AN398" s="1030">
        <f>INDEX(G398:R398,1,MATCH(Parametres!$B$3,G$1:R$1,0))*IF(OR(F398="L",F398="S",F398="I"),-1,1)</f>
        <v>0</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-13000</v>
      </c>
      <c r="AM399" s="1030">
        <f t="shared" si="38"/>
        <v>-1000</v>
      </c>
      <c r="AN399" s="1030">
        <f>INDEX(G399:R399,1,MATCH(Parametres!$B$3,G$1:R$1,0))*IF(OR(F399="L",F399="S",F399="I"),-1,1)</f>
        <v>-14000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-106789.46</v>
      </c>
      <c r="AM407" s="1030">
        <f t="shared" si="38"/>
        <v>-13937.619999999995</v>
      </c>
      <c r="AN407" s="1030">
        <f>INDEX(G407:R407,1,MATCH(Parametres!$B$3,G$1:R$1,0))*IF(OR(F407="L",F407="S",F407="I"),-1,1)</f>
        <v>-120727.08</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298248.71000000002</v>
      </c>
      <c r="AM408" s="1030">
        <f t="shared" si="38"/>
        <v>325.48999999999069</v>
      </c>
      <c r="AN408" s="1030">
        <f>INDEX(G408:R408,1,MATCH(Parametres!$B$3,G$1:R$1,0))*IF(OR(F408="L",F408="S",F408="I"),-1,1)</f>
        <v>298574.2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-259412.01</v>
      </c>
      <c r="AM409" s="1030">
        <f t="shared" si="38"/>
        <v>-1114.7299999999814</v>
      </c>
      <c r="AN409" s="1030">
        <f>INDEX(G409:R409,1,MATCH(Parametres!$B$3,G$1:R$1,0))*IF(OR(F409="L",F409="S",F409="I"),-1,1)</f>
        <v>-260526.74</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-12639.48</v>
      </c>
      <c r="AM411" s="1030">
        <f t="shared" si="38"/>
        <v>-0.34000000000014552</v>
      </c>
      <c r="AN411" s="1030">
        <f>INDEX(G411:R411,1,MATCH(Parametres!$B$3,G$1:R$1,0))*IF(OR(F411="L",F411="S",F411="I"),-1,1)</f>
        <v>-12639.82</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745424.53</v>
      </c>
      <c r="AM412" s="1030">
        <f t="shared" si="38"/>
        <v>0</v>
      </c>
      <c r="AN412" s="1030">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-643446.82999999996</v>
      </c>
      <c r="AM413" s="1030">
        <f t="shared" si="38"/>
        <v>2516.4499999999534</v>
      </c>
      <c r="AN413" s="1030">
        <f>INDEX(G413:R413,1,MATCH(Parametres!$B$3,G$1:R$1,0))*IF(OR(F413="L",F413="S",F413="I"),-1,1)</f>
        <v>-640930.38</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-68149.240000000005</v>
      </c>
      <c r="AM415" s="1030">
        <f t="shared" si="38"/>
        <v>247.45000000001164</v>
      </c>
      <c r="AN415" s="1030">
        <f>INDEX(G415:R415,1,MATCH(Parametres!$B$3,G$1:R$1,0))*IF(OR(F415="L",F415="S",F415="I"),-1,1)</f>
        <v>-67901.789999999994</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-198063.91</v>
      </c>
      <c r="AM419" s="1030">
        <f t="shared" si="38"/>
        <v>-1927.5599999999977</v>
      </c>
      <c r="AN419" s="1030">
        <f>INDEX(G419:R419,1,MATCH(Parametres!$B$3,G$1:R$1,0))*IF(OR(F419="L",F419="S",F419="I"),-1,1)</f>
        <v>-199991.47</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2300932</v>
      </c>
      <c r="AN428" s="1030">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-232333</v>
      </c>
      <c r="AN429" s="1030">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-8797657.7699999996</v>
      </c>
      <c r="AM432" s="1030">
        <f t="shared" si="38"/>
        <v>-204709.83000000007</v>
      </c>
      <c r="AN432" s="1030">
        <f>INDEX(G432:R432,1,MATCH(Parametres!$B$3,G$1:R$1,0))*IF(OR(F432="L",F432="S",F432="I"),-1,1)</f>
        <v>-9002367.5999999996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0</v>
      </c>
      <c r="AM433" s="1030">
        <f t="shared" si="38"/>
        <v>0</v>
      </c>
      <c r="AN433" s="1030">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-587901.98</v>
      </c>
      <c r="AM434" s="1030">
        <f t="shared" si="38"/>
        <v>10308.229999999981</v>
      </c>
      <c r="AN434" s="1030">
        <f>INDEX(G434:R434,1,MATCH(Parametres!$B$3,G$1:R$1,0))*IF(OR(F434="L",F434="S",F434="I"),-1,1)</f>
        <v>-577593.75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-304628.44</v>
      </c>
      <c r="AM441" s="1030">
        <f t="shared" si="38"/>
        <v>75000.06</v>
      </c>
      <c r="AN441" s="1030">
        <f>INDEX(G441:R441,1,MATCH(Parametres!$B$3,G$1:R$1,0))*IF(OR(F441="L",F441="S",F441="I"),-1,1)</f>
        <v>-229628.38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-44777.06</v>
      </c>
      <c r="AM442" s="1030">
        <f t="shared" si="38"/>
        <v>394.61999999999534</v>
      </c>
      <c r="AN442" s="1030">
        <f>INDEX(G442:R442,1,MATCH(Parametres!$B$3,G$1:R$1,0))*IF(OR(F442="L",F442="S",F442="I"),-1,1)</f>
        <v>-44382.44</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-22043</v>
      </c>
      <c r="AN443" s="1030">
        <f>INDEX(G443:R443,1,MATCH(Parametres!$B$3,G$1:R$1,0))*IF(OR(F443="L",F443="S",F443="I"),-1,1)</f>
        <v>-22043</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-21663.94</v>
      </c>
      <c r="AN444" s="1030">
        <f>INDEX(G444:R444,1,MATCH(Parametres!$B$3,G$1:R$1,0))*IF(OR(F444="L",F444="S",F444="I"),-1,1)</f>
        <v>-21663.94</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0</v>
      </c>
      <c r="AM445" s="1030">
        <f t="shared" si="38"/>
        <v>-111003.97</v>
      </c>
      <c r="AN445" s="1030">
        <f>INDEX(G445:R445,1,MATCH(Parametres!$B$3,G$1:R$1,0))*IF(OR(F445="L",F445="S",F445="I"),-1,1)</f>
        <v>-111003.97</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16817.22</v>
      </c>
      <c r="AM447" s="1030">
        <f t="shared" si="38"/>
        <v>-130137.71</v>
      </c>
      <c r="AN447" s="1030">
        <f>INDEX(G447:R447,1,MATCH(Parametres!$B$3,G$1:R$1,0))*IF(OR(F447="L",F447="S",F447="I"),-1,1)</f>
        <v>-113320.49</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477.58</v>
      </c>
      <c r="AM449" s="1030">
        <f t="shared" si="38"/>
        <v>-30</v>
      </c>
      <c r="AN449" s="1030">
        <f>INDEX(G449:R449,1,MATCH(Parametres!$B$3,G$1:R$1,0))*IF(OR(F449="L",F449="S",F449="I"),-1,1)</f>
        <v>447.58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-10233.74</v>
      </c>
      <c r="AM450" s="1030">
        <f t="shared" si="38"/>
        <v>4188.8</v>
      </c>
      <c r="AN450" s="1030">
        <f>INDEX(G450:R450,1,MATCH(Parametres!$B$3,G$1:R$1,0))*IF(OR(F450="L",F450="S",F450="I"),-1,1)</f>
        <v>-6044.94</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1123.6300000000001</v>
      </c>
      <c r="AM451" s="1030">
        <f t="shared" si="38"/>
        <v>-5.4200000000000728</v>
      </c>
      <c r="AN451" s="1030">
        <f>INDEX(G451:R451,1,MATCH(Parametres!$B$3,G$1:R$1,0))*IF(OR(F451="L",F451="S",F451="I"),-1,1)</f>
        <v>1118.21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1556.29</v>
      </c>
      <c r="AM452" s="1030">
        <f t="shared" ref="AM452:AM515" si="44">AN452-N(AL452)</f>
        <v>-1041.33</v>
      </c>
      <c r="AN452" s="1030">
        <f>INDEX(G452:R452,1,MATCH(Parametres!$B$3,G$1:R$1,0))*IF(OR(F452="L",F452="S",F452="I"),-1,1)</f>
        <v>514.96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-81116.25</v>
      </c>
      <c r="AM453" s="1030">
        <f t="shared" si="44"/>
        <v>-4105.6100000000006</v>
      </c>
      <c r="AN453" s="1030">
        <f>INDEX(G453:R453,1,MATCH(Parametres!$B$3,G$1:R$1,0))*IF(OR(F453="L",F453="S",F453="I"),-1,1)</f>
        <v>-85221.86</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56657.3</v>
      </c>
      <c r="AM454" s="1030">
        <f t="shared" si="44"/>
        <v>10368.949999999997</v>
      </c>
      <c r="AN454" s="1030">
        <f>INDEX(G454:R454,1,MATCH(Parametres!$B$3,G$1:R$1,0))*IF(OR(F454="L",F454="S",F454="I"),-1,1)</f>
        <v>67026.25</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-2191.5</v>
      </c>
      <c r="AM455" s="1030">
        <f t="shared" si="44"/>
        <v>-288</v>
      </c>
      <c r="AN455" s="1030">
        <f>INDEX(G455:R455,1,MATCH(Parametres!$B$3,G$1:R$1,0))*IF(OR(F455="L",F455="S",F455="I"),-1,1)</f>
        <v>-2479.5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50491.4</v>
      </c>
      <c r="AN456" s="1030">
        <f>INDEX(G456:R456,1,MATCH(Parametres!$B$3,G$1:R$1,0))*IF(OR(F456="L",F456="S",F456="I"),-1,1)</f>
        <v>29852.99</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-28226.32</v>
      </c>
      <c r="AN457" s="1030">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-1689.39</v>
      </c>
      <c r="AM458" s="1030">
        <f t="shared" si="44"/>
        <v>-798.74999999999977</v>
      </c>
      <c r="AN458" s="1030">
        <f>INDEX(G458:R458,1,MATCH(Parametres!$B$3,G$1:R$1,0))*IF(OR(F458="L",F458="S",F458="I"),-1,1)</f>
        <v>-2488.14</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-1543.82</v>
      </c>
      <c r="AM459" s="1030">
        <f t="shared" si="44"/>
        <v>-3416.55</v>
      </c>
      <c r="AN459" s="1030">
        <f>INDEX(G459:R459,1,MATCH(Parametres!$B$3,G$1:R$1,0))*IF(OR(F459="L",F459="S",F459="I"),-1,1)</f>
        <v>-4960.37</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-13520.49</v>
      </c>
      <c r="AM460" s="1030">
        <f t="shared" si="44"/>
        <v>-13295.390000000001</v>
      </c>
      <c r="AN460" s="1030">
        <f>INDEX(G460:R460,1,MATCH(Parametres!$B$3,G$1:R$1,0))*IF(OR(F460="L",F460="S",F460="I"),-1,1)</f>
        <v>-26815.88</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-82288.289999999994</v>
      </c>
      <c r="AM461" s="1030">
        <f t="shared" si="44"/>
        <v>-33006.62000000001</v>
      </c>
      <c r="AN461" s="1030">
        <f>INDEX(G461:R461,1,MATCH(Parametres!$B$3,G$1:R$1,0))*IF(OR(F461="L",F461="S",F461="I"),-1,1)</f>
        <v>-115294.91</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-14093.81</v>
      </c>
      <c r="AM462" s="1030">
        <f t="shared" si="44"/>
        <v>-10755.500000000002</v>
      </c>
      <c r="AN462" s="1030">
        <f>INDEX(G462:R462,1,MATCH(Parametres!$B$3,G$1:R$1,0))*IF(OR(F462="L",F462="S",F462="I"),-1,1)</f>
        <v>-24849.31</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-13153.2</v>
      </c>
      <c r="AM464" s="1030">
        <f t="shared" si="44"/>
        <v>-609.64999999999964</v>
      </c>
      <c r="AN464" s="1030">
        <f>INDEX(G464:R464,1,MATCH(Parametres!$B$3,G$1:R$1,0))*IF(OR(F464="L",F464="S",F464="I"),-1,1)</f>
        <v>-13762.85</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-271248.82</v>
      </c>
      <c r="AM465" s="1030">
        <f t="shared" si="44"/>
        <v>-13000.520000000019</v>
      </c>
      <c r="AN465" s="1030">
        <f>INDEX(G465:R465,1,MATCH(Parametres!$B$3,G$1:R$1,0))*IF(OR(F465="L",F465="S",F465="I"),-1,1)</f>
        <v>-284249.34000000003</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325560.76</v>
      </c>
      <c r="AM466" s="1030">
        <f t="shared" si="44"/>
        <v>-61031.780000000028</v>
      </c>
      <c r="AN466" s="1030">
        <f>INDEX(G466:R466,1,MATCH(Parametres!$B$3,G$1:R$1,0))*IF(OR(F466="L",F466="S",F466="I"),-1,1)</f>
        <v>264528.98</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28896.55</v>
      </c>
      <c r="AN468" s="1030">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-44761.27</v>
      </c>
      <c r="AN469" s="1030">
        <f>INDEX(G469:R469,1,MATCH(Parametres!$B$3,G$1:R$1,0))*IF(OR(F469="L",F469="S",F469="I"),-1,1)</f>
        <v>0</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-34133.4</v>
      </c>
      <c r="AM471" s="1030">
        <f t="shared" si="44"/>
        <v>17563.780000000002</v>
      </c>
      <c r="AN471" s="1030">
        <f>INDEX(G471:R471,1,MATCH(Parametres!$B$3,G$1:R$1,0))*IF(OR(F471="L",F471="S",F471="I"),-1,1)</f>
        <v>-16569.62</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-3176.99</v>
      </c>
      <c r="AM472" s="1030">
        <f t="shared" si="44"/>
        <v>-1515</v>
      </c>
      <c r="AN472" s="1030">
        <f>INDEX(G472:R472,1,MATCH(Parametres!$B$3,G$1:R$1,0))*IF(OR(F472="L",F472="S",F472="I"),-1,1)</f>
        <v>-4691.99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-12437</v>
      </c>
      <c r="AM473" s="1030">
        <f t="shared" si="44"/>
        <v>-2070</v>
      </c>
      <c r="AN473" s="1030">
        <f>INDEX(G473:R473,1,MATCH(Parametres!$B$3,G$1:R$1,0))*IF(OR(F473="L",F473="S",F473="I"),-1,1)</f>
        <v>-14507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-2100</v>
      </c>
      <c r="AM474" s="1030">
        <f t="shared" si="44"/>
        <v>-500</v>
      </c>
      <c r="AN474" s="1030">
        <f>INDEX(G474:R474,1,MATCH(Parametres!$B$3,G$1:R$1,0))*IF(OR(F474="L",F474="S",F474="I"),-1,1)</f>
        <v>-2600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-7500</v>
      </c>
      <c r="AM475" s="1030">
        <f t="shared" si="44"/>
        <v>-1500</v>
      </c>
      <c r="AN475" s="1030">
        <f>INDEX(G475:R475,1,MATCH(Parametres!$B$3,G$1:R$1,0))*IF(OR(F475="L",F475="S",F475="I"),-1,1)</f>
        <v>-9000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-2301.35</v>
      </c>
      <c r="AM481" s="1030">
        <f t="shared" si="44"/>
        <v>-4892.1900000000005</v>
      </c>
      <c r="AN481" s="1030">
        <f>INDEX(G481:R481,1,MATCH(Parametres!$B$3,G$1:R$1,0))*IF(OR(F481="L",F481="S",F481="I"),-1,1)</f>
        <v>-7193.54</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261779.97</v>
      </c>
      <c r="AM482" s="1030">
        <f t="shared" si="44"/>
        <v>-330003.86</v>
      </c>
      <c r="AN482" s="1030">
        <f>INDEX(G482:R482,1,MATCH(Parametres!$B$3,G$1:R$1,0))*IF(OR(F482="L",F482="S",F482="I"),-1,1)</f>
        <v>-68223.89</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-188865.12</v>
      </c>
      <c r="AM485" s="1030">
        <f t="shared" si="44"/>
        <v>37003.78</v>
      </c>
      <c r="AN485" s="1030">
        <f>INDEX(G485:R485,1,MATCH(Parametres!$B$3,G$1:R$1,0))*IF(OR(F485="L",F485="S",F485="I"),-1,1)</f>
        <v>-151861.34</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-401604.23</v>
      </c>
      <c r="AM487" s="1030">
        <f t="shared" si="44"/>
        <v>465014.27999999997</v>
      </c>
      <c r="AN487" s="1030">
        <f>INDEX(G487:R487,1,MATCH(Parametres!$B$3,G$1:R$1,0))*IF(OR(F487="L",F487="S",F487="I"),-1,1)</f>
        <v>63410.05</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8008.56</v>
      </c>
      <c r="AM495" s="1030">
        <f t="shared" si="44"/>
        <v>-2872.8100000000004</v>
      </c>
      <c r="AN495" s="1030">
        <f>INDEX(G495:R495,1,MATCH(Parametres!$B$3,G$1:R$1,0))*IF(OR(F495="L",F495="S",F495="I"),-1,1)</f>
        <v>5135.75</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84061</v>
      </c>
      <c r="AM496" s="1030">
        <f t="shared" si="44"/>
        <v>-202322.97999999998</v>
      </c>
      <c r="AN496" s="1030">
        <f>INDEX(G496:R496,1,MATCH(Parametres!$B$3,G$1:R$1,0))*IF(OR(F496="L",F496="S",F496="I"),-1,1)</f>
        <v>-118261.98</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396714</v>
      </c>
      <c r="AM497" s="1030">
        <f t="shared" si="44"/>
        <v>-561510</v>
      </c>
      <c r="AN497" s="1030">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166383</v>
      </c>
      <c r="AM498" s="1030">
        <f t="shared" si="44"/>
        <v>23769</v>
      </c>
      <c r="AN498" s="1030">
        <f>INDEX(G498:R498,1,MATCH(Parametres!$B$3,G$1:R$1,0))*IF(OR(F498="L",F498="S",F498="I"),-1,1)</f>
        <v>190152</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216979</v>
      </c>
      <c r="AM499" s="1030">
        <f t="shared" si="44"/>
        <v>30997</v>
      </c>
      <c r="AN499" s="1030">
        <f>INDEX(G499:R499,1,MATCH(Parametres!$B$3,G$1:R$1,0))*IF(OR(F499="L",F499="S",F499="I"),-1,1)</f>
        <v>247976</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-26280</v>
      </c>
      <c r="AN501" s="1030">
        <f>INDEX(G501:R501,1,MATCH(Parametres!$B$3,G$1:R$1,0))*IF(OR(F501="L",F501="S",F501="I"),-1,1)</f>
        <v>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-441315.57</v>
      </c>
      <c r="AN502" s="1030">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0.48</v>
      </c>
      <c r="AN512" s="1030">
        <f>INDEX(G512:R512,1,MATCH(Parametres!$B$3,G$1:R$1,0))*IF(OR(F512="L",F512="S",F512="I"),-1,1)</f>
        <v>0</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-697697</v>
      </c>
      <c r="AN513" s="1030">
        <f>INDEX(G513:R513,1,MATCH(Parametres!$B$3,G$1:R$1,0))*IF(OR(F513="L",F513="S",F513="I"),-1,1)</f>
        <v>-697697</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367349</v>
      </c>
      <c r="AN518" s="1030">
        <f>INDEX(G518:R518,1,MATCH(Parametres!$B$3,G$1:R$1,0))*IF(OR(F518="L",F518="S",F518="I"),-1,1)</f>
        <v>0</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-20</v>
      </c>
      <c r="AN519" s="1030">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-100</v>
      </c>
      <c r="AN520" s="1030">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7</v>
      </c>
      <c r="AN522" s="1030">
        <f>INDEX(G522:R522,1,MATCH(Parametres!$B$3,G$1:R$1,0))*IF(OR(F522="L",F522="S",F522="I"),-1,1)</f>
        <v>0</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2</v>
      </c>
      <c r="AN526" s="1030">
        <f>INDEX(G526:R526,1,MATCH(Parametres!$B$3,G$1:R$1,0))*IF(OR(F526="L",F526="S",F526="I"),-1,1)</f>
        <v>0</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998</v>
      </c>
      <c r="AN528" s="1030">
        <f>INDEX(G528:R528,1,MATCH(Parametres!$B$3,G$1:R$1,0))*IF(OR(F528="L",F528="S",F528="I"),-1,1)</f>
        <v>0</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2255146</v>
      </c>
      <c r="AN532" s="1030">
        <f>INDEX(G532:R532,1,MATCH(Parametres!$B$3,G$1:R$1,0))*IF(OR(F532="L",F532="S",F532="I"),-1,1)</f>
        <v>-819248.55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-389462.92</v>
      </c>
      <c r="AM544" s="1030">
        <f t="shared" si="50"/>
        <v>-46548</v>
      </c>
      <c r="AN544" s="1030">
        <f>INDEX(G544:R544,1,MATCH(Parametres!$B$3,G$1:R$1,0))*IF(OR(F544="L",F544="S",F544="I"),-1,1)</f>
        <v>-436010.92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7</v>
      </c>
      <c r="AW544" s="1030">
        <f t="shared" si="53"/>
        <v>1</v>
      </c>
      <c r="AX544" s="1030">
        <f>INDEX(V544:AG544,1,MATCH(Parametres!$B$3,V$1:AG$1,0))*IF(OR(C544="L",C544="S",C544="I"),-1,1)</f>
        <v>8</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-1150709.0900000001</v>
      </c>
      <c r="AM546" s="1030">
        <f t="shared" si="50"/>
        <v>0</v>
      </c>
      <c r="AN546" s="1030">
        <f>INDEX(G546:R546,1,MATCH(Parametres!$B$3,G$1:R$1,0))*IF(OR(F546="L",F546="S",F546="I"),-1,1)</f>
        <v>-1150709.0900000001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24</v>
      </c>
      <c r="AW546" s="1030">
        <f t="shared" si="53"/>
        <v>0</v>
      </c>
      <c r="AX546" s="1030">
        <f>INDEX(V546:AG546,1,MATCH(Parametres!$B$3,V$1:AG$1,0))*IF(OR(C546="L",C546="S",C546="I"),-1,1)</f>
        <v>24</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-1893250.53</v>
      </c>
      <c r="AM551" s="1030">
        <f t="shared" si="50"/>
        <v>-120115.76000000001</v>
      </c>
      <c r="AN551" s="1030">
        <f>INDEX(G551:R551,1,MATCH(Parametres!$B$3,G$1:R$1,0))*IF(OR(F551="L",F551="S",F551="I"),-1,1)</f>
        <v>-2013366.29</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65</v>
      </c>
      <c r="AW551" s="1030">
        <f t="shared" si="53"/>
        <v>4</v>
      </c>
      <c r="AX551" s="1030">
        <f>INDEX(V551:AG551,1,MATCH(Parametres!$B$3,V$1:AG$1,0))*IF(OR(C551="L",C551="S",C551="I"),-1,1)</f>
        <v>69</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-205381.15</v>
      </c>
      <c r="AM554" s="1030">
        <f t="shared" si="50"/>
        <v>0</v>
      </c>
      <c r="AN554" s="1030">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6</v>
      </c>
      <c r="AW554" s="1030">
        <f t="shared" si="53"/>
        <v>0</v>
      </c>
      <c r="AX554" s="1030">
        <f>INDEX(V554:AG554,1,MATCH(Parametres!$B$3,V$1:AG$1,0))*IF(OR(C554="L",C554="S",C554="I"),-1,1)</f>
        <v>6</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-4360360.5</v>
      </c>
      <c r="AM559" s="1030">
        <f t="shared" si="50"/>
        <v>-1027663.5700000003</v>
      </c>
      <c r="AN559" s="1030">
        <f>INDEX(G559:R559,1,MATCH(Parametres!$B$3,G$1:R$1,0))*IF(OR(F559="L",F559="S",F559="I"),-1,1)</f>
        <v>-5388024.0700000003</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128</v>
      </c>
      <c r="AW559" s="1030">
        <f t="shared" si="53"/>
        <v>30</v>
      </c>
      <c r="AX559" s="1030">
        <f>INDEX(V559:AG559,1,MATCH(Parametres!$B$3,V$1:AG$1,0))*IF(OR(C559="L",C559="S",C559="I"),-1,1)</f>
        <v>158</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-2351244.8199999998</v>
      </c>
      <c r="AM560" s="1030">
        <f t="shared" si="50"/>
        <v>-651158.40000000037</v>
      </c>
      <c r="AN560" s="1030">
        <f>INDEX(G560:R560,1,MATCH(Parametres!$B$3,G$1:R$1,0))*IF(OR(F560="L",F560="S",F560="I"),-1,1)</f>
        <v>-3002403.22</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47</v>
      </c>
      <c r="AW560" s="1030">
        <f t="shared" si="53"/>
        <v>14</v>
      </c>
      <c r="AX560" s="1030">
        <f>INDEX(V560:AG560,1,MATCH(Parametres!$B$3,V$1:AG$1,0))*IF(OR(C560="L",C560="S",C560="I"),-1,1)</f>
        <v>61</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-187722.05</v>
      </c>
      <c r="AM561" s="1030">
        <f t="shared" si="50"/>
        <v>-38664.400000000023</v>
      </c>
      <c r="AN561" s="1030">
        <f>INDEX(G561:R561,1,MATCH(Parametres!$B$3,G$1:R$1,0))*IF(OR(F561="L",F561="S",F561="I"),-1,1)</f>
        <v>-226386.45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5</v>
      </c>
      <c r="AW561" s="1030">
        <f t="shared" si="53"/>
        <v>1</v>
      </c>
      <c r="AX561" s="1030">
        <f>INDEX(V561:AG561,1,MATCH(Parametres!$B$3,V$1:AG$1,0))*IF(OR(C561="L",C561="S",C561="I"),-1,1)</f>
        <v>6</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-2298356.7200000002</v>
      </c>
      <c r="AM564" s="1030">
        <f t="shared" si="50"/>
        <v>-407849.4299999997</v>
      </c>
      <c r="AN564" s="1030">
        <f>INDEX(G564:R564,1,MATCH(Parametres!$B$3,G$1:R$1,0))*IF(OR(F564="L",F564="S",F564="I"),-1,1)</f>
        <v>-2706206.15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57</v>
      </c>
      <c r="AW564" s="1030">
        <f t="shared" si="53"/>
        <v>10</v>
      </c>
      <c r="AX564" s="1030">
        <f>INDEX(V564:AG564,1,MATCH(Parametres!$B$3,V$1:AG$1,0))*IF(OR(C564="L",C564="S",C564="I"),-1,1)</f>
        <v>67</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-1937644.59</v>
      </c>
      <c r="AM565" s="1030">
        <f t="shared" si="50"/>
        <v>0</v>
      </c>
      <c r="AN565" s="1030">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41</v>
      </c>
      <c r="AW565" s="1030">
        <f t="shared" si="53"/>
        <v>0</v>
      </c>
      <c r="AX565" s="1030">
        <f>INDEX(V565:AG565,1,MATCH(Parametres!$B$3,V$1:AG$1,0))*IF(OR(C565="L",C565="S",C565="I"),-1,1)</f>
        <v>41</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-1467952.74</v>
      </c>
      <c r="AM566" s="1030">
        <f t="shared" si="50"/>
        <v>-335094.52</v>
      </c>
      <c r="AN566" s="1030">
        <f>INDEX(G566:R566,1,MATCH(Parametres!$B$3,G$1:R$1,0))*IF(OR(F566="L",F566="S",F566="I"),-1,1)</f>
        <v>-1803047.26</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29</v>
      </c>
      <c r="AW566" s="1030">
        <f t="shared" si="53"/>
        <v>7</v>
      </c>
      <c r="AX566" s="1030">
        <f>INDEX(V566:AG566,1,MATCH(Parametres!$B$3,V$1:AG$1,0))*IF(OR(C566="L",C566="S",C566="I"),-1,1)</f>
        <v>36</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-739654</v>
      </c>
      <c r="AM568" s="1030">
        <f t="shared" si="50"/>
        <v>-99993</v>
      </c>
      <c r="AN568" s="1030">
        <f>INDEX(G568:R568,1,MATCH(Parametres!$B$3,G$1:R$1,0))*IF(OR(F568="L",F568="S",F568="I"),-1,1)</f>
        <v>-839647</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358</v>
      </c>
      <c r="AW568" s="1030">
        <f t="shared" si="53"/>
        <v>44</v>
      </c>
      <c r="AX568" s="1030">
        <f>INDEX(V568:AG568,1,MATCH(Parametres!$B$3,V$1:AG$1,0))*IF(OR(C568="L",C568="S",C568="I"),-1,1)</f>
        <v>402</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-39892.51</v>
      </c>
      <c r="AM569" s="1030">
        <f t="shared" si="50"/>
        <v>-8349.7200000000012</v>
      </c>
      <c r="AN569" s="1030">
        <f>INDEX(G569:R569,1,MATCH(Parametres!$B$3,G$1:R$1,0))*IF(OR(F569="L",F569="S",F569="I"),-1,1)</f>
        <v>-48242.23</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16</v>
      </c>
      <c r="AW569" s="1030">
        <f t="shared" si="53"/>
        <v>3</v>
      </c>
      <c r="AX569" s="1030">
        <f>INDEX(V569:AG569,1,MATCH(Parametres!$B$3,V$1:AG$1,0))*IF(OR(C569="L",C569="S",C569="I"),-1,1)</f>
        <v>19</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-2144</v>
      </c>
      <c r="AN571" s="1030">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1</v>
      </c>
      <c r="AX571" s="1030">
        <f>INDEX(V571:AG571,1,MATCH(Parametres!$B$3,V$1:AG$1,0))*IF(OR(C571="L",C571="S",C571="I"),-1,1)</f>
        <v>2</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-4881.41</v>
      </c>
      <c r="AM572" s="1030">
        <f t="shared" si="50"/>
        <v>0</v>
      </c>
      <c r="AN572" s="1030">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8</v>
      </c>
      <c r="AW572" s="1030">
        <f t="shared" si="53"/>
        <v>0</v>
      </c>
      <c r="AX572" s="1030">
        <f>INDEX(V572:AG572,1,MATCH(Parametres!$B$3,V$1:AG$1,0))*IF(OR(C572="L",C572="S",C572="I"),-1,1)</f>
        <v>8</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-384676</v>
      </c>
      <c r="AM573" s="1030">
        <f t="shared" si="50"/>
        <v>-72609</v>
      </c>
      <c r="AN573" s="1030">
        <f>INDEX(G573:R573,1,MATCH(Parametres!$B$3,G$1:R$1,0))*IF(OR(F573="L",F573="S",F573="I"),-1,1)</f>
        <v>-457285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349</v>
      </c>
      <c r="AW573" s="1030">
        <f t="shared" si="53"/>
        <v>66</v>
      </c>
      <c r="AX573" s="1030">
        <f>INDEX(V573:AG573,1,MATCH(Parametres!$B$3,V$1:AG$1,0))*IF(OR(C573="L",C573="S",C573="I"),-1,1)</f>
        <v>415</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-71612</v>
      </c>
      <c r="AM575" s="1030">
        <f t="shared" si="50"/>
        <v>-42019</v>
      </c>
      <c r="AN575" s="1030">
        <f>INDEX(G575:R575,1,MATCH(Parametres!$B$3,G$1:R$1,0))*IF(OR(F575="L",F575="S",F575="I"),-1,1)</f>
        <v>-113631</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44</v>
      </c>
      <c r="AW575" s="1030">
        <f t="shared" si="53"/>
        <v>28</v>
      </c>
      <c r="AX575" s="1030">
        <f>INDEX(V575:AG575,1,MATCH(Parametres!$B$3,V$1:AG$1,0))*IF(OR(C575="L",C575="S",C575="I"),-1,1)</f>
        <v>72</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-738832.26</v>
      </c>
      <c r="AM578" s="1030">
        <f t="shared" si="50"/>
        <v>-78472.689999999944</v>
      </c>
      <c r="AN578" s="1030">
        <f>INDEX(G578:R578,1,MATCH(Parametres!$B$3,G$1:R$1,0))*IF(OR(F578="L",F578="S",F578="I"),-1,1)</f>
        <v>-817304.95</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46</v>
      </c>
      <c r="AW578" s="1030">
        <f t="shared" si="53"/>
        <v>7</v>
      </c>
      <c r="AX578" s="1030">
        <f>INDEX(V578:AG578,1,MATCH(Parametres!$B$3,V$1:AG$1,0))*IF(OR(C578="L",C578="S",C578="I"),-1,1)</f>
        <v>53</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-375868.18</v>
      </c>
      <c r="AM579" s="1030">
        <f t="shared" si="50"/>
        <v>-126146</v>
      </c>
      <c r="AN579" s="1030">
        <f>INDEX(G579:R579,1,MATCH(Parametres!$B$3,G$1:R$1,0))*IF(OR(F579="L",F579="S",F579="I"),-1,1)</f>
        <v>-502014.18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6</v>
      </c>
      <c r="AW579" s="1030">
        <f t="shared" si="53"/>
        <v>2</v>
      </c>
      <c r="AX579" s="1030">
        <f>INDEX(V579:AG579,1,MATCH(Parametres!$B$3,V$1:AG$1,0))*IF(OR(C579="L",C579="S",C579="I"),-1,1)</f>
        <v>8</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-1714748.21</v>
      </c>
      <c r="AM580" s="1030">
        <f t="shared" ref="AM580:AM643" si="56">AN580-N(AL580)</f>
        <v>-604796.98</v>
      </c>
      <c r="AN580" s="1030">
        <f>INDEX(G580:R580,1,MATCH(Parametres!$B$3,G$1:R$1,0))*IF(OR(F580="L",F580="S",F580="I"),-1,1)</f>
        <v>-2319545.19</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66</v>
      </c>
      <c r="AW580" s="1030">
        <f t="shared" ref="AW580:AW643" si="59">AX580-N(AV580)</f>
        <v>23</v>
      </c>
      <c r="AX580" s="1030">
        <f>INDEX(V580:AG580,1,MATCH(Parametres!$B$3,V$1:AG$1,0))*IF(OR(C580="L",C580="S",C580="I"),-1,1)</f>
        <v>89</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-322895.82</v>
      </c>
      <c r="AM581" s="1030">
        <f t="shared" si="56"/>
        <v>-42127.339999999967</v>
      </c>
      <c r="AN581" s="1030">
        <f>INDEX(G581:R581,1,MATCH(Parametres!$B$3,G$1:R$1,0))*IF(OR(F581="L",F581="S",F581="I"),-1,1)</f>
        <v>-365023.16</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13</v>
      </c>
      <c r="AW581" s="1030">
        <f t="shared" si="59"/>
        <v>2</v>
      </c>
      <c r="AX581" s="1030">
        <f>INDEX(V581:AG581,1,MATCH(Parametres!$B$3,V$1:AG$1,0))*IF(OR(C581="L",C581="S",C581="I"),-1,1)</f>
        <v>15</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-120811.47</v>
      </c>
      <c r="AM583" s="1030">
        <f t="shared" si="56"/>
        <v>-19500</v>
      </c>
      <c r="AN583" s="1030">
        <f>INDEX(G583:R583,1,MATCH(Parametres!$B$3,G$1:R$1,0))*IF(OR(F583="L",F583="S",F583="I"),-1,1)</f>
        <v>-140311.47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5</v>
      </c>
      <c r="AW583" s="1030">
        <f t="shared" si="59"/>
        <v>1</v>
      </c>
      <c r="AX583" s="1030">
        <f>INDEX(V583:AG583,1,MATCH(Parametres!$B$3,V$1:AG$1,0))*IF(OR(C583="L",C583="S",C583="I"),-1,1)</f>
        <v>6</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-37400</v>
      </c>
      <c r="AN585" s="1030">
        <f>INDEX(G585:R585,1,MATCH(Parametres!$B$3,G$1:R$1,0))*IF(OR(F585="L",F585="S",F585="I"),-1,1)</f>
        <v>-37400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1</v>
      </c>
      <c r="AX585" s="1030">
        <f>INDEX(V585:AG585,1,MATCH(Parametres!$B$3,V$1:AG$1,0))*IF(OR(C585="L",C585="S",C585="I"),-1,1)</f>
        <v>1</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-264498.77</v>
      </c>
      <c r="AM587" s="1030">
        <f t="shared" si="56"/>
        <v>-85000</v>
      </c>
      <c r="AN587" s="1030">
        <f>INDEX(G587:R587,1,MATCH(Parametres!$B$3,G$1:R$1,0))*IF(OR(F587="L",F587="S",F587="I"),-1,1)</f>
        <v>-349498.77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14</v>
      </c>
      <c r="AW587" s="1030">
        <f t="shared" si="59"/>
        <v>3</v>
      </c>
      <c r="AX587" s="1030">
        <f>INDEX(V587:AG587,1,MATCH(Parametres!$B$3,V$1:AG$1,0))*IF(OR(C587="L",C587="S",C587="I"),-1,1)</f>
        <v>17</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-2623710.61</v>
      </c>
      <c r="AM589" s="1030">
        <f t="shared" si="56"/>
        <v>-462891.66000000015</v>
      </c>
      <c r="AN589" s="1030">
        <f>INDEX(G589:R589,1,MATCH(Parametres!$B$3,G$1:R$1,0))*IF(OR(F589="L",F589="S",F589="I"),-1,1)</f>
        <v>-3086602.27</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63</v>
      </c>
      <c r="AW589" s="1030">
        <f t="shared" si="59"/>
        <v>9</v>
      </c>
      <c r="AX589" s="1030">
        <f>INDEX(V589:AG589,1,MATCH(Parametres!$B$3,V$1:AG$1,0))*IF(OR(C589="L",C589="S",C589="I"),-1,1)</f>
        <v>72</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-667154</v>
      </c>
      <c r="AM591" s="1030">
        <f t="shared" si="56"/>
        <v>0</v>
      </c>
      <c r="AN591" s="1030">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43</v>
      </c>
      <c r="AW591" s="1030">
        <f t="shared" si="59"/>
        <v>0</v>
      </c>
      <c r="AX591" s="1030">
        <f>INDEX(V591:AG591,1,MATCH(Parametres!$B$3,V$1:AG$1,0))*IF(OR(C591="L",C591="S",C591="I"),-1,1)</f>
        <v>43</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-5079474.84</v>
      </c>
      <c r="AM592" s="1030">
        <f t="shared" si="56"/>
        <v>-637873</v>
      </c>
      <c r="AN592" s="1030">
        <f>INDEX(G592:R592,1,MATCH(Parametres!$B$3,G$1:R$1,0))*IF(OR(F592="L",F592="S",F592="I"),-1,1)</f>
        <v>-5717347.8399999999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294</v>
      </c>
      <c r="AW592" s="1030">
        <f t="shared" si="59"/>
        <v>44</v>
      </c>
      <c r="AX592" s="1030">
        <f>INDEX(V592:AG592,1,MATCH(Parametres!$B$3,V$1:AG$1,0))*IF(OR(C592="L",C592="S",C592="I"),-1,1)</f>
        <v>338</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-76675</v>
      </c>
      <c r="AM602" s="1030">
        <f t="shared" si="56"/>
        <v>-15251</v>
      </c>
      <c r="AN602" s="1030">
        <f>INDEX(G602:R602,1,MATCH(Parametres!$B$3,G$1:R$1,0))*IF(OR(F602="L",F602="S",F602="I"),-1,1)</f>
        <v>-91926</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25</v>
      </c>
      <c r="AW602" s="1030">
        <f t="shared" si="59"/>
        <v>5</v>
      </c>
      <c r="AX602" s="1030">
        <f>INDEX(V602:AG602,1,MATCH(Parametres!$B$3,V$1:AG$1,0))*IF(OR(C602="L",C602="S",C602="I"),-1,1)</f>
        <v>30</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-8770.64</v>
      </c>
      <c r="AM603" s="1030">
        <f t="shared" si="56"/>
        <v>-6627</v>
      </c>
      <c r="AN603" s="1030">
        <f>INDEX(G603:R603,1,MATCH(Parametres!$B$3,G$1:R$1,0))*IF(OR(F603="L",F603="S",F603="I"),-1,1)</f>
        <v>-15397.64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4</v>
      </c>
      <c r="AW603" s="1030">
        <f t="shared" si="59"/>
        <v>3</v>
      </c>
      <c r="AX603" s="1030">
        <f>INDEX(V603:AG603,1,MATCH(Parametres!$B$3,V$1:AG$1,0))*IF(OR(C603="L",C603="S",C603="I"),-1,1)</f>
        <v>7</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-12200.8</v>
      </c>
      <c r="AM604" s="1030">
        <f t="shared" si="56"/>
        <v>-3463.2400000000016</v>
      </c>
      <c r="AN604" s="1030">
        <f>INDEX(G604:R604,1,MATCH(Parametres!$B$3,G$1:R$1,0))*IF(OR(F604="L",F604="S",F604="I"),-1,1)</f>
        <v>-15664.04</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23</v>
      </c>
      <c r="AW604" s="1030">
        <f t="shared" si="59"/>
        <v>5</v>
      </c>
      <c r="AX604" s="1030">
        <f>INDEX(V604:AG604,1,MATCH(Parametres!$B$3,V$1:AG$1,0))*IF(OR(C604="L",C604="S",C604="I"),-1,1)</f>
        <v>28</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-1648</v>
      </c>
      <c r="AM605" s="1030">
        <f t="shared" si="56"/>
        <v>-599</v>
      </c>
      <c r="AN605" s="1030">
        <f>INDEX(G605:R605,1,MATCH(Parametres!$B$3,G$1:R$1,0))*IF(OR(F605="L",F605="S",F605="I"),-1,1)</f>
        <v>-2247</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2</v>
      </c>
      <c r="AW605" s="1030">
        <f t="shared" si="59"/>
        <v>1</v>
      </c>
      <c r="AX605" s="1030">
        <f>INDEX(V605:AG605,1,MATCH(Parametres!$B$3,V$1:AG$1,0))*IF(OR(C605="L",C605="S",C605="I"),-1,1)</f>
        <v>3</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-11595</v>
      </c>
      <c r="AM606" s="1030">
        <f t="shared" si="56"/>
        <v>-2275</v>
      </c>
      <c r="AN606" s="1030">
        <f>INDEX(G606:R606,1,MATCH(Parametres!$B$3,G$1:R$1,0))*IF(OR(F606="L",F606="S",F606="I"),-1,1)</f>
        <v>-13870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30</v>
      </c>
      <c r="AW606" s="1030">
        <f t="shared" si="59"/>
        <v>7</v>
      </c>
      <c r="AX606" s="1030">
        <f>INDEX(V606:AG606,1,MATCH(Parametres!$B$3,V$1:AG$1,0))*IF(OR(C606="L",C606="S",C606="I"),-1,1)</f>
        <v>37</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-4421230.2300000004</v>
      </c>
      <c r="AM609" s="1030">
        <f t="shared" si="56"/>
        <v>-202002.91999999993</v>
      </c>
      <c r="AN609" s="1030">
        <f>INDEX(G609:R609,1,MATCH(Parametres!$B$3,G$1:R$1,0))*IF(OR(F609="L",F609="S",F609="I"),-1,1)</f>
        <v>-4623233.1500000004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74</v>
      </c>
      <c r="AW609" s="1030">
        <f t="shared" si="59"/>
        <v>3</v>
      </c>
      <c r="AX609" s="1030">
        <f>INDEX(V609:AG609,1,MATCH(Parametres!$B$3,V$1:AG$1,0))*IF(OR(C609="L",C609="S",C609="I"),-1,1)</f>
        <v>77</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-516677.45</v>
      </c>
      <c r="AM610" s="1030">
        <f t="shared" si="56"/>
        <v>-233871.53999999998</v>
      </c>
      <c r="AN610" s="1030">
        <f>INDEX(G610:R610,1,MATCH(Parametres!$B$3,G$1:R$1,0))*IF(OR(F610="L",F610="S",F610="I"),-1,1)</f>
        <v>-750548.99</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9</v>
      </c>
      <c r="AW610" s="1030">
        <f t="shared" si="59"/>
        <v>4</v>
      </c>
      <c r="AX610" s="1030">
        <f>INDEX(V610:AG610,1,MATCH(Parametres!$B$3,V$1:AG$1,0))*IF(OR(C610="L",C610="S",C610="I"),-1,1)</f>
        <v>13</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-220738.17</v>
      </c>
      <c r="AM612" s="1030">
        <f t="shared" si="56"/>
        <v>-149839.81999999998</v>
      </c>
      <c r="AN612" s="1030">
        <f>INDEX(G612:R612,1,MATCH(Parametres!$B$3,G$1:R$1,0))*IF(OR(F612="L",F612="S",F612="I"),-1,1)</f>
        <v>-370577.99</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3</v>
      </c>
      <c r="AW612" s="1030">
        <f t="shared" si="59"/>
        <v>2</v>
      </c>
      <c r="AX612" s="1030">
        <f>INDEX(V612:AG612,1,MATCH(Parametres!$B$3,V$1:AG$1,0))*IF(OR(C612="L",C612="S",C612="I"),-1,1)</f>
        <v>5</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-2427310</v>
      </c>
      <c r="AM613" s="1030">
        <f t="shared" si="56"/>
        <v>-347042.66000000015</v>
      </c>
      <c r="AN613" s="1030">
        <f>INDEX(G613:R613,1,MATCH(Parametres!$B$3,G$1:R$1,0))*IF(OR(F613="L",F613="S",F613="I"),-1,1)</f>
        <v>-2774352.66</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6730</v>
      </c>
      <c r="AW613" s="1030">
        <f t="shared" si="59"/>
        <v>744</v>
      </c>
      <c r="AX613" s="1030">
        <f>INDEX(V613:AG613,1,MATCH(Parametres!$B$3,V$1:AG$1,0))*IF(OR(C613="L",C613="S",C613="I"),-1,1)</f>
        <v>7474</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-52942.29</v>
      </c>
      <c r="AM614" s="1030">
        <f t="shared" si="56"/>
        <v>-10625.32</v>
      </c>
      <c r="AN614" s="1030">
        <f>INDEX(G614:R614,1,MATCH(Parametres!$B$3,G$1:R$1,0))*IF(OR(F614="L",F614="S",F614="I"),-1,1)</f>
        <v>-63567.61</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508</v>
      </c>
      <c r="AW614" s="1030">
        <f t="shared" si="59"/>
        <v>83</v>
      </c>
      <c r="AX614" s="1030">
        <f>INDEX(V614:AG614,1,MATCH(Parametres!$B$3,V$1:AG$1,0))*IF(OR(C614="L",C614="S",C614="I"),-1,1)</f>
        <v>591</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-131940.34</v>
      </c>
      <c r="AM615" s="1030">
        <f t="shared" si="56"/>
        <v>-18658.260000000009</v>
      </c>
      <c r="AN615" s="1030">
        <f>INDEX(G615:R615,1,MATCH(Parametres!$B$3,G$1:R$1,0))*IF(OR(F615="L",F615="S",F615="I"),-1,1)</f>
        <v>-150598.6</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863</v>
      </c>
      <c r="AW615" s="1030">
        <f t="shared" si="59"/>
        <v>107</v>
      </c>
      <c r="AX615" s="1030">
        <f>INDEX(V615:AG615,1,MATCH(Parametres!$B$3,V$1:AG$1,0))*IF(OR(C615="L",C615="S",C615="I"),-1,1)</f>
        <v>970</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-513987.36</v>
      </c>
      <c r="AM616" s="1030">
        <f t="shared" si="56"/>
        <v>-46936.479999999981</v>
      </c>
      <c r="AN616" s="1030">
        <f>INDEX(G616:R616,1,MATCH(Parametres!$B$3,G$1:R$1,0))*IF(OR(F616="L",F616="S",F616="I"),-1,1)</f>
        <v>-560923.84</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3612</v>
      </c>
      <c r="AW616" s="1030">
        <f t="shared" si="59"/>
        <v>336</v>
      </c>
      <c r="AX616" s="1030">
        <f>INDEX(V616:AG616,1,MATCH(Parametres!$B$3,V$1:AG$1,0))*IF(OR(C616="L",C616="S",C616="I"),-1,1)</f>
        <v>3948</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-735760.77</v>
      </c>
      <c r="AM619" s="1030">
        <f t="shared" si="56"/>
        <v>-116016.64000000001</v>
      </c>
      <c r="AN619" s="1030">
        <f>INDEX(G619:R619,1,MATCH(Parametres!$B$3,G$1:R$1,0))*IF(OR(F619="L",F619="S",F619="I"),-1,1)</f>
        <v>-851777.41</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1531</v>
      </c>
      <c r="AW619" s="1030">
        <f t="shared" si="59"/>
        <v>178</v>
      </c>
      <c r="AX619" s="1030">
        <f>INDEX(V619:AG619,1,MATCH(Parametres!$B$3,V$1:AG$1,0))*IF(OR(C619="L",C619="S",C619="I"),-1,1)</f>
        <v>1709</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-56993.42</v>
      </c>
      <c r="AM620" s="1030">
        <f t="shared" si="56"/>
        <v>-7397.6900000000023</v>
      </c>
      <c r="AN620" s="1030">
        <f>INDEX(G620:R620,1,MATCH(Parametres!$B$3,G$1:R$1,0))*IF(OR(F620="L",F620="S",F620="I"),-1,1)</f>
        <v>-64391.11</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874</v>
      </c>
      <c r="AW620" s="1030">
        <f t="shared" si="59"/>
        <v>100</v>
      </c>
      <c r="AX620" s="1030">
        <f>INDEX(V620:AG620,1,MATCH(Parametres!$B$3,V$1:AG$1,0))*IF(OR(C620="L",C620="S",C620="I"),-1,1)</f>
        <v>974</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-299772.53000000003</v>
      </c>
      <c r="AM622" s="1030">
        <f t="shared" si="56"/>
        <v>-34509.509999999951</v>
      </c>
      <c r="AN622" s="1030">
        <f>INDEX(G622:R622,1,MATCH(Parametres!$B$3,G$1:R$1,0))*IF(OR(F622="L",F622="S",F622="I"),-1,1)</f>
        <v>-334282.03999999998</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368</v>
      </c>
      <c r="AW622" s="1030">
        <f t="shared" si="59"/>
        <v>45</v>
      </c>
      <c r="AX622" s="1030">
        <f>INDEX(V622:AG622,1,MATCH(Parametres!$B$3,V$1:AG$1,0))*IF(OR(C622="L",C622="S",C622="I"),-1,1)</f>
        <v>413</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-736687.74</v>
      </c>
      <c r="AM626" s="1030">
        <f t="shared" si="56"/>
        <v>-58464.849999999977</v>
      </c>
      <c r="AN626" s="1030">
        <f>INDEX(G626:R626,1,MATCH(Parametres!$B$3,G$1:R$1,0))*IF(OR(F626="L",F626="S",F626="I"),-1,1)</f>
        <v>-795152.59</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5195</v>
      </c>
      <c r="AW626" s="1030">
        <f t="shared" si="59"/>
        <v>486</v>
      </c>
      <c r="AX626" s="1030">
        <f>INDEX(V626:AG626,1,MATCH(Parametres!$B$3,V$1:AG$1,0))*IF(OR(C626="L",C626="S",C626="I"),-1,1)</f>
        <v>5681</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-373590.74</v>
      </c>
      <c r="AM629" s="1030">
        <f t="shared" si="56"/>
        <v>-40010.280000000028</v>
      </c>
      <c r="AN629" s="1030">
        <f>INDEX(G629:R629,1,MATCH(Parametres!$B$3,G$1:R$1,0))*IF(OR(F629="L",F629="S",F629="I"),-1,1)</f>
        <v>-413601.02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2140</v>
      </c>
      <c r="AW629" s="1030">
        <f t="shared" si="59"/>
        <v>224</v>
      </c>
      <c r="AX629" s="1030">
        <f>INDEX(V629:AG629,1,MATCH(Parametres!$B$3,V$1:AG$1,0))*IF(OR(C629="L",C629="S",C629="I"),-1,1)</f>
        <v>2364</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-159270.07</v>
      </c>
      <c r="AM630" s="1030">
        <f t="shared" si="56"/>
        <v>-20153.820000000007</v>
      </c>
      <c r="AN630" s="1030">
        <f>INDEX(G630:R630,1,MATCH(Parametres!$B$3,G$1:R$1,0))*IF(OR(F630="L",F630="S",F630="I"),-1,1)</f>
        <v>-179423.89</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1027</v>
      </c>
      <c r="AW630" s="1030">
        <f t="shared" si="59"/>
        <v>134</v>
      </c>
      <c r="AX630" s="1030">
        <f>INDEX(V630:AG630,1,MATCH(Parametres!$B$3,V$1:AG$1,0))*IF(OR(C630="L",C630="S",C630="I"),-1,1)</f>
        <v>1161</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-303806.59000000003</v>
      </c>
      <c r="AM638" s="1030">
        <f t="shared" si="56"/>
        <v>-50006.76999999996</v>
      </c>
      <c r="AN638" s="1030">
        <f>INDEX(G638:R638,1,MATCH(Parametres!$B$3,G$1:R$1,0))*IF(OR(F638="L",F638="S",F638="I"),-1,1)</f>
        <v>-353813.36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1824</v>
      </c>
      <c r="AW638" s="1030">
        <f t="shared" si="59"/>
        <v>192</v>
      </c>
      <c r="AX638" s="1030">
        <f>INDEX(V638:AG638,1,MATCH(Parametres!$B$3,V$1:AG$1,0))*IF(OR(C638="L",C638="S",C638="I"),-1,1)</f>
        <v>2016</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-115598.65</v>
      </c>
      <c r="AM641" s="1030">
        <f t="shared" si="56"/>
        <v>-10201.720000000001</v>
      </c>
      <c r="AN641" s="1030">
        <f>INDEX(G641:R641,1,MATCH(Parametres!$B$3,G$1:R$1,0))*IF(OR(F641="L",F641="S",F641="I"),-1,1)</f>
        <v>-125800.37</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2762</v>
      </c>
      <c r="AW641" s="1030">
        <f t="shared" si="59"/>
        <v>251</v>
      </c>
      <c r="AX641" s="1030">
        <f>INDEX(V641:AG641,1,MATCH(Parametres!$B$3,V$1:AG$1,0))*IF(OR(C641="L",C641="S",C641="I"),-1,1)</f>
        <v>3013</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-32927.9</v>
      </c>
      <c r="AM642" s="1030">
        <f t="shared" si="56"/>
        <v>-4346.3399999999965</v>
      </c>
      <c r="AN642" s="1030">
        <f>INDEX(G642:R642,1,MATCH(Parametres!$B$3,G$1:R$1,0))*IF(OR(F642="L",F642="S",F642="I"),-1,1)</f>
        <v>-37274.239999999998</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504</v>
      </c>
      <c r="AW642" s="1030">
        <f t="shared" si="59"/>
        <v>72</v>
      </c>
      <c r="AX642" s="1030">
        <f>INDEX(V642:AG642,1,MATCH(Parametres!$B$3,V$1:AG$1,0))*IF(OR(C642="L",C642="S",C642="I"),-1,1)</f>
        <v>576</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368118.1</v>
      </c>
      <c r="AM657" s="1030">
        <f t="shared" si="62"/>
        <v>44002</v>
      </c>
      <c r="AN657" s="1030">
        <f>INDEX(G657:R657,1,MATCH(Parametres!$B$3,G$1:R$1,0))*IF(OR(F657="L",F657="S",F657="I"),-1,1)</f>
        <v>412120.1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1082969.69</v>
      </c>
      <c r="AM659" s="1030">
        <f t="shared" si="62"/>
        <v>0</v>
      </c>
      <c r="AN659" s="1030">
        <f>INDEX(G659:R659,1,MATCH(Parametres!$B$3,G$1:R$1,0))*IF(OR(F659="L",F659="S",F659="I"),-1,1)</f>
        <v>1082969.69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1772648.07</v>
      </c>
      <c r="AM664" s="1030">
        <f t="shared" si="62"/>
        <v>113361.76000000001</v>
      </c>
      <c r="AN664" s="1030">
        <f>INDEX(G664:R664,1,MATCH(Parametres!$B$3,G$1:R$1,0))*IF(OR(F664="L",F664="S",F664="I"),-1,1)</f>
        <v>1886009.83</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194099.47</v>
      </c>
      <c r="AM667" s="1030">
        <f t="shared" si="62"/>
        <v>0</v>
      </c>
      <c r="AN667" s="1030">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4113581.74</v>
      </c>
      <c r="AM672" s="1030">
        <f t="shared" si="62"/>
        <v>935428.18999999948</v>
      </c>
      <c r="AN672" s="1030">
        <f>INDEX(G672:R672,1,MATCH(Parametres!$B$3,G$1:R$1,0))*IF(OR(F672="L",F672="S",F672="I"),-1,1)</f>
        <v>5049009.93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2278445.94</v>
      </c>
      <c r="AM673" s="1030">
        <f t="shared" si="62"/>
        <v>626698.85999999987</v>
      </c>
      <c r="AN673" s="1030">
        <f>INDEX(G673:R673,1,MATCH(Parametres!$B$3,G$1:R$1,0))*IF(OR(F673="L",F673="S",F673="I"),-1,1)</f>
        <v>2905144.8</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179376.28</v>
      </c>
      <c r="AM674" s="1030">
        <f t="shared" si="62"/>
        <v>36664.399999999994</v>
      </c>
      <c r="AN674" s="1030">
        <f>INDEX(G674:R674,1,MATCH(Parametres!$B$3,G$1:R$1,0))*IF(OR(F674="L",F674="S",F674="I"),-1,1)</f>
        <v>216040.68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2164203.79</v>
      </c>
      <c r="AM677" s="1030">
        <f t="shared" si="62"/>
        <v>388120.60999999987</v>
      </c>
      <c r="AN677" s="1030">
        <f>INDEX(G677:R677,1,MATCH(Parametres!$B$3,G$1:R$1,0))*IF(OR(F677="L",F677="S",F677="I"),-1,1)</f>
        <v>2552324.4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1838583.4</v>
      </c>
      <c r="AM678" s="1030">
        <f t="shared" si="62"/>
        <v>0</v>
      </c>
      <c r="AN678" s="1030">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1394634.23</v>
      </c>
      <c r="AM679" s="1030">
        <f t="shared" si="62"/>
        <v>321189.26</v>
      </c>
      <c r="AN679" s="1030">
        <f>INDEX(G679:R679,1,MATCH(Parametres!$B$3,G$1:R$1,0))*IF(OR(F679="L",F679="S",F679="I"),-1,1)</f>
        <v>1715823.49</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307477.23</v>
      </c>
      <c r="AM681" s="1030">
        <f t="shared" si="62"/>
        <v>39996</v>
      </c>
      <c r="AN681" s="1030">
        <f>INDEX(G681:R681,1,MATCH(Parametres!$B$3,G$1:R$1,0))*IF(OR(F681="L",F681="S",F681="I"),-1,1)</f>
        <v>347473.23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21015.9</v>
      </c>
      <c r="AM682" s="1030">
        <f t="shared" si="62"/>
        <v>4324.869999999999</v>
      </c>
      <c r="AN682" s="1030">
        <f>INDEX(G682:R682,1,MATCH(Parametres!$B$3,G$1:R$1,0))*IF(OR(F682="L",F682="S",F682="I"),-1,1)</f>
        <v>25340.77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1144</v>
      </c>
      <c r="AN684" s="1030">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244865.17</v>
      </c>
      <c r="AM686" s="1030">
        <f t="shared" si="62"/>
        <v>34759.279999999999</v>
      </c>
      <c r="AN686" s="1030">
        <f>INDEX(G686:R686,1,MATCH(Parametres!$B$3,G$1:R$1,0))*IF(OR(F686="L",F686="S",F686="I"),-1,1)</f>
        <v>279624.45</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36183</v>
      </c>
      <c r="AM688" s="1030">
        <f t="shared" si="62"/>
        <v>22043</v>
      </c>
      <c r="AN688" s="1030">
        <f>INDEX(G688:R688,1,MATCH(Parametres!$B$3,G$1:R$1,0))*IF(OR(F688="L",F688="S",F688="I"),-1,1)</f>
        <v>58226</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731949.22</v>
      </c>
      <c r="AM691" s="1030">
        <f t="shared" si="62"/>
        <v>78226</v>
      </c>
      <c r="AN691" s="1030">
        <f>INDEX(G691:R691,1,MATCH(Parametres!$B$3,G$1:R$1,0))*IF(OR(F691="L",F691="S",F691="I"),-1,1)</f>
        <v>810175.22</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360062.83</v>
      </c>
      <c r="AM692" s="1030">
        <f t="shared" si="62"/>
        <v>119659</v>
      </c>
      <c r="AN692" s="1030">
        <f>INDEX(G692:R692,1,MATCH(Parametres!$B$3,G$1:R$1,0))*IF(OR(F692="L",F692="S",F692="I"),-1,1)</f>
        <v>479721.83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1603066.5</v>
      </c>
      <c r="AM693" s="1030">
        <f t="shared" si="62"/>
        <v>562055.68999999994</v>
      </c>
      <c r="AN693" s="1030">
        <f>INDEX(G693:R693,1,MATCH(Parametres!$B$3,G$1:R$1,0))*IF(OR(F693="L",F693="S",F693="I"),-1,1)</f>
        <v>2165122.19</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291587.83</v>
      </c>
      <c r="AM694" s="1030">
        <f t="shared" si="62"/>
        <v>34775.76999999996</v>
      </c>
      <c r="AN694" s="1030">
        <f>INDEX(G694:R694,1,MATCH(Parametres!$B$3,G$1:R$1,0))*IF(OR(F694="L",F694="S",F694="I"),-1,1)</f>
        <v>326363.59999999998</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5</v>
      </c>
      <c r="AM695" s="1030">
        <f t="shared" si="62"/>
        <v>1</v>
      </c>
      <c r="AN695" s="1030">
        <f>INDEX(G695:R695,1,MATCH(Parametres!$B$3,G$1:R$1,0))*IF(OR(F695="L",F695="S",F695="I"),-1,1)</f>
        <v>6</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112765.14</v>
      </c>
      <c r="AM696" s="1030">
        <f t="shared" si="62"/>
        <v>16398.899999999994</v>
      </c>
      <c r="AN696" s="1030">
        <f>INDEX(G696:R696,1,MATCH(Parametres!$B$3,G$1:R$1,0))*IF(OR(F696="L",F696="S",F696="I"),-1,1)</f>
        <v>129164.04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4.01</v>
      </c>
      <c r="AM697" s="1030">
        <f t="shared" si="62"/>
        <v>1</v>
      </c>
      <c r="AN697" s="1030">
        <f>INDEX(G697:R697,1,MATCH(Parametres!$B$3,G$1:R$1,0))*IF(OR(F697="L",F697="S",F697="I"),-1,1)</f>
        <v>5.01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34296.92</v>
      </c>
      <c r="AN698" s="1030">
        <f>INDEX(G698:R698,1,MATCH(Parametres!$B$3,G$1:R$1,0))*IF(OR(F698="L",F698="S",F698="I"),-1,1)</f>
        <v>34294.92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5</v>
      </c>
      <c r="AM699" s="1030">
        <f t="shared" si="62"/>
        <v>1</v>
      </c>
      <c r="AN699" s="1030">
        <f>INDEX(G699:R699,1,MATCH(Parametres!$B$3,G$1:R$1,0))*IF(OR(F699="L",F699="S",F699="I"),-1,1)</f>
        <v>6</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264495.77</v>
      </c>
      <c r="AM700" s="1030">
        <f t="shared" si="62"/>
        <v>85000</v>
      </c>
      <c r="AN700" s="1030">
        <f>INDEX(G700:R700,1,MATCH(Parametres!$B$3,G$1:R$1,0))*IF(OR(F700="L",F700="S",F700="I"),-1,1)</f>
        <v>349495.77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2623292.7200000002</v>
      </c>
      <c r="AM701" s="1030">
        <f t="shared" si="62"/>
        <v>461491.19999999972</v>
      </c>
      <c r="AN701" s="1030">
        <f>INDEX(G701:R701,1,MATCH(Parametres!$B$3,G$1:R$1,0))*IF(OR(F701="L",F701="S",F701="I"),-1,1)</f>
        <v>3084783.92</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582279.81999999995</v>
      </c>
      <c r="AM703" s="1030">
        <f t="shared" si="62"/>
        <v>1130</v>
      </c>
      <c r="AN703" s="1030">
        <f>INDEX(G703:R703,1,MATCH(Parametres!$B$3,G$1:R$1,0))*IF(OR(F703="L",F703="S",F703="I"),-1,1)</f>
        <v>583409.81999999995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4168222.45</v>
      </c>
      <c r="AM704" s="1030">
        <f t="shared" si="62"/>
        <v>454818.13999999966</v>
      </c>
      <c r="AN704" s="1030">
        <f>INDEX(G704:R704,1,MATCH(Parametres!$B$3,G$1:R$1,0))*IF(OR(F704="L",F704="S",F704="I"),-1,1)</f>
        <v>4623040.59</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34185</v>
      </c>
      <c r="AM714" s="1030">
        <f t="shared" si="68"/>
        <v>6979</v>
      </c>
      <c r="AN714" s="1030">
        <f>INDEX(G714:R714,1,MATCH(Parametres!$B$3,G$1:R$1,0))*IF(OR(F714="L",F714="S",F714="I"),-1,1)</f>
        <v>41164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5268.22</v>
      </c>
      <c r="AM715" s="1030">
        <f t="shared" si="68"/>
        <v>3976.2</v>
      </c>
      <c r="AN715" s="1030">
        <f>INDEX(G715:R715,1,MATCH(Parametres!$B$3,G$1:R$1,0))*IF(OR(F715="L",F715="S",F715="I"),-1,1)</f>
        <v>9244.42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75</v>
      </c>
      <c r="AM717" s="1030">
        <f t="shared" si="68"/>
        <v>0</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4294936.88</v>
      </c>
      <c r="AM721" s="1030">
        <f t="shared" si="68"/>
        <v>187569.02000000048</v>
      </c>
      <c r="AN721" s="1030">
        <f>INDEX(G721:R721,1,MATCH(Parametres!$B$3,G$1:R$1,0))*IF(OR(F721="L",F721="S",F721="I"),-1,1)</f>
        <v>4482505.9000000004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500411.74</v>
      </c>
      <c r="AM722" s="1030">
        <f t="shared" si="68"/>
        <v>227075.68000000005</v>
      </c>
      <c r="AN722" s="1030">
        <f>INDEX(G722:R722,1,MATCH(Parametres!$B$3,G$1:R$1,0))*IF(OR(F722="L",F722="S",F722="I"),-1,1)</f>
        <v>727487.42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212127.09</v>
      </c>
      <c r="AM724" s="1030">
        <f t="shared" si="68"/>
        <v>148127.81999999998</v>
      </c>
      <c r="AN724" s="1030">
        <f>INDEX(G724:R724,1,MATCH(Parametres!$B$3,G$1:R$1,0))*IF(OR(F724="L",F724="S",F724="I"),-1,1)</f>
        <v>360254.91</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2008403.05</v>
      </c>
      <c r="AM725" s="1030">
        <f t="shared" si="68"/>
        <v>283184.72999999975</v>
      </c>
      <c r="AN725" s="1030">
        <f>INDEX(G725:R725,1,MATCH(Parametres!$B$3,G$1:R$1,0))*IF(OR(F725="L",F725="S",F725="I"),-1,1)</f>
        <v>2291587.7799999998</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36070.39</v>
      </c>
      <c r="AM726" s="1030">
        <f t="shared" si="68"/>
        <v>7302.8600000000006</v>
      </c>
      <c r="AN726" s="1030">
        <f>INDEX(G726:R726,1,MATCH(Parametres!$B$3,G$1:R$1,0))*IF(OR(F726="L",F726="S",F726="I"),-1,1)</f>
        <v>43373.25</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103155.73</v>
      </c>
      <c r="AM727" s="1030">
        <f t="shared" si="68"/>
        <v>14259.540000000008</v>
      </c>
      <c r="AN727" s="1030">
        <f>INDEX(G727:R727,1,MATCH(Parametres!$B$3,G$1:R$1,0))*IF(OR(F727="L",F727="S",F727="I"),-1,1)</f>
        <v>117415.27</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332253.84000000003</v>
      </c>
      <c r="AM728" s="1030">
        <f t="shared" si="68"/>
        <v>29751.739999999991</v>
      </c>
      <c r="AN728" s="1030">
        <f>INDEX(G728:R728,1,MATCH(Parametres!$B$3,G$1:R$1,0))*IF(OR(F728="L",F728="S",F728="I"),-1,1)</f>
        <v>362005.58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584712.52</v>
      </c>
      <c r="AM731" s="1030">
        <f t="shared" si="68"/>
        <v>92922.319999999949</v>
      </c>
      <c r="AN731" s="1030">
        <f>INDEX(G731:R731,1,MATCH(Parametres!$B$3,G$1:R$1,0))*IF(OR(F731="L",F731="S",F731="I"),-1,1)</f>
        <v>677634.84</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39692.04</v>
      </c>
      <c r="AM732" s="1030">
        <f t="shared" si="68"/>
        <v>5219.4799999999959</v>
      </c>
      <c r="AN732" s="1030">
        <f>INDEX(G732:R732,1,MATCH(Parametres!$B$3,G$1:R$1,0))*IF(OR(F732="L",F732="S",F732="I"),-1,1)</f>
        <v>44911.519999999997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233512.5</v>
      </c>
      <c r="AM734" s="1030">
        <f t="shared" si="68"/>
        <v>26308.690000000002</v>
      </c>
      <c r="AN734" s="1030">
        <f>INDEX(G734:R734,1,MATCH(Parametres!$B$3,G$1:R$1,0))*IF(OR(F734="L",F734="S",F734="I"),-1,1)</f>
        <v>259821.19</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-93442.74</v>
      </c>
      <c r="AM735" s="1030">
        <f t="shared" si="68"/>
        <v>-8344.1299999999901</v>
      </c>
      <c r="AN735" s="1030">
        <f>INDEX(G735:R735,1,MATCH(Parametres!$B$3,G$1:R$1,0))*IF(OR(F735="L",F735="S",F735="I"),-1,1)</f>
        <v>-101786.87</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-6771.92</v>
      </c>
      <c r="AN736" s="1030">
        <f>INDEX(G736:R736,1,MATCH(Parametres!$B$3,G$1:R$1,0))*IF(OR(F736="L",F736="S",F736="I"),-1,1)</f>
        <v>-6771.92</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145714.64000000001</v>
      </c>
      <c r="AM738" s="1030">
        <f t="shared" si="68"/>
        <v>10854.969999999972</v>
      </c>
      <c r="AN738" s="1030">
        <f>INDEX(G738:R738,1,MATCH(Parametres!$B$3,G$1:R$1,0))*IF(OR(F738="L",F738="S",F738="I"),-1,1)</f>
        <v>156569.60999999999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107237.85</v>
      </c>
      <c r="AM741" s="1030">
        <f t="shared" si="68"/>
        <v>11630.899999999994</v>
      </c>
      <c r="AN741" s="1030">
        <f>INDEX(G741:R741,1,MATCH(Parametres!$B$3,G$1:R$1,0))*IF(OR(F741="L",F741="S",F741="I"),-1,1)</f>
        <v>118868.75</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32259.15</v>
      </c>
      <c r="AM742" s="1030">
        <f t="shared" si="68"/>
        <v>4057.739999999998</v>
      </c>
      <c r="AN742" s="1030">
        <f>INDEX(G742:R742,1,MATCH(Parametres!$B$3,G$1:R$1,0))*IF(OR(F742="L",F742="S",F742="I"),-1,1)</f>
        <v>36316.89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15420.45</v>
      </c>
      <c r="AM748" s="1030">
        <f t="shared" si="68"/>
        <v>2570.5499999999993</v>
      </c>
      <c r="AN748" s="1030">
        <f>INDEX(G748:R748,1,MATCH(Parametres!$B$3,G$1:R$1,0))*IF(OR(F748="L",F748="S",F748="I"),-1,1)</f>
        <v>17991</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267731</v>
      </c>
      <c r="AM750" s="1030">
        <f t="shared" si="68"/>
        <v>43368.409999999974</v>
      </c>
      <c r="AN750" s="1030">
        <f>INDEX(G750:R750,1,MATCH(Parametres!$B$3,G$1:R$1,0))*IF(OR(F750="L",F750="S",F750="I"),-1,1)</f>
        <v>311099.40999999997</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83189.91</v>
      </c>
      <c r="AM753" s="1030">
        <f t="shared" si="68"/>
        <v>7670.6999999999971</v>
      </c>
      <c r="AN753" s="1030">
        <f>INDEX(G753:R753,1,MATCH(Parametres!$B$3,G$1:R$1,0))*IF(OR(F753="L",F753="S",F753="I"),-1,1)</f>
        <v>90860.61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28899.21</v>
      </c>
      <c r="AM754" s="1030">
        <f t="shared" si="68"/>
        <v>3786.4300000000003</v>
      </c>
      <c r="AN754" s="1030">
        <f>INDEX(G754:R754,1,MATCH(Parametres!$B$3,G$1:R$1,0))*IF(OR(F754="L",F754="S",F754="I"),-1,1)</f>
        <v>32685.64</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-86.29</v>
      </c>
      <c r="AM767" s="1030">
        <f t="shared" si="68"/>
        <v>0</v>
      </c>
      <c r="AN767" s="1030">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1</v>
      </c>
      <c r="AW767" s="1030">
        <f t="shared" si="71"/>
        <v>0</v>
      </c>
      <c r="AX767" s="1030">
        <f>INDEX(V767:AG767,1,MATCH(Parametres!$B$3,V$1:AG$1,0))*IF(OR(C767="L",C767="S",C767="I"),-1,1)</f>
        <v>1</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-696519</v>
      </c>
      <c r="AM769" s="1030">
        <f t="shared" si="68"/>
        <v>-111634</v>
      </c>
      <c r="AN769" s="1030">
        <f>INDEX(G769:R769,1,MATCH(Parametres!$B$3,G$1:R$1,0))*IF(OR(F769="L",F769="S",F769="I"),-1,1)</f>
        <v>-808153</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449</v>
      </c>
      <c r="AW769" s="1030">
        <f t="shared" si="71"/>
        <v>101</v>
      </c>
      <c r="AX769" s="1030">
        <f>INDEX(V769:AG769,1,MATCH(Parametres!$B$3,V$1:AG$1,0))*IF(OR(C769="L",C769="S",C769="I"),-1,1)</f>
        <v>550</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-158925</v>
      </c>
      <c r="AM772" s="1030">
        <f t="shared" ref="AM772:AM792" si="74">AN772-N(AL772)</f>
        <v>-28875</v>
      </c>
      <c r="AN772" s="1030">
        <f>INDEX(G772:R772,1,MATCH(Parametres!$B$3,G$1:R$1,0))*IF(OR(F772="L",F772="S",F772="I"),-1,1)</f>
        <v>-187800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7</v>
      </c>
      <c r="AW772" s="1030">
        <f t="shared" ref="AW772:AW792" si="77">AX772-N(AV772)</f>
        <v>1</v>
      </c>
      <c r="AX772" s="1030">
        <f>INDEX(V772:AG772,1,MATCH(Parametres!$B$3,V$1:AG$1,0))*IF(OR(C772="L",C772="S",C772="I"),-1,1)</f>
        <v>8</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-211528.47</v>
      </c>
      <c r="AM773" s="1030">
        <f t="shared" si="74"/>
        <v>-1158.2300000000105</v>
      </c>
      <c r="AN773" s="1030">
        <f>INDEX(G773:R773,1,MATCH(Parametres!$B$3,G$1:R$1,0))*IF(OR(F773="L",F773="S",F773="I"),-1,1)</f>
        <v>-212686.7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28</v>
      </c>
      <c r="AW773" s="1030">
        <f t="shared" si="77"/>
        <v>0</v>
      </c>
      <c r="AX773" s="1030">
        <f>INDEX(V773:AG773,1,MATCH(Parametres!$B$3,V$1:AG$1,0))*IF(OR(C773="L",C773="S",C773="I"),-1,1)</f>
        <v>28</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42568.43</v>
      </c>
      <c r="AM776" s="1030">
        <f t="shared" si="74"/>
        <v>4238.6100000000006</v>
      </c>
      <c r="AN776" s="1030">
        <f>INDEX(G776:R776,1,MATCH(Parametres!$B$3,G$1:R$1,0))*IF(OR(F776="L",F776="S",F776="I"),-1,1)</f>
        <v>46807.040000000001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9740.69</v>
      </c>
      <c r="AN782" s="1030">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t="str">
        <f>IFERROR(INDEX(G3:R3,1,MATCH(Parametres!$B$3,G$1:R$1,0)-1)*IF(OR(F3="L",F3="S",F3="I"),-1,1),"")</f>
        <v/>
      </c>
      <c r="AM3" s="1030" t="e">
        <f>AN3-N(AL3)</f>
        <v>#N/A</v>
      </c>
      <c r="AN3" s="1030" t="e">
        <f>INDEX(G3:R3,1,MATCH(Parametres!$B$3,G$1:R$1,0))*IF(OR(F3="L",F3="S",F3="I"),-1,1)</f>
        <v>#N/A</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t="str">
        <f>IFERROR(INDEX(V3:AG3,1,MATCH(Parametres!$B$3,V$1:AG$1,0)-1)*IF(OR(C3="L",C3="S",C3="I"),-1,1),"")</f>
        <v/>
      </c>
      <c r="AW3" s="1030" t="e">
        <f>AX3-AV3</f>
        <v>#N/A</v>
      </c>
      <c r="AX3" s="1030" t="e">
        <f>INDEX(V3:AG3,1,MATCH(Parametres!$B$3,V$1:AG$1,0))*IF(OR(C3="L",C3="S",C3="I"),-1,1)</f>
        <v>#N/A</v>
      </c>
      <c r="AY3" s="598" t="s">
        <v>337</v>
      </c>
      <c r="AZ3" s="598" t="e">
        <f>+VLOOKUP($AJ3,Data_Validation!$A:$E,5,0)</f>
        <v>#N/A</v>
      </c>
    </row>
    <row r="4" spans="1:52" ht="15" customHeight="1">
      <c r="AJ4" s="1030">
        <f t="shared" ref="AJ4:AK67" si="0">C4</f>
        <v>0</v>
      </c>
      <c r="AK4" s="1030">
        <f t="shared" si="0"/>
        <v>0</v>
      </c>
      <c r="AL4" s="1030" t="str">
        <f>IFERROR(INDEX(G4:R4,1,MATCH(Parametres!$B$3,G$1:R$1,0)-1)*IF(OR(F4="L",F4="S",F4="I"),-1,1),"")</f>
        <v/>
      </c>
      <c r="AM4" s="1030" t="e">
        <f t="shared" ref="AM4:AM67" si="1">AN4-N(AL4)</f>
        <v>#N/A</v>
      </c>
      <c r="AN4" s="1030" t="e">
        <f>INDEX(G4:R4,1,MATCH(Parametres!$B$3,G$1:R$1,0))*IF(OR(F4="L",F4="S",F4="I"),-1,1)</f>
        <v>#N/A</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t="str">
        <f>IFERROR(INDEX(V4:AG4,1,MATCH(Parametres!$B$3,V$1:AG$1,0)-1)*IF(OR(C4="L",C4="S",C4="I"),-1,1),"")</f>
        <v/>
      </c>
      <c r="AW4" s="1030" t="e">
        <f t="shared" ref="AW4:AW67" si="3">AX4-AV4</f>
        <v>#N/A</v>
      </c>
      <c r="AX4" s="1030" t="e">
        <f>INDEX(V4:AG4,1,MATCH(Parametres!$B$3,V$1:AG$1,0))*IF(OR(C4="L",C4="S",C4="I"),-1,1)</f>
        <v>#N/A</v>
      </c>
      <c r="AY4" s="598" t="s">
        <v>337</v>
      </c>
      <c r="AZ4" s="598" t="e">
        <f>+VLOOKUP($AJ4,Data_Validation!$A:$E,5,0)</f>
        <v>#N/A</v>
      </c>
    </row>
    <row r="5" spans="1:52" ht="15.75" customHeight="1">
      <c r="AJ5" s="1030">
        <f t="shared" si="0"/>
        <v>0</v>
      </c>
      <c r="AK5" s="1030">
        <f t="shared" si="0"/>
        <v>0</v>
      </c>
      <c r="AL5" s="1030" t="str">
        <f>IFERROR(INDEX(G5:R5,1,MATCH(Parametres!$B$3,G$1:R$1,0)-1)*IF(OR(F5="L",F5="S",F5="I"),-1,1),"")</f>
        <v/>
      </c>
      <c r="AM5" s="1030" t="e">
        <f t="shared" si="1"/>
        <v>#N/A</v>
      </c>
      <c r="AN5" s="1030" t="e">
        <f>INDEX(G5:R5,1,MATCH(Parametres!$B$3,G$1:R$1,0))*IF(OR(F5="L",F5="S",F5="I"),-1,1)</f>
        <v>#N/A</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t="str">
        <f>IFERROR(INDEX(V5:AG5,1,MATCH(Parametres!$B$3,V$1:AG$1,0)-1)*IF(OR(C5="L",C5="S",C5="I"),-1,1),"")</f>
        <v/>
      </c>
      <c r="AW5" s="1030" t="e">
        <f t="shared" si="3"/>
        <v>#N/A</v>
      </c>
      <c r="AX5" s="1030" t="e">
        <f>INDEX(V5:AG5,1,MATCH(Parametres!$B$3,V$1:AG$1,0))*IF(OR(C5="L",C5="S",C5="I"),-1,1)</f>
        <v>#N/A</v>
      </c>
      <c r="AY5" s="598" t="s">
        <v>337</v>
      </c>
      <c r="AZ5" s="598" t="e">
        <f>+VLOOKUP($AJ5,Data_Validation!$A:$E,5,0)</f>
        <v>#N/A</v>
      </c>
    </row>
    <row r="6" spans="1:52" ht="15.75" customHeight="1">
      <c r="AJ6" s="1030">
        <f t="shared" si="0"/>
        <v>0</v>
      </c>
      <c r="AK6" s="1030">
        <f t="shared" si="0"/>
        <v>0</v>
      </c>
      <c r="AL6" s="1030" t="str">
        <f>IFERROR(INDEX(G6:R6,1,MATCH(Parametres!$B$3,G$1:R$1,0)-1)*IF(OR(F6="L",F6="S",F6="I"),-1,1),"")</f>
        <v/>
      </c>
      <c r="AM6" s="1030" t="e">
        <f t="shared" si="1"/>
        <v>#N/A</v>
      </c>
      <c r="AN6" s="1030" t="e">
        <f>INDEX(G6:R6,1,MATCH(Parametres!$B$3,G$1:R$1,0))*IF(OR(F6="L",F6="S",F6="I"),-1,1)</f>
        <v>#N/A</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t="str">
        <f>IFERROR(INDEX(V6:AG6,1,MATCH(Parametres!$B$3,V$1:AG$1,0)-1)*IF(OR(C6="L",C6="S",C6="I"),-1,1),"")</f>
        <v/>
      </c>
      <c r="AW6" s="1030" t="e">
        <f t="shared" si="3"/>
        <v>#N/A</v>
      </c>
      <c r="AX6" s="1030" t="e">
        <f>INDEX(V6:AG6,1,MATCH(Parametres!$B$3,V$1:AG$1,0))*IF(OR(C6="L",C6="S",C6="I"),-1,1)</f>
        <v>#N/A</v>
      </c>
      <c r="AY6" s="598" t="s">
        <v>337</v>
      </c>
      <c r="AZ6" s="598" t="e">
        <f>+VLOOKUP($AJ6,Data_Validation!$A:$E,5,0)</f>
        <v>#N/A</v>
      </c>
    </row>
    <row r="7" spans="1:52" ht="15" customHeight="1">
      <c r="AJ7" s="1030">
        <f t="shared" si="0"/>
        <v>0</v>
      </c>
      <c r="AK7" s="1030">
        <f t="shared" si="0"/>
        <v>0</v>
      </c>
      <c r="AL7" s="1030" t="str">
        <f>IFERROR(INDEX(G7:R7,1,MATCH(Parametres!$B$3,G$1:R$1,0)-1)*IF(OR(F7="L",F7="S",F7="I"),-1,1),"")</f>
        <v/>
      </c>
      <c r="AM7" s="1030" t="e">
        <f t="shared" si="1"/>
        <v>#N/A</v>
      </c>
      <c r="AN7" s="1030" t="e">
        <f>INDEX(G7:R7,1,MATCH(Parametres!$B$3,G$1:R$1,0))*IF(OR(F7="L",F7="S",F7="I"),-1,1)</f>
        <v>#N/A</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t="str">
        <f>IFERROR(INDEX(V7:AG7,1,MATCH(Parametres!$B$3,V$1:AG$1,0)-1)*IF(OR(C7="L",C7="S",C7="I"),-1,1),"")</f>
        <v/>
      </c>
      <c r="AW7" s="1030" t="e">
        <f t="shared" si="3"/>
        <v>#N/A</v>
      </c>
      <c r="AX7" s="1030" t="e">
        <f>INDEX(V7:AG7,1,MATCH(Parametres!$B$3,V$1:AG$1,0))*IF(OR(C7="L",C7="S",C7="I"),-1,1)</f>
        <v>#N/A</v>
      </c>
      <c r="AY7" s="598" t="s">
        <v>337</v>
      </c>
      <c r="AZ7" s="598" t="e">
        <f>+VLOOKUP($AJ7,Data_Validation!$A:$E,5,0)</f>
        <v>#N/A</v>
      </c>
    </row>
    <row r="8" spans="1:52" ht="15" customHeight="1">
      <c r="AJ8" s="1030">
        <f t="shared" si="0"/>
        <v>0</v>
      </c>
      <c r="AK8" s="1030">
        <f t="shared" si="0"/>
        <v>0</v>
      </c>
      <c r="AL8" s="1030" t="str">
        <f>IFERROR(INDEX(G8:R8,1,MATCH(Parametres!$B$3,G$1:R$1,0)-1)*IF(OR(F8="L",F8="S",F8="I"),-1,1),"")</f>
        <v/>
      </c>
      <c r="AM8" s="1030" t="e">
        <f t="shared" si="1"/>
        <v>#N/A</v>
      </c>
      <c r="AN8" s="1030" t="e">
        <f>INDEX(G8:R8,1,MATCH(Parametres!$B$3,G$1:R$1,0))*IF(OR(F8="L",F8="S",F8="I"),-1,1)</f>
        <v>#N/A</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t="str">
        <f>IFERROR(INDEX(V8:AG8,1,MATCH(Parametres!$B$3,V$1:AG$1,0)-1)*IF(OR(C8="L",C8="S",C8="I"),-1,1),"")</f>
        <v/>
      </c>
      <c r="AW8" s="1030" t="e">
        <f t="shared" si="3"/>
        <v>#N/A</v>
      </c>
      <c r="AX8" s="1030" t="e">
        <f>INDEX(V8:AG8,1,MATCH(Parametres!$B$3,V$1:AG$1,0))*IF(OR(C8="L",C8="S",C8="I"),-1,1)</f>
        <v>#N/A</v>
      </c>
      <c r="AY8" s="598" t="s">
        <v>337</v>
      </c>
      <c r="AZ8" s="598" t="e">
        <f>+VLOOKUP($AJ8,Data_Validation!$A:$E,5,0)</f>
        <v>#N/A</v>
      </c>
    </row>
    <row r="9" spans="1:52" ht="15" customHeight="1">
      <c r="AJ9" s="1030">
        <f t="shared" si="0"/>
        <v>0</v>
      </c>
      <c r="AK9" s="1030">
        <f t="shared" si="0"/>
        <v>0</v>
      </c>
      <c r="AL9" s="1030" t="str">
        <f>IFERROR(INDEX(G9:R9,1,MATCH(Parametres!$B$3,G$1:R$1,0)-1)*IF(OR(F9="L",F9="S",F9="I"),-1,1),"")</f>
        <v/>
      </c>
      <c r="AM9" s="1030" t="e">
        <f t="shared" si="1"/>
        <v>#N/A</v>
      </c>
      <c r="AN9" s="1030" t="e">
        <f>INDEX(G9:R9,1,MATCH(Parametres!$B$3,G$1:R$1,0))*IF(OR(F9="L",F9="S",F9="I"),-1,1)</f>
        <v>#N/A</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t="str">
        <f>IFERROR(INDEX(V9:AG9,1,MATCH(Parametres!$B$3,V$1:AG$1,0)-1)*IF(OR(C9="L",C9="S",C9="I"),-1,1),"")</f>
        <v/>
      </c>
      <c r="AW9" s="1030" t="e">
        <f t="shared" si="3"/>
        <v>#N/A</v>
      </c>
      <c r="AX9" s="1030" t="e">
        <f>INDEX(V9:AG9,1,MATCH(Parametres!$B$3,V$1:AG$1,0))*IF(OR(C9="L",C9="S",C9="I"),-1,1)</f>
        <v>#N/A</v>
      </c>
      <c r="AY9" s="598" t="s">
        <v>337</v>
      </c>
      <c r="AZ9" s="598" t="e">
        <f>+VLOOKUP($AJ9,Data_Validation!$A:$E,5,0)</f>
        <v>#N/A</v>
      </c>
    </row>
    <row r="10" spans="1:52" ht="15" customHeight="1">
      <c r="AJ10" s="1030">
        <f t="shared" si="0"/>
        <v>0</v>
      </c>
      <c r="AK10" s="1030">
        <f t="shared" si="0"/>
        <v>0</v>
      </c>
      <c r="AL10" s="1030" t="str">
        <f>IFERROR(INDEX(G10:R10,1,MATCH(Parametres!$B$3,G$1:R$1,0)-1)*IF(OR(F10="L",F10="S",F10="I"),-1,1),"")</f>
        <v/>
      </c>
      <c r="AM10" s="1030" t="e">
        <f t="shared" si="1"/>
        <v>#N/A</v>
      </c>
      <c r="AN10" s="1030" t="e">
        <f>INDEX(G10:R10,1,MATCH(Parametres!$B$3,G$1:R$1,0))*IF(OR(F10="L",F10="S",F10="I"),-1,1)</f>
        <v>#N/A</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t="str">
        <f>IFERROR(INDEX(V10:AG10,1,MATCH(Parametres!$B$3,V$1:AG$1,0)-1)*IF(OR(C10="L",C10="S",C10="I"),-1,1),"")</f>
        <v/>
      </c>
      <c r="AW10" s="1030" t="e">
        <f t="shared" si="3"/>
        <v>#N/A</v>
      </c>
      <c r="AX10" s="1030" t="e">
        <f>INDEX(V10:AG10,1,MATCH(Parametres!$B$3,V$1:AG$1,0))*IF(OR(C10="L",C10="S",C10="I"),-1,1)</f>
        <v>#N/A</v>
      </c>
      <c r="AY10" s="598" t="s">
        <v>337</v>
      </c>
      <c r="AZ10" s="598" t="e">
        <f>+VLOOKUP($AJ10,Data_Validation!$A:$E,5,0)</f>
        <v>#N/A</v>
      </c>
    </row>
    <row r="11" spans="1:52" ht="15" customHeight="1">
      <c r="AJ11" s="1030">
        <f t="shared" si="0"/>
        <v>0</v>
      </c>
      <c r="AK11" s="1030">
        <f t="shared" si="0"/>
        <v>0</v>
      </c>
      <c r="AL11" s="1030" t="str">
        <f>IFERROR(INDEX(G11:R11,1,MATCH(Parametres!$B$3,G$1:R$1,0)-1)*IF(OR(F11="L",F11="S",F11="I"),-1,1),"")</f>
        <v/>
      </c>
      <c r="AM11" s="1030" t="e">
        <f t="shared" si="1"/>
        <v>#N/A</v>
      </c>
      <c r="AN11" s="1030" t="e">
        <f>INDEX(G11:R11,1,MATCH(Parametres!$B$3,G$1:R$1,0))*IF(OR(F11="L",F11="S",F11="I"),-1,1)</f>
        <v>#N/A</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t="str">
        <f>IFERROR(INDEX(V11:AG11,1,MATCH(Parametres!$B$3,V$1:AG$1,0)-1)*IF(OR(C11="L",C11="S",C11="I"),-1,1),"")</f>
        <v/>
      </c>
      <c r="AW11" s="1030" t="e">
        <f t="shared" si="3"/>
        <v>#N/A</v>
      </c>
      <c r="AX11" s="1030" t="e">
        <f>INDEX(V11:AG11,1,MATCH(Parametres!$B$3,V$1:AG$1,0))*IF(OR(C11="L",C11="S",C11="I"),-1,1)</f>
        <v>#N/A</v>
      </c>
      <c r="AY11" s="598" t="s">
        <v>337</v>
      </c>
      <c r="AZ11" s="598" t="e">
        <f>+VLOOKUP($AJ11,Data_Validation!$A:$E,5,0)</f>
        <v>#N/A</v>
      </c>
    </row>
    <row r="12" spans="1:52" ht="15" customHeight="1">
      <c r="AJ12" s="1030">
        <f t="shared" si="0"/>
        <v>0</v>
      </c>
      <c r="AK12" s="1030">
        <f t="shared" si="0"/>
        <v>0</v>
      </c>
      <c r="AL12" s="1030" t="str">
        <f>IFERROR(INDEX(G12:R12,1,MATCH(Parametres!$B$3,G$1:R$1,0)-1)*IF(OR(F12="L",F12="S",F12="I"),-1,1),"")</f>
        <v/>
      </c>
      <c r="AM12" s="1030" t="e">
        <f t="shared" si="1"/>
        <v>#N/A</v>
      </c>
      <c r="AN12" s="1030" t="e">
        <f>INDEX(G12:R12,1,MATCH(Parametres!$B$3,G$1:R$1,0))*IF(OR(F12="L",F12="S",F12="I"),-1,1)</f>
        <v>#N/A</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t="str">
        <f>IFERROR(INDEX(V12:AG12,1,MATCH(Parametres!$B$3,V$1:AG$1,0)-1)*IF(OR(C12="L",C12="S",C12="I"),-1,1),"")</f>
        <v/>
      </c>
      <c r="AW12" s="1030" t="e">
        <f t="shared" si="3"/>
        <v>#N/A</v>
      </c>
      <c r="AX12" s="1030" t="e">
        <f>INDEX(V12:AG12,1,MATCH(Parametres!$B$3,V$1:AG$1,0))*IF(OR(C12="L",C12="S",C12="I"),-1,1)</f>
        <v>#N/A</v>
      </c>
      <c r="AY12" s="598" t="s">
        <v>337</v>
      </c>
      <c r="AZ12" s="598" t="e">
        <f>+VLOOKUP($AJ12,Data_Validation!$A:$E,5,0)</f>
        <v>#N/A</v>
      </c>
    </row>
    <row r="13" spans="1:52" ht="15" customHeight="1">
      <c r="AJ13" s="1030">
        <f t="shared" si="0"/>
        <v>0</v>
      </c>
      <c r="AK13" s="1030">
        <f t="shared" si="0"/>
        <v>0</v>
      </c>
      <c r="AL13" s="1030" t="str">
        <f>IFERROR(INDEX(G13:R13,1,MATCH(Parametres!$B$3,G$1:R$1,0)-1)*IF(OR(F13="L",F13="S",F13="I"),-1,1),"")</f>
        <v/>
      </c>
      <c r="AM13" s="1030" t="e">
        <f t="shared" si="1"/>
        <v>#N/A</v>
      </c>
      <c r="AN13" s="1030" t="e">
        <f>INDEX(G13:R13,1,MATCH(Parametres!$B$3,G$1:R$1,0))*IF(OR(F13="L",F13="S",F13="I"),-1,1)</f>
        <v>#N/A</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t="str">
        <f>IFERROR(INDEX(V13:AG13,1,MATCH(Parametres!$B$3,V$1:AG$1,0)-1)*IF(OR(C13="L",C13="S",C13="I"),-1,1),"")</f>
        <v/>
      </c>
      <c r="AW13" s="1030" t="e">
        <f t="shared" si="3"/>
        <v>#N/A</v>
      </c>
      <c r="AX13" s="1030" t="e">
        <f>INDEX(V13:AG13,1,MATCH(Parametres!$B$3,V$1:AG$1,0))*IF(OR(C13="L",C13="S",C13="I"),-1,1)</f>
        <v>#N/A</v>
      </c>
      <c r="AY13" s="598" t="s">
        <v>337</v>
      </c>
      <c r="AZ13" s="598" t="e">
        <f>+VLOOKUP($AJ13,Data_Validation!$A:$E,5,0)</f>
        <v>#N/A</v>
      </c>
    </row>
    <row r="14" spans="1:52" ht="15" customHeight="1">
      <c r="AJ14" s="1030">
        <f t="shared" si="0"/>
        <v>0</v>
      </c>
      <c r="AK14" s="1030">
        <f t="shared" si="0"/>
        <v>0</v>
      </c>
      <c r="AL14" s="1030" t="str">
        <f>IFERROR(INDEX(G14:R14,1,MATCH(Parametres!$B$3,G$1:R$1,0)-1)*IF(OR(F14="L",F14="S",F14="I"),-1,1),"")</f>
        <v/>
      </c>
      <c r="AM14" s="1030" t="e">
        <f t="shared" si="1"/>
        <v>#N/A</v>
      </c>
      <c r="AN14" s="1030" t="e">
        <f>INDEX(G14:R14,1,MATCH(Parametres!$B$3,G$1:R$1,0))*IF(OR(F14="L",F14="S",F14="I"),-1,1)</f>
        <v>#N/A</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t="str">
        <f>IFERROR(INDEX(V14:AG14,1,MATCH(Parametres!$B$3,V$1:AG$1,0)-1)*IF(OR(C14="L",C14="S",C14="I"),-1,1),"")</f>
        <v/>
      </c>
      <c r="AW14" s="1030" t="e">
        <f t="shared" si="3"/>
        <v>#N/A</v>
      </c>
      <c r="AX14" s="1030" t="e">
        <f>INDEX(V14:AG14,1,MATCH(Parametres!$B$3,V$1:AG$1,0))*IF(OR(C14="L",C14="S",C14="I"),-1,1)</f>
        <v>#N/A</v>
      </c>
      <c r="AY14" s="598" t="s">
        <v>337</v>
      </c>
      <c r="AZ14" s="598" t="e">
        <f>+VLOOKUP($AJ14,Data_Validation!$A:$E,5,0)</f>
        <v>#N/A</v>
      </c>
    </row>
    <row r="15" spans="1:52" ht="15" customHeight="1">
      <c r="AJ15" s="1030">
        <f t="shared" si="0"/>
        <v>0</v>
      </c>
      <c r="AK15" s="1030">
        <f t="shared" si="0"/>
        <v>0</v>
      </c>
      <c r="AL15" s="1030" t="str">
        <f>IFERROR(INDEX(G15:R15,1,MATCH(Parametres!$B$3,G$1:R$1,0)-1)*IF(OR(F15="L",F15="S",F15="I"),-1,1),"")</f>
        <v/>
      </c>
      <c r="AM15" s="1030" t="e">
        <f t="shared" si="1"/>
        <v>#N/A</v>
      </c>
      <c r="AN15" s="1030" t="e">
        <f>INDEX(G15:R15,1,MATCH(Parametres!$B$3,G$1:R$1,0))*IF(OR(F15="L",F15="S",F15="I"),-1,1)</f>
        <v>#N/A</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t="str">
        <f>IFERROR(INDEX(V15:AG15,1,MATCH(Parametres!$B$3,V$1:AG$1,0)-1)*IF(OR(C15="L",C15="S",C15="I"),-1,1),"")</f>
        <v/>
      </c>
      <c r="AW15" s="1030" t="e">
        <f t="shared" si="3"/>
        <v>#N/A</v>
      </c>
      <c r="AX15" s="1030" t="e">
        <f>INDEX(V15:AG15,1,MATCH(Parametres!$B$3,V$1:AG$1,0))*IF(OR(C15="L",C15="S",C15="I"),-1,1)</f>
        <v>#N/A</v>
      </c>
      <c r="AY15" s="598" t="s">
        <v>337</v>
      </c>
      <c r="AZ15" s="598" t="e">
        <f>+VLOOKUP($AJ15,Data_Validation!$A:$E,5,0)</f>
        <v>#N/A</v>
      </c>
    </row>
    <row r="16" spans="1:52" ht="15" customHeight="1">
      <c r="AJ16" s="1030">
        <f t="shared" si="0"/>
        <v>0</v>
      </c>
      <c r="AK16" s="1030">
        <f t="shared" si="0"/>
        <v>0</v>
      </c>
      <c r="AL16" s="1030" t="str">
        <f>IFERROR(INDEX(G16:R16,1,MATCH(Parametres!$B$3,G$1:R$1,0)-1)*IF(OR(F16="L",F16="S",F16="I"),-1,1),"")</f>
        <v/>
      </c>
      <c r="AM16" s="1030" t="e">
        <f t="shared" si="1"/>
        <v>#N/A</v>
      </c>
      <c r="AN16" s="1030" t="e">
        <f>INDEX(G16:R16,1,MATCH(Parametres!$B$3,G$1:R$1,0))*IF(OR(F16="L",F16="S",F16="I"),-1,1)</f>
        <v>#N/A</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t="str">
        <f>IFERROR(INDEX(V16:AG16,1,MATCH(Parametres!$B$3,V$1:AG$1,0)-1)*IF(OR(C16="L",C16="S",C16="I"),-1,1),"")</f>
        <v/>
      </c>
      <c r="AW16" s="1030" t="e">
        <f t="shared" si="3"/>
        <v>#N/A</v>
      </c>
      <c r="AX16" s="1030" t="e">
        <f>INDEX(V16:AG16,1,MATCH(Parametres!$B$3,V$1:AG$1,0))*IF(OR(C16="L",C16="S",C16="I"),-1,1)</f>
        <v>#N/A</v>
      </c>
      <c r="AY16" s="598" t="s">
        <v>337</v>
      </c>
      <c r="AZ16" s="598" t="e">
        <f>+VLOOKUP($AJ16,Data_Validation!$A:$E,5,0)</f>
        <v>#N/A</v>
      </c>
    </row>
    <row r="17" spans="36:52" ht="15" customHeight="1">
      <c r="AJ17" s="1030">
        <f t="shared" si="0"/>
        <v>0</v>
      </c>
      <c r="AK17" s="1030">
        <f t="shared" si="0"/>
        <v>0</v>
      </c>
      <c r="AL17" s="1030" t="str">
        <f>IFERROR(INDEX(G17:R17,1,MATCH(Parametres!$B$3,G$1:R$1,0)-1)*IF(OR(F17="L",F17="S",F17="I"),-1,1),"")</f>
        <v/>
      </c>
      <c r="AM17" s="1030" t="e">
        <f t="shared" si="1"/>
        <v>#N/A</v>
      </c>
      <c r="AN17" s="1030" t="e">
        <f>INDEX(G17:R17,1,MATCH(Parametres!$B$3,G$1:R$1,0))*IF(OR(F17="L",F17="S",F17="I"),-1,1)</f>
        <v>#N/A</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t="str">
        <f>IFERROR(INDEX(V17:AG17,1,MATCH(Parametres!$B$3,V$1:AG$1,0)-1)*IF(OR(C17="L",C17="S",C17="I"),-1,1),"")</f>
        <v/>
      </c>
      <c r="AW17" s="1030" t="e">
        <f t="shared" si="3"/>
        <v>#N/A</v>
      </c>
      <c r="AX17" s="1030" t="e">
        <f>INDEX(V17:AG17,1,MATCH(Parametres!$B$3,V$1:AG$1,0))*IF(OR(C17="L",C17="S",C17="I"),-1,1)</f>
        <v>#N/A</v>
      </c>
      <c r="AY17" s="598" t="s">
        <v>337</v>
      </c>
      <c r="AZ17" s="598" t="e">
        <f>+VLOOKUP($AJ17,Data_Validation!$A:$E,5,0)</f>
        <v>#N/A</v>
      </c>
    </row>
    <row r="18" spans="36:52" ht="15" customHeight="1">
      <c r="AJ18" s="1030">
        <f t="shared" si="0"/>
        <v>0</v>
      </c>
      <c r="AK18" s="1030">
        <f t="shared" si="0"/>
        <v>0</v>
      </c>
      <c r="AL18" s="1030" t="str">
        <f>IFERROR(INDEX(G18:R18,1,MATCH(Parametres!$B$3,G$1:R$1,0)-1)*IF(OR(F18="L",F18="S",F18="I"),-1,1),"")</f>
        <v/>
      </c>
      <c r="AM18" s="1030" t="e">
        <f t="shared" si="1"/>
        <v>#N/A</v>
      </c>
      <c r="AN18" s="1030" t="e">
        <f>INDEX(G18:R18,1,MATCH(Parametres!$B$3,G$1:R$1,0))*IF(OR(F18="L",F18="S",F18="I"),-1,1)</f>
        <v>#N/A</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t="str">
        <f>IFERROR(INDEX(V18:AG18,1,MATCH(Parametres!$B$3,V$1:AG$1,0)-1)*IF(OR(C18="L",C18="S",C18="I"),-1,1),"")</f>
        <v/>
      </c>
      <c r="AW18" s="1030" t="e">
        <f t="shared" si="3"/>
        <v>#N/A</v>
      </c>
      <c r="AX18" s="1030" t="e">
        <f>INDEX(V18:AG18,1,MATCH(Parametres!$B$3,V$1:AG$1,0))*IF(OR(C18="L",C18="S",C18="I"),-1,1)</f>
        <v>#N/A</v>
      </c>
      <c r="AY18" s="598" t="s">
        <v>337</v>
      </c>
      <c r="AZ18" s="598" t="e">
        <f>+VLOOKUP($AJ18,Data_Validation!$A:$E,5,0)</f>
        <v>#N/A</v>
      </c>
    </row>
    <row r="19" spans="36:52" ht="15" customHeight="1">
      <c r="AJ19" s="1030">
        <f t="shared" si="0"/>
        <v>0</v>
      </c>
      <c r="AK19" s="1030">
        <f t="shared" si="0"/>
        <v>0</v>
      </c>
      <c r="AL19" s="1030" t="str">
        <f>IFERROR(INDEX(G19:R19,1,MATCH(Parametres!$B$3,G$1:R$1,0)-1)*IF(OR(F19="L",F19="S",F19="I"),-1,1),"")</f>
        <v/>
      </c>
      <c r="AM19" s="1030" t="e">
        <f t="shared" si="1"/>
        <v>#N/A</v>
      </c>
      <c r="AN19" s="1030" t="e">
        <f>INDEX(G19:R19,1,MATCH(Parametres!$B$3,G$1:R$1,0))*IF(OR(F19="L",F19="S",F19="I"),-1,1)</f>
        <v>#N/A</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t="str">
        <f>IFERROR(INDEX(V19:AG19,1,MATCH(Parametres!$B$3,V$1:AG$1,0)-1)*IF(OR(C19="L",C19="S",C19="I"),-1,1),"")</f>
        <v/>
      </c>
      <c r="AW19" s="1030" t="e">
        <f t="shared" si="3"/>
        <v>#N/A</v>
      </c>
      <c r="AX19" s="1030" t="e">
        <f>INDEX(V19:AG19,1,MATCH(Parametres!$B$3,V$1:AG$1,0))*IF(OR(C19="L",C19="S",C19="I"),-1,1)</f>
        <v>#N/A</v>
      </c>
      <c r="AY19" s="598" t="s">
        <v>337</v>
      </c>
      <c r="AZ19" s="598" t="e">
        <f>+VLOOKUP($AJ19,Data_Validation!$A:$E,5,0)</f>
        <v>#N/A</v>
      </c>
    </row>
    <row r="20" spans="36:52" ht="15" customHeight="1">
      <c r="AJ20" s="1030">
        <f t="shared" si="0"/>
        <v>0</v>
      </c>
      <c r="AK20" s="1030">
        <f t="shared" si="0"/>
        <v>0</v>
      </c>
      <c r="AL20" s="1030" t="str">
        <f>IFERROR(INDEX(G20:R20,1,MATCH(Parametres!$B$3,G$1:R$1,0)-1)*IF(OR(F20="L",F20="S",F20="I"),-1,1),"")</f>
        <v/>
      </c>
      <c r="AM20" s="1030" t="e">
        <f t="shared" si="1"/>
        <v>#N/A</v>
      </c>
      <c r="AN20" s="1030" t="e">
        <f>INDEX(G20:R20,1,MATCH(Parametres!$B$3,G$1:R$1,0))*IF(OR(F20="L",F20="S",F20="I"),-1,1)</f>
        <v>#N/A</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t="str">
        <f>IFERROR(INDEX(V20:AG20,1,MATCH(Parametres!$B$3,V$1:AG$1,0)-1)*IF(OR(C20="L",C20="S",C20="I"),-1,1),"")</f>
        <v/>
      </c>
      <c r="AW20" s="1030" t="e">
        <f t="shared" si="3"/>
        <v>#N/A</v>
      </c>
      <c r="AX20" s="1030" t="e">
        <f>INDEX(V20:AG20,1,MATCH(Parametres!$B$3,V$1:AG$1,0))*IF(OR(C20="L",C20="S",C20="I"),-1,1)</f>
        <v>#N/A</v>
      </c>
      <c r="AY20" s="598" t="s">
        <v>337</v>
      </c>
      <c r="AZ20" s="598" t="e">
        <f>+VLOOKUP($AJ20,Data_Validation!$A:$E,5,0)</f>
        <v>#N/A</v>
      </c>
    </row>
    <row r="21" spans="36:52" ht="15" customHeight="1">
      <c r="AJ21" s="1030">
        <f t="shared" si="0"/>
        <v>0</v>
      </c>
      <c r="AK21" s="1030">
        <f t="shared" si="0"/>
        <v>0</v>
      </c>
      <c r="AL21" s="1030" t="str">
        <f>IFERROR(INDEX(G21:R21,1,MATCH(Parametres!$B$3,G$1:R$1,0)-1)*IF(OR(F21="L",F21="S",F21="I"),-1,1),"")</f>
        <v/>
      </c>
      <c r="AM21" s="1030" t="e">
        <f t="shared" si="1"/>
        <v>#N/A</v>
      </c>
      <c r="AN21" s="1030" t="e">
        <f>INDEX(G21:R21,1,MATCH(Parametres!$B$3,G$1:R$1,0))*IF(OR(F21="L",F21="S",F21="I"),-1,1)</f>
        <v>#N/A</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t="str">
        <f>IFERROR(INDEX(V21:AG21,1,MATCH(Parametres!$B$3,V$1:AG$1,0)-1)*IF(OR(C21="L",C21="S",C21="I"),-1,1),"")</f>
        <v/>
      </c>
      <c r="AW21" s="1030" t="e">
        <f t="shared" si="3"/>
        <v>#N/A</v>
      </c>
      <c r="AX21" s="1030" t="e">
        <f>INDEX(V21:AG21,1,MATCH(Parametres!$B$3,V$1:AG$1,0))*IF(OR(C21="L",C21="S",C21="I"),-1,1)</f>
        <v>#N/A</v>
      </c>
      <c r="AY21" s="598" t="s">
        <v>337</v>
      </c>
      <c r="AZ21" s="598" t="e">
        <f>+VLOOKUP($AJ21,Data_Validation!$A:$E,5,0)</f>
        <v>#N/A</v>
      </c>
    </row>
    <row r="22" spans="36:52" ht="15" customHeight="1">
      <c r="AJ22" s="1030">
        <f t="shared" si="0"/>
        <v>0</v>
      </c>
      <c r="AK22" s="1030">
        <f t="shared" si="0"/>
        <v>0</v>
      </c>
      <c r="AL22" s="1030" t="str">
        <f>IFERROR(INDEX(G22:R22,1,MATCH(Parametres!$B$3,G$1:R$1,0)-1)*IF(OR(F22="L",F22="S",F22="I"),-1,1),"")</f>
        <v/>
      </c>
      <c r="AM22" s="1030" t="e">
        <f t="shared" si="1"/>
        <v>#N/A</v>
      </c>
      <c r="AN22" s="1030" t="e">
        <f>INDEX(G22:R22,1,MATCH(Parametres!$B$3,G$1:R$1,0))*IF(OR(F22="L",F22="S",F22="I"),-1,1)</f>
        <v>#N/A</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t="str">
        <f>IFERROR(INDEX(V22:AG22,1,MATCH(Parametres!$B$3,V$1:AG$1,0)-1)*IF(OR(C22="L",C22="S",C22="I"),-1,1),"")</f>
        <v/>
      </c>
      <c r="AW22" s="1030" t="e">
        <f t="shared" si="3"/>
        <v>#N/A</v>
      </c>
      <c r="AX22" s="1030" t="e">
        <f>INDEX(V22:AG22,1,MATCH(Parametres!$B$3,V$1:AG$1,0))*IF(OR(C22="L",C22="S",C22="I"),-1,1)</f>
        <v>#N/A</v>
      </c>
      <c r="AY22" s="598" t="s">
        <v>337</v>
      </c>
      <c r="AZ22" s="598" t="e">
        <f>+VLOOKUP($AJ22,Data_Validation!$A:$E,5,0)</f>
        <v>#N/A</v>
      </c>
    </row>
    <row r="23" spans="36:52" ht="15" customHeight="1">
      <c r="AJ23" s="1030">
        <f t="shared" si="0"/>
        <v>0</v>
      </c>
      <c r="AK23" s="1030">
        <f t="shared" si="0"/>
        <v>0</v>
      </c>
      <c r="AL23" s="1030" t="str">
        <f>IFERROR(INDEX(G23:R23,1,MATCH(Parametres!$B$3,G$1:R$1,0)-1)*IF(OR(F23="L",F23="S",F23="I"),-1,1),"")</f>
        <v/>
      </c>
      <c r="AM23" s="1030" t="e">
        <f t="shared" si="1"/>
        <v>#N/A</v>
      </c>
      <c r="AN23" s="1030" t="e">
        <f>INDEX(G23:R23,1,MATCH(Parametres!$B$3,G$1:R$1,0))*IF(OR(F23="L",F23="S",F23="I"),-1,1)</f>
        <v>#N/A</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t="str">
        <f>IFERROR(INDEX(V23:AG23,1,MATCH(Parametres!$B$3,V$1:AG$1,0)-1)*IF(OR(C23="L",C23="S",C23="I"),-1,1),"")</f>
        <v/>
      </c>
      <c r="AW23" s="1030" t="e">
        <f t="shared" si="3"/>
        <v>#N/A</v>
      </c>
      <c r="AX23" s="1030" t="e">
        <f>INDEX(V23:AG23,1,MATCH(Parametres!$B$3,V$1:AG$1,0))*IF(OR(C23="L",C23="S",C23="I"),-1,1)</f>
        <v>#N/A</v>
      </c>
      <c r="AY23" s="598" t="s">
        <v>337</v>
      </c>
      <c r="AZ23" s="598" t="e">
        <f>+VLOOKUP($AJ23,Data_Validation!$A:$E,5,0)</f>
        <v>#N/A</v>
      </c>
    </row>
    <row r="24" spans="36:52" ht="15" customHeight="1">
      <c r="AJ24" s="1030">
        <f t="shared" si="0"/>
        <v>0</v>
      </c>
      <c r="AK24" s="1030">
        <f t="shared" si="0"/>
        <v>0</v>
      </c>
      <c r="AL24" s="1030" t="str">
        <f>IFERROR(INDEX(G24:R24,1,MATCH(Parametres!$B$3,G$1:R$1,0)-1)*IF(OR(F24="L",F24="S",F24="I"),-1,1),"")</f>
        <v/>
      </c>
      <c r="AM24" s="1030" t="e">
        <f t="shared" si="1"/>
        <v>#N/A</v>
      </c>
      <c r="AN24" s="1030" t="e">
        <f>INDEX(G24:R24,1,MATCH(Parametres!$B$3,G$1:R$1,0))*IF(OR(F24="L",F24="S",F24="I"),-1,1)</f>
        <v>#N/A</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t="str">
        <f>IFERROR(INDEX(V24:AG24,1,MATCH(Parametres!$B$3,V$1:AG$1,0)-1)*IF(OR(C24="L",C24="S",C24="I"),-1,1),"")</f>
        <v/>
      </c>
      <c r="AW24" s="1030" t="e">
        <f t="shared" si="3"/>
        <v>#N/A</v>
      </c>
      <c r="AX24" s="1030" t="e">
        <f>INDEX(V24:AG24,1,MATCH(Parametres!$B$3,V$1:AG$1,0))*IF(OR(C24="L",C24="S",C24="I"),-1,1)</f>
        <v>#N/A</v>
      </c>
      <c r="AY24" s="598" t="s">
        <v>337</v>
      </c>
      <c r="AZ24" s="598" t="e">
        <f>+VLOOKUP($AJ24,Data_Validation!$A:$E,5,0)</f>
        <v>#N/A</v>
      </c>
    </row>
    <row r="25" spans="36:52" ht="15" customHeight="1">
      <c r="AJ25" s="1030">
        <f t="shared" si="0"/>
        <v>0</v>
      </c>
      <c r="AK25" s="1030">
        <f t="shared" si="0"/>
        <v>0</v>
      </c>
      <c r="AL25" s="1030" t="str">
        <f>IFERROR(INDEX(G25:R25,1,MATCH(Parametres!$B$3,G$1:R$1,0)-1)*IF(OR(F25="L",F25="S",F25="I"),-1,1),"")</f>
        <v/>
      </c>
      <c r="AM25" s="1030" t="e">
        <f t="shared" si="1"/>
        <v>#N/A</v>
      </c>
      <c r="AN25" s="1030" t="e">
        <f>INDEX(G25:R25,1,MATCH(Parametres!$B$3,G$1:R$1,0))*IF(OR(F25="L",F25="S",F25="I"),-1,1)</f>
        <v>#N/A</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t="str">
        <f>IFERROR(INDEX(V25:AG25,1,MATCH(Parametres!$B$3,V$1:AG$1,0)-1)*IF(OR(C25="L",C25="S",C25="I"),-1,1),"")</f>
        <v/>
      </c>
      <c r="AW25" s="1030" t="e">
        <f t="shared" si="3"/>
        <v>#N/A</v>
      </c>
      <c r="AX25" s="1030" t="e">
        <f>INDEX(V25:AG25,1,MATCH(Parametres!$B$3,V$1:AG$1,0))*IF(OR(C25="L",C25="S",C25="I"),-1,1)</f>
        <v>#N/A</v>
      </c>
      <c r="AY25" s="598" t="s">
        <v>337</v>
      </c>
      <c r="AZ25" s="598" t="e">
        <f>+VLOOKUP($AJ25,Data_Validation!$A:$E,5,0)</f>
        <v>#N/A</v>
      </c>
    </row>
    <row r="26" spans="36:52" ht="15.75" customHeight="1">
      <c r="AJ26" s="1030">
        <f t="shared" si="0"/>
        <v>0</v>
      </c>
      <c r="AK26" s="1030">
        <f t="shared" si="0"/>
        <v>0</v>
      </c>
      <c r="AL26" s="1030" t="str">
        <f>IFERROR(INDEX(G26:R26,1,MATCH(Parametres!$B$3,G$1:R$1,0)-1)*IF(OR(F26="L",F26="S",F26="I"),-1,1),"")</f>
        <v/>
      </c>
      <c r="AM26" s="1030" t="e">
        <f t="shared" si="1"/>
        <v>#N/A</v>
      </c>
      <c r="AN26" s="1030" t="e">
        <f>INDEX(G26:R26,1,MATCH(Parametres!$B$3,G$1:R$1,0))*IF(OR(F26="L",F26="S",F26="I"),-1,1)</f>
        <v>#N/A</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t="str">
        <f>IFERROR(INDEX(V26:AG26,1,MATCH(Parametres!$B$3,V$1:AG$1,0)-1)*IF(OR(C26="L",C26="S",C26="I"),-1,1),"")</f>
        <v/>
      </c>
      <c r="AW26" s="1030" t="e">
        <f t="shared" si="3"/>
        <v>#N/A</v>
      </c>
      <c r="AX26" s="1030" t="e">
        <f>INDEX(V26:AG26,1,MATCH(Parametres!$B$3,V$1:AG$1,0))*IF(OR(C26="L",C26="S",C26="I"),-1,1)</f>
        <v>#N/A</v>
      </c>
      <c r="AY26" s="598" t="s">
        <v>337</v>
      </c>
      <c r="AZ26" s="598" t="e">
        <f>+VLOOKUP($AJ26,Data_Validation!$A:$E,5,0)</f>
        <v>#N/A</v>
      </c>
    </row>
    <row r="27" spans="36:52" ht="15" customHeight="1">
      <c r="AJ27" s="1030">
        <f t="shared" si="0"/>
        <v>0</v>
      </c>
      <c r="AK27" s="1030">
        <f t="shared" si="0"/>
        <v>0</v>
      </c>
      <c r="AL27" s="1030" t="str">
        <f>IFERROR(INDEX(G27:R27,1,MATCH(Parametres!$B$3,G$1:R$1,0)-1)*IF(OR(F27="L",F27="S",F27="I"),-1,1),"")</f>
        <v/>
      </c>
      <c r="AM27" s="1030" t="e">
        <f t="shared" si="1"/>
        <v>#N/A</v>
      </c>
      <c r="AN27" s="1030" t="e">
        <f>INDEX(G27:R27,1,MATCH(Parametres!$B$3,G$1:R$1,0))*IF(OR(F27="L",F27="S",F27="I"),-1,1)</f>
        <v>#N/A</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t="str">
        <f>IFERROR(INDEX(V27:AG27,1,MATCH(Parametres!$B$3,V$1:AG$1,0)-1)*IF(OR(C27="L",C27="S",C27="I"),-1,1),"")</f>
        <v/>
      </c>
      <c r="AW27" s="1030" t="e">
        <f t="shared" si="3"/>
        <v>#N/A</v>
      </c>
      <c r="AX27" s="1030" t="e">
        <f>INDEX(V27:AG27,1,MATCH(Parametres!$B$3,V$1:AG$1,0))*IF(OR(C27="L",C27="S",C27="I"),-1,1)</f>
        <v>#N/A</v>
      </c>
      <c r="AY27" s="598" t="s">
        <v>337</v>
      </c>
      <c r="AZ27" s="598" t="e">
        <f>+VLOOKUP($AJ27,Data_Validation!$A:$E,5,0)</f>
        <v>#N/A</v>
      </c>
    </row>
    <row r="28" spans="36:52" ht="15" customHeight="1">
      <c r="AJ28" s="1030">
        <f t="shared" si="0"/>
        <v>0</v>
      </c>
      <c r="AK28" s="1030">
        <f t="shared" si="0"/>
        <v>0</v>
      </c>
      <c r="AL28" s="1030" t="str">
        <f>IFERROR(INDEX(G28:R28,1,MATCH(Parametres!$B$3,G$1:R$1,0)-1)*IF(OR(F28="L",F28="S",F28="I"),-1,1),"")</f>
        <v/>
      </c>
      <c r="AM28" s="1030" t="e">
        <f t="shared" si="1"/>
        <v>#N/A</v>
      </c>
      <c r="AN28" s="1030" t="e">
        <f>INDEX(G28:R28,1,MATCH(Parametres!$B$3,G$1:R$1,0))*IF(OR(F28="L",F28="S",F28="I"),-1,1)</f>
        <v>#N/A</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t="str">
        <f>IFERROR(INDEX(V28:AG28,1,MATCH(Parametres!$B$3,V$1:AG$1,0)-1)*IF(OR(C28="L",C28="S",C28="I"),-1,1),"")</f>
        <v/>
      </c>
      <c r="AW28" s="1030" t="e">
        <f t="shared" si="3"/>
        <v>#N/A</v>
      </c>
      <c r="AX28" s="1030" t="e">
        <f>INDEX(V28:AG28,1,MATCH(Parametres!$B$3,V$1:AG$1,0))*IF(OR(C28="L",C28="S",C28="I"),-1,1)</f>
        <v>#N/A</v>
      </c>
      <c r="AY28" s="598" t="s">
        <v>337</v>
      </c>
      <c r="AZ28" s="598" t="e">
        <f>+VLOOKUP($AJ28,Data_Validation!$A:$E,5,0)</f>
        <v>#N/A</v>
      </c>
    </row>
    <row r="29" spans="36:52" ht="15" customHeight="1">
      <c r="AJ29" s="1030">
        <f t="shared" si="0"/>
        <v>0</v>
      </c>
      <c r="AK29" s="1030">
        <f t="shared" si="0"/>
        <v>0</v>
      </c>
      <c r="AL29" s="1030" t="str">
        <f>IFERROR(INDEX(G29:R29,1,MATCH(Parametres!$B$3,G$1:R$1,0)-1)*IF(OR(F29="L",F29="S",F29="I"),-1,1),"")</f>
        <v/>
      </c>
      <c r="AM29" s="1030" t="e">
        <f t="shared" si="1"/>
        <v>#N/A</v>
      </c>
      <c r="AN29" s="1030" t="e">
        <f>INDEX(G29:R29,1,MATCH(Parametres!$B$3,G$1:R$1,0))*IF(OR(F29="L",F29="S",F29="I"),-1,1)</f>
        <v>#N/A</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t="str">
        <f>IFERROR(INDEX(V29:AG29,1,MATCH(Parametres!$B$3,V$1:AG$1,0)-1)*IF(OR(C29="L",C29="S",C29="I"),-1,1),"")</f>
        <v/>
      </c>
      <c r="AW29" s="1030" t="e">
        <f t="shared" si="3"/>
        <v>#N/A</v>
      </c>
      <c r="AX29" s="1030" t="e">
        <f>INDEX(V29:AG29,1,MATCH(Parametres!$B$3,V$1:AG$1,0))*IF(OR(C29="L",C29="S",C29="I"),-1,1)</f>
        <v>#N/A</v>
      </c>
      <c r="AY29" s="598" t="s">
        <v>337</v>
      </c>
      <c r="AZ29" s="598" t="e">
        <f>+VLOOKUP($AJ29,Data_Validation!$A:$E,5,0)</f>
        <v>#N/A</v>
      </c>
    </row>
    <row r="30" spans="36:52" ht="15" customHeight="1">
      <c r="AJ30" s="1030">
        <f t="shared" si="0"/>
        <v>0</v>
      </c>
      <c r="AK30" s="1030">
        <f t="shared" si="0"/>
        <v>0</v>
      </c>
      <c r="AL30" s="1030" t="str">
        <f>IFERROR(INDEX(G30:R30,1,MATCH(Parametres!$B$3,G$1:R$1,0)-1)*IF(OR(F30="L",F30="S",F30="I"),-1,1),"")</f>
        <v/>
      </c>
      <c r="AM30" s="1030" t="e">
        <f t="shared" si="1"/>
        <v>#N/A</v>
      </c>
      <c r="AN30" s="1030" t="e">
        <f>INDEX(G30:R30,1,MATCH(Parametres!$B$3,G$1:R$1,0))*IF(OR(F30="L",F30="S",F30="I"),-1,1)</f>
        <v>#N/A</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t="str">
        <f>IFERROR(INDEX(V30:AG30,1,MATCH(Parametres!$B$3,V$1:AG$1,0)-1)*IF(OR(C30="L",C30="S",C30="I"),-1,1),"")</f>
        <v/>
      </c>
      <c r="AW30" s="1030" t="e">
        <f t="shared" si="3"/>
        <v>#N/A</v>
      </c>
      <c r="AX30" s="1030" t="e">
        <f>INDEX(V30:AG30,1,MATCH(Parametres!$B$3,V$1:AG$1,0))*IF(OR(C30="L",C30="S",C30="I"),-1,1)</f>
        <v>#N/A</v>
      </c>
      <c r="AY30" s="598" t="s">
        <v>337</v>
      </c>
      <c r="AZ30" s="598" t="e">
        <f>+VLOOKUP($AJ30,Data_Validation!$A:$E,5,0)</f>
        <v>#N/A</v>
      </c>
    </row>
    <row r="31" spans="36:52" ht="15" customHeight="1">
      <c r="AJ31" s="1030">
        <f t="shared" si="0"/>
        <v>0</v>
      </c>
      <c r="AK31" s="1030">
        <f t="shared" si="0"/>
        <v>0</v>
      </c>
      <c r="AL31" s="1030" t="str">
        <f>IFERROR(INDEX(G31:R31,1,MATCH(Parametres!$B$3,G$1:R$1,0)-1)*IF(OR(F31="L",F31="S",F31="I"),-1,1),"")</f>
        <v/>
      </c>
      <c r="AM31" s="1030" t="e">
        <f t="shared" si="1"/>
        <v>#N/A</v>
      </c>
      <c r="AN31" s="1030" t="e">
        <f>INDEX(G31:R31,1,MATCH(Parametres!$B$3,G$1:R$1,0))*IF(OR(F31="L",F31="S",F31="I"),-1,1)</f>
        <v>#N/A</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t="str">
        <f>IFERROR(INDEX(V31:AG31,1,MATCH(Parametres!$B$3,V$1:AG$1,0)-1)*IF(OR(C31="L",C31="S",C31="I"),-1,1),"")</f>
        <v/>
      </c>
      <c r="AW31" s="1030" t="e">
        <f t="shared" si="3"/>
        <v>#N/A</v>
      </c>
      <c r="AX31" s="1030" t="e">
        <f>INDEX(V31:AG31,1,MATCH(Parametres!$B$3,V$1:AG$1,0))*IF(OR(C31="L",C31="S",C31="I"),-1,1)</f>
        <v>#N/A</v>
      </c>
      <c r="AY31" s="598" t="s">
        <v>337</v>
      </c>
      <c r="AZ31" s="598" t="e">
        <f>+VLOOKUP($AJ31,Data_Validation!$A:$E,5,0)</f>
        <v>#N/A</v>
      </c>
    </row>
    <row r="32" spans="36:52" ht="15" customHeight="1">
      <c r="AJ32" s="1030">
        <f t="shared" si="0"/>
        <v>0</v>
      </c>
      <c r="AK32" s="1030">
        <f t="shared" si="0"/>
        <v>0</v>
      </c>
      <c r="AL32" s="1030" t="str">
        <f>IFERROR(INDEX(G32:R32,1,MATCH(Parametres!$B$3,G$1:R$1,0)-1)*IF(OR(F32="L",F32="S",F32="I"),-1,1),"")</f>
        <v/>
      </c>
      <c r="AM32" s="1030" t="e">
        <f t="shared" si="1"/>
        <v>#N/A</v>
      </c>
      <c r="AN32" s="1030" t="e">
        <f>INDEX(G32:R32,1,MATCH(Parametres!$B$3,G$1:R$1,0))*IF(OR(F32="L",F32="S",F32="I"),-1,1)</f>
        <v>#N/A</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t="str">
        <f>IFERROR(INDEX(V32:AG32,1,MATCH(Parametres!$B$3,V$1:AG$1,0)-1)*IF(OR(C32="L",C32="S",C32="I"),-1,1),"")</f>
        <v/>
      </c>
      <c r="AW32" s="1030" t="e">
        <f t="shared" si="3"/>
        <v>#N/A</v>
      </c>
      <c r="AX32" s="1030" t="e">
        <f>INDEX(V32:AG32,1,MATCH(Parametres!$B$3,V$1:AG$1,0))*IF(OR(C32="L",C32="S",C32="I"),-1,1)</f>
        <v>#N/A</v>
      </c>
      <c r="AY32" s="598" t="s">
        <v>337</v>
      </c>
      <c r="AZ32" s="598" t="e">
        <f>+VLOOKUP($AJ32,Data_Validation!$A:$E,5,0)</f>
        <v>#N/A</v>
      </c>
    </row>
    <row r="33" spans="36:52" ht="15" customHeight="1">
      <c r="AJ33" s="1030">
        <f t="shared" si="0"/>
        <v>0</v>
      </c>
      <c r="AK33" s="1030">
        <f t="shared" si="0"/>
        <v>0</v>
      </c>
      <c r="AL33" s="1030" t="str">
        <f>IFERROR(INDEX(G33:R33,1,MATCH(Parametres!$B$3,G$1:R$1,0)-1)*IF(OR(F33="L",F33="S",F33="I"),-1,1),"")</f>
        <v/>
      </c>
      <c r="AM33" s="1030" t="e">
        <f t="shared" si="1"/>
        <v>#N/A</v>
      </c>
      <c r="AN33" s="1030" t="e">
        <f>INDEX(G33:R33,1,MATCH(Parametres!$B$3,G$1:R$1,0))*IF(OR(F33="L",F33="S",F33="I"),-1,1)</f>
        <v>#N/A</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t="str">
        <f>IFERROR(INDEX(V33:AG33,1,MATCH(Parametres!$B$3,V$1:AG$1,0)-1)*IF(OR(C33="L",C33="S",C33="I"),-1,1),"")</f>
        <v/>
      </c>
      <c r="AW33" s="1030" t="e">
        <f t="shared" si="3"/>
        <v>#N/A</v>
      </c>
      <c r="AX33" s="1030" t="e">
        <f>INDEX(V33:AG33,1,MATCH(Parametres!$B$3,V$1:AG$1,0))*IF(OR(C33="L",C33="S",C33="I"),-1,1)</f>
        <v>#N/A</v>
      </c>
      <c r="AY33" s="598" t="s">
        <v>337</v>
      </c>
      <c r="AZ33" s="598" t="e">
        <f>+VLOOKUP($AJ33,Data_Validation!$A:$E,5,0)</f>
        <v>#N/A</v>
      </c>
    </row>
    <row r="34" spans="36:52" ht="15.75" customHeight="1">
      <c r="AJ34" s="1030">
        <f t="shared" si="0"/>
        <v>0</v>
      </c>
      <c r="AK34" s="1030">
        <f t="shared" si="0"/>
        <v>0</v>
      </c>
      <c r="AL34" s="1030" t="str">
        <f>IFERROR(INDEX(G34:R34,1,MATCH(Parametres!$B$3,G$1:R$1,0)-1)*IF(OR(F34="L",F34="S",F34="I"),-1,1),"")</f>
        <v/>
      </c>
      <c r="AM34" s="1030" t="e">
        <f t="shared" si="1"/>
        <v>#N/A</v>
      </c>
      <c r="AN34" s="1030" t="e">
        <f>INDEX(G34:R34,1,MATCH(Parametres!$B$3,G$1:R$1,0))*IF(OR(F34="L",F34="S",F34="I"),-1,1)</f>
        <v>#N/A</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t="str">
        <f>IFERROR(INDEX(V34:AG34,1,MATCH(Parametres!$B$3,V$1:AG$1,0)-1)*IF(OR(C34="L",C34="S",C34="I"),-1,1),"")</f>
        <v/>
      </c>
      <c r="AW34" s="1030" t="e">
        <f t="shared" si="3"/>
        <v>#N/A</v>
      </c>
      <c r="AX34" s="1030" t="e">
        <f>INDEX(V34:AG34,1,MATCH(Parametres!$B$3,V$1:AG$1,0))*IF(OR(C34="L",C34="S",C34="I"),-1,1)</f>
        <v>#N/A</v>
      </c>
      <c r="AY34" s="598" t="s">
        <v>337</v>
      </c>
      <c r="AZ34" s="598" t="e">
        <f>+VLOOKUP($AJ34,Data_Validation!$A:$E,5,0)</f>
        <v>#N/A</v>
      </c>
    </row>
    <row r="35" spans="36:52" ht="15" customHeight="1">
      <c r="AJ35" s="1030">
        <f t="shared" si="0"/>
        <v>0</v>
      </c>
      <c r="AK35" s="1030">
        <f t="shared" si="0"/>
        <v>0</v>
      </c>
      <c r="AL35" s="1030" t="str">
        <f>IFERROR(INDEX(G35:R35,1,MATCH(Parametres!$B$3,G$1:R$1,0)-1)*IF(OR(F35="L",F35="S",F35="I"),-1,1),"")</f>
        <v/>
      </c>
      <c r="AM35" s="1030" t="e">
        <f t="shared" si="1"/>
        <v>#N/A</v>
      </c>
      <c r="AN35" s="1030" t="e">
        <f>INDEX(G35:R35,1,MATCH(Parametres!$B$3,G$1:R$1,0))*IF(OR(F35="L",F35="S",F35="I"),-1,1)</f>
        <v>#N/A</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t="str">
        <f>IFERROR(INDEX(V35:AG35,1,MATCH(Parametres!$B$3,V$1:AG$1,0)-1)*IF(OR(C35="L",C35="S",C35="I"),-1,1),"")</f>
        <v/>
      </c>
      <c r="AW35" s="1030" t="e">
        <f t="shared" si="3"/>
        <v>#N/A</v>
      </c>
      <c r="AX35" s="1030" t="e">
        <f>INDEX(V35:AG35,1,MATCH(Parametres!$B$3,V$1:AG$1,0))*IF(OR(C35="L",C35="S",C35="I"),-1,1)</f>
        <v>#N/A</v>
      </c>
      <c r="AY35" s="598" t="s">
        <v>337</v>
      </c>
      <c r="AZ35" s="598" t="e">
        <f>+VLOOKUP($AJ35,Data_Validation!$A:$E,5,0)</f>
        <v>#N/A</v>
      </c>
    </row>
    <row r="36" spans="36:52" ht="15" customHeight="1">
      <c r="AJ36" s="1030">
        <f t="shared" si="0"/>
        <v>0</v>
      </c>
      <c r="AK36" s="1030">
        <f t="shared" si="0"/>
        <v>0</v>
      </c>
      <c r="AL36" s="1030" t="str">
        <f>IFERROR(INDEX(G36:R36,1,MATCH(Parametres!$B$3,G$1:R$1,0)-1)*IF(OR(F36="L",F36="S",F36="I"),-1,1),"")</f>
        <v/>
      </c>
      <c r="AM36" s="1030" t="e">
        <f t="shared" si="1"/>
        <v>#N/A</v>
      </c>
      <c r="AN36" s="1030" t="e">
        <f>INDEX(G36:R36,1,MATCH(Parametres!$B$3,G$1:R$1,0))*IF(OR(F36="L",F36="S",F36="I"),-1,1)</f>
        <v>#N/A</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t="str">
        <f>IFERROR(INDEX(V36:AG36,1,MATCH(Parametres!$B$3,V$1:AG$1,0)-1)*IF(OR(C36="L",C36="S",C36="I"),-1,1),"")</f>
        <v/>
      </c>
      <c r="AW36" s="1030" t="e">
        <f t="shared" si="3"/>
        <v>#N/A</v>
      </c>
      <c r="AX36" s="1030" t="e">
        <f>INDEX(V36:AG36,1,MATCH(Parametres!$B$3,V$1:AG$1,0))*IF(OR(C36="L",C36="S",C36="I"),-1,1)</f>
        <v>#N/A</v>
      </c>
      <c r="AY36" s="598" t="s">
        <v>337</v>
      </c>
      <c r="AZ36" s="598" t="e">
        <f>+VLOOKUP($AJ36,Data_Validation!$A:$E,5,0)</f>
        <v>#N/A</v>
      </c>
    </row>
    <row r="37" spans="36:52" ht="15" customHeight="1">
      <c r="AJ37" s="1030">
        <f t="shared" si="0"/>
        <v>0</v>
      </c>
      <c r="AK37" s="1030">
        <f t="shared" si="0"/>
        <v>0</v>
      </c>
      <c r="AL37" s="1030" t="str">
        <f>IFERROR(INDEX(G37:R37,1,MATCH(Parametres!$B$3,G$1:R$1,0)-1)*IF(OR(F37="L",F37="S",F37="I"),-1,1),"")</f>
        <v/>
      </c>
      <c r="AM37" s="1030" t="e">
        <f t="shared" si="1"/>
        <v>#N/A</v>
      </c>
      <c r="AN37" s="1030" t="e">
        <f>INDEX(G37:R37,1,MATCH(Parametres!$B$3,G$1:R$1,0))*IF(OR(F37="L",F37="S",F37="I"),-1,1)</f>
        <v>#N/A</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t="str">
        <f>IFERROR(INDEX(V37:AG37,1,MATCH(Parametres!$B$3,V$1:AG$1,0)-1)*IF(OR(C37="L",C37="S",C37="I"),-1,1),"")</f>
        <v/>
      </c>
      <c r="AW37" s="1030" t="e">
        <f t="shared" si="3"/>
        <v>#N/A</v>
      </c>
      <c r="AX37" s="1030" t="e">
        <f>INDEX(V37:AG37,1,MATCH(Parametres!$B$3,V$1:AG$1,0))*IF(OR(C37="L",C37="S",C37="I"),-1,1)</f>
        <v>#N/A</v>
      </c>
      <c r="AY37" s="598" t="s">
        <v>337</v>
      </c>
      <c r="AZ37" s="598" t="e">
        <f>+VLOOKUP($AJ37,Data_Validation!$A:$E,5,0)</f>
        <v>#N/A</v>
      </c>
    </row>
    <row r="38" spans="36:52" ht="15" customHeight="1">
      <c r="AJ38" s="1030">
        <f t="shared" si="0"/>
        <v>0</v>
      </c>
      <c r="AK38" s="1030">
        <f t="shared" si="0"/>
        <v>0</v>
      </c>
      <c r="AL38" s="1030" t="str">
        <f>IFERROR(INDEX(G38:R38,1,MATCH(Parametres!$B$3,G$1:R$1,0)-1)*IF(OR(F38="L",F38="S",F38="I"),-1,1),"")</f>
        <v/>
      </c>
      <c r="AM38" s="1030" t="e">
        <f t="shared" si="1"/>
        <v>#N/A</v>
      </c>
      <c r="AN38" s="1030" t="e">
        <f>INDEX(G38:R38,1,MATCH(Parametres!$B$3,G$1:R$1,0))*IF(OR(F38="L",F38="S",F38="I"),-1,1)</f>
        <v>#N/A</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t="str">
        <f>IFERROR(INDEX(V38:AG38,1,MATCH(Parametres!$B$3,V$1:AG$1,0)-1)*IF(OR(C38="L",C38="S",C38="I"),-1,1),"")</f>
        <v/>
      </c>
      <c r="AW38" s="1030" t="e">
        <f t="shared" si="3"/>
        <v>#N/A</v>
      </c>
      <c r="AX38" s="1030" t="e">
        <f>INDEX(V38:AG38,1,MATCH(Parametres!$B$3,V$1:AG$1,0))*IF(OR(C38="L",C38="S",C38="I"),-1,1)</f>
        <v>#N/A</v>
      </c>
      <c r="AY38" s="598" t="s">
        <v>337</v>
      </c>
      <c r="AZ38" s="598" t="e">
        <f>+VLOOKUP($AJ38,Data_Validation!$A:$E,5,0)</f>
        <v>#N/A</v>
      </c>
    </row>
    <row r="39" spans="36:52" ht="15" customHeight="1">
      <c r="AJ39" s="1030">
        <f t="shared" si="0"/>
        <v>0</v>
      </c>
      <c r="AK39" s="1030">
        <f t="shared" si="0"/>
        <v>0</v>
      </c>
      <c r="AL39" s="1030" t="str">
        <f>IFERROR(INDEX(G39:R39,1,MATCH(Parametres!$B$3,G$1:R$1,0)-1)*IF(OR(F39="L",F39="S",F39="I"),-1,1),"")</f>
        <v/>
      </c>
      <c r="AM39" s="1030" t="e">
        <f t="shared" si="1"/>
        <v>#N/A</v>
      </c>
      <c r="AN39" s="1030" t="e">
        <f>INDEX(G39:R39,1,MATCH(Parametres!$B$3,G$1:R$1,0))*IF(OR(F39="L",F39="S",F39="I"),-1,1)</f>
        <v>#N/A</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t="str">
        <f>IFERROR(INDEX(V39:AG39,1,MATCH(Parametres!$B$3,V$1:AG$1,0)-1)*IF(OR(C39="L",C39="S",C39="I"),-1,1),"")</f>
        <v/>
      </c>
      <c r="AW39" s="1030" t="e">
        <f t="shared" si="3"/>
        <v>#N/A</v>
      </c>
      <c r="AX39" s="1030" t="e">
        <f>INDEX(V39:AG39,1,MATCH(Parametres!$B$3,V$1:AG$1,0))*IF(OR(C39="L",C39="S",C39="I"),-1,1)</f>
        <v>#N/A</v>
      </c>
      <c r="AY39" s="598" t="s">
        <v>337</v>
      </c>
      <c r="AZ39" s="598" t="e">
        <f>+VLOOKUP($AJ39,Data_Validation!$A:$E,5,0)</f>
        <v>#N/A</v>
      </c>
    </row>
    <row r="40" spans="36:52" ht="15.75" customHeight="1">
      <c r="AJ40" s="1030">
        <f t="shared" si="0"/>
        <v>0</v>
      </c>
      <c r="AK40" s="1030">
        <f t="shared" si="0"/>
        <v>0</v>
      </c>
      <c r="AL40" s="1030" t="str">
        <f>IFERROR(INDEX(G40:R40,1,MATCH(Parametres!$B$3,G$1:R$1,0)-1)*IF(OR(F40="L",F40="S",F40="I"),-1,1),"")</f>
        <v/>
      </c>
      <c r="AM40" s="1030" t="e">
        <f t="shared" si="1"/>
        <v>#N/A</v>
      </c>
      <c r="AN40" s="1030" t="e">
        <f>INDEX(G40:R40,1,MATCH(Parametres!$B$3,G$1:R$1,0))*IF(OR(F40="L",F40="S",F40="I"),-1,1)</f>
        <v>#N/A</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t="str">
        <f>IFERROR(INDEX(V40:AG40,1,MATCH(Parametres!$B$3,V$1:AG$1,0)-1)*IF(OR(C40="L",C40="S",C40="I"),-1,1),"")</f>
        <v/>
      </c>
      <c r="AW40" s="1030" t="e">
        <f t="shared" si="3"/>
        <v>#N/A</v>
      </c>
      <c r="AX40" s="1030" t="e">
        <f>INDEX(V40:AG40,1,MATCH(Parametres!$B$3,V$1:AG$1,0))*IF(OR(C40="L",C40="S",C40="I"),-1,1)</f>
        <v>#N/A</v>
      </c>
      <c r="AY40" s="598" t="s">
        <v>337</v>
      </c>
      <c r="AZ40" s="598" t="e">
        <f>+VLOOKUP($AJ40,Data_Validation!$A:$E,5,0)</f>
        <v>#N/A</v>
      </c>
    </row>
    <row r="41" spans="36:52" ht="15" customHeight="1">
      <c r="AJ41" s="1030">
        <f t="shared" si="0"/>
        <v>0</v>
      </c>
      <c r="AK41" s="1030">
        <f t="shared" si="0"/>
        <v>0</v>
      </c>
      <c r="AL41" s="1030" t="str">
        <f>IFERROR(INDEX(G41:R41,1,MATCH(Parametres!$B$3,G$1:R$1,0)-1)*IF(OR(F41="L",F41="S",F41="I"),-1,1),"")</f>
        <v/>
      </c>
      <c r="AM41" s="1030" t="e">
        <f t="shared" si="1"/>
        <v>#N/A</v>
      </c>
      <c r="AN41" s="1030" t="e">
        <f>INDEX(G41:R41,1,MATCH(Parametres!$B$3,G$1:R$1,0))*IF(OR(F41="L",F41="S",F41="I"),-1,1)</f>
        <v>#N/A</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t="str">
        <f>IFERROR(INDEX(V41:AG41,1,MATCH(Parametres!$B$3,V$1:AG$1,0)-1)*IF(OR(C41="L",C41="S",C41="I"),-1,1),"")</f>
        <v/>
      </c>
      <c r="AW41" s="1030" t="e">
        <f t="shared" si="3"/>
        <v>#N/A</v>
      </c>
      <c r="AX41" s="1030" t="e">
        <f>INDEX(V41:AG41,1,MATCH(Parametres!$B$3,V$1:AG$1,0))*IF(OR(C41="L",C41="S",C41="I"),-1,1)</f>
        <v>#N/A</v>
      </c>
      <c r="AY41" s="598" t="s">
        <v>337</v>
      </c>
      <c r="AZ41" s="598" t="e">
        <f>+VLOOKUP($AJ41,Data_Validation!$A:$E,5,0)</f>
        <v>#N/A</v>
      </c>
    </row>
    <row r="42" spans="36:52" ht="15" customHeight="1">
      <c r="AJ42" s="1030">
        <f t="shared" si="0"/>
        <v>0</v>
      </c>
      <c r="AK42" s="1030">
        <f t="shared" si="0"/>
        <v>0</v>
      </c>
      <c r="AL42" s="1030" t="str">
        <f>IFERROR(INDEX(G42:R42,1,MATCH(Parametres!$B$3,G$1:R$1,0)-1)*IF(OR(F42="L",F42="S",F42="I"),-1,1),"")</f>
        <v/>
      </c>
      <c r="AM42" s="1030" t="e">
        <f t="shared" si="1"/>
        <v>#N/A</v>
      </c>
      <c r="AN42" s="1030" t="e">
        <f>INDEX(G42:R42,1,MATCH(Parametres!$B$3,G$1:R$1,0))*IF(OR(F42="L",F42="S",F42="I"),-1,1)</f>
        <v>#N/A</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t="str">
        <f>IFERROR(INDEX(V42:AG42,1,MATCH(Parametres!$B$3,V$1:AG$1,0)-1)*IF(OR(C42="L",C42="S",C42="I"),-1,1),"")</f>
        <v/>
      </c>
      <c r="AW42" s="1030" t="e">
        <f t="shared" si="3"/>
        <v>#N/A</v>
      </c>
      <c r="AX42" s="1030" t="e">
        <f>INDEX(V42:AG42,1,MATCH(Parametres!$B$3,V$1:AG$1,0))*IF(OR(C42="L",C42="S",C42="I"),-1,1)</f>
        <v>#N/A</v>
      </c>
      <c r="AY42" s="598" t="s">
        <v>337</v>
      </c>
      <c r="AZ42" s="598" t="e">
        <f>+VLOOKUP($AJ42,Data_Validation!$A:$E,5,0)</f>
        <v>#N/A</v>
      </c>
    </row>
    <row r="43" spans="36:52" ht="15" customHeight="1">
      <c r="AJ43" s="1030">
        <f t="shared" si="0"/>
        <v>0</v>
      </c>
      <c r="AK43" s="1030">
        <f t="shared" si="0"/>
        <v>0</v>
      </c>
      <c r="AL43" s="1030" t="str">
        <f>IFERROR(INDEX(G43:R43,1,MATCH(Parametres!$B$3,G$1:R$1,0)-1)*IF(OR(F43="L",F43="S",F43="I"),-1,1),"")</f>
        <v/>
      </c>
      <c r="AM43" s="1030" t="e">
        <f t="shared" si="1"/>
        <v>#N/A</v>
      </c>
      <c r="AN43" s="1030" t="e">
        <f>INDEX(G43:R43,1,MATCH(Parametres!$B$3,G$1:R$1,0))*IF(OR(F43="L",F43="S",F43="I"),-1,1)</f>
        <v>#N/A</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t="str">
        <f>IFERROR(INDEX(V43:AG43,1,MATCH(Parametres!$B$3,V$1:AG$1,0)-1)*IF(OR(C43="L",C43="S",C43="I"),-1,1),"")</f>
        <v/>
      </c>
      <c r="AW43" s="1030" t="e">
        <f t="shared" si="3"/>
        <v>#N/A</v>
      </c>
      <c r="AX43" s="1030" t="e">
        <f>INDEX(V43:AG43,1,MATCH(Parametres!$B$3,V$1:AG$1,0))*IF(OR(C43="L",C43="S",C43="I"),-1,1)</f>
        <v>#N/A</v>
      </c>
      <c r="AY43" s="598" t="s">
        <v>337</v>
      </c>
      <c r="AZ43" s="598" t="e">
        <f>+VLOOKUP($AJ43,Data_Validation!$A:$E,5,0)</f>
        <v>#N/A</v>
      </c>
    </row>
    <row r="44" spans="36:52" ht="15.75" customHeight="1">
      <c r="AJ44" s="1030">
        <f t="shared" si="0"/>
        <v>0</v>
      </c>
      <c r="AK44" s="1030">
        <f t="shared" si="0"/>
        <v>0</v>
      </c>
      <c r="AL44" s="1030" t="str">
        <f>IFERROR(INDEX(G44:R44,1,MATCH(Parametres!$B$3,G$1:R$1,0)-1)*IF(OR(F44="L",F44="S",F44="I"),-1,1),"")</f>
        <v/>
      </c>
      <c r="AM44" s="1030" t="e">
        <f t="shared" si="1"/>
        <v>#N/A</v>
      </c>
      <c r="AN44" s="1030" t="e">
        <f>INDEX(G44:R44,1,MATCH(Parametres!$B$3,G$1:R$1,0))*IF(OR(F44="L",F44="S",F44="I"),-1,1)</f>
        <v>#N/A</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t="str">
        <f>IFERROR(INDEX(V44:AG44,1,MATCH(Parametres!$B$3,V$1:AG$1,0)-1)*IF(OR(C44="L",C44="S",C44="I"),-1,1),"")</f>
        <v/>
      </c>
      <c r="AW44" s="1030" t="e">
        <f t="shared" si="3"/>
        <v>#N/A</v>
      </c>
      <c r="AX44" s="1030" t="e">
        <f>INDEX(V44:AG44,1,MATCH(Parametres!$B$3,V$1:AG$1,0))*IF(OR(C44="L",C44="S",C44="I"),-1,1)</f>
        <v>#N/A</v>
      </c>
      <c r="AY44" s="598" t="s">
        <v>337</v>
      </c>
      <c r="AZ44" s="598" t="e">
        <f>+VLOOKUP($AJ44,Data_Validation!$A:$E,5,0)</f>
        <v>#N/A</v>
      </c>
    </row>
    <row r="45" spans="36:52" ht="15" customHeight="1">
      <c r="AJ45" s="1030">
        <f t="shared" si="0"/>
        <v>0</v>
      </c>
      <c r="AK45" s="1030">
        <f t="shared" si="0"/>
        <v>0</v>
      </c>
      <c r="AL45" s="1030" t="str">
        <f>IFERROR(INDEX(G45:R45,1,MATCH(Parametres!$B$3,G$1:R$1,0)-1)*IF(OR(F45="L",F45="S",F45="I"),-1,1),"")</f>
        <v/>
      </c>
      <c r="AM45" s="1030" t="e">
        <f t="shared" si="1"/>
        <v>#N/A</v>
      </c>
      <c r="AN45" s="1030" t="e">
        <f>INDEX(G45:R45,1,MATCH(Parametres!$B$3,G$1:R$1,0))*IF(OR(F45="L",F45="S",F45="I"),-1,1)</f>
        <v>#N/A</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t="str">
        <f>IFERROR(INDEX(V45:AG45,1,MATCH(Parametres!$B$3,V$1:AG$1,0)-1)*IF(OR(C45="L",C45="S",C45="I"),-1,1),"")</f>
        <v/>
      </c>
      <c r="AW45" s="1030" t="e">
        <f t="shared" si="3"/>
        <v>#N/A</v>
      </c>
      <c r="AX45" s="1030" t="e">
        <f>INDEX(V45:AG45,1,MATCH(Parametres!$B$3,V$1:AG$1,0))*IF(OR(C45="L",C45="S",C45="I"),-1,1)</f>
        <v>#N/A</v>
      </c>
      <c r="AY45" s="598" t="s">
        <v>337</v>
      </c>
      <c r="AZ45" s="598" t="e">
        <f>+VLOOKUP($AJ45,Data_Validation!$A:$E,5,0)</f>
        <v>#N/A</v>
      </c>
    </row>
    <row r="46" spans="36:52" ht="15" customHeight="1">
      <c r="AJ46" s="1030">
        <f t="shared" si="0"/>
        <v>0</v>
      </c>
      <c r="AK46" s="1030">
        <f t="shared" si="0"/>
        <v>0</v>
      </c>
      <c r="AL46" s="1030" t="str">
        <f>IFERROR(INDEX(G46:R46,1,MATCH(Parametres!$B$3,G$1:R$1,0)-1)*IF(OR(F46="L",F46="S",F46="I"),-1,1),"")</f>
        <v/>
      </c>
      <c r="AM46" s="1030" t="e">
        <f t="shared" si="1"/>
        <v>#N/A</v>
      </c>
      <c r="AN46" s="1030" t="e">
        <f>INDEX(G46:R46,1,MATCH(Parametres!$B$3,G$1:R$1,0))*IF(OR(F46="L",F46="S",F46="I"),-1,1)</f>
        <v>#N/A</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t="str">
        <f>IFERROR(INDEX(V46:AG46,1,MATCH(Parametres!$B$3,V$1:AG$1,0)-1)*IF(OR(C46="L",C46="S",C46="I"),-1,1),"")</f>
        <v/>
      </c>
      <c r="AW46" s="1030" t="e">
        <f t="shared" si="3"/>
        <v>#N/A</v>
      </c>
      <c r="AX46" s="1030" t="e">
        <f>INDEX(V46:AG46,1,MATCH(Parametres!$B$3,V$1:AG$1,0))*IF(OR(C46="L",C46="S",C46="I"),-1,1)</f>
        <v>#N/A</v>
      </c>
      <c r="AY46" s="598" t="s">
        <v>337</v>
      </c>
      <c r="AZ46" s="598" t="e">
        <f>+VLOOKUP($AJ46,Data_Validation!$A:$E,5,0)</f>
        <v>#N/A</v>
      </c>
    </row>
    <row r="47" spans="36:52" ht="15" customHeight="1">
      <c r="AJ47" s="1030">
        <f t="shared" si="0"/>
        <v>0</v>
      </c>
      <c r="AK47" s="1030">
        <f t="shared" si="0"/>
        <v>0</v>
      </c>
      <c r="AL47" s="1030" t="str">
        <f>IFERROR(INDEX(G47:R47,1,MATCH(Parametres!$B$3,G$1:R$1,0)-1)*IF(OR(F47="L",F47="S",F47="I"),-1,1),"")</f>
        <v/>
      </c>
      <c r="AM47" s="1030" t="e">
        <f t="shared" si="1"/>
        <v>#N/A</v>
      </c>
      <c r="AN47" s="1030" t="e">
        <f>INDEX(G47:R47,1,MATCH(Parametres!$B$3,G$1:R$1,0))*IF(OR(F47="L",F47="S",F47="I"),-1,1)</f>
        <v>#N/A</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t="str">
        <f>IFERROR(INDEX(V47:AG47,1,MATCH(Parametres!$B$3,V$1:AG$1,0)-1)*IF(OR(C47="L",C47="S",C47="I"),-1,1),"")</f>
        <v/>
      </c>
      <c r="AW47" s="1030" t="e">
        <f t="shared" si="3"/>
        <v>#N/A</v>
      </c>
      <c r="AX47" s="1030" t="e">
        <f>INDEX(V47:AG47,1,MATCH(Parametres!$B$3,V$1:AG$1,0))*IF(OR(C47="L",C47="S",C47="I"),-1,1)</f>
        <v>#N/A</v>
      </c>
      <c r="AY47" s="598" t="s">
        <v>337</v>
      </c>
      <c r="AZ47" s="598" t="e">
        <f>+VLOOKUP($AJ47,Data_Validation!$A:$E,5,0)</f>
        <v>#N/A</v>
      </c>
    </row>
    <row r="48" spans="36:52" ht="15.75" customHeight="1">
      <c r="AJ48" s="1030">
        <f t="shared" si="0"/>
        <v>0</v>
      </c>
      <c r="AK48" s="1030">
        <f t="shared" si="0"/>
        <v>0</v>
      </c>
      <c r="AL48" s="1030" t="str">
        <f>IFERROR(INDEX(G48:R48,1,MATCH(Parametres!$B$3,G$1:R$1,0)-1)*IF(OR(F48="L",F48="S",F48="I"),-1,1),"")</f>
        <v/>
      </c>
      <c r="AM48" s="1030" t="e">
        <f t="shared" si="1"/>
        <v>#N/A</v>
      </c>
      <c r="AN48" s="1030" t="e">
        <f>INDEX(G48:R48,1,MATCH(Parametres!$B$3,G$1:R$1,0))*IF(OR(F48="L",F48="S",F48="I"),-1,1)</f>
        <v>#N/A</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t="str">
        <f>IFERROR(INDEX(V48:AG48,1,MATCH(Parametres!$B$3,V$1:AG$1,0)-1)*IF(OR(C48="L",C48="S",C48="I"),-1,1),"")</f>
        <v/>
      </c>
      <c r="AW48" s="1030" t="e">
        <f t="shared" si="3"/>
        <v>#N/A</v>
      </c>
      <c r="AX48" s="1030" t="e">
        <f>INDEX(V48:AG48,1,MATCH(Parametres!$B$3,V$1:AG$1,0))*IF(OR(C48="L",C48="S",C48="I"),-1,1)</f>
        <v>#N/A</v>
      </c>
      <c r="AY48" s="598" t="s">
        <v>337</v>
      </c>
      <c r="AZ48" s="598" t="e">
        <f>+VLOOKUP($AJ48,Data_Validation!$A:$E,5,0)</f>
        <v>#N/A</v>
      </c>
    </row>
    <row r="49" spans="36:52" ht="15" customHeight="1">
      <c r="AJ49" s="1030">
        <f t="shared" si="0"/>
        <v>0</v>
      </c>
      <c r="AK49" s="1030">
        <f t="shared" si="0"/>
        <v>0</v>
      </c>
      <c r="AL49" s="1030" t="str">
        <f>IFERROR(INDEX(G49:R49,1,MATCH(Parametres!$B$3,G$1:R$1,0)-1)*IF(OR(F49="L",F49="S",F49="I"),-1,1),"")</f>
        <v/>
      </c>
      <c r="AM49" s="1030" t="e">
        <f t="shared" si="1"/>
        <v>#N/A</v>
      </c>
      <c r="AN49" s="1030" t="e">
        <f>INDEX(G49:R49,1,MATCH(Parametres!$B$3,G$1:R$1,0))*IF(OR(F49="L",F49="S",F49="I"),-1,1)</f>
        <v>#N/A</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t="str">
        <f>IFERROR(INDEX(V49:AG49,1,MATCH(Parametres!$B$3,V$1:AG$1,0)-1)*IF(OR(C49="L",C49="S",C49="I"),-1,1),"")</f>
        <v/>
      </c>
      <c r="AW49" s="1030" t="e">
        <f t="shared" si="3"/>
        <v>#N/A</v>
      </c>
      <c r="AX49" s="1030" t="e">
        <f>INDEX(V49:AG49,1,MATCH(Parametres!$B$3,V$1:AG$1,0))*IF(OR(C49="L",C49="S",C49="I"),-1,1)</f>
        <v>#N/A</v>
      </c>
      <c r="AY49" s="598" t="s">
        <v>337</v>
      </c>
      <c r="AZ49" s="598" t="e">
        <f>+VLOOKUP($AJ49,Data_Validation!$A:$E,5,0)</f>
        <v>#N/A</v>
      </c>
    </row>
    <row r="50" spans="36:52" ht="15" customHeight="1">
      <c r="AJ50" s="1030">
        <f t="shared" si="0"/>
        <v>0</v>
      </c>
      <c r="AK50" s="1030">
        <f t="shared" si="0"/>
        <v>0</v>
      </c>
      <c r="AL50" s="1030" t="str">
        <f>IFERROR(INDEX(G50:R50,1,MATCH(Parametres!$B$3,G$1:R$1,0)-1)*IF(OR(F50="L",F50="S",F50="I"),-1,1),"")</f>
        <v/>
      </c>
      <c r="AM50" s="1030" t="e">
        <f t="shared" si="1"/>
        <v>#N/A</v>
      </c>
      <c r="AN50" s="1030" t="e">
        <f>INDEX(G50:R50,1,MATCH(Parametres!$B$3,G$1:R$1,0))*IF(OR(F50="L",F50="S",F50="I"),-1,1)</f>
        <v>#N/A</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t="str">
        <f>IFERROR(INDEX(V50:AG50,1,MATCH(Parametres!$B$3,V$1:AG$1,0)-1)*IF(OR(C50="L",C50="S",C50="I"),-1,1),"")</f>
        <v/>
      </c>
      <c r="AW50" s="1030" t="e">
        <f t="shared" si="3"/>
        <v>#N/A</v>
      </c>
      <c r="AX50" s="1030" t="e">
        <f>INDEX(V50:AG50,1,MATCH(Parametres!$B$3,V$1:AG$1,0))*IF(OR(C50="L",C50="S",C50="I"),-1,1)</f>
        <v>#N/A</v>
      </c>
      <c r="AY50" s="598" t="s">
        <v>337</v>
      </c>
      <c r="AZ50" s="598" t="e">
        <f>+VLOOKUP($AJ50,Data_Validation!$A:$E,5,0)</f>
        <v>#N/A</v>
      </c>
    </row>
    <row r="51" spans="36:52" ht="15" customHeight="1">
      <c r="AJ51" s="1030">
        <f t="shared" si="0"/>
        <v>0</v>
      </c>
      <c r="AK51" s="1030">
        <f t="shared" si="0"/>
        <v>0</v>
      </c>
      <c r="AL51" s="1030" t="str">
        <f>IFERROR(INDEX(G51:R51,1,MATCH(Parametres!$B$3,G$1:R$1,0)-1)*IF(OR(F51="L",F51="S",F51="I"),-1,1),"")</f>
        <v/>
      </c>
      <c r="AM51" s="1030" t="e">
        <f t="shared" si="1"/>
        <v>#N/A</v>
      </c>
      <c r="AN51" s="1030" t="e">
        <f>INDEX(G51:R51,1,MATCH(Parametres!$B$3,G$1:R$1,0))*IF(OR(F51="L",F51="S",F51="I"),-1,1)</f>
        <v>#N/A</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t="str">
        <f>IFERROR(INDEX(V51:AG51,1,MATCH(Parametres!$B$3,V$1:AG$1,0)-1)*IF(OR(C51="L",C51="S",C51="I"),-1,1),"")</f>
        <v/>
      </c>
      <c r="AW51" s="1030" t="e">
        <f t="shared" si="3"/>
        <v>#N/A</v>
      </c>
      <c r="AX51" s="1030" t="e">
        <f>INDEX(V51:AG51,1,MATCH(Parametres!$B$3,V$1:AG$1,0))*IF(OR(C51="L",C51="S",C51="I"),-1,1)</f>
        <v>#N/A</v>
      </c>
      <c r="AY51" s="598" t="s">
        <v>337</v>
      </c>
      <c r="AZ51" s="598" t="e">
        <f>+VLOOKUP($AJ51,Data_Validation!$A:$E,5,0)</f>
        <v>#N/A</v>
      </c>
    </row>
    <row r="52" spans="36:52" ht="15.75" customHeight="1">
      <c r="AJ52" s="1030">
        <f t="shared" si="0"/>
        <v>0</v>
      </c>
      <c r="AK52" s="1030">
        <f t="shared" si="0"/>
        <v>0</v>
      </c>
      <c r="AL52" s="1030" t="str">
        <f>IFERROR(INDEX(G52:R52,1,MATCH(Parametres!$B$3,G$1:R$1,0)-1)*IF(OR(F52="L",F52="S",F52="I"),-1,1),"")</f>
        <v/>
      </c>
      <c r="AM52" s="1030" t="e">
        <f t="shared" si="1"/>
        <v>#N/A</v>
      </c>
      <c r="AN52" s="1030" t="e">
        <f>INDEX(G52:R52,1,MATCH(Parametres!$B$3,G$1:R$1,0))*IF(OR(F52="L",F52="S",F52="I"),-1,1)</f>
        <v>#N/A</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t="str">
        <f>IFERROR(INDEX(V52:AG52,1,MATCH(Parametres!$B$3,V$1:AG$1,0)-1)*IF(OR(C52="L",C52="S",C52="I"),-1,1),"")</f>
        <v/>
      </c>
      <c r="AW52" s="1030" t="e">
        <f t="shared" si="3"/>
        <v>#N/A</v>
      </c>
      <c r="AX52" s="1030" t="e">
        <f>INDEX(V52:AG52,1,MATCH(Parametres!$B$3,V$1:AG$1,0))*IF(OR(C52="L",C52="S",C52="I"),-1,1)</f>
        <v>#N/A</v>
      </c>
      <c r="AY52" s="598" t="s">
        <v>337</v>
      </c>
      <c r="AZ52" s="598" t="e">
        <f>+VLOOKUP($AJ52,Data_Validation!$A:$E,5,0)</f>
        <v>#N/A</v>
      </c>
    </row>
    <row r="53" spans="36:52" ht="15" customHeight="1">
      <c r="AJ53" s="1030">
        <f t="shared" si="0"/>
        <v>0</v>
      </c>
      <c r="AK53" s="1030">
        <f t="shared" si="0"/>
        <v>0</v>
      </c>
      <c r="AL53" s="1030" t="str">
        <f>IFERROR(INDEX(G53:R53,1,MATCH(Parametres!$B$3,G$1:R$1,0)-1)*IF(OR(F53="L",F53="S",F53="I"),-1,1),"")</f>
        <v/>
      </c>
      <c r="AM53" s="1030" t="e">
        <f t="shared" si="1"/>
        <v>#N/A</v>
      </c>
      <c r="AN53" s="1030" t="e">
        <f>INDEX(G53:R53,1,MATCH(Parametres!$B$3,G$1:R$1,0))*IF(OR(F53="L",F53="S",F53="I"),-1,1)</f>
        <v>#N/A</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t="str">
        <f>IFERROR(INDEX(V53:AG53,1,MATCH(Parametres!$B$3,V$1:AG$1,0)-1)*IF(OR(C53="L",C53="S",C53="I"),-1,1),"")</f>
        <v/>
      </c>
      <c r="AW53" s="1030" t="e">
        <f t="shared" si="3"/>
        <v>#N/A</v>
      </c>
      <c r="AX53" s="1030" t="e">
        <f>INDEX(V53:AG53,1,MATCH(Parametres!$B$3,V$1:AG$1,0))*IF(OR(C53="L",C53="S",C53="I"),-1,1)</f>
        <v>#N/A</v>
      </c>
      <c r="AY53" s="598" t="s">
        <v>337</v>
      </c>
      <c r="AZ53" s="598" t="e">
        <f>+VLOOKUP($AJ53,Data_Validation!$A:$E,5,0)</f>
        <v>#N/A</v>
      </c>
    </row>
    <row r="54" spans="36:52" ht="15" customHeight="1">
      <c r="AJ54" s="1030">
        <f t="shared" si="0"/>
        <v>0</v>
      </c>
      <c r="AK54" s="1030">
        <f t="shared" si="0"/>
        <v>0</v>
      </c>
      <c r="AL54" s="1030" t="str">
        <f>IFERROR(INDEX(G54:R54,1,MATCH(Parametres!$B$3,G$1:R$1,0)-1)*IF(OR(F54="L",F54="S",F54="I"),-1,1),"")</f>
        <v/>
      </c>
      <c r="AM54" s="1030" t="e">
        <f t="shared" si="1"/>
        <v>#N/A</v>
      </c>
      <c r="AN54" s="1030" t="e">
        <f>INDEX(G54:R54,1,MATCH(Parametres!$B$3,G$1:R$1,0))*IF(OR(F54="L",F54="S",F54="I"),-1,1)</f>
        <v>#N/A</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t="str">
        <f>IFERROR(INDEX(V54:AG54,1,MATCH(Parametres!$B$3,V$1:AG$1,0)-1)*IF(OR(C54="L",C54="S",C54="I"),-1,1),"")</f>
        <v/>
      </c>
      <c r="AW54" s="1030" t="e">
        <f t="shared" si="3"/>
        <v>#N/A</v>
      </c>
      <c r="AX54" s="1030" t="e">
        <f>INDEX(V54:AG54,1,MATCH(Parametres!$B$3,V$1:AG$1,0))*IF(OR(C54="L",C54="S",C54="I"),-1,1)</f>
        <v>#N/A</v>
      </c>
      <c r="AY54" s="598" t="s">
        <v>337</v>
      </c>
      <c r="AZ54" s="598" t="e">
        <f>+VLOOKUP($AJ54,Data_Validation!$A:$E,5,0)</f>
        <v>#N/A</v>
      </c>
    </row>
    <row r="55" spans="36:52" ht="15" customHeight="1">
      <c r="AJ55" s="1030">
        <f t="shared" si="0"/>
        <v>0</v>
      </c>
      <c r="AK55" s="1030">
        <f t="shared" si="0"/>
        <v>0</v>
      </c>
      <c r="AL55" s="1030" t="str">
        <f>IFERROR(INDEX(G55:R55,1,MATCH(Parametres!$B$3,G$1:R$1,0)-1)*IF(OR(F55="L",F55="S",F55="I"),-1,1),"")</f>
        <v/>
      </c>
      <c r="AM55" s="1030" t="e">
        <f t="shared" si="1"/>
        <v>#N/A</v>
      </c>
      <c r="AN55" s="1030" t="e">
        <f>INDEX(G55:R55,1,MATCH(Parametres!$B$3,G$1:R$1,0))*IF(OR(F55="L",F55="S",F55="I"),-1,1)</f>
        <v>#N/A</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t="str">
        <f>IFERROR(INDEX(V55:AG55,1,MATCH(Parametres!$B$3,V$1:AG$1,0)-1)*IF(OR(C55="L",C55="S",C55="I"),-1,1),"")</f>
        <v/>
      </c>
      <c r="AW55" s="1030" t="e">
        <f t="shared" si="3"/>
        <v>#N/A</v>
      </c>
      <c r="AX55" s="1030" t="e">
        <f>INDEX(V55:AG55,1,MATCH(Parametres!$B$3,V$1:AG$1,0))*IF(OR(C55="L",C55="S",C55="I"),-1,1)</f>
        <v>#N/A</v>
      </c>
      <c r="AY55" s="598" t="s">
        <v>337</v>
      </c>
      <c r="AZ55" s="598" t="e">
        <f>+VLOOKUP($AJ55,Data_Validation!$A:$E,5,0)</f>
        <v>#N/A</v>
      </c>
    </row>
    <row r="56" spans="36:52" ht="15.75" customHeight="1">
      <c r="AJ56" s="1030">
        <f t="shared" si="0"/>
        <v>0</v>
      </c>
      <c r="AK56" s="1030">
        <f t="shared" si="0"/>
        <v>0</v>
      </c>
      <c r="AL56" s="1030" t="str">
        <f>IFERROR(INDEX(G56:R56,1,MATCH(Parametres!$B$3,G$1:R$1,0)-1)*IF(OR(F56="L",F56="S",F56="I"),-1,1),"")</f>
        <v/>
      </c>
      <c r="AM56" s="1030" t="e">
        <f t="shared" si="1"/>
        <v>#N/A</v>
      </c>
      <c r="AN56" s="1030" t="e">
        <f>INDEX(G56:R56,1,MATCH(Parametres!$B$3,G$1:R$1,0))*IF(OR(F56="L",F56="S",F56="I"),-1,1)</f>
        <v>#N/A</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t="str">
        <f>IFERROR(INDEX(V56:AG56,1,MATCH(Parametres!$B$3,V$1:AG$1,0)-1)*IF(OR(C56="L",C56="S",C56="I"),-1,1),"")</f>
        <v/>
      </c>
      <c r="AW56" s="1030" t="e">
        <f t="shared" si="3"/>
        <v>#N/A</v>
      </c>
      <c r="AX56" s="1030" t="e">
        <f>INDEX(V56:AG56,1,MATCH(Parametres!$B$3,V$1:AG$1,0))*IF(OR(C56="L",C56="S",C56="I"),-1,1)</f>
        <v>#N/A</v>
      </c>
      <c r="AY56" s="598" t="s">
        <v>337</v>
      </c>
      <c r="AZ56" s="598" t="e">
        <f>+VLOOKUP($AJ56,Data_Validation!$A:$E,5,0)</f>
        <v>#N/A</v>
      </c>
    </row>
    <row r="57" spans="36:52" ht="15" customHeight="1">
      <c r="AJ57" s="1030">
        <f t="shared" si="0"/>
        <v>0</v>
      </c>
      <c r="AK57" s="1030">
        <f t="shared" si="0"/>
        <v>0</v>
      </c>
      <c r="AL57" s="1030" t="str">
        <f>IFERROR(INDEX(G57:R57,1,MATCH(Parametres!$B$3,G$1:R$1,0)-1)*IF(OR(F57="L",F57="S",F57="I"),-1,1),"")</f>
        <v/>
      </c>
      <c r="AM57" s="1030" t="e">
        <f t="shared" si="1"/>
        <v>#N/A</v>
      </c>
      <c r="AN57" s="1030" t="e">
        <f>INDEX(G57:R57,1,MATCH(Parametres!$B$3,G$1:R$1,0))*IF(OR(F57="L",F57="S",F57="I"),-1,1)</f>
        <v>#N/A</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t="str">
        <f>IFERROR(INDEX(V57:AG57,1,MATCH(Parametres!$B$3,V$1:AG$1,0)-1)*IF(OR(C57="L",C57="S",C57="I"),-1,1),"")</f>
        <v/>
      </c>
      <c r="AW57" s="1030" t="e">
        <f t="shared" si="3"/>
        <v>#N/A</v>
      </c>
      <c r="AX57" s="1030" t="e">
        <f>INDEX(V57:AG57,1,MATCH(Parametres!$B$3,V$1:AG$1,0))*IF(OR(C57="L",C57="S",C57="I"),-1,1)</f>
        <v>#N/A</v>
      </c>
      <c r="AY57" s="598" t="s">
        <v>337</v>
      </c>
      <c r="AZ57" s="598" t="e">
        <f>+VLOOKUP($AJ57,Data_Validation!$A:$E,5,0)</f>
        <v>#N/A</v>
      </c>
    </row>
    <row r="58" spans="36:52" ht="15" customHeight="1">
      <c r="AJ58" s="1030">
        <f t="shared" si="0"/>
        <v>0</v>
      </c>
      <c r="AK58" s="1030">
        <f t="shared" si="0"/>
        <v>0</v>
      </c>
      <c r="AL58" s="1030" t="str">
        <f>IFERROR(INDEX(G58:R58,1,MATCH(Parametres!$B$3,G$1:R$1,0)-1)*IF(OR(F58="L",F58="S",F58="I"),-1,1),"")</f>
        <v/>
      </c>
      <c r="AM58" s="1030" t="e">
        <f t="shared" si="1"/>
        <v>#N/A</v>
      </c>
      <c r="AN58" s="1030" t="e">
        <f>INDEX(G58:R58,1,MATCH(Parametres!$B$3,G$1:R$1,0))*IF(OR(F58="L",F58="S",F58="I"),-1,1)</f>
        <v>#N/A</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t="str">
        <f>IFERROR(INDEX(V58:AG58,1,MATCH(Parametres!$B$3,V$1:AG$1,0)-1)*IF(OR(C58="L",C58="S",C58="I"),-1,1),"")</f>
        <v/>
      </c>
      <c r="AW58" s="1030" t="e">
        <f t="shared" si="3"/>
        <v>#N/A</v>
      </c>
      <c r="AX58" s="1030" t="e">
        <f>INDEX(V58:AG58,1,MATCH(Parametres!$B$3,V$1:AG$1,0))*IF(OR(C58="L",C58="S",C58="I"),-1,1)</f>
        <v>#N/A</v>
      </c>
      <c r="AY58" s="598" t="s">
        <v>337</v>
      </c>
      <c r="AZ58" s="598" t="e">
        <f>+VLOOKUP($AJ58,Data_Validation!$A:$E,5,0)</f>
        <v>#N/A</v>
      </c>
    </row>
    <row r="59" spans="36:52" ht="15" customHeight="1">
      <c r="AJ59" s="1030">
        <f t="shared" si="0"/>
        <v>0</v>
      </c>
      <c r="AK59" s="1030">
        <f t="shared" si="0"/>
        <v>0</v>
      </c>
      <c r="AL59" s="1030" t="str">
        <f>IFERROR(INDEX(G59:R59,1,MATCH(Parametres!$B$3,G$1:R$1,0)-1)*IF(OR(F59="L",F59="S",F59="I"),-1,1),"")</f>
        <v/>
      </c>
      <c r="AM59" s="1030" t="e">
        <f t="shared" si="1"/>
        <v>#N/A</v>
      </c>
      <c r="AN59" s="1030" t="e">
        <f>INDEX(G59:R59,1,MATCH(Parametres!$B$3,G$1:R$1,0))*IF(OR(F59="L",F59="S",F59="I"),-1,1)</f>
        <v>#N/A</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t="str">
        <f>IFERROR(INDEX(V59:AG59,1,MATCH(Parametres!$B$3,V$1:AG$1,0)-1)*IF(OR(C59="L",C59="S",C59="I"),-1,1),"")</f>
        <v/>
      </c>
      <c r="AW59" s="1030" t="e">
        <f t="shared" si="3"/>
        <v>#N/A</v>
      </c>
      <c r="AX59" s="1030" t="e">
        <f>INDEX(V59:AG59,1,MATCH(Parametres!$B$3,V$1:AG$1,0))*IF(OR(C59="L",C59="S",C59="I"),-1,1)</f>
        <v>#N/A</v>
      </c>
      <c r="AY59" s="598" t="s">
        <v>337</v>
      </c>
      <c r="AZ59" s="598" t="e">
        <f>+VLOOKUP($AJ59,Data_Validation!$A:$E,5,0)</f>
        <v>#N/A</v>
      </c>
    </row>
    <row r="60" spans="36:52" ht="15" customHeight="1">
      <c r="AJ60" s="1030">
        <f t="shared" si="0"/>
        <v>0</v>
      </c>
      <c r="AK60" s="1030">
        <f t="shared" si="0"/>
        <v>0</v>
      </c>
      <c r="AL60" s="1030" t="str">
        <f>IFERROR(INDEX(G60:R60,1,MATCH(Parametres!$B$3,G$1:R$1,0)-1)*IF(OR(F60="L",F60="S",F60="I"),-1,1),"")</f>
        <v/>
      </c>
      <c r="AM60" s="1030" t="e">
        <f t="shared" si="1"/>
        <v>#N/A</v>
      </c>
      <c r="AN60" s="1030" t="e">
        <f>INDEX(G60:R60,1,MATCH(Parametres!$B$3,G$1:R$1,0))*IF(OR(F60="L",F60="S",F60="I"),-1,1)</f>
        <v>#N/A</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t="str">
        <f>IFERROR(INDEX(V60:AG60,1,MATCH(Parametres!$B$3,V$1:AG$1,0)-1)*IF(OR(C60="L",C60="S",C60="I"),-1,1),"")</f>
        <v/>
      </c>
      <c r="AW60" s="1030" t="e">
        <f t="shared" si="3"/>
        <v>#N/A</v>
      </c>
      <c r="AX60" s="1030" t="e">
        <f>INDEX(V60:AG60,1,MATCH(Parametres!$B$3,V$1:AG$1,0))*IF(OR(C60="L",C60="S",C60="I"),-1,1)</f>
        <v>#N/A</v>
      </c>
      <c r="AY60" s="598" t="s">
        <v>337</v>
      </c>
      <c r="AZ60" s="598" t="e">
        <f>+VLOOKUP($AJ60,Data_Validation!$A:$E,5,0)</f>
        <v>#N/A</v>
      </c>
    </row>
    <row r="61" spans="36:52" ht="15" customHeight="1">
      <c r="AJ61" s="1030">
        <f t="shared" si="0"/>
        <v>0</v>
      </c>
      <c r="AK61" s="1030">
        <f t="shared" si="0"/>
        <v>0</v>
      </c>
      <c r="AL61" s="1030" t="str">
        <f>IFERROR(INDEX(G61:R61,1,MATCH(Parametres!$B$3,G$1:R$1,0)-1)*IF(OR(F61="L",F61="S",F61="I"),-1,1),"")</f>
        <v/>
      </c>
      <c r="AM61" s="1030" t="e">
        <f t="shared" si="1"/>
        <v>#N/A</v>
      </c>
      <c r="AN61" s="1030" t="e">
        <f>INDEX(G61:R61,1,MATCH(Parametres!$B$3,G$1:R$1,0))*IF(OR(F61="L",F61="S",F61="I"),-1,1)</f>
        <v>#N/A</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t="str">
        <f>IFERROR(INDEX(V61:AG61,1,MATCH(Parametres!$B$3,V$1:AG$1,0)-1)*IF(OR(C61="L",C61="S",C61="I"),-1,1),"")</f>
        <v/>
      </c>
      <c r="AW61" s="1030" t="e">
        <f t="shared" si="3"/>
        <v>#N/A</v>
      </c>
      <c r="AX61" s="1030" t="e">
        <f>INDEX(V61:AG61,1,MATCH(Parametres!$B$3,V$1:AG$1,0))*IF(OR(C61="L",C61="S",C61="I"),-1,1)</f>
        <v>#N/A</v>
      </c>
      <c r="AY61" s="598" t="s">
        <v>337</v>
      </c>
      <c r="AZ61" s="598" t="e">
        <f>+VLOOKUP($AJ61,Data_Validation!$A:$E,5,0)</f>
        <v>#N/A</v>
      </c>
    </row>
    <row r="62" spans="36:52" ht="15" customHeight="1">
      <c r="AJ62" s="1030">
        <f t="shared" si="0"/>
        <v>0</v>
      </c>
      <c r="AK62" s="1030">
        <f t="shared" si="0"/>
        <v>0</v>
      </c>
      <c r="AL62" s="1030" t="str">
        <f>IFERROR(INDEX(G62:R62,1,MATCH(Parametres!$B$3,G$1:R$1,0)-1)*IF(OR(F62="L",F62="S",F62="I"),-1,1),"")</f>
        <v/>
      </c>
      <c r="AM62" s="1030" t="e">
        <f t="shared" si="1"/>
        <v>#N/A</v>
      </c>
      <c r="AN62" s="1030" t="e">
        <f>INDEX(G62:R62,1,MATCH(Parametres!$B$3,G$1:R$1,0))*IF(OR(F62="L",F62="S",F62="I"),-1,1)</f>
        <v>#N/A</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t="str">
        <f>IFERROR(INDEX(V62:AG62,1,MATCH(Parametres!$B$3,V$1:AG$1,0)-1)*IF(OR(C62="L",C62="S",C62="I"),-1,1),"")</f>
        <v/>
      </c>
      <c r="AW62" s="1030" t="e">
        <f t="shared" si="3"/>
        <v>#N/A</v>
      </c>
      <c r="AX62" s="1030" t="e">
        <f>INDEX(V62:AG62,1,MATCH(Parametres!$B$3,V$1:AG$1,0))*IF(OR(C62="L",C62="S",C62="I"),-1,1)</f>
        <v>#N/A</v>
      </c>
      <c r="AY62" s="598" t="s">
        <v>337</v>
      </c>
      <c r="AZ62" s="598" t="e">
        <f>+VLOOKUP($AJ62,Data_Validation!$A:$E,5,0)</f>
        <v>#N/A</v>
      </c>
    </row>
    <row r="63" spans="36:52" ht="15" customHeight="1">
      <c r="AJ63" s="1030">
        <f t="shared" si="0"/>
        <v>0</v>
      </c>
      <c r="AK63" s="1030">
        <f t="shared" si="0"/>
        <v>0</v>
      </c>
      <c r="AL63" s="1030" t="str">
        <f>IFERROR(INDEX(G63:R63,1,MATCH(Parametres!$B$3,G$1:R$1,0)-1)*IF(OR(F63="L",F63="S",F63="I"),-1,1),"")</f>
        <v/>
      </c>
      <c r="AM63" s="1030" t="e">
        <f t="shared" si="1"/>
        <v>#N/A</v>
      </c>
      <c r="AN63" s="1030" t="e">
        <f>INDEX(G63:R63,1,MATCH(Parametres!$B$3,G$1:R$1,0))*IF(OR(F63="L",F63="S",F63="I"),-1,1)</f>
        <v>#N/A</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t="str">
        <f>IFERROR(INDEX(V63:AG63,1,MATCH(Parametres!$B$3,V$1:AG$1,0)-1)*IF(OR(C63="L",C63="S",C63="I"),-1,1),"")</f>
        <v/>
      </c>
      <c r="AW63" s="1030" t="e">
        <f t="shared" si="3"/>
        <v>#N/A</v>
      </c>
      <c r="AX63" s="1030" t="e">
        <f>INDEX(V63:AG63,1,MATCH(Parametres!$B$3,V$1:AG$1,0))*IF(OR(C63="L",C63="S",C63="I"),-1,1)</f>
        <v>#N/A</v>
      </c>
      <c r="AY63" s="598" t="s">
        <v>337</v>
      </c>
      <c r="AZ63" s="598" t="e">
        <f>+VLOOKUP($AJ63,Data_Validation!$A:$E,5,0)</f>
        <v>#N/A</v>
      </c>
    </row>
    <row r="64" spans="36:52" ht="15" customHeight="1">
      <c r="AJ64" s="1030">
        <f t="shared" si="0"/>
        <v>0</v>
      </c>
      <c r="AK64" s="1030">
        <f t="shared" si="0"/>
        <v>0</v>
      </c>
      <c r="AL64" s="1030" t="str">
        <f>IFERROR(INDEX(G64:R64,1,MATCH(Parametres!$B$3,G$1:R$1,0)-1)*IF(OR(F64="L",F64="S",F64="I"),-1,1),"")</f>
        <v/>
      </c>
      <c r="AM64" s="1030" t="e">
        <f t="shared" si="1"/>
        <v>#N/A</v>
      </c>
      <c r="AN64" s="1030" t="e">
        <f>INDEX(G64:R64,1,MATCH(Parametres!$B$3,G$1:R$1,0))*IF(OR(F64="L",F64="S",F64="I"),-1,1)</f>
        <v>#N/A</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t="str">
        <f>IFERROR(INDEX(V64:AG64,1,MATCH(Parametres!$B$3,V$1:AG$1,0)-1)*IF(OR(C64="L",C64="S",C64="I"),-1,1),"")</f>
        <v/>
      </c>
      <c r="AW64" s="1030" t="e">
        <f t="shared" si="3"/>
        <v>#N/A</v>
      </c>
      <c r="AX64" s="1030" t="e">
        <f>INDEX(V64:AG64,1,MATCH(Parametres!$B$3,V$1:AG$1,0))*IF(OR(C64="L",C64="S",C64="I"),-1,1)</f>
        <v>#N/A</v>
      </c>
      <c r="AY64" s="598" t="s">
        <v>337</v>
      </c>
      <c r="AZ64" s="598" t="e">
        <f>+VLOOKUP($AJ64,Data_Validation!$A:$E,5,0)</f>
        <v>#N/A</v>
      </c>
    </row>
    <row r="65" spans="36:52" ht="15" customHeight="1">
      <c r="AJ65" s="1030">
        <f t="shared" si="0"/>
        <v>0</v>
      </c>
      <c r="AK65" s="1030">
        <f t="shared" si="0"/>
        <v>0</v>
      </c>
      <c r="AL65" s="1030" t="str">
        <f>IFERROR(INDEX(G65:R65,1,MATCH(Parametres!$B$3,G$1:R$1,0)-1)*IF(OR(F65="L",F65="S",F65="I"),-1,1),"")</f>
        <v/>
      </c>
      <c r="AM65" s="1030" t="e">
        <f t="shared" si="1"/>
        <v>#N/A</v>
      </c>
      <c r="AN65" s="1030" t="e">
        <f>INDEX(G65:R65,1,MATCH(Parametres!$B$3,G$1:R$1,0))*IF(OR(F65="L",F65="S",F65="I"),-1,1)</f>
        <v>#N/A</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t="str">
        <f>IFERROR(INDEX(V65:AG65,1,MATCH(Parametres!$B$3,V$1:AG$1,0)-1)*IF(OR(C65="L",C65="S",C65="I"),-1,1),"")</f>
        <v/>
      </c>
      <c r="AW65" s="1030" t="e">
        <f t="shared" si="3"/>
        <v>#N/A</v>
      </c>
      <c r="AX65" s="1030" t="e">
        <f>INDEX(V65:AG65,1,MATCH(Parametres!$B$3,V$1:AG$1,0))*IF(OR(C65="L",C65="S",C65="I"),-1,1)</f>
        <v>#N/A</v>
      </c>
      <c r="AY65" s="598" t="s">
        <v>337</v>
      </c>
      <c r="AZ65" s="598" t="e">
        <f>+VLOOKUP($AJ65,Data_Validation!$A:$E,5,0)</f>
        <v>#N/A</v>
      </c>
    </row>
    <row r="66" spans="36:52" ht="15" customHeight="1">
      <c r="AJ66" s="1030">
        <f t="shared" si="0"/>
        <v>0</v>
      </c>
      <c r="AK66" s="1030">
        <f t="shared" si="0"/>
        <v>0</v>
      </c>
      <c r="AL66" s="1030" t="str">
        <f>IFERROR(INDEX(G66:R66,1,MATCH(Parametres!$B$3,G$1:R$1,0)-1)*IF(OR(F66="L",F66="S",F66="I"),-1,1),"")</f>
        <v/>
      </c>
      <c r="AM66" s="1030" t="e">
        <f t="shared" si="1"/>
        <v>#N/A</v>
      </c>
      <c r="AN66" s="1030" t="e">
        <f>INDEX(G66:R66,1,MATCH(Parametres!$B$3,G$1:R$1,0))*IF(OR(F66="L",F66="S",F66="I"),-1,1)</f>
        <v>#N/A</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t="str">
        <f>IFERROR(INDEX(V66:AG66,1,MATCH(Parametres!$B$3,V$1:AG$1,0)-1)*IF(OR(C66="L",C66="S",C66="I"),-1,1),"")</f>
        <v/>
      </c>
      <c r="AW66" s="1030" t="e">
        <f t="shared" si="3"/>
        <v>#N/A</v>
      </c>
      <c r="AX66" s="1030" t="e">
        <f>INDEX(V66:AG66,1,MATCH(Parametres!$B$3,V$1:AG$1,0))*IF(OR(C66="L",C66="S",C66="I"),-1,1)</f>
        <v>#N/A</v>
      </c>
      <c r="AY66" s="598" t="s">
        <v>337</v>
      </c>
      <c r="AZ66" s="598" t="e">
        <f>+VLOOKUP($AJ66,Data_Validation!$A:$E,5,0)</f>
        <v>#N/A</v>
      </c>
    </row>
    <row r="67" spans="36:52" ht="15" customHeight="1">
      <c r="AJ67" s="1030">
        <f t="shared" si="0"/>
        <v>0</v>
      </c>
      <c r="AK67" s="1030">
        <f t="shared" si="0"/>
        <v>0</v>
      </c>
      <c r="AL67" s="1030" t="str">
        <f>IFERROR(INDEX(G67:R67,1,MATCH(Parametres!$B$3,G$1:R$1,0)-1)*IF(OR(F67="L",F67="S",F67="I"),-1,1),"")</f>
        <v/>
      </c>
      <c r="AM67" s="1030" t="e">
        <f t="shared" si="1"/>
        <v>#N/A</v>
      </c>
      <c r="AN67" s="1030" t="e">
        <f>INDEX(G67:R67,1,MATCH(Parametres!$B$3,G$1:R$1,0))*IF(OR(F67="L",F67="S",F67="I"),-1,1)</f>
        <v>#N/A</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t="str">
        <f>IFERROR(INDEX(V67:AG67,1,MATCH(Parametres!$B$3,V$1:AG$1,0)-1)*IF(OR(C67="L",C67="S",C67="I"),-1,1),"")</f>
        <v/>
      </c>
      <c r="AW67" s="1030" t="e">
        <f t="shared" si="3"/>
        <v>#N/A</v>
      </c>
      <c r="AX67" s="1030" t="e">
        <f>INDEX(V67:AG67,1,MATCH(Parametres!$B$3,V$1:AG$1,0))*IF(OR(C67="L",C67="S",C67="I"),-1,1)</f>
        <v>#N/A</v>
      </c>
      <c r="AY67" s="598" t="s">
        <v>337</v>
      </c>
      <c r="AZ67" s="598" t="e">
        <f>+VLOOKUP($AJ67,Data_Validation!$A:$E,5,0)</f>
        <v>#N/A</v>
      </c>
    </row>
    <row r="68" spans="36:52" ht="15" customHeight="1">
      <c r="AJ68" s="1030">
        <f t="shared" ref="AJ68:AK131" si="4">C68</f>
        <v>0</v>
      </c>
      <c r="AK68" s="1030">
        <f t="shared" si="4"/>
        <v>0</v>
      </c>
      <c r="AL68" s="1030" t="str">
        <f>IFERROR(INDEX(G68:R68,1,MATCH(Parametres!$B$3,G$1:R$1,0)-1)*IF(OR(F68="L",F68="S",F68="I"),-1,1),"")</f>
        <v/>
      </c>
      <c r="AM68" s="1030" t="e">
        <f t="shared" ref="AM68:AM131" si="5">AN68-N(AL68)</f>
        <v>#N/A</v>
      </c>
      <c r="AN68" s="1030" t="e">
        <f>INDEX(G68:R68,1,MATCH(Parametres!$B$3,G$1:R$1,0))*IF(OR(F68="L",F68="S",F68="I"),-1,1)</f>
        <v>#N/A</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t="str">
        <f>IFERROR(INDEX(V68:AG68,1,MATCH(Parametres!$B$3,V$1:AG$1,0)-1)*IF(OR(C68="L",C68="S",C68="I"),-1,1),"")</f>
        <v/>
      </c>
      <c r="AW68" s="1030" t="e">
        <f t="shared" ref="AW68:AW131" si="7">AX68-AV68</f>
        <v>#N/A</v>
      </c>
      <c r="AX68" s="1030" t="e">
        <f>INDEX(V68:AG68,1,MATCH(Parametres!$B$3,V$1:AG$1,0))*IF(OR(C68="L",C68="S",C68="I"),-1,1)</f>
        <v>#N/A</v>
      </c>
      <c r="AY68" s="598" t="s">
        <v>337</v>
      </c>
      <c r="AZ68" s="598" t="e">
        <f>+VLOOKUP($AJ68,Data_Validation!$A:$E,5,0)</f>
        <v>#N/A</v>
      </c>
    </row>
    <row r="69" spans="36:52" ht="15" customHeight="1">
      <c r="AJ69" s="1030">
        <f t="shared" si="4"/>
        <v>0</v>
      </c>
      <c r="AK69" s="1030">
        <f t="shared" si="4"/>
        <v>0</v>
      </c>
      <c r="AL69" s="1030" t="str">
        <f>IFERROR(INDEX(G69:R69,1,MATCH(Parametres!$B$3,G$1:R$1,0)-1)*IF(OR(F69="L",F69="S",F69="I"),-1,1),"")</f>
        <v/>
      </c>
      <c r="AM69" s="1030" t="e">
        <f t="shared" si="5"/>
        <v>#N/A</v>
      </c>
      <c r="AN69" s="1030" t="e">
        <f>INDEX(G69:R69,1,MATCH(Parametres!$B$3,G$1:R$1,0))*IF(OR(F69="L",F69="S",F69="I"),-1,1)</f>
        <v>#N/A</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t="str">
        <f>IFERROR(INDEX(V69:AG69,1,MATCH(Parametres!$B$3,V$1:AG$1,0)-1)*IF(OR(C69="L",C69="S",C69="I"),-1,1),"")</f>
        <v/>
      </c>
      <c r="AW69" s="1030" t="e">
        <f t="shared" si="7"/>
        <v>#N/A</v>
      </c>
      <c r="AX69" s="1030" t="e">
        <f>INDEX(V69:AG69,1,MATCH(Parametres!$B$3,V$1:AG$1,0))*IF(OR(C69="L",C69="S",C69="I"),-1,1)</f>
        <v>#N/A</v>
      </c>
      <c r="AY69" s="598" t="s">
        <v>337</v>
      </c>
      <c r="AZ69" s="598" t="e">
        <f>+VLOOKUP($AJ69,Data_Validation!$A:$E,5,0)</f>
        <v>#N/A</v>
      </c>
    </row>
    <row r="70" spans="36:52" ht="15" customHeight="1">
      <c r="AJ70" s="1030">
        <f t="shared" si="4"/>
        <v>0</v>
      </c>
      <c r="AK70" s="1030">
        <f t="shared" si="4"/>
        <v>0</v>
      </c>
      <c r="AL70" s="1030" t="str">
        <f>IFERROR(INDEX(G70:R70,1,MATCH(Parametres!$B$3,G$1:R$1,0)-1)*IF(OR(F70="L",F70="S",F70="I"),-1,1),"")</f>
        <v/>
      </c>
      <c r="AM70" s="1030" t="e">
        <f t="shared" si="5"/>
        <v>#N/A</v>
      </c>
      <c r="AN70" s="1030" t="e">
        <f>INDEX(G70:R70,1,MATCH(Parametres!$B$3,G$1:R$1,0))*IF(OR(F70="L",F70="S",F70="I"),-1,1)</f>
        <v>#N/A</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t="str">
        <f>IFERROR(INDEX(V70:AG70,1,MATCH(Parametres!$B$3,V$1:AG$1,0)-1)*IF(OR(C70="L",C70="S",C70="I"),-1,1),"")</f>
        <v/>
      </c>
      <c r="AW70" s="1030" t="e">
        <f t="shared" si="7"/>
        <v>#N/A</v>
      </c>
      <c r="AX70" s="1030" t="e">
        <f>INDEX(V70:AG70,1,MATCH(Parametres!$B$3,V$1:AG$1,0))*IF(OR(C70="L",C70="S",C70="I"),-1,1)</f>
        <v>#N/A</v>
      </c>
      <c r="AY70" s="598" t="s">
        <v>337</v>
      </c>
      <c r="AZ70" s="598" t="e">
        <f>+VLOOKUP($AJ70,Data_Validation!$A:$E,5,0)</f>
        <v>#N/A</v>
      </c>
    </row>
    <row r="71" spans="36:52" ht="15" customHeight="1">
      <c r="AJ71" s="1030">
        <f t="shared" si="4"/>
        <v>0</v>
      </c>
      <c r="AK71" s="1030">
        <f t="shared" si="4"/>
        <v>0</v>
      </c>
      <c r="AL71" s="1030" t="str">
        <f>IFERROR(INDEX(G71:R71,1,MATCH(Parametres!$B$3,G$1:R$1,0)-1)*IF(OR(F71="L",F71="S",F71="I"),-1,1),"")</f>
        <v/>
      </c>
      <c r="AM71" s="1030" t="e">
        <f t="shared" si="5"/>
        <v>#N/A</v>
      </c>
      <c r="AN71" s="1030" t="e">
        <f>INDEX(G71:R71,1,MATCH(Parametres!$B$3,G$1:R$1,0))*IF(OR(F71="L",F71="S",F71="I"),-1,1)</f>
        <v>#N/A</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t="str">
        <f>IFERROR(INDEX(V71:AG71,1,MATCH(Parametres!$B$3,V$1:AG$1,0)-1)*IF(OR(C71="L",C71="S",C71="I"),-1,1),"")</f>
        <v/>
      </c>
      <c r="AW71" s="1030" t="e">
        <f t="shared" si="7"/>
        <v>#N/A</v>
      </c>
      <c r="AX71" s="1030" t="e">
        <f>INDEX(V71:AG71,1,MATCH(Parametres!$B$3,V$1:AG$1,0))*IF(OR(C71="L",C71="S",C71="I"),-1,1)</f>
        <v>#N/A</v>
      </c>
      <c r="AY71" s="598" t="s">
        <v>337</v>
      </c>
      <c r="AZ71" s="598" t="e">
        <f>+VLOOKUP($AJ71,Data_Validation!$A:$E,5,0)</f>
        <v>#N/A</v>
      </c>
    </row>
    <row r="72" spans="36:52" ht="15" customHeight="1">
      <c r="AJ72" s="1030">
        <f t="shared" si="4"/>
        <v>0</v>
      </c>
      <c r="AK72" s="1030">
        <f t="shared" si="4"/>
        <v>0</v>
      </c>
      <c r="AL72" s="1030" t="str">
        <f>IFERROR(INDEX(G72:R72,1,MATCH(Parametres!$B$3,G$1:R$1,0)-1)*IF(OR(F72="L",F72="S",F72="I"),-1,1),"")</f>
        <v/>
      </c>
      <c r="AM72" s="1030" t="e">
        <f t="shared" si="5"/>
        <v>#N/A</v>
      </c>
      <c r="AN72" s="1030" t="e">
        <f>INDEX(G72:R72,1,MATCH(Parametres!$B$3,G$1:R$1,0))*IF(OR(F72="L",F72="S",F72="I"),-1,1)</f>
        <v>#N/A</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t="str">
        <f>IFERROR(INDEX(V72:AG72,1,MATCH(Parametres!$B$3,V$1:AG$1,0)-1)*IF(OR(C72="L",C72="S",C72="I"),-1,1),"")</f>
        <v/>
      </c>
      <c r="AW72" s="1030" t="e">
        <f t="shared" si="7"/>
        <v>#N/A</v>
      </c>
      <c r="AX72" s="1030" t="e">
        <f>INDEX(V72:AG72,1,MATCH(Parametres!$B$3,V$1:AG$1,0))*IF(OR(C72="L",C72="S",C72="I"),-1,1)</f>
        <v>#N/A</v>
      </c>
      <c r="AY72" s="598" t="s">
        <v>337</v>
      </c>
      <c r="AZ72" s="598" t="e">
        <f>+VLOOKUP($AJ72,Data_Validation!$A:$E,5,0)</f>
        <v>#N/A</v>
      </c>
    </row>
    <row r="73" spans="36:52" ht="15" customHeight="1">
      <c r="AJ73" s="1030">
        <f t="shared" si="4"/>
        <v>0</v>
      </c>
      <c r="AK73" s="1030">
        <f t="shared" si="4"/>
        <v>0</v>
      </c>
      <c r="AL73" s="1030" t="str">
        <f>IFERROR(INDEX(G73:R73,1,MATCH(Parametres!$B$3,G$1:R$1,0)-1)*IF(OR(F73="L",F73="S",F73="I"),-1,1),"")</f>
        <v/>
      </c>
      <c r="AM73" s="1030" t="e">
        <f t="shared" si="5"/>
        <v>#N/A</v>
      </c>
      <c r="AN73" s="1030" t="e">
        <f>INDEX(G73:R73,1,MATCH(Parametres!$B$3,G$1:R$1,0))*IF(OR(F73="L",F73="S",F73="I"),-1,1)</f>
        <v>#N/A</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t="str">
        <f>IFERROR(INDEX(V73:AG73,1,MATCH(Parametres!$B$3,V$1:AG$1,0)-1)*IF(OR(C73="L",C73="S",C73="I"),-1,1),"")</f>
        <v/>
      </c>
      <c r="AW73" s="1030" t="e">
        <f t="shared" si="7"/>
        <v>#N/A</v>
      </c>
      <c r="AX73" s="1030" t="e">
        <f>INDEX(V73:AG73,1,MATCH(Parametres!$B$3,V$1:AG$1,0))*IF(OR(C73="L",C73="S",C73="I"),-1,1)</f>
        <v>#N/A</v>
      </c>
      <c r="AY73" s="598" t="s">
        <v>337</v>
      </c>
      <c r="AZ73" s="598" t="e">
        <f>+VLOOKUP($AJ73,Data_Validation!$A:$E,5,0)</f>
        <v>#N/A</v>
      </c>
    </row>
    <row r="74" spans="36:52" ht="15" customHeight="1">
      <c r="AJ74" s="1030">
        <f t="shared" si="4"/>
        <v>0</v>
      </c>
      <c r="AK74" s="1030">
        <f t="shared" si="4"/>
        <v>0</v>
      </c>
      <c r="AL74" s="1030" t="str">
        <f>IFERROR(INDEX(G74:R74,1,MATCH(Parametres!$B$3,G$1:R$1,0)-1)*IF(OR(F74="L",F74="S",F74="I"),-1,1),"")</f>
        <v/>
      </c>
      <c r="AM74" s="1030" t="e">
        <f t="shared" si="5"/>
        <v>#N/A</v>
      </c>
      <c r="AN74" s="1030" t="e">
        <f>INDEX(G74:R74,1,MATCH(Parametres!$B$3,G$1:R$1,0))*IF(OR(F74="L",F74="S",F74="I"),-1,1)</f>
        <v>#N/A</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t="str">
        <f>IFERROR(INDEX(V74:AG74,1,MATCH(Parametres!$B$3,V$1:AG$1,0)-1)*IF(OR(C74="L",C74="S",C74="I"),-1,1),"")</f>
        <v/>
      </c>
      <c r="AW74" s="1030" t="e">
        <f t="shared" si="7"/>
        <v>#N/A</v>
      </c>
      <c r="AX74" s="1030" t="e">
        <f>INDEX(V74:AG74,1,MATCH(Parametres!$B$3,V$1:AG$1,0))*IF(OR(C74="L",C74="S",C74="I"),-1,1)</f>
        <v>#N/A</v>
      </c>
      <c r="AY74" s="598" t="s">
        <v>337</v>
      </c>
      <c r="AZ74" s="598" t="e">
        <f>+VLOOKUP($AJ74,Data_Validation!$A:$E,5,0)</f>
        <v>#N/A</v>
      </c>
    </row>
    <row r="75" spans="36:52" ht="15" customHeight="1">
      <c r="AJ75" s="1030">
        <f t="shared" si="4"/>
        <v>0</v>
      </c>
      <c r="AK75" s="1030">
        <f t="shared" si="4"/>
        <v>0</v>
      </c>
      <c r="AL75" s="1030" t="str">
        <f>IFERROR(INDEX(G75:R75,1,MATCH(Parametres!$B$3,G$1:R$1,0)-1)*IF(OR(F75="L",F75="S",F75="I"),-1,1),"")</f>
        <v/>
      </c>
      <c r="AM75" s="1030" t="e">
        <f t="shared" si="5"/>
        <v>#N/A</v>
      </c>
      <c r="AN75" s="1030" t="e">
        <f>INDEX(G75:R75,1,MATCH(Parametres!$B$3,G$1:R$1,0))*IF(OR(F75="L",F75="S",F75="I"),-1,1)</f>
        <v>#N/A</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t="str">
        <f>IFERROR(INDEX(V75:AG75,1,MATCH(Parametres!$B$3,V$1:AG$1,0)-1)*IF(OR(C75="L",C75="S",C75="I"),-1,1),"")</f>
        <v/>
      </c>
      <c r="AW75" s="1030" t="e">
        <f t="shared" si="7"/>
        <v>#N/A</v>
      </c>
      <c r="AX75" s="1030" t="e">
        <f>INDEX(V75:AG75,1,MATCH(Parametres!$B$3,V$1:AG$1,0))*IF(OR(C75="L",C75="S",C75="I"),-1,1)</f>
        <v>#N/A</v>
      </c>
      <c r="AY75" s="598" t="s">
        <v>337</v>
      </c>
      <c r="AZ75" s="598" t="e">
        <f>+VLOOKUP($AJ75,Data_Validation!$A:$E,5,0)</f>
        <v>#N/A</v>
      </c>
    </row>
    <row r="76" spans="36:52" ht="15" customHeight="1">
      <c r="AJ76" s="1030">
        <f t="shared" si="4"/>
        <v>0</v>
      </c>
      <c r="AK76" s="1030">
        <f t="shared" si="4"/>
        <v>0</v>
      </c>
      <c r="AL76" s="1030" t="str">
        <f>IFERROR(INDEX(G76:R76,1,MATCH(Parametres!$B$3,G$1:R$1,0)-1)*IF(OR(F76="L",F76="S",F76="I"),-1,1),"")</f>
        <v/>
      </c>
      <c r="AM76" s="1030" t="e">
        <f t="shared" si="5"/>
        <v>#N/A</v>
      </c>
      <c r="AN76" s="1030" t="e">
        <f>INDEX(G76:R76,1,MATCH(Parametres!$B$3,G$1:R$1,0))*IF(OR(F76="L",F76="S",F76="I"),-1,1)</f>
        <v>#N/A</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t="str">
        <f>IFERROR(INDEX(V76:AG76,1,MATCH(Parametres!$B$3,V$1:AG$1,0)-1)*IF(OR(C76="L",C76="S",C76="I"),-1,1),"")</f>
        <v/>
      </c>
      <c r="AW76" s="1030" t="e">
        <f t="shared" si="7"/>
        <v>#N/A</v>
      </c>
      <c r="AX76" s="1030" t="e">
        <f>INDEX(V76:AG76,1,MATCH(Parametres!$B$3,V$1:AG$1,0))*IF(OR(C76="L",C76="S",C76="I"),-1,1)</f>
        <v>#N/A</v>
      </c>
      <c r="AY76" s="598" t="s">
        <v>337</v>
      </c>
      <c r="AZ76" s="598" t="e">
        <f>+VLOOKUP($AJ76,Data_Validation!$A:$E,5,0)</f>
        <v>#N/A</v>
      </c>
    </row>
    <row r="77" spans="36:52" ht="15" customHeight="1">
      <c r="AJ77" s="1030">
        <f t="shared" si="4"/>
        <v>0</v>
      </c>
      <c r="AK77" s="1030">
        <f t="shared" si="4"/>
        <v>0</v>
      </c>
      <c r="AL77" s="1030" t="str">
        <f>IFERROR(INDEX(G77:R77,1,MATCH(Parametres!$B$3,G$1:R$1,0)-1)*IF(OR(F77="L",F77="S",F77="I"),-1,1),"")</f>
        <v/>
      </c>
      <c r="AM77" s="1030" t="e">
        <f t="shared" si="5"/>
        <v>#N/A</v>
      </c>
      <c r="AN77" s="1030" t="e">
        <f>INDEX(G77:R77,1,MATCH(Parametres!$B$3,G$1:R$1,0))*IF(OR(F77="L",F77="S",F77="I"),-1,1)</f>
        <v>#N/A</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t="str">
        <f>IFERROR(INDEX(V77:AG77,1,MATCH(Parametres!$B$3,V$1:AG$1,0)-1)*IF(OR(C77="L",C77="S",C77="I"),-1,1),"")</f>
        <v/>
      </c>
      <c r="AW77" s="1030" t="e">
        <f t="shared" si="7"/>
        <v>#N/A</v>
      </c>
      <c r="AX77" s="1030" t="e">
        <f>INDEX(V77:AG77,1,MATCH(Parametres!$B$3,V$1:AG$1,0))*IF(OR(C77="L",C77="S",C77="I"),-1,1)</f>
        <v>#N/A</v>
      </c>
      <c r="AY77" s="598" t="s">
        <v>337</v>
      </c>
      <c r="AZ77" s="598" t="e">
        <f>+VLOOKUP($AJ77,Data_Validation!$A:$E,5,0)</f>
        <v>#N/A</v>
      </c>
    </row>
    <row r="78" spans="36:52" ht="15" customHeight="1">
      <c r="AJ78" s="1030">
        <f t="shared" si="4"/>
        <v>0</v>
      </c>
      <c r="AK78" s="1030">
        <f t="shared" si="4"/>
        <v>0</v>
      </c>
      <c r="AL78" s="1030" t="str">
        <f>IFERROR(INDEX(G78:R78,1,MATCH(Parametres!$B$3,G$1:R$1,0)-1)*IF(OR(F78="L",F78="S",F78="I"),-1,1),"")</f>
        <v/>
      </c>
      <c r="AM78" s="1030" t="e">
        <f t="shared" si="5"/>
        <v>#N/A</v>
      </c>
      <c r="AN78" s="1030" t="e">
        <f>INDEX(G78:R78,1,MATCH(Parametres!$B$3,G$1:R$1,0))*IF(OR(F78="L",F78="S",F78="I"),-1,1)</f>
        <v>#N/A</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t="str">
        <f>IFERROR(INDEX(V78:AG78,1,MATCH(Parametres!$B$3,V$1:AG$1,0)-1)*IF(OR(C78="L",C78="S",C78="I"),-1,1),"")</f>
        <v/>
      </c>
      <c r="AW78" s="1030" t="e">
        <f t="shared" si="7"/>
        <v>#N/A</v>
      </c>
      <c r="AX78" s="1030" t="e">
        <f>INDEX(V78:AG78,1,MATCH(Parametres!$B$3,V$1:AG$1,0))*IF(OR(C78="L",C78="S",C78="I"),-1,1)</f>
        <v>#N/A</v>
      </c>
      <c r="AY78" s="598" t="s">
        <v>337</v>
      </c>
      <c r="AZ78" s="598" t="e">
        <f>+VLOOKUP($AJ78,Data_Validation!$A:$E,5,0)</f>
        <v>#N/A</v>
      </c>
    </row>
    <row r="79" spans="36:52" ht="15" customHeight="1">
      <c r="AJ79" s="1030">
        <f t="shared" si="4"/>
        <v>0</v>
      </c>
      <c r="AK79" s="1030">
        <f t="shared" si="4"/>
        <v>0</v>
      </c>
      <c r="AL79" s="1030" t="str">
        <f>IFERROR(INDEX(G79:R79,1,MATCH(Parametres!$B$3,G$1:R$1,0)-1)*IF(OR(F79="L",F79="S",F79="I"),-1,1),"")</f>
        <v/>
      </c>
      <c r="AM79" s="1030" t="e">
        <f t="shared" si="5"/>
        <v>#N/A</v>
      </c>
      <c r="AN79" s="1030" t="e">
        <f>INDEX(G79:R79,1,MATCH(Parametres!$B$3,G$1:R$1,0))*IF(OR(F79="L",F79="S",F79="I"),-1,1)</f>
        <v>#N/A</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t="str">
        <f>IFERROR(INDEX(V79:AG79,1,MATCH(Parametres!$B$3,V$1:AG$1,0)-1)*IF(OR(C79="L",C79="S",C79="I"),-1,1),"")</f>
        <v/>
      </c>
      <c r="AW79" s="1030" t="e">
        <f t="shared" si="7"/>
        <v>#N/A</v>
      </c>
      <c r="AX79" s="1030" t="e">
        <f>INDEX(V79:AG79,1,MATCH(Parametres!$B$3,V$1:AG$1,0))*IF(OR(C79="L",C79="S",C79="I"),-1,1)</f>
        <v>#N/A</v>
      </c>
      <c r="AY79" s="598" t="s">
        <v>337</v>
      </c>
      <c r="AZ79" s="598" t="e">
        <f>+VLOOKUP($AJ79,Data_Validation!$A:$E,5,0)</f>
        <v>#N/A</v>
      </c>
    </row>
    <row r="80" spans="36:52" ht="15.75" customHeight="1">
      <c r="AJ80" s="1030">
        <f t="shared" si="4"/>
        <v>0</v>
      </c>
      <c r="AK80" s="1030">
        <f t="shared" si="4"/>
        <v>0</v>
      </c>
      <c r="AL80" s="1030" t="str">
        <f>IFERROR(INDEX(G80:R80,1,MATCH(Parametres!$B$3,G$1:R$1,0)-1)*IF(OR(F80="L",F80="S",F80="I"),-1,1),"")</f>
        <v/>
      </c>
      <c r="AM80" s="1030" t="e">
        <f t="shared" si="5"/>
        <v>#N/A</v>
      </c>
      <c r="AN80" s="1030" t="e">
        <f>INDEX(G80:R80,1,MATCH(Parametres!$B$3,G$1:R$1,0))*IF(OR(F80="L",F80="S",F80="I"),-1,1)</f>
        <v>#N/A</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t="str">
        <f>IFERROR(INDEX(V80:AG80,1,MATCH(Parametres!$B$3,V$1:AG$1,0)-1)*IF(OR(C80="L",C80="S",C80="I"),-1,1),"")</f>
        <v/>
      </c>
      <c r="AW80" s="1030" t="e">
        <f t="shared" si="7"/>
        <v>#N/A</v>
      </c>
      <c r="AX80" s="1030" t="e">
        <f>INDEX(V80:AG80,1,MATCH(Parametres!$B$3,V$1:AG$1,0))*IF(OR(C80="L",C80="S",C80="I"),-1,1)</f>
        <v>#N/A</v>
      </c>
      <c r="AY80" s="598" t="s">
        <v>337</v>
      </c>
      <c r="AZ80" s="598" t="e">
        <f>+VLOOKUP($AJ80,Data_Validation!$A:$E,5,0)</f>
        <v>#N/A</v>
      </c>
    </row>
    <row r="81" spans="36:52" ht="15" customHeight="1">
      <c r="AJ81" s="1030">
        <f t="shared" si="4"/>
        <v>0</v>
      </c>
      <c r="AK81" s="1030">
        <f t="shared" si="4"/>
        <v>0</v>
      </c>
      <c r="AL81" s="1030" t="str">
        <f>IFERROR(INDEX(G81:R81,1,MATCH(Parametres!$B$3,G$1:R$1,0)-1)*IF(OR(F81="L",F81="S",F81="I"),-1,1),"")</f>
        <v/>
      </c>
      <c r="AM81" s="1030" t="e">
        <f t="shared" si="5"/>
        <v>#N/A</v>
      </c>
      <c r="AN81" s="1030" t="e">
        <f>INDEX(G81:R81,1,MATCH(Parametres!$B$3,G$1:R$1,0))*IF(OR(F81="L",F81="S",F81="I"),-1,1)</f>
        <v>#N/A</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t="str">
        <f>IFERROR(INDEX(V81:AG81,1,MATCH(Parametres!$B$3,V$1:AG$1,0)-1)*IF(OR(C81="L",C81="S",C81="I"),-1,1),"")</f>
        <v/>
      </c>
      <c r="AW81" s="1030" t="e">
        <f t="shared" si="7"/>
        <v>#N/A</v>
      </c>
      <c r="AX81" s="1030" t="e">
        <f>INDEX(V81:AG81,1,MATCH(Parametres!$B$3,V$1:AG$1,0))*IF(OR(C81="L",C81="S",C81="I"),-1,1)</f>
        <v>#N/A</v>
      </c>
      <c r="AY81" s="598" t="s">
        <v>337</v>
      </c>
      <c r="AZ81" s="598" t="e">
        <f>+VLOOKUP($AJ81,Data_Validation!$A:$E,5,0)</f>
        <v>#N/A</v>
      </c>
    </row>
    <row r="82" spans="36:52" ht="15" customHeight="1">
      <c r="AJ82" s="1030">
        <f t="shared" si="4"/>
        <v>0</v>
      </c>
      <c r="AK82" s="1030">
        <f t="shared" si="4"/>
        <v>0</v>
      </c>
      <c r="AL82" s="1030" t="str">
        <f>IFERROR(INDEX(G82:R82,1,MATCH(Parametres!$B$3,G$1:R$1,0)-1)*IF(OR(F82="L",F82="S",F82="I"),-1,1),"")</f>
        <v/>
      </c>
      <c r="AM82" s="1030" t="e">
        <f t="shared" si="5"/>
        <v>#N/A</v>
      </c>
      <c r="AN82" s="1030" t="e">
        <f>INDEX(G82:R82,1,MATCH(Parametres!$B$3,G$1:R$1,0))*IF(OR(F82="L",F82="S",F82="I"),-1,1)</f>
        <v>#N/A</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t="str">
        <f>IFERROR(INDEX(V82:AG82,1,MATCH(Parametres!$B$3,V$1:AG$1,0)-1)*IF(OR(C82="L",C82="S",C82="I"),-1,1),"")</f>
        <v/>
      </c>
      <c r="AW82" s="1030" t="e">
        <f t="shared" si="7"/>
        <v>#N/A</v>
      </c>
      <c r="AX82" s="1030" t="e">
        <f>INDEX(V82:AG82,1,MATCH(Parametres!$B$3,V$1:AG$1,0))*IF(OR(C82="L",C82="S",C82="I"),-1,1)</f>
        <v>#N/A</v>
      </c>
      <c r="AY82" s="598" t="s">
        <v>337</v>
      </c>
      <c r="AZ82" s="598" t="e">
        <f>+VLOOKUP($AJ82,Data_Validation!$A:$E,5,0)</f>
        <v>#N/A</v>
      </c>
    </row>
    <row r="83" spans="36:52" ht="15" customHeight="1">
      <c r="AJ83" s="1030">
        <f t="shared" si="4"/>
        <v>0</v>
      </c>
      <c r="AK83" s="1030">
        <f t="shared" si="4"/>
        <v>0</v>
      </c>
      <c r="AL83" s="1030" t="str">
        <f>IFERROR(INDEX(G83:R83,1,MATCH(Parametres!$B$3,G$1:R$1,0)-1)*IF(OR(F83="L",F83="S",F83="I"),-1,1),"")</f>
        <v/>
      </c>
      <c r="AM83" s="1030" t="e">
        <f t="shared" si="5"/>
        <v>#N/A</v>
      </c>
      <c r="AN83" s="1030" t="e">
        <f>INDEX(G83:R83,1,MATCH(Parametres!$B$3,G$1:R$1,0))*IF(OR(F83="L",F83="S",F83="I"),-1,1)</f>
        <v>#N/A</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t="str">
        <f>IFERROR(INDEX(V83:AG83,1,MATCH(Parametres!$B$3,V$1:AG$1,0)-1)*IF(OR(C83="L",C83="S",C83="I"),-1,1),"")</f>
        <v/>
      </c>
      <c r="AW83" s="1030" t="e">
        <f t="shared" si="7"/>
        <v>#N/A</v>
      </c>
      <c r="AX83" s="1030" t="e">
        <f>INDEX(V83:AG83,1,MATCH(Parametres!$B$3,V$1:AG$1,0))*IF(OR(C83="L",C83="S",C83="I"),-1,1)</f>
        <v>#N/A</v>
      </c>
      <c r="AY83" s="598" t="s">
        <v>337</v>
      </c>
      <c r="AZ83" s="598" t="e">
        <f>+VLOOKUP($AJ83,Data_Validation!$A:$E,5,0)</f>
        <v>#N/A</v>
      </c>
    </row>
    <row r="84" spans="36:52" ht="15.75" customHeight="1">
      <c r="AJ84" s="1030">
        <f t="shared" si="4"/>
        <v>0</v>
      </c>
      <c r="AK84" s="1030">
        <f t="shared" si="4"/>
        <v>0</v>
      </c>
      <c r="AL84" s="1030" t="str">
        <f>IFERROR(INDEX(G84:R84,1,MATCH(Parametres!$B$3,G$1:R$1,0)-1)*IF(OR(F84="L",F84="S",F84="I"),-1,1),"")</f>
        <v/>
      </c>
      <c r="AM84" s="1030" t="e">
        <f t="shared" si="5"/>
        <v>#N/A</v>
      </c>
      <c r="AN84" s="1030" t="e">
        <f>INDEX(G84:R84,1,MATCH(Parametres!$B$3,G$1:R$1,0))*IF(OR(F84="L",F84="S",F84="I"),-1,1)</f>
        <v>#N/A</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t="str">
        <f>IFERROR(INDEX(V84:AG84,1,MATCH(Parametres!$B$3,V$1:AG$1,0)-1)*IF(OR(C84="L",C84="S",C84="I"),-1,1),"")</f>
        <v/>
      </c>
      <c r="AW84" s="1030" t="e">
        <f t="shared" si="7"/>
        <v>#N/A</v>
      </c>
      <c r="AX84" s="1030" t="e">
        <f>INDEX(V84:AG84,1,MATCH(Parametres!$B$3,V$1:AG$1,0))*IF(OR(C84="L",C84="S",C84="I"),-1,1)</f>
        <v>#N/A</v>
      </c>
      <c r="AY84" s="598" t="s">
        <v>337</v>
      </c>
      <c r="AZ84" s="598" t="e">
        <f>+VLOOKUP($AJ84,Data_Validation!$A:$E,5,0)</f>
        <v>#N/A</v>
      </c>
    </row>
    <row r="85" spans="36:52" ht="15" customHeight="1">
      <c r="AJ85" s="1030">
        <f t="shared" si="4"/>
        <v>0</v>
      </c>
      <c r="AK85" s="1030">
        <f t="shared" si="4"/>
        <v>0</v>
      </c>
      <c r="AL85" s="1030" t="str">
        <f>IFERROR(INDEX(G85:R85,1,MATCH(Parametres!$B$3,G$1:R$1,0)-1)*IF(OR(F85="L",F85="S",F85="I"),-1,1),"")</f>
        <v/>
      </c>
      <c r="AM85" s="1030" t="e">
        <f t="shared" si="5"/>
        <v>#N/A</v>
      </c>
      <c r="AN85" s="1030" t="e">
        <f>INDEX(G85:R85,1,MATCH(Parametres!$B$3,G$1:R$1,0))*IF(OR(F85="L",F85="S",F85="I"),-1,1)</f>
        <v>#N/A</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t="str">
        <f>IFERROR(INDEX(V85:AG85,1,MATCH(Parametres!$B$3,V$1:AG$1,0)-1)*IF(OR(C85="L",C85="S",C85="I"),-1,1),"")</f>
        <v/>
      </c>
      <c r="AW85" s="1030" t="e">
        <f t="shared" si="7"/>
        <v>#N/A</v>
      </c>
      <c r="AX85" s="1030" t="e">
        <f>INDEX(V85:AG85,1,MATCH(Parametres!$B$3,V$1:AG$1,0))*IF(OR(C85="L",C85="S",C85="I"),-1,1)</f>
        <v>#N/A</v>
      </c>
      <c r="AY85" s="598" t="s">
        <v>337</v>
      </c>
      <c r="AZ85" s="598" t="e">
        <f>+VLOOKUP($AJ85,Data_Validation!$A:$E,5,0)</f>
        <v>#N/A</v>
      </c>
    </row>
    <row r="86" spans="36:52" ht="15" customHeight="1">
      <c r="AJ86" s="1030">
        <f t="shared" si="4"/>
        <v>0</v>
      </c>
      <c r="AK86" s="1030">
        <f t="shared" si="4"/>
        <v>0</v>
      </c>
      <c r="AL86" s="1030" t="str">
        <f>IFERROR(INDEX(G86:R86,1,MATCH(Parametres!$B$3,G$1:R$1,0)-1)*IF(OR(F86="L",F86="S",F86="I"),-1,1),"")</f>
        <v/>
      </c>
      <c r="AM86" s="1030" t="e">
        <f t="shared" si="5"/>
        <v>#N/A</v>
      </c>
      <c r="AN86" s="1030" t="e">
        <f>INDEX(G86:R86,1,MATCH(Parametres!$B$3,G$1:R$1,0))*IF(OR(F86="L",F86="S",F86="I"),-1,1)</f>
        <v>#N/A</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t="str">
        <f>IFERROR(INDEX(V86:AG86,1,MATCH(Parametres!$B$3,V$1:AG$1,0)-1)*IF(OR(C86="L",C86="S",C86="I"),-1,1),"")</f>
        <v/>
      </c>
      <c r="AW86" s="1030" t="e">
        <f t="shared" si="7"/>
        <v>#N/A</v>
      </c>
      <c r="AX86" s="1030" t="e">
        <f>INDEX(V86:AG86,1,MATCH(Parametres!$B$3,V$1:AG$1,0))*IF(OR(C86="L",C86="S",C86="I"),-1,1)</f>
        <v>#N/A</v>
      </c>
      <c r="AY86" s="598" t="s">
        <v>337</v>
      </c>
      <c r="AZ86" s="598" t="e">
        <f>+VLOOKUP($AJ86,Data_Validation!$A:$E,5,0)</f>
        <v>#N/A</v>
      </c>
    </row>
    <row r="87" spans="36:52" ht="15" customHeight="1">
      <c r="AJ87" s="1030">
        <f t="shared" si="4"/>
        <v>0</v>
      </c>
      <c r="AK87" s="1030">
        <f t="shared" si="4"/>
        <v>0</v>
      </c>
      <c r="AL87" s="1030" t="str">
        <f>IFERROR(INDEX(G87:R87,1,MATCH(Parametres!$B$3,G$1:R$1,0)-1)*IF(OR(F87="L",F87="S",F87="I"),-1,1),"")</f>
        <v/>
      </c>
      <c r="AM87" s="1030" t="e">
        <f t="shared" si="5"/>
        <v>#N/A</v>
      </c>
      <c r="AN87" s="1030" t="e">
        <f>INDEX(G87:R87,1,MATCH(Parametres!$B$3,G$1:R$1,0))*IF(OR(F87="L",F87="S",F87="I"),-1,1)</f>
        <v>#N/A</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t="str">
        <f>IFERROR(INDEX(V87:AG87,1,MATCH(Parametres!$B$3,V$1:AG$1,0)-1)*IF(OR(C87="L",C87="S",C87="I"),-1,1),"")</f>
        <v/>
      </c>
      <c r="AW87" s="1030" t="e">
        <f t="shared" si="7"/>
        <v>#N/A</v>
      </c>
      <c r="AX87" s="1030" t="e">
        <f>INDEX(V87:AG87,1,MATCH(Parametres!$B$3,V$1:AG$1,0))*IF(OR(C87="L",C87="S",C87="I"),-1,1)</f>
        <v>#N/A</v>
      </c>
      <c r="AY87" s="598" t="s">
        <v>337</v>
      </c>
      <c r="AZ87" s="598" t="e">
        <f>+VLOOKUP($AJ87,Data_Validation!$A:$E,5,0)</f>
        <v>#N/A</v>
      </c>
    </row>
    <row r="88" spans="36:52" ht="15" customHeight="1">
      <c r="AJ88" s="1030">
        <f t="shared" si="4"/>
        <v>0</v>
      </c>
      <c r="AK88" s="1030">
        <f t="shared" si="4"/>
        <v>0</v>
      </c>
      <c r="AL88" s="1030" t="str">
        <f>IFERROR(INDEX(G88:R88,1,MATCH(Parametres!$B$3,G$1:R$1,0)-1)*IF(OR(F88="L",F88="S",F88="I"),-1,1),"")</f>
        <v/>
      </c>
      <c r="AM88" s="1030" t="e">
        <f t="shared" si="5"/>
        <v>#N/A</v>
      </c>
      <c r="AN88" s="1030" t="e">
        <f>INDEX(G88:R88,1,MATCH(Parametres!$B$3,G$1:R$1,0))*IF(OR(F88="L",F88="S",F88="I"),-1,1)</f>
        <v>#N/A</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t="str">
        <f>IFERROR(INDEX(V88:AG88,1,MATCH(Parametres!$B$3,V$1:AG$1,0)-1)*IF(OR(C88="L",C88="S",C88="I"),-1,1),"")</f>
        <v/>
      </c>
      <c r="AW88" s="1030" t="e">
        <f t="shared" si="7"/>
        <v>#N/A</v>
      </c>
      <c r="AX88" s="1030" t="e">
        <f>INDEX(V88:AG88,1,MATCH(Parametres!$B$3,V$1:AG$1,0))*IF(OR(C88="L",C88="S",C88="I"),-1,1)</f>
        <v>#N/A</v>
      </c>
      <c r="AY88" s="598" t="s">
        <v>337</v>
      </c>
      <c r="AZ88" s="598" t="e">
        <f>+VLOOKUP($AJ88,Data_Validation!$A:$E,5,0)</f>
        <v>#N/A</v>
      </c>
    </row>
    <row r="89" spans="36:52" ht="15" customHeight="1">
      <c r="AJ89" s="1030">
        <f t="shared" si="4"/>
        <v>0</v>
      </c>
      <c r="AK89" s="1030">
        <f t="shared" si="4"/>
        <v>0</v>
      </c>
      <c r="AL89" s="1030" t="str">
        <f>IFERROR(INDEX(G89:R89,1,MATCH(Parametres!$B$3,G$1:R$1,0)-1)*IF(OR(F89="L",F89="S",F89="I"),-1,1),"")</f>
        <v/>
      </c>
      <c r="AM89" s="1030" t="e">
        <f t="shared" si="5"/>
        <v>#N/A</v>
      </c>
      <c r="AN89" s="1030" t="e">
        <f>INDEX(G89:R89,1,MATCH(Parametres!$B$3,G$1:R$1,0))*IF(OR(F89="L",F89="S",F89="I"),-1,1)</f>
        <v>#N/A</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t="str">
        <f>IFERROR(INDEX(V89:AG89,1,MATCH(Parametres!$B$3,V$1:AG$1,0)-1)*IF(OR(C89="L",C89="S",C89="I"),-1,1),"")</f>
        <v/>
      </c>
      <c r="AW89" s="1030" t="e">
        <f t="shared" si="7"/>
        <v>#N/A</v>
      </c>
      <c r="AX89" s="1030" t="e">
        <f>INDEX(V89:AG89,1,MATCH(Parametres!$B$3,V$1:AG$1,0))*IF(OR(C89="L",C89="S",C89="I"),-1,1)</f>
        <v>#N/A</v>
      </c>
      <c r="AY89" s="598" t="s">
        <v>337</v>
      </c>
      <c r="AZ89" s="598" t="e">
        <f>+VLOOKUP($AJ89,Data_Validation!$A:$E,5,0)</f>
        <v>#N/A</v>
      </c>
    </row>
    <row r="90" spans="36:52" ht="15" customHeight="1">
      <c r="AJ90" s="1030">
        <f t="shared" si="4"/>
        <v>0</v>
      </c>
      <c r="AK90" s="1030">
        <f t="shared" si="4"/>
        <v>0</v>
      </c>
      <c r="AL90" s="1030" t="str">
        <f>IFERROR(INDEX(G90:R90,1,MATCH(Parametres!$B$3,G$1:R$1,0)-1)*IF(OR(F90="L",F90="S",F90="I"),-1,1),"")</f>
        <v/>
      </c>
      <c r="AM90" s="1030" t="e">
        <f t="shared" si="5"/>
        <v>#N/A</v>
      </c>
      <c r="AN90" s="1030" t="e">
        <f>INDEX(G90:R90,1,MATCH(Parametres!$B$3,G$1:R$1,0))*IF(OR(F90="L",F90="S",F90="I"),-1,1)</f>
        <v>#N/A</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t="str">
        <f>IFERROR(INDEX(V90:AG90,1,MATCH(Parametres!$B$3,V$1:AG$1,0)-1)*IF(OR(C90="L",C90="S",C90="I"),-1,1),"")</f>
        <v/>
      </c>
      <c r="AW90" s="1030" t="e">
        <f t="shared" si="7"/>
        <v>#N/A</v>
      </c>
      <c r="AX90" s="1030" t="e">
        <f>INDEX(V90:AG90,1,MATCH(Parametres!$B$3,V$1:AG$1,0))*IF(OR(C90="L",C90="S",C90="I"),-1,1)</f>
        <v>#N/A</v>
      </c>
      <c r="AY90" s="598" t="s">
        <v>337</v>
      </c>
      <c r="AZ90" s="598" t="e">
        <f>+VLOOKUP($AJ90,Data_Validation!$A:$E,5,0)</f>
        <v>#N/A</v>
      </c>
    </row>
    <row r="91" spans="36:52" ht="15" customHeight="1">
      <c r="AJ91" s="1030">
        <f t="shared" si="4"/>
        <v>0</v>
      </c>
      <c r="AK91" s="1030">
        <f t="shared" si="4"/>
        <v>0</v>
      </c>
      <c r="AL91" s="1030" t="str">
        <f>IFERROR(INDEX(G91:R91,1,MATCH(Parametres!$B$3,G$1:R$1,0)-1)*IF(OR(F91="L",F91="S",F91="I"),-1,1),"")</f>
        <v/>
      </c>
      <c r="AM91" s="1030" t="e">
        <f t="shared" si="5"/>
        <v>#N/A</v>
      </c>
      <c r="AN91" s="1030" t="e">
        <f>INDEX(G91:R91,1,MATCH(Parametres!$B$3,G$1:R$1,0))*IF(OR(F91="L",F91="S",F91="I"),-1,1)</f>
        <v>#N/A</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t="str">
        <f>IFERROR(INDEX(V91:AG91,1,MATCH(Parametres!$B$3,V$1:AG$1,0)-1)*IF(OR(C91="L",C91="S",C91="I"),-1,1),"")</f>
        <v/>
      </c>
      <c r="AW91" s="1030" t="e">
        <f t="shared" si="7"/>
        <v>#N/A</v>
      </c>
      <c r="AX91" s="1030" t="e">
        <f>INDEX(V91:AG91,1,MATCH(Parametres!$B$3,V$1:AG$1,0))*IF(OR(C91="L",C91="S",C91="I"),-1,1)</f>
        <v>#N/A</v>
      </c>
      <c r="AY91" s="598" t="s">
        <v>337</v>
      </c>
      <c r="AZ91" s="598" t="e">
        <f>+VLOOKUP($AJ91,Data_Validation!$A:$E,5,0)</f>
        <v>#N/A</v>
      </c>
    </row>
    <row r="92" spans="36:52" ht="15" customHeight="1">
      <c r="AJ92" s="1030">
        <f t="shared" si="4"/>
        <v>0</v>
      </c>
      <c r="AK92" s="1030">
        <f t="shared" si="4"/>
        <v>0</v>
      </c>
      <c r="AL92" s="1030" t="str">
        <f>IFERROR(INDEX(G92:R92,1,MATCH(Parametres!$B$3,G$1:R$1,0)-1)*IF(OR(F92="L",F92="S",F92="I"),-1,1),"")</f>
        <v/>
      </c>
      <c r="AM92" s="1030" t="e">
        <f t="shared" si="5"/>
        <v>#N/A</v>
      </c>
      <c r="AN92" s="1030" t="e">
        <f>INDEX(G92:R92,1,MATCH(Parametres!$B$3,G$1:R$1,0))*IF(OR(F92="L",F92="S",F92="I"),-1,1)</f>
        <v>#N/A</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t="str">
        <f>IFERROR(INDEX(V92:AG92,1,MATCH(Parametres!$B$3,V$1:AG$1,0)-1)*IF(OR(C92="L",C92="S",C92="I"),-1,1),"")</f>
        <v/>
      </c>
      <c r="AW92" s="1030" t="e">
        <f t="shared" si="7"/>
        <v>#N/A</v>
      </c>
      <c r="AX92" s="1030" t="e">
        <f>INDEX(V92:AG92,1,MATCH(Parametres!$B$3,V$1:AG$1,0))*IF(OR(C92="L",C92="S",C92="I"),-1,1)</f>
        <v>#N/A</v>
      </c>
      <c r="AY92" s="598" t="s">
        <v>337</v>
      </c>
      <c r="AZ92" s="598" t="e">
        <f>+VLOOKUP($AJ92,Data_Validation!$A:$E,5,0)</f>
        <v>#N/A</v>
      </c>
    </row>
    <row r="93" spans="36:52" ht="15" customHeight="1">
      <c r="AJ93" s="1030">
        <f t="shared" si="4"/>
        <v>0</v>
      </c>
      <c r="AK93" s="1030">
        <f t="shared" si="4"/>
        <v>0</v>
      </c>
      <c r="AL93" s="1030" t="str">
        <f>IFERROR(INDEX(G93:R93,1,MATCH(Parametres!$B$3,G$1:R$1,0)-1)*IF(OR(F93="L",F93="S",F93="I"),-1,1),"")</f>
        <v/>
      </c>
      <c r="AM93" s="1030" t="e">
        <f t="shared" si="5"/>
        <v>#N/A</v>
      </c>
      <c r="AN93" s="1030" t="e">
        <f>INDEX(G93:R93,1,MATCH(Parametres!$B$3,G$1:R$1,0))*IF(OR(F93="L",F93="S",F93="I"),-1,1)</f>
        <v>#N/A</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t="str">
        <f>IFERROR(INDEX(V93:AG93,1,MATCH(Parametres!$B$3,V$1:AG$1,0)-1)*IF(OR(C93="L",C93="S",C93="I"),-1,1),"")</f>
        <v/>
      </c>
      <c r="AW93" s="1030" t="e">
        <f t="shared" si="7"/>
        <v>#N/A</v>
      </c>
      <c r="AX93" s="1030" t="e">
        <f>INDEX(V93:AG93,1,MATCH(Parametres!$B$3,V$1:AG$1,0))*IF(OR(C93="L",C93="S",C93="I"),-1,1)</f>
        <v>#N/A</v>
      </c>
      <c r="AY93" s="598" t="s">
        <v>337</v>
      </c>
      <c r="AZ93" s="598" t="e">
        <f>+VLOOKUP($AJ93,Data_Validation!$A:$E,5,0)</f>
        <v>#N/A</v>
      </c>
    </row>
    <row r="94" spans="36:52" ht="15.75" customHeight="1">
      <c r="AJ94" s="1030">
        <f t="shared" si="4"/>
        <v>0</v>
      </c>
      <c r="AK94" s="1030">
        <f t="shared" si="4"/>
        <v>0</v>
      </c>
      <c r="AL94" s="1030" t="str">
        <f>IFERROR(INDEX(G94:R94,1,MATCH(Parametres!$B$3,G$1:R$1,0)-1)*IF(OR(F94="L",F94="S",F94="I"),-1,1),"")</f>
        <v/>
      </c>
      <c r="AM94" s="1030" t="e">
        <f t="shared" si="5"/>
        <v>#N/A</v>
      </c>
      <c r="AN94" s="1030" t="e">
        <f>INDEX(G94:R94,1,MATCH(Parametres!$B$3,G$1:R$1,0))*IF(OR(F94="L",F94="S",F94="I"),-1,1)</f>
        <v>#N/A</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t="str">
        <f>IFERROR(INDEX(V94:AG94,1,MATCH(Parametres!$B$3,V$1:AG$1,0)-1)*IF(OR(C94="L",C94="S",C94="I"),-1,1),"")</f>
        <v/>
      </c>
      <c r="AW94" s="1030" t="e">
        <f t="shared" si="7"/>
        <v>#N/A</v>
      </c>
      <c r="AX94" s="1030" t="e">
        <f>INDEX(V94:AG94,1,MATCH(Parametres!$B$3,V$1:AG$1,0))*IF(OR(C94="L",C94="S",C94="I"),-1,1)</f>
        <v>#N/A</v>
      </c>
      <c r="AY94" s="598" t="s">
        <v>337</v>
      </c>
      <c r="AZ94" s="598" t="e">
        <f>+VLOOKUP($AJ94,Data_Validation!$A:$E,5,0)</f>
        <v>#N/A</v>
      </c>
    </row>
    <row r="95" spans="36:52" ht="15" customHeight="1">
      <c r="AJ95" s="1030">
        <f t="shared" si="4"/>
        <v>0</v>
      </c>
      <c r="AK95" s="1030">
        <f t="shared" si="4"/>
        <v>0</v>
      </c>
      <c r="AL95" s="1030" t="str">
        <f>IFERROR(INDEX(G95:R95,1,MATCH(Parametres!$B$3,G$1:R$1,0)-1)*IF(OR(F95="L",F95="S",F95="I"),-1,1),"")</f>
        <v/>
      </c>
      <c r="AM95" s="1030" t="e">
        <f t="shared" si="5"/>
        <v>#N/A</v>
      </c>
      <c r="AN95" s="1030" t="e">
        <f>INDEX(G95:R95,1,MATCH(Parametres!$B$3,G$1:R$1,0))*IF(OR(F95="L",F95="S",F95="I"),-1,1)</f>
        <v>#N/A</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t="str">
        <f>IFERROR(INDEX(V95:AG95,1,MATCH(Parametres!$B$3,V$1:AG$1,0)-1)*IF(OR(C95="L",C95="S",C95="I"),-1,1),"")</f>
        <v/>
      </c>
      <c r="AW95" s="1030" t="e">
        <f t="shared" si="7"/>
        <v>#N/A</v>
      </c>
      <c r="AX95" s="1030" t="e">
        <f>INDEX(V95:AG95,1,MATCH(Parametres!$B$3,V$1:AG$1,0))*IF(OR(C95="L",C95="S",C95="I"),-1,1)</f>
        <v>#N/A</v>
      </c>
      <c r="AY95" s="598" t="s">
        <v>337</v>
      </c>
      <c r="AZ95" s="598" t="e">
        <f>+VLOOKUP($AJ95,Data_Validation!$A:$E,5,0)</f>
        <v>#N/A</v>
      </c>
    </row>
    <row r="96" spans="36:52" ht="15" customHeight="1">
      <c r="AJ96" s="1030">
        <f t="shared" si="4"/>
        <v>0</v>
      </c>
      <c r="AK96" s="1030">
        <f t="shared" si="4"/>
        <v>0</v>
      </c>
      <c r="AL96" s="1030" t="str">
        <f>IFERROR(INDEX(G96:R96,1,MATCH(Parametres!$B$3,G$1:R$1,0)-1)*IF(OR(F96="L",F96="S",F96="I"),-1,1),"")</f>
        <v/>
      </c>
      <c r="AM96" s="1030" t="e">
        <f t="shared" si="5"/>
        <v>#N/A</v>
      </c>
      <c r="AN96" s="1030" t="e">
        <f>INDEX(G96:R96,1,MATCH(Parametres!$B$3,G$1:R$1,0))*IF(OR(F96="L",F96="S",F96="I"),-1,1)</f>
        <v>#N/A</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t="str">
        <f>IFERROR(INDEX(V96:AG96,1,MATCH(Parametres!$B$3,V$1:AG$1,0)-1)*IF(OR(C96="L",C96="S",C96="I"),-1,1),"")</f>
        <v/>
      </c>
      <c r="AW96" s="1030" t="e">
        <f t="shared" si="7"/>
        <v>#N/A</v>
      </c>
      <c r="AX96" s="1030" t="e">
        <f>INDEX(V96:AG96,1,MATCH(Parametres!$B$3,V$1:AG$1,0))*IF(OR(C96="L",C96="S",C96="I"),-1,1)</f>
        <v>#N/A</v>
      </c>
      <c r="AY96" s="598" t="s">
        <v>337</v>
      </c>
      <c r="AZ96" s="598" t="e">
        <f>+VLOOKUP($AJ96,Data_Validation!$A:$E,5,0)</f>
        <v>#N/A</v>
      </c>
    </row>
    <row r="97" spans="36:52" ht="15" customHeight="1">
      <c r="AJ97" s="1030">
        <f t="shared" si="4"/>
        <v>0</v>
      </c>
      <c r="AK97" s="1030">
        <f t="shared" si="4"/>
        <v>0</v>
      </c>
      <c r="AL97" s="1030" t="str">
        <f>IFERROR(INDEX(G97:R97,1,MATCH(Parametres!$B$3,G$1:R$1,0)-1)*IF(OR(F97="L",F97="S",F97="I"),-1,1),"")</f>
        <v/>
      </c>
      <c r="AM97" s="1030" t="e">
        <f t="shared" si="5"/>
        <v>#N/A</v>
      </c>
      <c r="AN97" s="1030" t="e">
        <f>INDEX(G97:R97,1,MATCH(Parametres!$B$3,G$1:R$1,0))*IF(OR(F97="L",F97="S",F97="I"),-1,1)</f>
        <v>#N/A</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t="str">
        <f>IFERROR(INDEX(V97:AG97,1,MATCH(Parametres!$B$3,V$1:AG$1,0)-1)*IF(OR(C97="L",C97="S",C97="I"),-1,1),"")</f>
        <v/>
      </c>
      <c r="AW97" s="1030" t="e">
        <f t="shared" si="7"/>
        <v>#N/A</v>
      </c>
      <c r="AX97" s="1030" t="e">
        <f>INDEX(V97:AG97,1,MATCH(Parametres!$B$3,V$1:AG$1,0))*IF(OR(C97="L",C97="S",C97="I"),-1,1)</f>
        <v>#N/A</v>
      </c>
      <c r="AY97" s="598" t="s">
        <v>337</v>
      </c>
      <c r="AZ97" s="598" t="e">
        <f>+VLOOKUP($AJ97,Data_Validation!$A:$E,5,0)</f>
        <v>#N/A</v>
      </c>
    </row>
    <row r="98" spans="36:52" ht="15" customHeight="1">
      <c r="AJ98" s="1030">
        <f t="shared" si="4"/>
        <v>0</v>
      </c>
      <c r="AK98" s="1030">
        <f t="shared" si="4"/>
        <v>0</v>
      </c>
      <c r="AL98" s="1030" t="str">
        <f>IFERROR(INDEX(G98:R98,1,MATCH(Parametres!$B$3,G$1:R$1,0)-1)*IF(OR(F98="L",F98="S",F98="I"),-1,1),"")</f>
        <v/>
      </c>
      <c r="AM98" s="1030" t="e">
        <f t="shared" si="5"/>
        <v>#N/A</v>
      </c>
      <c r="AN98" s="1030" t="e">
        <f>INDEX(G98:R98,1,MATCH(Parametres!$B$3,G$1:R$1,0))*IF(OR(F98="L",F98="S",F98="I"),-1,1)</f>
        <v>#N/A</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t="str">
        <f>IFERROR(INDEX(V98:AG98,1,MATCH(Parametres!$B$3,V$1:AG$1,0)-1)*IF(OR(C98="L",C98="S",C98="I"),-1,1),"")</f>
        <v/>
      </c>
      <c r="AW98" s="1030" t="e">
        <f t="shared" si="7"/>
        <v>#N/A</v>
      </c>
      <c r="AX98" s="1030" t="e">
        <f>INDEX(V98:AG98,1,MATCH(Parametres!$B$3,V$1:AG$1,0))*IF(OR(C98="L",C98="S",C98="I"),-1,1)</f>
        <v>#N/A</v>
      </c>
      <c r="AY98" s="598" t="s">
        <v>337</v>
      </c>
      <c r="AZ98" s="598" t="e">
        <f>+VLOOKUP($AJ98,Data_Validation!$A:$E,5,0)</f>
        <v>#N/A</v>
      </c>
    </row>
    <row r="99" spans="36:52" ht="15.75" customHeight="1">
      <c r="AJ99" s="1030">
        <f t="shared" si="4"/>
        <v>0</v>
      </c>
      <c r="AK99" s="1030">
        <f t="shared" si="4"/>
        <v>0</v>
      </c>
      <c r="AL99" s="1030" t="str">
        <f>IFERROR(INDEX(G99:R99,1,MATCH(Parametres!$B$3,G$1:R$1,0)-1)*IF(OR(F99="L",F99="S",F99="I"),-1,1),"")</f>
        <v/>
      </c>
      <c r="AM99" s="1030" t="e">
        <f t="shared" si="5"/>
        <v>#N/A</v>
      </c>
      <c r="AN99" s="1030" t="e">
        <f>INDEX(G99:R99,1,MATCH(Parametres!$B$3,G$1:R$1,0))*IF(OR(F99="L",F99="S",F99="I"),-1,1)</f>
        <v>#N/A</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t="str">
        <f>IFERROR(INDEX(V99:AG99,1,MATCH(Parametres!$B$3,V$1:AG$1,0)-1)*IF(OR(C99="L",C99="S",C99="I"),-1,1),"")</f>
        <v/>
      </c>
      <c r="AW99" s="1030" t="e">
        <f t="shared" si="7"/>
        <v>#N/A</v>
      </c>
      <c r="AX99" s="1030" t="e">
        <f>INDEX(V99:AG99,1,MATCH(Parametres!$B$3,V$1:AG$1,0))*IF(OR(C99="L",C99="S",C99="I"),-1,1)</f>
        <v>#N/A</v>
      </c>
      <c r="AY99" s="598" t="s">
        <v>337</v>
      </c>
      <c r="AZ99" s="598" t="e">
        <f>+VLOOKUP($AJ99,Data_Validation!$A:$E,5,0)</f>
        <v>#N/A</v>
      </c>
    </row>
    <row r="100" spans="36:52" ht="15" customHeight="1">
      <c r="AJ100" s="1030">
        <f t="shared" si="4"/>
        <v>0</v>
      </c>
      <c r="AK100" s="1030">
        <f t="shared" si="4"/>
        <v>0</v>
      </c>
      <c r="AL100" s="1030" t="str">
        <f>IFERROR(INDEX(G100:R100,1,MATCH(Parametres!$B$3,G$1:R$1,0)-1)*IF(OR(F100="L",F100="S",F100="I"),-1,1),"")</f>
        <v/>
      </c>
      <c r="AM100" s="1030" t="e">
        <f t="shared" si="5"/>
        <v>#N/A</v>
      </c>
      <c r="AN100" s="1030" t="e">
        <f>INDEX(G100:R100,1,MATCH(Parametres!$B$3,G$1:R$1,0))*IF(OR(F100="L",F100="S",F100="I"),-1,1)</f>
        <v>#N/A</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t="str">
        <f>IFERROR(INDEX(V100:AG100,1,MATCH(Parametres!$B$3,V$1:AG$1,0)-1)*IF(OR(C100="L",C100="S",C100="I"),-1,1),"")</f>
        <v/>
      </c>
      <c r="AW100" s="1030" t="e">
        <f t="shared" si="7"/>
        <v>#N/A</v>
      </c>
      <c r="AX100" s="1030" t="e">
        <f>INDEX(V100:AG100,1,MATCH(Parametres!$B$3,V$1:AG$1,0))*IF(OR(C100="L",C100="S",C100="I"),-1,1)</f>
        <v>#N/A</v>
      </c>
      <c r="AY100" s="598" t="s">
        <v>337</v>
      </c>
      <c r="AZ100" s="598" t="e">
        <f>+VLOOKUP($AJ100,Data_Validation!$A:$E,5,0)</f>
        <v>#N/A</v>
      </c>
    </row>
    <row r="101" spans="36:52" ht="15" customHeight="1">
      <c r="AJ101" s="1030">
        <f t="shared" si="4"/>
        <v>0</v>
      </c>
      <c r="AK101" s="1030">
        <f t="shared" si="4"/>
        <v>0</v>
      </c>
      <c r="AL101" s="1030" t="str">
        <f>IFERROR(INDEX(G101:R101,1,MATCH(Parametres!$B$3,G$1:R$1,0)-1)*IF(OR(F101="L",F101="S",F101="I"),-1,1),"")</f>
        <v/>
      </c>
      <c r="AM101" s="1030" t="e">
        <f t="shared" si="5"/>
        <v>#N/A</v>
      </c>
      <c r="AN101" s="1030" t="e">
        <f>INDEX(G101:R101,1,MATCH(Parametres!$B$3,G$1:R$1,0))*IF(OR(F101="L",F101="S",F101="I"),-1,1)</f>
        <v>#N/A</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t="str">
        <f>IFERROR(INDEX(V101:AG101,1,MATCH(Parametres!$B$3,V$1:AG$1,0)-1)*IF(OR(C101="L",C101="S",C101="I"),-1,1),"")</f>
        <v/>
      </c>
      <c r="AW101" s="1030" t="e">
        <f t="shared" si="7"/>
        <v>#N/A</v>
      </c>
      <c r="AX101" s="1030" t="e">
        <f>INDEX(V101:AG101,1,MATCH(Parametres!$B$3,V$1:AG$1,0))*IF(OR(C101="L",C101="S",C101="I"),-1,1)</f>
        <v>#N/A</v>
      </c>
      <c r="AY101" s="598" t="s">
        <v>337</v>
      </c>
      <c r="AZ101" s="598" t="e">
        <f>+VLOOKUP($AJ101,Data_Validation!$A:$E,5,0)</f>
        <v>#N/A</v>
      </c>
    </row>
    <row r="102" spans="36:52" ht="15" customHeight="1">
      <c r="AJ102" s="1030">
        <f t="shared" si="4"/>
        <v>0</v>
      </c>
      <c r="AK102" s="1030">
        <f t="shared" si="4"/>
        <v>0</v>
      </c>
      <c r="AL102" s="1030" t="str">
        <f>IFERROR(INDEX(G102:R102,1,MATCH(Parametres!$B$3,G$1:R$1,0)-1)*IF(OR(F102="L",F102="S",F102="I"),-1,1),"")</f>
        <v/>
      </c>
      <c r="AM102" s="1030" t="e">
        <f t="shared" si="5"/>
        <v>#N/A</v>
      </c>
      <c r="AN102" s="1030" t="e">
        <f>INDEX(G102:R102,1,MATCH(Parametres!$B$3,G$1:R$1,0))*IF(OR(F102="L",F102="S",F102="I"),-1,1)</f>
        <v>#N/A</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t="str">
        <f>IFERROR(INDEX(V102:AG102,1,MATCH(Parametres!$B$3,V$1:AG$1,0)-1)*IF(OR(C102="L",C102="S",C102="I"),-1,1),"")</f>
        <v/>
      </c>
      <c r="AW102" s="1030" t="e">
        <f t="shared" si="7"/>
        <v>#N/A</v>
      </c>
      <c r="AX102" s="1030" t="e">
        <f>INDEX(V102:AG102,1,MATCH(Parametres!$B$3,V$1:AG$1,0))*IF(OR(C102="L",C102="S",C102="I"),-1,1)</f>
        <v>#N/A</v>
      </c>
      <c r="AY102" s="598" t="s">
        <v>337</v>
      </c>
      <c r="AZ102" s="598" t="e">
        <f>+VLOOKUP($AJ102,Data_Validation!$A:$E,5,0)</f>
        <v>#N/A</v>
      </c>
    </row>
    <row r="103" spans="36:52" ht="15.75" customHeight="1">
      <c r="AJ103" s="1030">
        <f t="shared" si="4"/>
        <v>0</v>
      </c>
      <c r="AK103" s="1030">
        <f t="shared" si="4"/>
        <v>0</v>
      </c>
      <c r="AL103" s="1030" t="str">
        <f>IFERROR(INDEX(G103:R103,1,MATCH(Parametres!$B$3,G$1:R$1,0)-1)*IF(OR(F103="L",F103="S",F103="I"),-1,1),"")</f>
        <v/>
      </c>
      <c r="AM103" s="1030" t="e">
        <f t="shared" si="5"/>
        <v>#N/A</v>
      </c>
      <c r="AN103" s="1030" t="e">
        <f>INDEX(G103:R103,1,MATCH(Parametres!$B$3,G$1:R$1,0))*IF(OR(F103="L",F103="S",F103="I"),-1,1)</f>
        <v>#N/A</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t="str">
        <f>IFERROR(INDEX(V103:AG103,1,MATCH(Parametres!$B$3,V$1:AG$1,0)-1)*IF(OR(C103="L",C103="S",C103="I"),-1,1),"")</f>
        <v/>
      </c>
      <c r="AW103" s="1030" t="e">
        <f t="shared" si="7"/>
        <v>#N/A</v>
      </c>
      <c r="AX103" s="1030" t="e">
        <f>INDEX(V103:AG103,1,MATCH(Parametres!$B$3,V$1:AG$1,0))*IF(OR(C103="L",C103="S",C103="I"),-1,1)</f>
        <v>#N/A</v>
      </c>
      <c r="AY103" s="598" t="s">
        <v>337</v>
      </c>
      <c r="AZ103" s="598" t="e">
        <f>+VLOOKUP($AJ103,Data_Validation!$A:$E,5,0)</f>
        <v>#N/A</v>
      </c>
    </row>
    <row r="104" spans="36:52" ht="15" customHeight="1">
      <c r="AJ104" s="1030">
        <f t="shared" si="4"/>
        <v>0</v>
      </c>
      <c r="AK104" s="1030">
        <f t="shared" si="4"/>
        <v>0</v>
      </c>
      <c r="AL104" s="1030" t="str">
        <f>IFERROR(INDEX(G104:R104,1,MATCH(Parametres!$B$3,G$1:R$1,0)-1)*IF(OR(F104="L",F104="S",F104="I"),-1,1),"")</f>
        <v/>
      </c>
      <c r="AM104" s="1030" t="e">
        <f t="shared" si="5"/>
        <v>#N/A</v>
      </c>
      <c r="AN104" s="1030" t="e">
        <f>INDEX(G104:R104,1,MATCH(Parametres!$B$3,G$1:R$1,0))*IF(OR(F104="L",F104="S",F104="I"),-1,1)</f>
        <v>#N/A</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t="str">
        <f>IFERROR(INDEX(V104:AG104,1,MATCH(Parametres!$B$3,V$1:AG$1,0)-1)*IF(OR(C104="L",C104="S",C104="I"),-1,1),"")</f>
        <v/>
      </c>
      <c r="AW104" s="1030" t="e">
        <f t="shared" si="7"/>
        <v>#N/A</v>
      </c>
      <c r="AX104" s="1030" t="e">
        <f>INDEX(V104:AG104,1,MATCH(Parametres!$B$3,V$1:AG$1,0))*IF(OR(C104="L",C104="S",C104="I"),-1,1)</f>
        <v>#N/A</v>
      </c>
      <c r="AY104" s="598" t="s">
        <v>337</v>
      </c>
      <c r="AZ104" s="598" t="e">
        <f>+VLOOKUP($AJ104,Data_Validation!$A:$E,5,0)</f>
        <v>#N/A</v>
      </c>
    </row>
    <row r="105" spans="36:52" ht="15" customHeight="1">
      <c r="AJ105" s="1030">
        <f t="shared" si="4"/>
        <v>0</v>
      </c>
      <c r="AK105" s="1030">
        <f t="shared" si="4"/>
        <v>0</v>
      </c>
      <c r="AL105" s="1030" t="str">
        <f>IFERROR(INDEX(G105:R105,1,MATCH(Parametres!$B$3,G$1:R$1,0)-1)*IF(OR(F105="L",F105="S",F105="I"),-1,1),"")</f>
        <v/>
      </c>
      <c r="AM105" s="1030" t="e">
        <f t="shared" si="5"/>
        <v>#N/A</v>
      </c>
      <c r="AN105" s="1030" t="e">
        <f>INDEX(G105:R105,1,MATCH(Parametres!$B$3,G$1:R$1,0))*IF(OR(F105="L",F105="S",F105="I"),-1,1)</f>
        <v>#N/A</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t="str">
        <f>IFERROR(INDEX(V105:AG105,1,MATCH(Parametres!$B$3,V$1:AG$1,0)-1)*IF(OR(C105="L",C105="S",C105="I"),-1,1),"")</f>
        <v/>
      </c>
      <c r="AW105" s="1030" t="e">
        <f t="shared" si="7"/>
        <v>#N/A</v>
      </c>
      <c r="AX105" s="1030" t="e">
        <f>INDEX(V105:AG105,1,MATCH(Parametres!$B$3,V$1:AG$1,0))*IF(OR(C105="L",C105="S",C105="I"),-1,1)</f>
        <v>#N/A</v>
      </c>
      <c r="AY105" s="598" t="s">
        <v>337</v>
      </c>
      <c r="AZ105" s="598" t="e">
        <f>+VLOOKUP($AJ105,Data_Validation!$A:$E,5,0)</f>
        <v>#N/A</v>
      </c>
    </row>
    <row r="106" spans="36:52" ht="15" customHeight="1">
      <c r="AJ106" s="1030">
        <f t="shared" si="4"/>
        <v>0</v>
      </c>
      <c r="AK106" s="1030">
        <f t="shared" si="4"/>
        <v>0</v>
      </c>
      <c r="AL106" s="1030" t="str">
        <f>IFERROR(INDEX(G106:R106,1,MATCH(Parametres!$B$3,G$1:R$1,0)-1)*IF(OR(F106="L",F106="S",F106="I"),-1,1),"")</f>
        <v/>
      </c>
      <c r="AM106" s="1030" t="e">
        <f t="shared" si="5"/>
        <v>#N/A</v>
      </c>
      <c r="AN106" s="1030" t="e">
        <f>INDEX(G106:R106,1,MATCH(Parametres!$B$3,G$1:R$1,0))*IF(OR(F106="L",F106="S",F106="I"),-1,1)</f>
        <v>#N/A</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t="str">
        <f>IFERROR(INDEX(V106:AG106,1,MATCH(Parametres!$B$3,V$1:AG$1,0)-1)*IF(OR(C106="L",C106="S",C106="I"),-1,1),"")</f>
        <v/>
      </c>
      <c r="AW106" s="1030" t="e">
        <f t="shared" si="7"/>
        <v>#N/A</v>
      </c>
      <c r="AX106" s="1030" t="e">
        <f>INDEX(V106:AG106,1,MATCH(Parametres!$B$3,V$1:AG$1,0))*IF(OR(C106="L",C106="S",C106="I"),-1,1)</f>
        <v>#N/A</v>
      </c>
      <c r="AY106" s="598" t="s">
        <v>337</v>
      </c>
      <c r="AZ106" s="598" t="e">
        <f>+VLOOKUP($AJ106,Data_Validation!$A:$E,5,0)</f>
        <v>#N/A</v>
      </c>
    </row>
    <row r="107" spans="36:52" ht="15" customHeight="1">
      <c r="AJ107" s="1030">
        <f t="shared" si="4"/>
        <v>0</v>
      </c>
      <c r="AK107" s="1030">
        <f t="shared" si="4"/>
        <v>0</v>
      </c>
      <c r="AL107" s="1030" t="str">
        <f>IFERROR(INDEX(G107:R107,1,MATCH(Parametres!$B$3,G$1:R$1,0)-1)*IF(OR(F107="L",F107="S",F107="I"),-1,1),"")</f>
        <v/>
      </c>
      <c r="AM107" s="1030" t="e">
        <f t="shared" si="5"/>
        <v>#N/A</v>
      </c>
      <c r="AN107" s="1030" t="e">
        <f>INDEX(G107:R107,1,MATCH(Parametres!$B$3,G$1:R$1,0))*IF(OR(F107="L",F107="S",F107="I"),-1,1)</f>
        <v>#N/A</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t="str">
        <f>IFERROR(INDEX(V107:AG107,1,MATCH(Parametres!$B$3,V$1:AG$1,0)-1)*IF(OR(C107="L",C107="S",C107="I"),-1,1),"")</f>
        <v/>
      </c>
      <c r="AW107" s="1030" t="e">
        <f t="shared" si="7"/>
        <v>#N/A</v>
      </c>
      <c r="AX107" s="1030" t="e">
        <f>INDEX(V107:AG107,1,MATCH(Parametres!$B$3,V$1:AG$1,0))*IF(OR(C107="L",C107="S",C107="I"),-1,1)</f>
        <v>#N/A</v>
      </c>
      <c r="AY107" s="598" t="s">
        <v>337</v>
      </c>
      <c r="AZ107" s="598" t="e">
        <f>+VLOOKUP($AJ107,Data_Validation!$A:$E,5,0)</f>
        <v>#N/A</v>
      </c>
    </row>
    <row r="108" spans="36:52" ht="15" customHeight="1">
      <c r="AJ108" s="1030">
        <f t="shared" si="4"/>
        <v>0</v>
      </c>
      <c r="AK108" s="1030">
        <f t="shared" si="4"/>
        <v>0</v>
      </c>
      <c r="AL108" s="1030" t="str">
        <f>IFERROR(INDEX(G108:R108,1,MATCH(Parametres!$B$3,G$1:R$1,0)-1)*IF(OR(F108="L",F108="S",F108="I"),-1,1),"")</f>
        <v/>
      </c>
      <c r="AM108" s="1030" t="e">
        <f t="shared" si="5"/>
        <v>#N/A</v>
      </c>
      <c r="AN108" s="1030" t="e">
        <f>INDEX(G108:R108,1,MATCH(Parametres!$B$3,G$1:R$1,0))*IF(OR(F108="L",F108="S",F108="I"),-1,1)</f>
        <v>#N/A</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t="str">
        <f>IFERROR(INDEX(V108:AG108,1,MATCH(Parametres!$B$3,V$1:AG$1,0)-1)*IF(OR(C108="L",C108="S",C108="I"),-1,1),"")</f>
        <v/>
      </c>
      <c r="AW108" s="1030" t="e">
        <f t="shared" si="7"/>
        <v>#N/A</v>
      </c>
      <c r="AX108" s="1030" t="e">
        <f>INDEX(V108:AG108,1,MATCH(Parametres!$B$3,V$1:AG$1,0))*IF(OR(C108="L",C108="S",C108="I"),-1,1)</f>
        <v>#N/A</v>
      </c>
      <c r="AY108" s="598" t="s">
        <v>337</v>
      </c>
      <c r="AZ108" s="598" t="e">
        <f>+VLOOKUP($AJ108,Data_Validation!$A:$E,5,0)</f>
        <v>#N/A</v>
      </c>
    </row>
    <row r="109" spans="36:52" ht="15.75" customHeight="1">
      <c r="AJ109" s="1030">
        <f t="shared" si="4"/>
        <v>0</v>
      </c>
      <c r="AK109" s="1030">
        <f t="shared" si="4"/>
        <v>0</v>
      </c>
      <c r="AL109" s="1030" t="str">
        <f>IFERROR(INDEX(G109:R109,1,MATCH(Parametres!$B$3,G$1:R$1,0)-1)*IF(OR(F109="L",F109="S",F109="I"),-1,1),"")</f>
        <v/>
      </c>
      <c r="AM109" s="1030" t="e">
        <f t="shared" si="5"/>
        <v>#N/A</v>
      </c>
      <c r="AN109" s="1030" t="e">
        <f>INDEX(G109:R109,1,MATCH(Parametres!$B$3,G$1:R$1,0))*IF(OR(F109="L",F109="S",F109="I"),-1,1)</f>
        <v>#N/A</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t="str">
        <f>IFERROR(INDEX(V109:AG109,1,MATCH(Parametres!$B$3,V$1:AG$1,0)-1)*IF(OR(C109="L",C109="S",C109="I"),-1,1),"")</f>
        <v/>
      </c>
      <c r="AW109" s="1030" t="e">
        <f t="shared" si="7"/>
        <v>#N/A</v>
      </c>
      <c r="AX109" s="1030" t="e">
        <f>INDEX(V109:AG109,1,MATCH(Parametres!$B$3,V$1:AG$1,0))*IF(OR(C109="L",C109="S",C109="I"),-1,1)</f>
        <v>#N/A</v>
      </c>
      <c r="AY109" s="598" t="s">
        <v>337</v>
      </c>
      <c r="AZ109" s="598" t="e">
        <f>+VLOOKUP($AJ109,Data_Validation!$A:$E,5,0)</f>
        <v>#N/A</v>
      </c>
    </row>
    <row r="110" spans="36:52" ht="15" customHeight="1">
      <c r="AJ110" s="1030">
        <f t="shared" si="4"/>
        <v>0</v>
      </c>
      <c r="AK110" s="1030">
        <f t="shared" si="4"/>
        <v>0</v>
      </c>
      <c r="AL110" s="1030" t="str">
        <f>IFERROR(INDEX(G110:R110,1,MATCH(Parametres!$B$3,G$1:R$1,0)-1)*IF(OR(F110="L",F110="S",F110="I"),-1,1),"")</f>
        <v/>
      </c>
      <c r="AM110" s="1030" t="e">
        <f t="shared" si="5"/>
        <v>#N/A</v>
      </c>
      <c r="AN110" s="1030" t="e">
        <f>INDEX(G110:R110,1,MATCH(Parametres!$B$3,G$1:R$1,0))*IF(OR(F110="L",F110="S",F110="I"),-1,1)</f>
        <v>#N/A</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t="str">
        <f>IFERROR(INDEX(V110:AG110,1,MATCH(Parametres!$B$3,V$1:AG$1,0)-1)*IF(OR(C110="L",C110="S",C110="I"),-1,1),"")</f>
        <v/>
      </c>
      <c r="AW110" s="1030" t="e">
        <f t="shared" si="7"/>
        <v>#N/A</v>
      </c>
      <c r="AX110" s="1030" t="e">
        <f>INDEX(V110:AG110,1,MATCH(Parametres!$B$3,V$1:AG$1,0))*IF(OR(C110="L",C110="S",C110="I"),-1,1)</f>
        <v>#N/A</v>
      </c>
      <c r="AY110" s="598" t="s">
        <v>337</v>
      </c>
      <c r="AZ110" s="598" t="e">
        <f>+VLOOKUP($AJ110,Data_Validation!$A:$E,5,0)</f>
        <v>#N/A</v>
      </c>
    </row>
    <row r="111" spans="36:52" ht="15" customHeight="1">
      <c r="AJ111" s="1030">
        <f t="shared" si="4"/>
        <v>0</v>
      </c>
      <c r="AK111" s="1030">
        <f t="shared" si="4"/>
        <v>0</v>
      </c>
      <c r="AL111" s="1030" t="str">
        <f>IFERROR(INDEX(G111:R111,1,MATCH(Parametres!$B$3,G$1:R$1,0)-1)*IF(OR(F111="L",F111="S",F111="I"),-1,1),"")</f>
        <v/>
      </c>
      <c r="AM111" s="1030" t="e">
        <f t="shared" si="5"/>
        <v>#N/A</v>
      </c>
      <c r="AN111" s="1030" t="e">
        <f>INDEX(G111:R111,1,MATCH(Parametres!$B$3,G$1:R$1,0))*IF(OR(F111="L",F111="S",F111="I"),-1,1)</f>
        <v>#N/A</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t="str">
        <f>IFERROR(INDEX(V111:AG111,1,MATCH(Parametres!$B$3,V$1:AG$1,0)-1)*IF(OR(C111="L",C111="S",C111="I"),-1,1),"")</f>
        <v/>
      </c>
      <c r="AW111" s="1030" t="e">
        <f t="shared" si="7"/>
        <v>#N/A</v>
      </c>
      <c r="AX111" s="1030" t="e">
        <f>INDEX(V111:AG111,1,MATCH(Parametres!$B$3,V$1:AG$1,0))*IF(OR(C111="L",C111="S",C111="I"),-1,1)</f>
        <v>#N/A</v>
      </c>
      <c r="AY111" s="598" t="s">
        <v>337</v>
      </c>
      <c r="AZ111" s="598" t="e">
        <f>+VLOOKUP($AJ111,Data_Validation!$A:$E,5,0)</f>
        <v>#N/A</v>
      </c>
    </row>
    <row r="112" spans="36:52" ht="15" customHeight="1">
      <c r="AJ112" s="1030">
        <f t="shared" si="4"/>
        <v>0</v>
      </c>
      <c r="AK112" s="1030">
        <f t="shared" si="4"/>
        <v>0</v>
      </c>
      <c r="AL112" s="1030" t="str">
        <f>IFERROR(INDEX(G112:R112,1,MATCH(Parametres!$B$3,G$1:R$1,0)-1)*IF(OR(F112="L",F112="S",F112="I"),-1,1),"")</f>
        <v/>
      </c>
      <c r="AM112" s="1030" t="e">
        <f t="shared" si="5"/>
        <v>#N/A</v>
      </c>
      <c r="AN112" s="1030" t="e">
        <f>INDEX(G112:R112,1,MATCH(Parametres!$B$3,G$1:R$1,0))*IF(OR(F112="L",F112="S",F112="I"),-1,1)</f>
        <v>#N/A</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t="str">
        <f>IFERROR(INDEX(V112:AG112,1,MATCH(Parametres!$B$3,V$1:AG$1,0)-1)*IF(OR(C112="L",C112="S",C112="I"),-1,1),"")</f>
        <v/>
      </c>
      <c r="AW112" s="1030" t="e">
        <f t="shared" si="7"/>
        <v>#N/A</v>
      </c>
      <c r="AX112" s="1030" t="e">
        <f>INDEX(V112:AG112,1,MATCH(Parametres!$B$3,V$1:AG$1,0))*IF(OR(C112="L",C112="S",C112="I"),-1,1)</f>
        <v>#N/A</v>
      </c>
      <c r="AY112" s="598" t="s">
        <v>337</v>
      </c>
      <c r="AZ112" s="598" t="e">
        <f>+VLOOKUP($AJ112,Data_Validation!$A:$E,5,0)</f>
        <v>#N/A</v>
      </c>
    </row>
    <row r="113" spans="36:52" ht="15.75" customHeight="1">
      <c r="AJ113" s="1030">
        <f t="shared" si="4"/>
        <v>0</v>
      </c>
      <c r="AK113" s="1030">
        <f t="shared" si="4"/>
        <v>0</v>
      </c>
      <c r="AL113" s="1030" t="str">
        <f>IFERROR(INDEX(G113:R113,1,MATCH(Parametres!$B$3,G$1:R$1,0)-1)*IF(OR(F113="L",F113="S",F113="I"),-1,1),"")</f>
        <v/>
      </c>
      <c r="AM113" s="1030" t="e">
        <f t="shared" si="5"/>
        <v>#N/A</v>
      </c>
      <c r="AN113" s="1030" t="e">
        <f>INDEX(G113:R113,1,MATCH(Parametres!$B$3,G$1:R$1,0))*IF(OR(F113="L",F113="S",F113="I"),-1,1)</f>
        <v>#N/A</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t="str">
        <f>IFERROR(INDEX(V113:AG113,1,MATCH(Parametres!$B$3,V$1:AG$1,0)-1)*IF(OR(C113="L",C113="S",C113="I"),-1,1),"")</f>
        <v/>
      </c>
      <c r="AW113" s="1030" t="e">
        <f t="shared" si="7"/>
        <v>#N/A</v>
      </c>
      <c r="AX113" s="1030" t="e">
        <f>INDEX(V113:AG113,1,MATCH(Parametres!$B$3,V$1:AG$1,0))*IF(OR(C113="L",C113="S",C113="I"),-1,1)</f>
        <v>#N/A</v>
      </c>
      <c r="AY113" s="598" t="s">
        <v>337</v>
      </c>
      <c r="AZ113" s="598" t="e">
        <f>+VLOOKUP($AJ113,Data_Validation!$A:$E,5,0)</f>
        <v>#N/A</v>
      </c>
    </row>
    <row r="114" spans="36:52" ht="15" customHeight="1">
      <c r="AJ114" s="1030">
        <f t="shared" si="4"/>
        <v>0</v>
      </c>
      <c r="AK114" s="1030">
        <f t="shared" si="4"/>
        <v>0</v>
      </c>
      <c r="AL114" s="1030" t="str">
        <f>IFERROR(INDEX(G114:R114,1,MATCH(Parametres!$B$3,G$1:R$1,0)-1)*IF(OR(F114="L",F114="S",F114="I"),-1,1),"")</f>
        <v/>
      </c>
      <c r="AM114" s="1030" t="e">
        <f t="shared" si="5"/>
        <v>#N/A</v>
      </c>
      <c r="AN114" s="1030" t="e">
        <f>INDEX(G114:R114,1,MATCH(Parametres!$B$3,G$1:R$1,0))*IF(OR(F114="L",F114="S",F114="I"),-1,1)</f>
        <v>#N/A</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t="str">
        <f>IFERROR(INDEX(V114:AG114,1,MATCH(Parametres!$B$3,V$1:AG$1,0)-1)*IF(OR(C114="L",C114="S",C114="I"),-1,1),"")</f>
        <v/>
      </c>
      <c r="AW114" s="1030" t="e">
        <f t="shared" si="7"/>
        <v>#N/A</v>
      </c>
      <c r="AX114" s="1030" t="e">
        <f>INDEX(V114:AG114,1,MATCH(Parametres!$B$3,V$1:AG$1,0))*IF(OR(C114="L",C114="S",C114="I"),-1,1)</f>
        <v>#N/A</v>
      </c>
      <c r="AY114" s="598" t="s">
        <v>337</v>
      </c>
      <c r="AZ114" s="598" t="e">
        <f>+VLOOKUP($AJ114,Data_Validation!$A:$E,5,0)</f>
        <v>#N/A</v>
      </c>
    </row>
    <row r="115" spans="36:52" ht="15" customHeight="1">
      <c r="AJ115" s="1030">
        <f t="shared" si="4"/>
        <v>0</v>
      </c>
      <c r="AK115" s="1030">
        <f t="shared" si="4"/>
        <v>0</v>
      </c>
      <c r="AL115" s="1030" t="str">
        <f>IFERROR(INDEX(G115:R115,1,MATCH(Parametres!$B$3,G$1:R$1,0)-1)*IF(OR(F115="L",F115="S",F115="I"),-1,1),"")</f>
        <v/>
      </c>
      <c r="AM115" s="1030" t="e">
        <f t="shared" si="5"/>
        <v>#N/A</v>
      </c>
      <c r="AN115" s="1030" t="e">
        <f>INDEX(G115:R115,1,MATCH(Parametres!$B$3,G$1:R$1,0))*IF(OR(F115="L",F115="S",F115="I"),-1,1)</f>
        <v>#N/A</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t="str">
        <f>IFERROR(INDEX(V115:AG115,1,MATCH(Parametres!$B$3,V$1:AG$1,0)-1)*IF(OR(C115="L",C115="S",C115="I"),-1,1),"")</f>
        <v/>
      </c>
      <c r="AW115" s="1030" t="e">
        <f t="shared" si="7"/>
        <v>#N/A</v>
      </c>
      <c r="AX115" s="1030" t="e">
        <f>INDEX(V115:AG115,1,MATCH(Parametres!$B$3,V$1:AG$1,0))*IF(OR(C115="L",C115="S",C115="I"),-1,1)</f>
        <v>#N/A</v>
      </c>
      <c r="AY115" s="598" t="s">
        <v>337</v>
      </c>
      <c r="AZ115" s="598" t="e">
        <f>+VLOOKUP($AJ115,Data_Validation!$A:$E,5,0)</f>
        <v>#N/A</v>
      </c>
    </row>
    <row r="116" spans="36:52" ht="15" customHeight="1">
      <c r="AJ116" s="1030">
        <f t="shared" si="4"/>
        <v>0</v>
      </c>
      <c r="AK116" s="1030">
        <f t="shared" si="4"/>
        <v>0</v>
      </c>
      <c r="AL116" s="1030" t="str">
        <f>IFERROR(INDEX(G116:R116,1,MATCH(Parametres!$B$3,G$1:R$1,0)-1)*IF(OR(F116="L",F116="S",F116="I"),-1,1),"")</f>
        <v/>
      </c>
      <c r="AM116" s="1030" t="e">
        <f t="shared" si="5"/>
        <v>#N/A</v>
      </c>
      <c r="AN116" s="1030" t="e">
        <f>INDEX(G116:R116,1,MATCH(Parametres!$B$3,G$1:R$1,0))*IF(OR(F116="L",F116="S",F116="I"),-1,1)</f>
        <v>#N/A</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t="str">
        <f>IFERROR(INDEX(V116:AG116,1,MATCH(Parametres!$B$3,V$1:AG$1,0)-1)*IF(OR(C116="L",C116="S",C116="I"),-1,1),"")</f>
        <v/>
      </c>
      <c r="AW116" s="1030" t="e">
        <f t="shared" si="7"/>
        <v>#N/A</v>
      </c>
      <c r="AX116" s="1030" t="e">
        <f>INDEX(V116:AG116,1,MATCH(Parametres!$B$3,V$1:AG$1,0))*IF(OR(C116="L",C116="S",C116="I"),-1,1)</f>
        <v>#N/A</v>
      </c>
      <c r="AY116" s="598" t="s">
        <v>337</v>
      </c>
      <c r="AZ116" s="598" t="e">
        <f>+VLOOKUP($AJ116,Data_Validation!$A:$E,5,0)</f>
        <v>#N/A</v>
      </c>
    </row>
    <row r="117" spans="36:52" ht="15.75" customHeight="1">
      <c r="AJ117" s="1030">
        <f t="shared" si="4"/>
        <v>0</v>
      </c>
      <c r="AK117" s="1030">
        <f t="shared" si="4"/>
        <v>0</v>
      </c>
      <c r="AL117" s="1030" t="str">
        <f>IFERROR(INDEX(G117:R117,1,MATCH(Parametres!$B$3,G$1:R$1,0)-1)*IF(OR(F117="L",F117="S",F117="I"),-1,1),"")</f>
        <v/>
      </c>
      <c r="AM117" s="1030" t="e">
        <f t="shared" si="5"/>
        <v>#N/A</v>
      </c>
      <c r="AN117" s="1030" t="e">
        <f>INDEX(G117:R117,1,MATCH(Parametres!$B$3,G$1:R$1,0))*IF(OR(F117="L",F117="S",F117="I"),-1,1)</f>
        <v>#N/A</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t="str">
        <f>IFERROR(INDEX(V117:AG117,1,MATCH(Parametres!$B$3,V$1:AG$1,0)-1)*IF(OR(C117="L",C117="S",C117="I"),-1,1),"")</f>
        <v/>
      </c>
      <c r="AW117" s="1030" t="e">
        <f t="shared" si="7"/>
        <v>#N/A</v>
      </c>
      <c r="AX117" s="1030" t="e">
        <f>INDEX(V117:AG117,1,MATCH(Parametres!$B$3,V$1:AG$1,0))*IF(OR(C117="L",C117="S",C117="I"),-1,1)</f>
        <v>#N/A</v>
      </c>
      <c r="AY117" s="598" t="s">
        <v>337</v>
      </c>
      <c r="AZ117" s="598" t="e">
        <f>+VLOOKUP($AJ117,Data_Validation!$A:$E,5,0)</f>
        <v>#N/A</v>
      </c>
    </row>
    <row r="118" spans="36:52" ht="15" customHeight="1">
      <c r="AJ118" s="1030">
        <f t="shared" si="4"/>
        <v>0</v>
      </c>
      <c r="AK118" s="1030">
        <f t="shared" si="4"/>
        <v>0</v>
      </c>
      <c r="AL118" s="1030" t="str">
        <f>IFERROR(INDEX(G118:R118,1,MATCH(Parametres!$B$3,G$1:R$1,0)-1)*IF(OR(F118="L",F118="S",F118="I"),-1,1),"")</f>
        <v/>
      </c>
      <c r="AM118" s="1030" t="e">
        <f t="shared" si="5"/>
        <v>#N/A</v>
      </c>
      <c r="AN118" s="1030" t="e">
        <f>INDEX(G118:R118,1,MATCH(Parametres!$B$3,G$1:R$1,0))*IF(OR(F118="L",F118="S",F118="I"),-1,1)</f>
        <v>#N/A</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t="str">
        <f>IFERROR(INDEX(V118:AG118,1,MATCH(Parametres!$B$3,V$1:AG$1,0)-1)*IF(OR(C118="L",C118="S",C118="I"),-1,1),"")</f>
        <v/>
      </c>
      <c r="AW118" s="1030" t="e">
        <f t="shared" si="7"/>
        <v>#N/A</v>
      </c>
      <c r="AX118" s="1030" t="e">
        <f>INDEX(V118:AG118,1,MATCH(Parametres!$B$3,V$1:AG$1,0))*IF(OR(C118="L",C118="S",C118="I"),-1,1)</f>
        <v>#N/A</v>
      </c>
      <c r="AY118" s="598" t="s">
        <v>337</v>
      </c>
      <c r="AZ118" s="598" t="e">
        <f>+VLOOKUP($AJ118,Data_Validation!$A:$E,5,0)</f>
        <v>#N/A</v>
      </c>
    </row>
    <row r="119" spans="36:52" ht="15" customHeight="1">
      <c r="AJ119" s="1030">
        <f t="shared" si="4"/>
        <v>0</v>
      </c>
      <c r="AK119" s="1030">
        <f t="shared" si="4"/>
        <v>0</v>
      </c>
      <c r="AL119" s="1030" t="str">
        <f>IFERROR(INDEX(G119:R119,1,MATCH(Parametres!$B$3,G$1:R$1,0)-1)*IF(OR(F119="L",F119="S",F119="I"),-1,1),"")</f>
        <v/>
      </c>
      <c r="AM119" s="1030" t="e">
        <f t="shared" si="5"/>
        <v>#N/A</v>
      </c>
      <c r="AN119" s="1030" t="e">
        <f>INDEX(G119:R119,1,MATCH(Parametres!$B$3,G$1:R$1,0))*IF(OR(F119="L",F119="S",F119="I"),-1,1)</f>
        <v>#N/A</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t="str">
        <f>IFERROR(INDEX(V119:AG119,1,MATCH(Parametres!$B$3,V$1:AG$1,0)-1)*IF(OR(C119="L",C119="S",C119="I"),-1,1),"")</f>
        <v/>
      </c>
      <c r="AW119" s="1030" t="e">
        <f t="shared" si="7"/>
        <v>#N/A</v>
      </c>
      <c r="AX119" s="1030" t="e">
        <f>INDEX(V119:AG119,1,MATCH(Parametres!$B$3,V$1:AG$1,0))*IF(OR(C119="L",C119="S",C119="I"),-1,1)</f>
        <v>#N/A</v>
      </c>
      <c r="AY119" s="598" t="s">
        <v>337</v>
      </c>
      <c r="AZ119" s="598" t="e">
        <f>+VLOOKUP($AJ119,Data_Validation!$A:$E,5,0)</f>
        <v>#N/A</v>
      </c>
    </row>
    <row r="120" spans="36:52" ht="15" customHeight="1">
      <c r="AJ120" s="1030">
        <f t="shared" si="4"/>
        <v>0</v>
      </c>
      <c r="AK120" s="1030">
        <f t="shared" si="4"/>
        <v>0</v>
      </c>
      <c r="AL120" s="1030" t="str">
        <f>IFERROR(INDEX(G120:R120,1,MATCH(Parametres!$B$3,G$1:R$1,0)-1)*IF(OR(F120="L",F120="S",F120="I"),-1,1),"")</f>
        <v/>
      </c>
      <c r="AM120" s="1030" t="e">
        <f t="shared" si="5"/>
        <v>#N/A</v>
      </c>
      <c r="AN120" s="1030" t="e">
        <f>INDEX(G120:R120,1,MATCH(Parametres!$B$3,G$1:R$1,0))*IF(OR(F120="L",F120="S",F120="I"),-1,1)</f>
        <v>#N/A</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t="str">
        <f>IFERROR(INDEX(V120:AG120,1,MATCH(Parametres!$B$3,V$1:AG$1,0)-1)*IF(OR(C120="L",C120="S",C120="I"),-1,1),"")</f>
        <v/>
      </c>
      <c r="AW120" s="1030" t="e">
        <f t="shared" si="7"/>
        <v>#N/A</v>
      </c>
      <c r="AX120" s="1030" t="e">
        <f>INDEX(V120:AG120,1,MATCH(Parametres!$B$3,V$1:AG$1,0))*IF(OR(C120="L",C120="S",C120="I"),-1,1)</f>
        <v>#N/A</v>
      </c>
      <c r="AY120" s="598" t="s">
        <v>337</v>
      </c>
      <c r="AZ120" s="598" t="e">
        <f>+VLOOKUP($AJ120,Data_Validation!$A:$E,5,0)</f>
        <v>#N/A</v>
      </c>
    </row>
    <row r="121" spans="36:52" ht="15" customHeight="1">
      <c r="AJ121" s="1030">
        <f t="shared" si="4"/>
        <v>0</v>
      </c>
      <c r="AK121" s="1030">
        <f t="shared" si="4"/>
        <v>0</v>
      </c>
      <c r="AL121" s="1030" t="str">
        <f>IFERROR(INDEX(G121:R121,1,MATCH(Parametres!$B$3,G$1:R$1,0)-1)*IF(OR(F121="L",F121="S",F121="I"),-1,1),"")</f>
        <v/>
      </c>
      <c r="AM121" s="1030" t="e">
        <f t="shared" si="5"/>
        <v>#N/A</v>
      </c>
      <c r="AN121" s="1030" t="e">
        <f>INDEX(G121:R121,1,MATCH(Parametres!$B$3,G$1:R$1,0))*IF(OR(F121="L",F121="S",F121="I"),-1,1)</f>
        <v>#N/A</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t="str">
        <f>IFERROR(INDEX(V121:AG121,1,MATCH(Parametres!$B$3,V$1:AG$1,0)-1)*IF(OR(C121="L",C121="S",C121="I"),-1,1),"")</f>
        <v/>
      </c>
      <c r="AW121" s="1030" t="e">
        <f t="shared" si="7"/>
        <v>#N/A</v>
      </c>
      <c r="AX121" s="1030" t="e">
        <f>INDEX(V121:AG121,1,MATCH(Parametres!$B$3,V$1:AG$1,0))*IF(OR(C121="L",C121="S",C121="I"),-1,1)</f>
        <v>#N/A</v>
      </c>
      <c r="AY121" s="598" t="s">
        <v>337</v>
      </c>
      <c r="AZ121" s="598" t="e">
        <f>+VLOOKUP($AJ121,Data_Validation!$A:$E,5,0)</f>
        <v>#N/A</v>
      </c>
    </row>
    <row r="122" spans="36:52" ht="15" customHeight="1">
      <c r="AJ122" s="1030">
        <f t="shared" si="4"/>
        <v>0</v>
      </c>
      <c r="AK122" s="1030">
        <f t="shared" si="4"/>
        <v>0</v>
      </c>
      <c r="AL122" s="1030" t="str">
        <f>IFERROR(INDEX(G122:R122,1,MATCH(Parametres!$B$3,G$1:R$1,0)-1)*IF(OR(F122="L",F122="S",F122="I"),-1,1),"")</f>
        <v/>
      </c>
      <c r="AM122" s="1030" t="e">
        <f t="shared" si="5"/>
        <v>#N/A</v>
      </c>
      <c r="AN122" s="1030" t="e">
        <f>INDEX(G122:R122,1,MATCH(Parametres!$B$3,G$1:R$1,0))*IF(OR(F122="L",F122="S",F122="I"),-1,1)</f>
        <v>#N/A</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t="str">
        <f>IFERROR(INDEX(V122:AG122,1,MATCH(Parametres!$B$3,V$1:AG$1,0)-1)*IF(OR(C122="L",C122="S",C122="I"),-1,1),"")</f>
        <v/>
      </c>
      <c r="AW122" s="1030" t="e">
        <f t="shared" si="7"/>
        <v>#N/A</v>
      </c>
      <c r="AX122" s="1030" t="e">
        <f>INDEX(V122:AG122,1,MATCH(Parametres!$B$3,V$1:AG$1,0))*IF(OR(C122="L",C122="S",C122="I"),-1,1)</f>
        <v>#N/A</v>
      </c>
      <c r="AY122" s="598" t="s">
        <v>337</v>
      </c>
      <c r="AZ122" s="598" t="e">
        <f>+VLOOKUP($AJ122,Data_Validation!$A:$E,5,0)</f>
        <v>#N/A</v>
      </c>
    </row>
    <row r="123" spans="36:52" ht="15.75" customHeight="1">
      <c r="AJ123" s="1030">
        <f t="shared" si="4"/>
        <v>0</v>
      </c>
      <c r="AK123" s="1030">
        <f t="shared" si="4"/>
        <v>0</v>
      </c>
      <c r="AL123" s="1030" t="str">
        <f>IFERROR(INDEX(G123:R123,1,MATCH(Parametres!$B$3,G$1:R$1,0)-1)*IF(OR(F123="L",F123="S",F123="I"),-1,1),"")</f>
        <v/>
      </c>
      <c r="AM123" s="1030" t="e">
        <f t="shared" si="5"/>
        <v>#N/A</v>
      </c>
      <c r="AN123" s="1030" t="e">
        <f>INDEX(G123:R123,1,MATCH(Parametres!$B$3,G$1:R$1,0))*IF(OR(F123="L",F123="S",F123="I"),-1,1)</f>
        <v>#N/A</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t="str">
        <f>IFERROR(INDEX(V123:AG123,1,MATCH(Parametres!$B$3,V$1:AG$1,0)-1)*IF(OR(C123="L",C123="S",C123="I"),-1,1),"")</f>
        <v/>
      </c>
      <c r="AW123" s="1030" t="e">
        <f t="shared" si="7"/>
        <v>#N/A</v>
      </c>
      <c r="AX123" s="1030" t="e">
        <f>INDEX(V123:AG123,1,MATCH(Parametres!$B$3,V$1:AG$1,0))*IF(OR(C123="L",C123="S",C123="I"),-1,1)</f>
        <v>#N/A</v>
      </c>
      <c r="AY123" s="598" t="s">
        <v>337</v>
      </c>
      <c r="AZ123" s="598" t="e">
        <f>+VLOOKUP($AJ123,Data_Validation!$A:$E,5,0)</f>
        <v>#N/A</v>
      </c>
    </row>
    <row r="124" spans="36:52" ht="15" customHeight="1">
      <c r="AJ124" s="1030">
        <f t="shared" si="4"/>
        <v>0</v>
      </c>
      <c r="AK124" s="1030">
        <f t="shared" si="4"/>
        <v>0</v>
      </c>
      <c r="AL124" s="1030" t="str">
        <f>IFERROR(INDEX(G124:R124,1,MATCH(Parametres!$B$3,G$1:R$1,0)-1)*IF(OR(F124="L",F124="S",F124="I"),-1,1),"")</f>
        <v/>
      </c>
      <c r="AM124" s="1030" t="e">
        <f t="shared" si="5"/>
        <v>#N/A</v>
      </c>
      <c r="AN124" s="1030" t="e">
        <f>INDEX(G124:R124,1,MATCH(Parametres!$B$3,G$1:R$1,0))*IF(OR(F124="L",F124="S",F124="I"),-1,1)</f>
        <v>#N/A</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t="str">
        <f>IFERROR(INDEX(V124:AG124,1,MATCH(Parametres!$B$3,V$1:AG$1,0)-1)*IF(OR(C124="L",C124="S",C124="I"),-1,1),"")</f>
        <v/>
      </c>
      <c r="AW124" s="1030" t="e">
        <f t="shared" si="7"/>
        <v>#N/A</v>
      </c>
      <c r="AX124" s="1030" t="e">
        <f>INDEX(V124:AG124,1,MATCH(Parametres!$B$3,V$1:AG$1,0))*IF(OR(C124="L",C124="S",C124="I"),-1,1)</f>
        <v>#N/A</v>
      </c>
      <c r="AY124" s="598" t="s">
        <v>337</v>
      </c>
      <c r="AZ124" s="598" t="e">
        <f>+VLOOKUP($AJ124,Data_Validation!$A:$E,5,0)</f>
        <v>#N/A</v>
      </c>
    </row>
    <row r="125" spans="36:52" ht="15" customHeight="1">
      <c r="AJ125" s="1030">
        <f t="shared" si="4"/>
        <v>0</v>
      </c>
      <c r="AK125" s="1030">
        <f t="shared" si="4"/>
        <v>0</v>
      </c>
      <c r="AL125" s="1030" t="str">
        <f>IFERROR(INDEX(G125:R125,1,MATCH(Parametres!$B$3,G$1:R$1,0)-1)*IF(OR(F125="L",F125="S",F125="I"),-1,1),"")</f>
        <v/>
      </c>
      <c r="AM125" s="1030" t="e">
        <f t="shared" si="5"/>
        <v>#N/A</v>
      </c>
      <c r="AN125" s="1030" t="e">
        <f>INDEX(G125:R125,1,MATCH(Parametres!$B$3,G$1:R$1,0))*IF(OR(F125="L",F125="S",F125="I"),-1,1)</f>
        <v>#N/A</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t="str">
        <f>IFERROR(INDEX(V125:AG125,1,MATCH(Parametres!$B$3,V$1:AG$1,0)-1)*IF(OR(C125="L",C125="S",C125="I"),-1,1),"")</f>
        <v/>
      </c>
      <c r="AW125" s="1030" t="e">
        <f t="shared" si="7"/>
        <v>#N/A</v>
      </c>
      <c r="AX125" s="1030" t="e">
        <f>INDEX(V125:AG125,1,MATCH(Parametres!$B$3,V$1:AG$1,0))*IF(OR(C125="L",C125="S",C125="I"),-1,1)</f>
        <v>#N/A</v>
      </c>
      <c r="AY125" s="598" t="s">
        <v>337</v>
      </c>
      <c r="AZ125" s="598" t="e">
        <f>+VLOOKUP($AJ125,Data_Validation!$A:$E,5,0)</f>
        <v>#N/A</v>
      </c>
    </row>
    <row r="126" spans="36:52" ht="15" customHeight="1">
      <c r="AJ126" s="1030">
        <f t="shared" si="4"/>
        <v>0</v>
      </c>
      <c r="AK126" s="1030">
        <f t="shared" si="4"/>
        <v>0</v>
      </c>
      <c r="AL126" s="1030" t="str">
        <f>IFERROR(INDEX(G126:R126,1,MATCH(Parametres!$B$3,G$1:R$1,0)-1)*IF(OR(F126="L",F126="S",F126="I"),-1,1),"")</f>
        <v/>
      </c>
      <c r="AM126" s="1030" t="e">
        <f t="shared" si="5"/>
        <v>#N/A</v>
      </c>
      <c r="AN126" s="1030" t="e">
        <f>INDEX(G126:R126,1,MATCH(Parametres!$B$3,G$1:R$1,0))*IF(OR(F126="L",F126="S",F126="I"),-1,1)</f>
        <v>#N/A</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t="str">
        <f>IFERROR(INDEX(V126:AG126,1,MATCH(Parametres!$B$3,V$1:AG$1,0)-1)*IF(OR(C126="L",C126="S",C126="I"),-1,1),"")</f>
        <v/>
      </c>
      <c r="AW126" s="1030" t="e">
        <f t="shared" si="7"/>
        <v>#N/A</v>
      </c>
      <c r="AX126" s="1030" t="e">
        <f>INDEX(V126:AG126,1,MATCH(Parametres!$B$3,V$1:AG$1,0))*IF(OR(C126="L",C126="S",C126="I"),-1,1)</f>
        <v>#N/A</v>
      </c>
      <c r="AY126" s="598" t="s">
        <v>337</v>
      </c>
      <c r="AZ126" s="598" t="e">
        <f>+VLOOKUP($AJ126,Data_Validation!$A:$E,5,0)</f>
        <v>#N/A</v>
      </c>
    </row>
    <row r="127" spans="36:52" ht="15" customHeight="1">
      <c r="AJ127" s="1030">
        <f t="shared" si="4"/>
        <v>0</v>
      </c>
      <c r="AK127" s="1030">
        <f t="shared" si="4"/>
        <v>0</v>
      </c>
      <c r="AL127" s="1030" t="str">
        <f>IFERROR(INDEX(G127:R127,1,MATCH(Parametres!$B$3,G$1:R$1,0)-1)*IF(OR(F127="L",F127="S",F127="I"),-1,1),"")</f>
        <v/>
      </c>
      <c r="AM127" s="1030" t="e">
        <f t="shared" si="5"/>
        <v>#N/A</v>
      </c>
      <c r="AN127" s="1030" t="e">
        <f>INDEX(G127:R127,1,MATCH(Parametres!$B$3,G$1:R$1,0))*IF(OR(F127="L",F127="S",F127="I"),-1,1)</f>
        <v>#N/A</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t="str">
        <f>IFERROR(INDEX(V127:AG127,1,MATCH(Parametres!$B$3,V$1:AG$1,0)-1)*IF(OR(C127="L",C127="S",C127="I"),-1,1),"")</f>
        <v/>
      </c>
      <c r="AW127" s="1030" t="e">
        <f t="shared" si="7"/>
        <v>#N/A</v>
      </c>
      <c r="AX127" s="1030" t="e">
        <f>INDEX(V127:AG127,1,MATCH(Parametres!$B$3,V$1:AG$1,0))*IF(OR(C127="L",C127="S",C127="I"),-1,1)</f>
        <v>#N/A</v>
      </c>
      <c r="AY127" s="598" t="s">
        <v>337</v>
      </c>
      <c r="AZ127" s="598" t="e">
        <f>+VLOOKUP($AJ127,Data_Validation!$A:$E,5,0)</f>
        <v>#N/A</v>
      </c>
    </row>
    <row r="128" spans="36:52" ht="15" customHeight="1">
      <c r="AJ128" s="1030">
        <f t="shared" si="4"/>
        <v>0</v>
      </c>
      <c r="AK128" s="1030">
        <f t="shared" si="4"/>
        <v>0</v>
      </c>
      <c r="AL128" s="1030" t="str">
        <f>IFERROR(INDEX(G128:R128,1,MATCH(Parametres!$B$3,G$1:R$1,0)-1)*IF(OR(F128="L",F128="S",F128="I"),-1,1),"")</f>
        <v/>
      </c>
      <c r="AM128" s="1030" t="e">
        <f t="shared" si="5"/>
        <v>#N/A</v>
      </c>
      <c r="AN128" s="1030" t="e">
        <f>INDEX(G128:R128,1,MATCH(Parametres!$B$3,G$1:R$1,0))*IF(OR(F128="L",F128="S",F128="I"),-1,1)</f>
        <v>#N/A</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t="str">
        <f>IFERROR(INDEX(V128:AG128,1,MATCH(Parametres!$B$3,V$1:AG$1,0)-1)*IF(OR(C128="L",C128="S",C128="I"),-1,1),"")</f>
        <v/>
      </c>
      <c r="AW128" s="1030" t="e">
        <f t="shared" si="7"/>
        <v>#N/A</v>
      </c>
      <c r="AX128" s="1030" t="e">
        <f>INDEX(V128:AG128,1,MATCH(Parametres!$B$3,V$1:AG$1,0))*IF(OR(C128="L",C128="S",C128="I"),-1,1)</f>
        <v>#N/A</v>
      </c>
      <c r="AY128" s="598" t="s">
        <v>337</v>
      </c>
      <c r="AZ128" s="598" t="e">
        <f>+VLOOKUP($AJ128,Data_Validation!$A:$E,5,0)</f>
        <v>#N/A</v>
      </c>
    </row>
    <row r="129" spans="36:52" ht="15" customHeight="1">
      <c r="AJ129" s="1030">
        <f t="shared" si="4"/>
        <v>0</v>
      </c>
      <c r="AK129" s="1030">
        <f t="shared" si="4"/>
        <v>0</v>
      </c>
      <c r="AL129" s="1030" t="str">
        <f>IFERROR(INDEX(G129:R129,1,MATCH(Parametres!$B$3,G$1:R$1,0)-1)*IF(OR(F129="L",F129="S",F129="I"),-1,1),"")</f>
        <v/>
      </c>
      <c r="AM129" s="1030" t="e">
        <f t="shared" si="5"/>
        <v>#N/A</v>
      </c>
      <c r="AN129" s="1030" t="e">
        <f>INDEX(G129:R129,1,MATCH(Parametres!$B$3,G$1:R$1,0))*IF(OR(F129="L",F129="S",F129="I"),-1,1)</f>
        <v>#N/A</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t="str">
        <f>IFERROR(INDEX(V129:AG129,1,MATCH(Parametres!$B$3,V$1:AG$1,0)-1)*IF(OR(C129="L",C129="S",C129="I"),-1,1),"")</f>
        <v/>
      </c>
      <c r="AW129" s="1030" t="e">
        <f t="shared" si="7"/>
        <v>#N/A</v>
      </c>
      <c r="AX129" s="1030" t="e">
        <f>INDEX(V129:AG129,1,MATCH(Parametres!$B$3,V$1:AG$1,0))*IF(OR(C129="L",C129="S",C129="I"),-1,1)</f>
        <v>#N/A</v>
      </c>
      <c r="AY129" s="598" t="s">
        <v>337</v>
      </c>
      <c r="AZ129" s="598" t="e">
        <f>+VLOOKUP($AJ129,Data_Validation!$A:$E,5,0)</f>
        <v>#N/A</v>
      </c>
    </row>
    <row r="130" spans="36:52" ht="15" customHeight="1">
      <c r="AJ130" s="1030">
        <f t="shared" si="4"/>
        <v>0</v>
      </c>
      <c r="AK130" s="1030">
        <f t="shared" si="4"/>
        <v>0</v>
      </c>
      <c r="AL130" s="1030" t="str">
        <f>IFERROR(INDEX(G130:R130,1,MATCH(Parametres!$B$3,G$1:R$1,0)-1)*IF(OR(F130="L",F130="S",F130="I"),-1,1),"")</f>
        <v/>
      </c>
      <c r="AM130" s="1030" t="e">
        <f t="shared" si="5"/>
        <v>#N/A</v>
      </c>
      <c r="AN130" s="1030" t="e">
        <f>INDEX(G130:R130,1,MATCH(Parametres!$B$3,G$1:R$1,0))*IF(OR(F130="L",F130="S",F130="I"),-1,1)</f>
        <v>#N/A</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t="str">
        <f>IFERROR(INDEX(V130:AG130,1,MATCH(Parametres!$B$3,V$1:AG$1,0)-1)*IF(OR(C130="L",C130="S",C130="I"),-1,1),"")</f>
        <v/>
      </c>
      <c r="AW130" s="1030" t="e">
        <f t="shared" si="7"/>
        <v>#N/A</v>
      </c>
      <c r="AX130" s="1030" t="e">
        <f>INDEX(V130:AG130,1,MATCH(Parametres!$B$3,V$1:AG$1,0))*IF(OR(C130="L",C130="S",C130="I"),-1,1)</f>
        <v>#N/A</v>
      </c>
      <c r="AY130" s="598" t="s">
        <v>337</v>
      </c>
      <c r="AZ130" s="598" t="e">
        <f>+VLOOKUP($AJ130,Data_Validation!$A:$E,5,0)</f>
        <v>#N/A</v>
      </c>
    </row>
    <row r="131" spans="36:52" ht="15.75" customHeight="1">
      <c r="AJ131" s="1030">
        <f t="shared" si="4"/>
        <v>0</v>
      </c>
      <c r="AK131" s="1030">
        <f t="shared" si="4"/>
        <v>0</v>
      </c>
      <c r="AL131" s="1030" t="str">
        <f>IFERROR(INDEX(G131:R131,1,MATCH(Parametres!$B$3,G$1:R$1,0)-1)*IF(OR(F131="L",F131="S",F131="I"),-1,1),"")</f>
        <v/>
      </c>
      <c r="AM131" s="1030" t="e">
        <f t="shared" si="5"/>
        <v>#N/A</v>
      </c>
      <c r="AN131" s="1030" t="e">
        <f>INDEX(G131:R131,1,MATCH(Parametres!$B$3,G$1:R$1,0))*IF(OR(F131="L",F131="S",F131="I"),-1,1)</f>
        <v>#N/A</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t="str">
        <f>IFERROR(INDEX(V131:AG131,1,MATCH(Parametres!$B$3,V$1:AG$1,0)-1)*IF(OR(C131="L",C131="S",C131="I"),-1,1),"")</f>
        <v/>
      </c>
      <c r="AW131" s="1030" t="e">
        <f t="shared" si="7"/>
        <v>#N/A</v>
      </c>
      <c r="AX131" s="1030" t="e">
        <f>INDEX(V131:AG131,1,MATCH(Parametres!$B$3,V$1:AG$1,0))*IF(OR(C131="L",C131="S",C131="I"),-1,1)</f>
        <v>#N/A</v>
      </c>
      <c r="AY131" s="598" t="s">
        <v>337</v>
      </c>
      <c r="AZ131" s="598" t="e">
        <f>+VLOOKUP($AJ131,Data_Validation!$A:$E,5,0)</f>
        <v>#N/A</v>
      </c>
    </row>
    <row r="132" spans="36:52" ht="15" customHeight="1">
      <c r="AJ132" s="1030">
        <f t="shared" ref="AJ132:AK195" si="8">C132</f>
        <v>0</v>
      </c>
      <c r="AK132" s="1030">
        <f t="shared" si="8"/>
        <v>0</v>
      </c>
      <c r="AL132" s="1030" t="str">
        <f>IFERROR(INDEX(G132:R132,1,MATCH(Parametres!$B$3,G$1:R$1,0)-1)*IF(OR(F132="L",F132="S",F132="I"),-1,1),"")</f>
        <v/>
      </c>
      <c r="AM132" s="1030" t="e">
        <f t="shared" ref="AM132:AM195" si="9">AN132-N(AL132)</f>
        <v>#N/A</v>
      </c>
      <c r="AN132" s="1030" t="e">
        <f>INDEX(G132:R132,1,MATCH(Parametres!$B$3,G$1:R$1,0))*IF(OR(F132="L",F132="S",F132="I"),-1,1)</f>
        <v>#N/A</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t="str">
        <f>IFERROR(INDEX(V132:AG132,1,MATCH(Parametres!$B$3,V$1:AG$1,0)-1)*IF(OR(C132="L",C132="S",C132="I"),-1,1),"")</f>
        <v/>
      </c>
      <c r="AW132" s="1030" t="e">
        <f t="shared" ref="AW132:AW195" si="11">AX132-AV132</f>
        <v>#N/A</v>
      </c>
      <c r="AX132" s="1030" t="e">
        <f>INDEX(V132:AG132,1,MATCH(Parametres!$B$3,V$1:AG$1,0))*IF(OR(C132="L",C132="S",C132="I"),-1,1)</f>
        <v>#N/A</v>
      </c>
      <c r="AY132" s="598" t="s">
        <v>337</v>
      </c>
      <c r="AZ132" s="598" t="e">
        <f>+VLOOKUP($AJ132,Data_Validation!$A:$E,5,0)</f>
        <v>#N/A</v>
      </c>
    </row>
    <row r="133" spans="36:52" ht="15" customHeight="1">
      <c r="AJ133" s="1030">
        <f t="shared" si="8"/>
        <v>0</v>
      </c>
      <c r="AK133" s="1030">
        <f t="shared" si="8"/>
        <v>0</v>
      </c>
      <c r="AL133" s="1030" t="str">
        <f>IFERROR(INDEX(G133:R133,1,MATCH(Parametres!$B$3,G$1:R$1,0)-1)*IF(OR(F133="L",F133="S",F133="I"),-1,1),"")</f>
        <v/>
      </c>
      <c r="AM133" s="1030" t="e">
        <f t="shared" si="9"/>
        <v>#N/A</v>
      </c>
      <c r="AN133" s="1030" t="e">
        <f>INDEX(G133:R133,1,MATCH(Parametres!$B$3,G$1:R$1,0))*IF(OR(F133="L",F133="S",F133="I"),-1,1)</f>
        <v>#N/A</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t="str">
        <f>IFERROR(INDEX(V133:AG133,1,MATCH(Parametres!$B$3,V$1:AG$1,0)-1)*IF(OR(C133="L",C133="S",C133="I"),-1,1),"")</f>
        <v/>
      </c>
      <c r="AW133" s="1030" t="e">
        <f t="shared" si="11"/>
        <v>#N/A</v>
      </c>
      <c r="AX133" s="1030" t="e">
        <f>INDEX(V133:AG133,1,MATCH(Parametres!$B$3,V$1:AG$1,0))*IF(OR(C133="L",C133="S",C133="I"),-1,1)</f>
        <v>#N/A</v>
      </c>
      <c r="AY133" s="598" t="s">
        <v>337</v>
      </c>
      <c r="AZ133" s="598" t="e">
        <f>+VLOOKUP($AJ133,Data_Validation!$A:$E,5,0)</f>
        <v>#N/A</v>
      </c>
    </row>
    <row r="134" spans="36:52" ht="15" customHeight="1">
      <c r="AJ134" s="1030">
        <f t="shared" si="8"/>
        <v>0</v>
      </c>
      <c r="AK134" s="1030">
        <f t="shared" si="8"/>
        <v>0</v>
      </c>
      <c r="AL134" s="1030" t="str">
        <f>IFERROR(INDEX(G134:R134,1,MATCH(Parametres!$B$3,G$1:R$1,0)-1)*IF(OR(F134="L",F134="S",F134="I"),-1,1),"")</f>
        <v/>
      </c>
      <c r="AM134" s="1030" t="e">
        <f t="shared" si="9"/>
        <v>#N/A</v>
      </c>
      <c r="AN134" s="1030" t="e">
        <f>INDEX(G134:R134,1,MATCH(Parametres!$B$3,G$1:R$1,0))*IF(OR(F134="L",F134="S",F134="I"),-1,1)</f>
        <v>#N/A</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t="str">
        <f>IFERROR(INDEX(V134:AG134,1,MATCH(Parametres!$B$3,V$1:AG$1,0)-1)*IF(OR(C134="L",C134="S",C134="I"),-1,1),"")</f>
        <v/>
      </c>
      <c r="AW134" s="1030" t="e">
        <f t="shared" si="11"/>
        <v>#N/A</v>
      </c>
      <c r="AX134" s="1030" t="e">
        <f>INDEX(V134:AG134,1,MATCH(Parametres!$B$3,V$1:AG$1,0))*IF(OR(C134="L",C134="S",C134="I"),-1,1)</f>
        <v>#N/A</v>
      </c>
      <c r="AY134" s="598" t="s">
        <v>337</v>
      </c>
      <c r="AZ134" s="598" t="e">
        <f>+VLOOKUP($AJ134,Data_Validation!$A:$E,5,0)</f>
        <v>#N/A</v>
      </c>
    </row>
    <row r="135" spans="36:52" ht="15.75" customHeight="1">
      <c r="AJ135" s="1030">
        <f t="shared" si="8"/>
        <v>0</v>
      </c>
      <c r="AK135" s="1030">
        <f t="shared" si="8"/>
        <v>0</v>
      </c>
      <c r="AL135" s="1030" t="str">
        <f>IFERROR(INDEX(G135:R135,1,MATCH(Parametres!$B$3,G$1:R$1,0)-1)*IF(OR(F135="L",F135="S",F135="I"),-1,1),"")</f>
        <v/>
      </c>
      <c r="AM135" s="1030" t="e">
        <f t="shared" si="9"/>
        <v>#N/A</v>
      </c>
      <c r="AN135" s="1030" t="e">
        <f>INDEX(G135:R135,1,MATCH(Parametres!$B$3,G$1:R$1,0))*IF(OR(F135="L",F135="S",F135="I"),-1,1)</f>
        <v>#N/A</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t="str">
        <f>IFERROR(INDEX(V135:AG135,1,MATCH(Parametres!$B$3,V$1:AG$1,0)-1)*IF(OR(C135="L",C135="S",C135="I"),-1,1),"")</f>
        <v/>
      </c>
      <c r="AW135" s="1030" t="e">
        <f t="shared" si="11"/>
        <v>#N/A</v>
      </c>
      <c r="AX135" s="1030" t="e">
        <f>INDEX(V135:AG135,1,MATCH(Parametres!$B$3,V$1:AG$1,0))*IF(OR(C135="L",C135="S",C135="I"),-1,1)</f>
        <v>#N/A</v>
      </c>
      <c r="AY135" s="598" t="s">
        <v>337</v>
      </c>
      <c r="AZ135" s="598" t="e">
        <f>+VLOOKUP($AJ135,Data_Validation!$A:$E,5,0)</f>
        <v>#N/A</v>
      </c>
    </row>
    <row r="136" spans="36:52" ht="15" customHeight="1">
      <c r="AJ136" s="1030">
        <f t="shared" si="8"/>
        <v>0</v>
      </c>
      <c r="AK136" s="1030">
        <f t="shared" si="8"/>
        <v>0</v>
      </c>
      <c r="AL136" s="1030" t="str">
        <f>IFERROR(INDEX(G136:R136,1,MATCH(Parametres!$B$3,G$1:R$1,0)-1)*IF(OR(F136="L",F136="S",F136="I"),-1,1),"")</f>
        <v/>
      </c>
      <c r="AM136" s="1030" t="e">
        <f t="shared" si="9"/>
        <v>#N/A</v>
      </c>
      <c r="AN136" s="1030" t="e">
        <f>INDEX(G136:R136,1,MATCH(Parametres!$B$3,G$1:R$1,0))*IF(OR(F136="L",F136="S",F136="I"),-1,1)</f>
        <v>#N/A</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t="str">
        <f>IFERROR(INDEX(V136:AG136,1,MATCH(Parametres!$B$3,V$1:AG$1,0)-1)*IF(OR(C136="L",C136="S",C136="I"),-1,1),"")</f>
        <v/>
      </c>
      <c r="AW136" s="1030" t="e">
        <f t="shared" si="11"/>
        <v>#N/A</v>
      </c>
      <c r="AX136" s="1030" t="e">
        <f>INDEX(V136:AG136,1,MATCH(Parametres!$B$3,V$1:AG$1,0))*IF(OR(C136="L",C136="S",C136="I"),-1,1)</f>
        <v>#N/A</v>
      </c>
      <c r="AY136" s="598" t="s">
        <v>337</v>
      </c>
      <c r="AZ136" s="598" t="e">
        <f>+VLOOKUP($AJ136,Data_Validation!$A:$E,5,0)</f>
        <v>#N/A</v>
      </c>
    </row>
    <row r="137" spans="36:52" ht="15" customHeight="1">
      <c r="AJ137" s="1030">
        <f t="shared" si="8"/>
        <v>0</v>
      </c>
      <c r="AK137" s="1030">
        <f t="shared" si="8"/>
        <v>0</v>
      </c>
      <c r="AL137" s="1030" t="str">
        <f>IFERROR(INDEX(G137:R137,1,MATCH(Parametres!$B$3,G$1:R$1,0)-1)*IF(OR(F137="L",F137="S",F137="I"),-1,1),"")</f>
        <v/>
      </c>
      <c r="AM137" s="1030" t="e">
        <f t="shared" si="9"/>
        <v>#N/A</v>
      </c>
      <c r="AN137" s="1030" t="e">
        <f>INDEX(G137:R137,1,MATCH(Parametres!$B$3,G$1:R$1,0))*IF(OR(F137="L",F137="S",F137="I"),-1,1)</f>
        <v>#N/A</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t="str">
        <f>IFERROR(INDEX(V137:AG137,1,MATCH(Parametres!$B$3,V$1:AG$1,0)-1)*IF(OR(C137="L",C137="S",C137="I"),-1,1),"")</f>
        <v/>
      </c>
      <c r="AW137" s="1030" t="e">
        <f t="shared" si="11"/>
        <v>#N/A</v>
      </c>
      <c r="AX137" s="1030" t="e">
        <f>INDEX(V137:AG137,1,MATCH(Parametres!$B$3,V$1:AG$1,0))*IF(OR(C137="L",C137="S",C137="I"),-1,1)</f>
        <v>#N/A</v>
      </c>
      <c r="AY137" s="598" t="s">
        <v>337</v>
      </c>
      <c r="AZ137" s="598" t="e">
        <f>+VLOOKUP($AJ137,Data_Validation!$A:$E,5,0)</f>
        <v>#N/A</v>
      </c>
    </row>
    <row r="138" spans="36:52" ht="15" customHeight="1">
      <c r="AJ138" s="1030">
        <f t="shared" si="8"/>
        <v>0</v>
      </c>
      <c r="AK138" s="1030">
        <f t="shared" si="8"/>
        <v>0</v>
      </c>
      <c r="AL138" s="1030" t="str">
        <f>IFERROR(INDEX(G138:R138,1,MATCH(Parametres!$B$3,G$1:R$1,0)-1)*IF(OR(F138="L",F138="S",F138="I"),-1,1),"")</f>
        <v/>
      </c>
      <c r="AM138" s="1030" t="e">
        <f t="shared" si="9"/>
        <v>#N/A</v>
      </c>
      <c r="AN138" s="1030" t="e">
        <f>INDEX(G138:R138,1,MATCH(Parametres!$B$3,G$1:R$1,0))*IF(OR(F138="L",F138="S",F138="I"),-1,1)</f>
        <v>#N/A</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t="str">
        <f>IFERROR(INDEX(V138:AG138,1,MATCH(Parametres!$B$3,V$1:AG$1,0)-1)*IF(OR(C138="L",C138="S",C138="I"),-1,1),"")</f>
        <v/>
      </c>
      <c r="AW138" s="1030" t="e">
        <f t="shared" si="11"/>
        <v>#N/A</v>
      </c>
      <c r="AX138" s="1030" t="e">
        <f>INDEX(V138:AG138,1,MATCH(Parametres!$B$3,V$1:AG$1,0))*IF(OR(C138="L",C138="S",C138="I"),-1,1)</f>
        <v>#N/A</v>
      </c>
      <c r="AY138" s="598" t="s">
        <v>337</v>
      </c>
      <c r="AZ138" s="598" t="e">
        <f>+VLOOKUP($AJ138,Data_Validation!$A:$E,5,0)</f>
        <v>#N/A</v>
      </c>
    </row>
    <row r="139" spans="36:52" ht="15.75" customHeight="1">
      <c r="AJ139" s="1030">
        <f t="shared" si="8"/>
        <v>0</v>
      </c>
      <c r="AK139" s="1030">
        <f t="shared" si="8"/>
        <v>0</v>
      </c>
      <c r="AL139" s="1030" t="str">
        <f>IFERROR(INDEX(G139:R139,1,MATCH(Parametres!$B$3,G$1:R$1,0)-1)*IF(OR(F139="L",F139="S",F139="I"),-1,1),"")</f>
        <v/>
      </c>
      <c r="AM139" s="1030" t="e">
        <f t="shared" si="9"/>
        <v>#N/A</v>
      </c>
      <c r="AN139" s="1030" t="e">
        <f>INDEX(G139:R139,1,MATCH(Parametres!$B$3,G$1:R$1,0))*IF(OR(F139="L",F139="S",F139="I"),-1,1)</f>
        <v>#N/A</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t="str">
        <f>IFERROR(INDEX(V139:AG139,1,MATCH(Parametres!$B$3,V$1:AG$1,0)-1)*IF(OR(C139="L",C139="S",C139="I"),-1,1),"")</f>
        <v/>
      </c>
      <c r="AW139" s="1030" t="e">
        <f t="shared" si="11"/>
        <v>#N/A</v>
      </c>
      <c r="AX139" s="1030" t="e">
        <f>INDEX(V139:AG139,1,MATCH(Parametres!$B$3,V$1:AG$1,0))*IF(OR(C139="L",C139="S",C139="I"),-1,1)</f>
        <v>#N/A</v>
      </c>
      <c r="AY139" s="598" t="s">
        <v>337</v>
      </c>
      <c r="AZ139" s="598" t="e">
        <f>+VLOOKUP($AJ139,Data_Validation!$A:$E,5,0)</f>
        <v>#N/A</v>
      </c>
    </row>
    <row r="140" spans="36:52" ht="15" customHeight="1">
      <c r="AJ140" s="1030">
        <f t="shared" si="8"/>
        <v>0</v>
      </c>
      <c r="AK140" s="1030">
        <f t="shared" si="8"/>
        <v>0</v>
      </c>
      <c r="AL140" s="1030" t="str">
        <f>IFERROR(INDEX(G140:R140,1,MATCH(Parametres!$B$3,G$1:R$1,0)-1)*IF(OR(F140="L",F140="S",F140="I"),-1,1),"")</f>
        <v/>
      </c>
      <c r="AM140" s="1030" t="e">
        <f t="shared" si="9"/>
        <v>#N/A</v>
      </c>
      <c r="AN140" s="1030" t="e">
        <f>INDEX(G140:R140,1,MATCH(Parametres!$B$3,G$1:R$1,0))*IF(OR(F140="L",F140="S",F140="I"),-1,1)</f>
        <v>#N/A</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t="str">
        <f>IFERROR(INDEX(V140:AG140,1,MATCH(Parametres!$B$3,V$1:AG$1,0)-1)*IF(OR(C140="L",C140="S",C140="I"),-1,1),"")</f>
        <v/>
      </c>
      <c r="AW140" s="1030" t="e">
        <f t="shared" si="11"/>
        <v>#N/A</v>
      </c>
      <c r="AX140" s="1030" t="e">
        <f>INDEX(V140:AG140,1,MATCH(Parametres!$B$3,V$1:AG$1,0))*IF(OR(C140="L",C140="S",C140="I"),-1,1)</f>
        <v>#N/A</v>
      </c>
      <c r="AY140" s="598" t="s">
        <v>337</v>
      </c>
      <c r="AZ140" s="598" t="e">
        <f>+VLOOKUP($AJ140,Data_Validation!$A:$E,5,0)</f>
        <v>#N/A</v>
      </c>
    </row>
    <row r="141" spans="36:52" ht="15" customHeight="1">
      <c r="AJ141" s="1030">
        <f t="shared" si="8"/>
        <v>0</v>
      </c>
      <c r="AK141" s="1030">
        <f t="shared" si="8"/>
        <v>0</v>
      </c>
      <c r="AL141" s="1030" t="str">
        <f>IFERROR(INDEX(G141:R141,1,MATCH(Parametres!$B$3,G$1:R$1,0)-1)*IF(OR(F141="L",F141="S",F141="I"),-1,1),"")</f>
        <v/>
      </c>
      <c r="AM141" s="1030" t="e">
        <f t="shared" si="9"/>
        <v>#N/A</v>
      </c>
      <c r="AN141" s="1030" t="e">
        <f>INDEX(G141:R141,1,MATCH(Parametres!$B$3,G$1:R$1,0))*IF(OR(F141="L",F141="S",F141="I"),-1,1)</f>
        <v>#N/A</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t="str">
        <f>IFERROR(INDEX(V141:AG141,1,MATCH(Parametres!$B$3,V$1:AG$1,0)-1)*IF(OR(C141="L",C141="S",C141="I"),-1,1),"")</f>
        <v/>
      </c>
      <c r="AW141" s="1030" t="e">
        <f t="shared" si="11"/>
        <v>#N/A</v>
      </c>
      <c r="AX141" s="1030" t="e">
        <f>INDEX(V141:AG141,1,MATCH(Parametres!$B$3,V$1:AG$1,0))*IF(OR(C141="L",C141="S",C141="I"),-1,1)</f>
        <v>#N/A</v>
      </c>
      <c r="AY141" s="598" t="s">
        <v>337</v>
      </c>
      <c r="AZ141" s="598" t="e">
        <f>+VLOOKUP($AJ141,Data_Validation!$A:$E,5,0)</f>
        <v>#N/A</v>
      </c>
    </row>
    <row r="142" spans="36:52" ht="15" customHeight="1">
      <c r="AJ142" s="1030">
        <f t="shared" si="8"/>
        <v>0</v>
      </c>
      <c r="AK142" s="1030">
        <f t="shared" si="8"/>
        <v>0</v>
      </c>
      <c r="AL142" s="1030" t="str">
        <f>IFERROR(INDEX(G142:R142,1,MATCH(Parametres!$B$3,G$1:R$1,0)-1)*IF(OR(F142="L",F142="S",F142="I"),-1,1),"")</f>
        <v/>
      </c>
      <c r="AM142" s="1030" t="e">
        <f t="shared" si="9"/>
        <v>#N/A</v>
      </c>
      <c r="AN142" s="1030" t="e">
        <f>INDEX(G142:R142,1,MATCH(Parametres!$B$3,G$1:R$1,0))*IF(OR(F142="L",F142="S",F142="I"),-1,1)</f>
        <v>#N/A</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t="str">
        <f>IFERROR(INDEX(V142:AG142,1,MATCH(Parametres!$B$3,V$1:AG$1,0)-1)*IF(OR(C142="L",C142="S",C142="I"),-1,1),"")</f>
        <v/>
      </c>
      <c r="AW142" s="1030" t="e">
        <f t="shared" si="11"/>
        <v>#N/A</v>
      </c>
      <c r="AX142" s="1030" t="e">
        <f>INDEX(V142:AG142,1,MATCH(Parametres!$B$3,V$1:AG$1,0))*IF(OR(C142="L",C142="S",C142="I"),-1,1)</f>
        <v>#N/A</v>
      </c>
      <c r="AY142" s="598" t="s">
        <v>337</v>
      </c>
      <c r="AZ142" s="598" t="e">
        <f>+VLOOKUP($AJ142,Data_Validation!$A:$E,5,0)</f>
        <v>#N/A</v>
      </c>
    </row>
    <row r="143" spans="36:52" ht="15.75" customHeight="1">
      <c r="AJ143" s="1030">
        <f t="shared" si="8"/>
        <v>0</v>
      </c>
      <c r="AK143" s="1030">
        <f t="shared" si="8"/>
        <v>0</v>
      </c>
      <c r="AL143" s="1030" t="str">
        <f>IFERROR(INDEX(G143:R143,1,MATCH(Parametres!$B$3,G$1:R$1,0)-1)*IF(OR(F143="L",F143="S",F143="I"),-1,1),"")</f>
        <v/>
      </c>
      <c r="AM143" s="1030" t="e">
        <f t="shared" si="9"/>
        <v>#N/A</v>
      </c>
      <c r="AN143" s="1030" t="e">
        <f>INDEX(G143:R143,1,MATCH(Parametres!$B$3,G$1:R$1,0))*IF(OR(F143="L",F143="S",F143="I"),-1,1)</f>
        <v>#N/A</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t="str">
        <f>IFERROR(INDEX(V143:AG143,1,MATCH(Parametres!$B$3,V$1:AG$1,0)-1)*IF(OR(C143="L",C143="S",C143="I"),-1,1),"")</f>
        <v/>
      </c>
      <c r="AW143" s="1030" t="e">
        <f t="shared" si="11"/>
        <v>#N/A</v>
      </c>
      <c r="AX143" s="1030" t="e">
        <f>INDEX(V143:AG143,1,MATCH(Parametres!$B$3,V$1:AG$1,0))*IF(OR(C143="L",C143="S",C143="I"),-1,1)</f>
        <v>#N/A</v>
      </c>
      <c r="AY143" s="598" t="s">
        <v>337</v>
      </c>
      <c r="AZ143" s="598" t="e">
        <f>+VLOOKUP($AJ143,Data_Validation!$A:$E,5,0)</f>
        <v>#N/A</v>
      </c>
    </row>
    <row r="144" spans="36:52" ht="15" customHeight="1">
      <c r="AJ144" s="1030">
        <f t="shared" si="8"/>
        <v>0</v>
      </c>
      <c r="AK144" s="1030">
        <f t="shared" si="8"/>
        <v>0</v>
      </c>
      <c r="AL144" s="1030" t="str">
        <f>IFERROR(INDEX(G144:R144,1,MATCH(Parametres!$B$3,G$1:R$1,0)-1)*IF(OR(F144="L",F144="S",F144="I"),-1,1),"")</f>
        <v/>
      </c>
      <c r="AM144" s="1030" t="e">
        <f t="shared" si="9"/>
        <v>#N/A</v>
      </c>
      <c r="AN144" s="1030" t="e">
        <f>INDEX(G144:R144,1,MATCH(Parametres!$B$3,G$1:R$1,0))*IF(OR(F144="L",F144="S",F144="I"),-1,1)</f>
        <v>#N/A</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t="str">
        <f>IFERROR(INDEX(V144:AG144,1,MATCH(Parametres!$B$3,V$1:AG$1,0)-1)*IF(OR(C144="L",C144="S",C144="I"),-1,1),"")</f>
        <v/>
      </c>
      <c r="AW144" s="1030" t="e">
        <f t="shared" si="11"/>
        <v>#N/A</v>
      </c>
      <c r="AX144" s="1030" t="e">
        <f>INDEX(V144:AG144,1,MATCH(Parametres!$B$3,V$1:AG$1,0))*IF(OR(C144="L",C144="S",C144="I"),-1,1)</f>
        <v>#N/A</v>
      </c>
      <c r="AY144" s="598" t="s">
        <v>337</v>
      </c>
      <c r="AZ144" s="598" t="e">
        <f>+VLOOKUP($AJ144,Data_Validation!$A:$E,5,0)</f>
        <v>#N/A</v>
      </c>
    </row>
    <row r="145" spans="36:52" ht="15" customHeight="1">
      <c r="AJ145" s="1030">
        <f t="shared" si="8"/>
        <v>0</v>
      </c>
      <c r="AK145" s="1030">
        <f t="shared" si="8"/>
        <v>0</v>
      </c>
      <c r="AL145" s="1030" t="str">
        <f>IFERROR(INDEX(G145:R145,1,MATCH(Parametres!$B$3,G$1:R$1,0)-1)*IF(OR(F145="L",F145="S",F145="I"),-1,1),"")</f>
        <v/>
      </c>
      <c r="AM145" s="1030" t="e">
        <f t="shared" si="9"/>
        <v>#N/A</v>
      </c>
      <c r="AN145" s="1030" t="e">
        <f>INDEX(G145:R145,1,MATCH(Parametres!$B$3,G$1:R$1,0))*IF(OR(F145="L",F145="S",F145="I"),-1,1)</f>
        <v>#N/A</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t="str">
        <f>IFERROR(INDEX(V145:AG145,1,MATCH(Parametres!$B$3,V$1:AG$1,0)-1)*IF(OR(C145="L",C145="S",C145="I"),-1,1),"")</f>
        <v/>
      </c>
      <c r="AW145" s="1030" t="e">
        <f t="shared" si="11"/>
        <v>#N/A</v>
      </c>
      <c r="AX145" s="1030" t="e">
        <f>INDEX(V145:AG145,1,MATCH(Parametres!$B$3,V$1:AG$1,0))*IF(OR(C145="L",C145="S",C145="I"),-1,1)</f>
        <v>#N/A</v>
      </c>
      <c r="AY145" s="598" t="s">
        <v>337</v>
      </c>
      <c r="AZ145" s="598" t="e">
        <f>+VLOOKUP($AJ145,Data_Validation!$A:$E,5,0)</f>
        <v>#N/A</v>
      </c>
    </row>
    <row r="146" spans="36:52" ht="15" customHeight="1">
      <c r="AJ146" s="1030">
        <f t="shared" si="8"/>
        <v>0</v>
      </c>
      <c r="AK146" s="1030">
        <f t="shared" si="8"/>
        <v>0</v>
      </c>
      <c r="AL146" s="1030" t="str">
        <f>IFERROR(INDEX(G146:R146,1,MATCH(Parametres!$B$3,G$1:R$1,0)-1)*IF(OR(F146="L",F146="S",F146="I"),-1,1),"")</f>
        <v/>
      </c>
      <c r="AM146" s="1030" t="e">
        <f t="shared" si="9"/>
        <v>#N/A</v>
      </c>
      <c r="AN146" s="1030" t="e">
        <f>INDEX(G146:R146,1,MATCH(Parametres!$B$3,G$1:R$1,0))*IF(OR(F146="L",F146="S",F146="I"),-1,1)</f>
        <v>#N/A</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t="str">
        <f>IFERROR(INDEX(V146:AG146,1,MATCH(Parametres!$B$3,V$1:AG$1,0)-1)*IF(OR(C146="L",C146="S",C146="I"),-1,1),"")</f>
        <v/>
      </c>
      <c r="AW146" s="1030" t="e">
        <f t="shared" si="11"/>
        <v>#N/A</v>
      </c>
      <c r="AX146" s="1030" t="e">
        <f>INDEX(V146:AG146,1,MATCH(Parametres!$B$3,V$1:AG$1,0))*IF(OR(C146="L",C146="S",C146="I"),-1,1)</f>
        <v>#N/A</v>
      </c>
      <c r="AY146" s="598" t="s">
        <v>337</v>
      </c>
      <c r="AZ146" s="598" t="e">
        <f>+VLOOKUP($AJ146,Data_Validation!$A:$E,5,0)</f>
        <v>#N/A</v>
      </c>
    </row>
    <row r="147" spans="36:52" ht="15" customHeight="1">
      <c r="AJ147" s="1030">
        <f t="shared" si="8"/>
        <v>0</v>
      </c>
      <c r="AK147" s="1030">
        <f t="shared" si="8"/>
        <v>0</v>
      </c>
      <c r="AL147" s="1030" t="str">
        <f>IFERROR(INDEX(G147:R147,1,MATCH(Parametres!$B$3,G$1:R$1,0)-1)*IF(OR(F147="L",F147="S",F147="I"),-1,1),"")</f>
        <v/>
      </c>
      <c r="AM147" s="1030" t="e">
        <f t="shared" si="9"/>
        <v>#N/A</v>
      </c>
      <c r="AN147" s="1030" t="e">
        <f>INDEX(G147:R147,1,MATCH(Parametres!$B$3,G$1:R$1,0))*IF(OR(F147="L",F147="S",F147="I"),-1,1)</f>
        <v>#N/A</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t="str">
        <f>IFERROR(INDEX(V147:AG147,1,MATCH(Parametres!$B$3,V$1:AG$1,0)-1)*IF(OR(C147="L",C147="S",C147="I"),-1,1),"")</f>
        <v/>
      </c>
      <c r="AW147" s="1030" t="e">
        <f t="shared" si="11"/>
        <v>#N/A</v>
      </c>
      <c r="AX147" s="1030" t="e">
        <f>INDEX(V147:AG147,1,MATCH(Parametres!$B$3,V$1:AG$1,0))*IF(OR(C147="L",C147="S",C147="I"),-1,1)</f>
        <v>#N/A</v>
      </c>
      <c r="AY147" s="598" t="s">
        <v>337</v>
      </c>
      <c r="AZ147" s="598" t="e">
        <f>+VLOOKUP($AJ147,Data_Validation!$A:$E,5,0)</f>
        <v>#N/A</v>
      </c>
    </row>
    <row r="148" spans="36:52" ht="15" customHeight="1">
      <c r="AJ148" s="1030">
        <f t="shared" si="8"/>
        <v>0</v>
      </c>
      <c r="AK148" s="1030">
        <f t="shared" si="8"/>
        <v>0</v>
      </c>
      <c r="AL148" s="1030" t="str">
        <f>IFERROR(INDEX(G148:R148,1,MATCH(Parametres!$B$3,G$1:R$1,0)-1)*IF(OR(F148="L",F148="S",F148="I"),-1,1),"")</f>
        <v/>
      </c>
      <c r="AM148" s="1030" t="e">
        <f t="shared" si="9"/>
        <v>#N/A</v>
      </c>
      <c r="AN148" s="1030" t="e">
        <f>INDEX(G148:R148,1,MATCH(Parametres!$B$3,G$1:R$1,0))*IF(OR(F148="L",F148="S",F148="I"),-1,1)</f>
        <v>#N/A</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t="str">
        <f>IFERROR(INDEX(V148:AG148,1,MATCH(Parametres!$B$3,V$1:AG$1,0)-1)*IF(OR(C148="L",C148="S",C148="I"),-1,1),"")</f>
        <v/>
      </c>
      <c r="AW148" s="1030" t="e">
        <f t="shared" si="11"/>
        <v>#N/A</v>
      </c>
      <c r="AX148" s="1030" t="e">
        <f>INDEX(V148:AG148,1,MATCH(Parametres!$B$3,V$1:AG$1,0))*IF(OR(C148="L",C148="S",C148="I"),-1,1)</f>
        <v>#N/A</v>
      </c>
      <c r="AY148" s="598" t="s">
        <v>337</v>
      </c>
      <c r="AZ148" s="598" t="e">
        <f>+VLOOKUP($AJ148,Data_Validation!$A:$E,5,0)</f>
        <v>#N/A</v>
      </c>
    </row>
    <row r="149" spans="36:52" ht="15" customHeight="1">
      <c r="AJ149" s="1030">
        <f t="shared" si="8"/>
        <v>0</v>
      </c>
      <c r="AK149" s="1030">
        <f t="shared" si="8"/>
        <v>0</v>
      </c>
      <c r="AL149" s="1030" t="str">
        <f>IFERROR(INDEX(G149:R149,1,MATCH(Parametres!$B$3,G$1:R$1,0)-1)*IF(OR(F149="L",F149="S",F149="I"),-1,1),"")</f>
        <v/>
      </c>
      <c r="AM149" s="1030" t="e">
        <f t="shared" si="9"/>
        <v>#N/A</v>
      </c>
      <c r="AN149" s="1030" t="e">
        <f>INDEX(G149:R149,1,MATCH(Parametres!$B$3,G$1:R$1,0))*IF(OR(F149="L",F149="S",F149="I"),-1,1)</f>
        <v>#N/A</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t="str">
        <f>IFERROR(INDEX(V149:AG149,1,MATCH(Parametres!$B$3,V$1:AG$1,0)-1)*IF(OR(C149="L",C149="S",C149="I"),-1,1),"")</f>
        <v/>
      </c>
      <c r="AW149" s="1030" t="e">
        <f t="shared" si="11"/>
        <v>#N/A</v>
      </c>
      <c r="AX149" s="1030" t="e">
        <f>INDEX(V149:AG149,1,MATCH(Parametres!$B$3,V$1:AG$1,0))*IF(OR(C149="L",C149="S",C149="I"),-1,1)</f>
        <v>#N/A</v>
      </c>
      <c r="AY149" s="598" t="s">
        <v>337</v>
      </c>
      <c r="AZ149" s="598" t="e">
        <f>+VLOOKUP($AJ149,Data_Validation!$A:$E,5,0)</f>
        <v>#N/A</v>
      </c>
    </row>
    <row r="150" spans="36:52" ht="15" customHeight="1">
      <c r="AJ150" s="1030">
        <f t="shared" si="8"/>
        <v>0</v>
      </c>
      <c r="AK150" s="1030">
        <f t="shared" si="8"/>
        <v>0</v>
      </c>
      <c r="AL150" s="1030" t="str">
        <f>IFERROR(INDEX(G150:R150,1,MATCH(Parametres!$B$3,G$1:R$1,0)-1)*IF(OR(F150="L",F150="S",F150="I"),-1,1),"")</f>
        <v/>
      </c>
      <c r="AM150" s="1030" t="e">
        <f t="shared" si="9"/>
        <v>#N/A</v>
      </c>
      <c r="AN150" s="1030" t="e">
        <f>INDEX(G150:R150,1,MATCH(Parametres!$B$3,G$1:R$1,0))*IF(OR(F150="L",F150="S",F150="I"),-1,1)</f>
        <v>#N/A</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t="str">
        <f>IFERROR(INDEX(V150:AG150,1,MATCH(Parametres!$B$3,V$1:AG$1,0)-1)*IF(OR(C150="L",C150="S",C150="I"),-1,1),"")</f>
        <v/>
      </c>
      <c r="AW150" s="1030" t="e">
        <f t="shared" si="11"/>
        <v>#N/A</v>
      </c>
      <c r="AX150" s="1030" t="e">
        <f>INDEX(V150:AG150,1,MATCH(Parametres!$B$3,V$1:AG$1,0))*IF(OR(C150="L",C150="S",C150="I"),-1,1)</f>
        <v>#N/A</v>
      </c>
      <c r="AY150" s="598" t="s">
        <v>337</v>
      </c>
      <c r="AZ150" s="598" t="e">
        <f>+VLOOKUP($AJ150,Data_Validation!$A:$E,5,0)</f>
        <v>#N/A</v>
      </c>
    </row>
    <row r="151" spans="36:52" ht="15.75" customHeight="1">
      <c r="AJ151" s="1030">
        <f t="shared" si="8"/>
        <v>0</v>
      </c>
      <c r="AK151" s="1030">
        <f t="shared" si="8"/>
        <v>0</v>
      </c>
      <c r="AL151" s="1030" t="str">
        <f>IFERROR(INDEX(G151:R151,1,MATCH(Parametres!$B$3,G$1:R$1,0)-1)*IF(OR(F151="L",F151="S",F151="I"),-1,1),"")</f>
        <v/>
      </c>
      <c r="AM151" s="1030" t="e">
        <f t="shared" si="9"/>
        <v>#N/A</v>
      </c>
      <c r="AN151" s="1030" t="e">
        <f>INDEX(G151:R151,1,MATCH(Parametres!$B$3,G$1:R$1,0))*IF(OR(F151="L",F151="S",F151="I"),-1,1)</f>
        <v>#N/A</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t="str">
        <f>IFERROR(INDEX(V151:AG151,1,MATCH(Parametres!$B$3,V$1:AG$1,0)-1)*IF(OR(C151="L",C151="S",C151="I"),-1,1),"")</f>
        <v/>
      </c>
      <c r="AW151" s="1030" t="e">
        <f t="shared" si="11"/>
        <v>#N/A</v>
      </c>
      <c r="AX151" s="1030" t="e">
        <f>INDEX(V151:AG151,1,MATCH(Parametres!$B$3,V$1:AG$1,0))*IF(OR(C151="L",C151="S",C151="I"),-1,1)</f>
        <v>#N/A</v>
      </c>
      <c r="AY151" s="598" t="s">
        <v>337</v>
      </c>
      <c r="AZ151" s="598" t="e">
        <f>+VLOOKUP($AJ151,Data_Validation!$A:$E,5,0)</f>
        <v>#N/A</v>
      </c>
    </row>
    <row r="152" spans="36:52" ht="15" customHeight="1">
      <c r="AJ152" s="1030">
        <f t="shared" si="8"/>
        <v>0</v>
      </c>
      <c r="AK152" s="1030">
        <f t="shared" si="8"/>
        <v>0</v>
      </c>
      <c r="AL152" s="1030" t="str">
        <f>IFERROR(INDEX(G152:R152,1,MATCH(Parametres!$B$3,G$1:R$1,0)-1)*IF(OR(F152="L",F152="S",F152="I"),-1,1),"")</f>
        <v/>
      </c>
      <c r="AM152" s="1030" t="e">
        <f t="shared" si="9"/>
        <v>#N/A</v>
      </c>
      <c r="AN152" s="1030" t="e">
        <f>INDEX(G152:R152,1,MATCH(Parametres!$B$3,G$1:R$1,0))*IF(OR(F152="L",F152="S",F152="I"),-1,1)</f>
        <v>#N/A</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t="str">
        <f>IFERROR(INDEX(V152:AG152,1,MATCH(Parametres!$B$3,V$1:AG$1,0)-1)*IF(OR(C152="L",C152="S",C152="I"),-1,1),"")</f>
        <v/>
      </c>
      <c r="AW152" s="1030" t="e">
        <f t="shared" si="11"/>
        <v>#N/A</v>
      </c>
      <c r="AX152" s="1030" t="e">
        <f>INDEX(V152:AG152,1,MATCH(Parametres!$B$3,V$1:AG$1,0))*IF(OR(C152="L",C152="S",C152="I"),-1,1)</f>
        <v>#N/A</v>
      </c>
      <c r="AY152" s="598" t="s">
        <v>337</v>
      </c>
      <c r="AZ152" s="598" t="e">
        <f>+VLOOKUP($AJ152,Data_Validation!$A:$E,5,0)</f>
        <v>#N/A</v>
      </c>
    </row>
    <row r="153" spans="36:52" ht="15" customHeight="1">
      <c r="AJ153" s="1030">
        <f t="shared" si="8"/>
        <v>0</v>
      </c>
      <c r="AK153" s="1030">
        <f t="shared" si="8"/>
        <v>0</v>
      </c>
      <c r="AL153" s="1030" t="str">
        <f>IFERROR(INDEX(G153:R153,1,MATCH(Parametres!$B$3,G$1:R$1,0)-1)*IF(OR(F153="L",F153="S",F153="I"),-1,1),"")</f>
        <v/>
      </c>
      <c r="AM153" s="1030" t="e">
        <f t="shared" si="9"/>
        <v>#N/A</v>
      </c>
      <c r="AN153" s="1030" t="e">
        <f>INDEX(G153:R153,1,MATCH(Parametres!$B$3,G$1:R$1,0))*IF(OR(F153="L",F153="S",F153="I"),-1,1)</f>
        <v>#N/A</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t="str">
        <f>IFERROR(INDEX(V153:AG153,1,MATCH(Parametres!$B$3,V$1:AG$1,0)-1)*IF(OR(C153="L",C153="S",C153="I"),-1,1),"")</f>
        <v/>
      </c>
      <c r="AW153" s="1030" t="e">
        <f t="shared" si="11"/>
        <v>#N/A</v>
      </c>
      <c r="AX153" s="1030" t="e">
        <f>INDEX(V153:AG153,1,MATCH(Parametres!$B$3,V$1:AG$1,0))*IF(OR(C153="L",C153="S",C153="I"),-1,1)</f>
        <v>#N/A</v>
      </c>
      <c r="AY153" s="598" t="s">
        <v>337</v>
      </c>
      <c r="AZ153" s="598" t="e">
        <f>+VLOOKUP($AJ153,Data_Validation!$A:$E,5,0)</f>
        <v>#N/A</v>
      </c>
    </row>
    <row r="154" spans="36:52" ht="15" customHeight="1">
      <c r="AJ154" s="1030">
        <f t="shared" si="8"/>
        <v>0</v>
      </c>
      <c r="AK154" s="1030">
        <f t="shared" si="8"/>
        <v>0</v>
      </c>
      <c r="AL154" s="1030" t="str">
        <f>IFERROR(INDEX(G154:R154,1,MATCH(Parametres!$B$3,G$1:R$1,0)-1)*IF(OR(F154="L",F154="S",F154="I"),-1,1),"")</f>
        <v/>
      </c>
      <c r="AM154" s="1030" t="e">
        <f t="shared" si="9"/>
        <v>#N/A</v>
      </c>
      <c r="AN154" s="1030" t="e">
        <f>INDEX(G154:R154,1,MATCH(Parametres!$B$3,G$1:R$1,0))*IF(OR(F154="L",F154="S",F154="I"),-1,1)</f>
        <v>#N/A</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t="str">
        <f>IFERROR(INDEX(V154:AG154,1,MATCH(Parametres!$B$3,V$1:AG$1,0)-1)*IF(OR(C154="L",C154="S",C154="I"),-1,1),"")</f>
        <v/>
      </c>
      <c r="AW154" s="1030" t="e">
        <f t="shared" si="11"/>
        <v>#N/A</v>
      </c>
      <c r="AX154" s="1030" t="e">
        <f>INDEX(V154:AG154,1,MATCH(Parametres!$B$3,V$1:AG$1,0))*IF(OR(C154="L",C154="S",C154="I"),-1,1)</f>
        <v>#N/A</v>
      </c>
      <c r="AY154" s="598" t="s">
        <v>337</v>
      </c>
      <c r="AZ154" s="598" t="e">
        <f>+VLOOKUP($AJ154,Data_Validation!$A:$E,5,0)</f>
        <v>#N/A</v>
      </c>
    </row>
    <row r="155" spans="36:52" ht="15.75" customHeight="1">
      <c r="AJ155" s="1030">
        <f t="shared" si="8"/>
        <v>0</v>
      </c>
      <c r="AK155" s="1030">
        <f t="shared" si="8"/>
        <v>0</v>
      </c>
      <c r="AL155" s="1030" t="str">
        <f>IFERROR(INDEX(G155:R155,1,MATCH(Parametres!$B$3,G$1:R$1,0)-1)*IF(OR(F155="L",F155="S",F155="I"),-1,1),"")</f>
        <v/>
      </c>
      <c r="AM155" s="1030" t="e">
        <f t="shared" si="9"/>
        <v>#N/A</v>
      </c>
      <c r="AN155" s="1030" t="e">
        <f>INDEX(G155:R155,1,MATCH(Parametres!$B$3,G$1:R$1,0))*IF(OR(F155="L",F155="S",F155="I"),-1,1)</f>
        <v>#N/A</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t="str">
        <f>IFERROR(INDEX(V155:AG155,1,MATCH(Parametres!$B$3,V$1:AG$1,0)-1)*IF(OR(C155="L",C155="S",C155="I"),-1,1),"")</f>
        <v/>
      </c>
      <c r="AW155" s="1030" t="e">
        <f t="shared" si="11"/>
        <v>#N/A</v>
      </c>
      <c r="AX155" s="1030" t="e">
        <f>INDEX(V155:AG155,1,MATCH(Parametres!$B$3,V$1:AG$1,0))*IF(OR(C155="L",C155="S",C155="I"),-1,1)</f>
        <v>#N/A</v>
      </c>
      <c r="AY155" s="598" t="s">
        <v>337</v>
      </c>
      <c r="AZ155" s="598" t="e">
        <f>+VLOOKUP($AJ155,Data_Validation!$A:$E,5,0)</f>
        <v>#N/A</v>
      </c>
    </row>
    <row r="156" spans="36:52" ht="15" customHeight="1">
      <c r="AJ156" s="1030">
        <f t="shared" si="8"/>
        <v>0</v>
      </c>
      <c r="AK156" s="1030">
        <f t="shared" si="8"/>
        <v>0</v>
      </c>
      <c r="AL156" s="1030" t="str">
        <f>IFERROR(INDEX(G156:R156,1,MATCH(Parametres!$B$3,G$1:R$1,0)-1)*IF(OR(F156="L",F156="S",F156="I"),-1,1),"")</f>
        <v/>
      </c>
      <c r="AM156" s="1030" t="e">
        <f t="shared" si="9"/>
        <v>#N/A</v>
      </c>
      <c r="AN156" s="1030" t="e">
        <f>INDEX(G156:R156,1,MATCH(Parametres!$B$3,G$1:R$1,0))*IF(OR(F156="L",F156="S",F156="I"),-1,1)</f>
        <v>#N/A</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t="str">
        <f>IFERROR(INDEX(V156:AG156,1,MATCH(Parametres!$B$3,V$1:AG$1,0)-1)*IF(OR(C156="L",C156="S",C156="I"),-1,1),"")</f>
        <v/>
      </c>
      <c r="AW156" s="1030" t="e">
        <f t="shared" si="11"/>
        <v>#N/A</v>
      </c>
      <c r="AX156" s="1030" t="e">
        <f>INDEX(V156:AG156,1,MATCH(Parametres!$B$3,V$1:AG$1,0))*IF(OR(C156="L",C156="S",C156="I"),-1,1)</f>
        <v>#N/A</v>
      </c>
      <c r="AY156" s="598" t="s">
        <v>337</v>
      </c>
      <c r="AZ156" s="598" t="e">
        <f>+VLOOKUP($AJ156,Data_Validation!$A:$E,5,0)</f>
        <v>#N/A</v>
      </c>
    </row>
    <row r="157" spans="36:52" ht="15" customHeight="1">
      <c r="AJ157" s="1030">
        <f t="shared" si="8"/>
        <v>0</v>
      </c>
      <c r="AK157" s="1030">
        <f t="shared" si="8"/>
        <v>0</v>
      </c>
      <c r="AL157" s="1030" t="str">
        <f>IFERROR(INDEX(G157:R157,1,MATCH(Parametres!$B$3,G$1:R$1,0)-1)*IF(OR(F157="L",F157="S",F157="I"),-1,1),"")</f>
        <v/>
      </c>
      <c r="AM157" s="1030" t="e">
        <f t="shared" si="9"/>
        <v>#N/A</v>
      </c>
      <c r="AN157" s="1030" t="e">
        <f>INDEX(G157:R157,1,MATCH(Parametres!$B$3,G$1:R$1,0))*IF(OR(F157="L",F157="S",F157="I"),-1,1)</f>
        <v>#N/A</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t="str">
        <f>IFERROR(INDEX(V157:AG157,1,MATCH(Parametres!$B$3,V$1:AG$1,0)-1)*IF(OR(C157="L",C157="S",C157="I"),-1,1),"")</f>
        <v/>
      </c>
      <c r="AW157" s="1030" t="e">
        <f t="shared" si="11"/>
        <v>#N/A</v>
      </c>
      <c r="AX157" s="1030" t="e">
        <f>INDEX(V157:AG157,1,MATCH(Parametres!$B$3,V$1:AG$1,0))*IF(OR(C157="L",C157="S",C157="I"),-1,1)</f>
        <v>#N/A</v>
      </c>
      <c r="AY157" s="598" t="s">
        <v>337</v>
      </c>
      <c r="AZ157" s="598" t="e">
        <f>+VLOOKUP($AJ157,Data_Validation!$A:$E,5,0)</f>
        <v>#N/A</v>
      </c>
    </row>
    <row r="158" spans="36:52" ht="15" customHeight="1">
      <c r="AJ158" s="1030">
        <f t="shared" si="8"/>
        <v>0</v>
      </c>
      <c r="AK158" s="1030">
        <f t="shared" si="8"/>
        <v>0</v>
      </c>
      <c r="AL158" s="1030" t="str">
        <f>IFERROR(INDEX(G158:R158,1,MATCH(Parametres!$B$3,G$1:R$1,0)-1)*IF(OR(F158="L",F158="S",F158="I"),-1,1),"")</f>
        <v/>
      </c>
      <c r="AM158" s="1030" t="e">
        <f t="shared" si="9"/>
        <v>#N/A</v>
      </c>
      <c r="AN158" s="1030" t="e">
        <f>INDEX(G158:R158,1,MATCH(Parametres!$B$3,G$1:R$1,0))*IF(OR(F158="L",F158="S",F158="I"),-1,1)</f>
        <v>#N/A</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t="str">
        <f>IFERROR(INDEX(V158:AG158,1,MATCH(Parametres!$B$3,V$1:AG$1,0)-1)*IF(OR(C158="L",C158="S",C158="I"),-1,1),"")</f>
        <v/>
      </c>
      <c r="AW158" s="1030" t="e">
        <f t="shared" si="11"/>
        <v>#N/A</v>
      </c>
      <c r="AX158" s="1030" t="e">
        <f>INDEX(V158:AG158,1,MATCH(Parametres!$B$3,V$1:AG$1,0))*IF(OR(C158="L",C158="S",C158="I"),-1,1)</f>
        <v>#N/A</v>
      </c>
      <c r="AY158" s="598" t="s">
        <v>337</v>
      </c>
      <c r="AZ158" s="598" t="e">
        <f>+VLOOKUP($AJ158,Data_Validation!$A:$E,5,0)</f>
        <v>#N/A</v>
      </c>
    </row>
    <row r="159" spans="36:52" ht="15.75" customHeight="1">
      <c r="AJ159" s="1030">
        <f t="shared" si="8"/>
        <v>0</v>
      </c>
      <c r="AK159" s="1030">
        <f t="shared" si="8"/>
        <v>0</v>
      </c>
      <c r="AL159" s="1030" t="str">
        <f>IFERROR(INDEX(G159:R159,1,MATCH(Parametres!$B$3,G$1:R$1,0)-1)*IF(OR(F159="L",F159="S",F159="I"),-1,1),"")</f>
        <v/>
      </c>
      <c r="AM159" s="1030" t="e">
        <f t="shared" si="9"/>
        <v>#N/A</v>
      </c>
      <c r="AN159" s="1030" t="e">
        <f>INDEX(G159:R159,1,MATCH(Parametres!$B$3,G$1:R$1,0))*IF(OR(F159="L",F159="S",F159="I"),-1,1)</f>
        <v>#N/A</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t="str">
        <f>IFERROR(INDEX(V159:AG159,1,MATCH(Parametres!$B$3,V$1:AG$1,0)-1)*IF(OR(C159="L",C159="S",C159="I"),-1,1),"")</f>
        <v/>
      </c>
      <c r="AW159" s="1030" t="e">
        <f t="shared" si="11"/>
        <v>#N/A</v>
      </c>
      <c r="AX159" s="1030" t="e">
        <f>INDEX(V159:AG159,1,MATCH(Parametres!$B$3,V$1:AG$1,0))*IF(OR(C159="L",C159="S",C159="I"),-1,1)</f>
        <v>#N/A</v>
      </c>
      <c r="AY159" s="598" t="s">
        <v>337</v>
      </c>
      <c r="AZ159" s="598" t="e">
        <f>+VLOOKUP($AJ159,Data_Validation!$A:$E,5,0)</f>
        <v>#N/A</v>
      </c>
    </row>
    <row r="160" spans="36:52" ht="15" customHeight="1">
      <c r="AJ160" s="1030">
        <f t="shared" si="8"/>
        <v>0</v>
      </c>
      <c r="AK160" s="1030">
        <f t="shared" si="8"/>
        <v>0</v>
      </c>
      <c r="AL160" s="1030" t="str">
        <f>IFERROR(INDEX(G160:R160,1,MATCH(Parametres!$B$3,G$1:R$1,0)-1)*IF(OR(F160="L",F160="S",F160="I"),-1,1),"")</f>
        <v/>
      </c>
      <c r="AM160" s="1030" t="e">
        <f t="shared" si="9"/>
        <v>#N/A</v>
      </c>
      <c r="AN160" s="1030" t="e">
        <f>INDEX(G160:R160,1,MATCH(Parametres!$B$3,G$1:R$1,0))*IF(OR(F160="L",F160="S",F160="I"),-1,1)</f>
        <v>#N/A</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t="str">
        <f>IFERROR(INDEX(V160:AG160,1,MATCH(Parametres!$B$3,V$1:AG$1,0)-1)*IF(OR(C160="L",C160="S",C160="I"),-1,1),"")</f>
        <v/>
      </c>
      <c r="AW160" s="1030" t="e">
        <f t="shared" si="11"/>
        <v>#N/A</v>
      </c>
      <c r="AX160" s="1030" t="e">
        <f>INDEX(V160:AG160,1,MATCH(Parametres!$B$3,V$1:AG$1,0))*IF(OR(C160="L",C160="S",C160="I"),-1,1)</f>
        <v>#N/A</v>
      </c>
      <c r="AY160" s="598" t="s">
        <v>337</v>
      </c>
      <c r="AZ160" s="598" t="e">
        <f>+VLOOKUP($AJ160,Data_Validation!$A:$E,5,0)</f>
        <v>#N/A</v>
      </c>
    </row>
    <row r="161" spans="36:52" ht="15" customHeight="1">
      <c r="AJ161" s="1030">
        <f t="shared" si="8"/>
        <v>0</v>
      </c>
      <c r="AK161" s="1030">
        <f t="shared" si="8"/>
        <v>0</v>
      </c>
      <c r="AL161" s="1030" t="str">
        <f>IFERROR(INDEX(G161:R161,1,MATCH(Parametres!$B$3,G$1:R$1,0)-1)*IF(OR(F161="L",F161="S",F161="I"),-1,1),"")</f>
        <v/>
      </c>
      <c r="AM161" s="1030" t="e">
        <f t="shared" si="9"/>
        <v>#N/A</v>
      </c>
      <c r="AN161" s="1030" t="e">
        <f>INDEX(G161:R161,1,MATCH(Parametres!$B$3,G$1:R$1,0))*IF(OR(F161="L",F161="S",F161="I"),-1,1)</f>
        <v>#N/A</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t="str">
        <f>IFERROR(INDEX(V161:AG161,1,MATCH(Parametres!$B$3,V$1:AG$1,0)-1)*IF(OR(C161="L",C161="S",C161="I"),-1,1),"")</f>
        <v/>
      </c>
      <c r="AW161" s="1030" t="e">
        <f t="shared" si="11"/>
        <v>#N/A</v>
      </c>
      <c r="AX161" s="1030" t="e">
        <f>INDEX(V161:AG161,1,MATCH(Parametres!$B$3,V$1:AG$1,0))*IF(OR(C161="L",C161="S",C161="I"),-1,1)</f>
        <v>#N/A</v>
      </c>
      <c r="AY161" s="598" t="s">
        <v>337</v>
      </c>
      <c r="AZ161" s="598" t="e">
        <f>+VLOOKUP($AJ161,Data_Validation!$A:$E,5,0)</f>
        <v>#N/A</v>
      </c>
    </row>
    <row r="162" spans="36:52" ht="15" customHeight="1">
      <c r="AJ162" s="1030">
        <f t="shared" si="8"/>
        <v>0</v>
      </c>
      <c r="AK162" s="1030">
        <f t="shared" si="8"/>
        <v>0</v>
      </c>
      <c r="AL162" s="1030" t="str">
        <f>IFERROR(INDEX(G162:R162,1,MATCH(Parametres!$B$3,G$1:R$1,0)-1)*IF(OR(F162="L",F162="S",F162="I"),-1,1),"")</f>
        <v/>
      </c>
      <c r="AM162" s="1030" t="e">
        <f t="shared" si="9"/>
        <v>#N/A</v>
      </c>
      <c r="AN162" s="1030" t="e">
        <f>INDEX(G162:R162,1,MATCH(Parametres!$B$3,G$1:R$1,0))*IF(OR(F162="L",F162="S",F162="I"),-1,1)</f>
        <v>#N/A</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t="str">
        <f>IFERROR(INDEX(V162:AG162,1,MATCH(Parametres!$B$3,V$1:AG$1,0)-1)*IF(OR(C162="L",C162="S",C162="I"),-1,1),"")</f>
        <v/>
      </c>
      <c r="AW162" s="1030" t="e">
        <f t="shared" si="11"/>
        <v>#N/A</v>
      </c>
      <c r="AX162" s="1030" t="e">
        <f>INDEX(V162:AG162,1,MATCH(Parametres!$B$3,V$1:AG$1,0))*IF(OR(C162="L",C162="S",C162="I"),-1,1)</f>
        <v>#N/A</v>
      </c>
      <c r="AY162" s="598" t="s">
        <v>337</v>
      </c>
      <c r="AZ162" s="598" t="e">
        <f>+VLOOKUP($AJ162,Data_Validation!$A:$E,5,0)</f>
        <v>#N/A</v>
      </c>
    </row>
    <row r="163" spans="36:52" ht="15.75" customHeight="1">
      <c r="AJ163" s="1030">
        <f t="shared" si="8"/>
        <v>0</v>
      </c>
      <c r="AK163" s="1030">
        <f t="shared" si="8"/>
        <v>0</v>
      </c>
      <c r="AL163" s="1030" t="str">
        <f>IFERROR(INDEX(G163:R163,1,MATCH(Parametres!$B$3,G$1:R$1,0)-1)*IF(OR(F163="L",F163="S",F163="I"),-1,1),"")</f>
        <v/>
      </c>
      <c r="AM163" s="1030" t="e">
        <f t="shared" si="9"/>
        <v>#N/A</v>
      </c>
      <c r="AN163" s="1030" t="e">
        <f>INDEX(G163:R163,1,MATCH(Parametres!$B$3,G$1:R$1,0))*IF(OR(F163="L",F163="S",F163="I"),-1,1)</f>
        <v>#N/A</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t="str">
        <f>IFERROR(INDEX(V163:AG163,1,MATCH(Parametres!$B$3,V$1:AG$1,0)-1)*IF(OR(C163="L",C163="S",C163="I"),-1,1),"")</f>
        <v/>
      </c>
      <c r="AW163" s="1030" t="e">
        <f t="shared" si="11"/>
        <v>#N/A</v>
      </c>
      <c r="AX163" s="1030" t="e">
        <f>INDEX(V163:AG163,1,MATCH(Parametres!$B$3,V$1:AG$1,0))*IF(OR(C163="L",C163="S",C163="I"),-1,1)</f>
        <v>#N/A</v>
      </c>
      <c r="AY163" s="598" t="s">
        <v>337</v>
      </c>
      <c r="AZ163" s="598" t="e">
        <f>+VLOOKUP($AJ163,Data_Validation!$A:$E,5,0)</f>
        <v>#N/A</v>
      </c>
    </row>
    <row r="164" spans="36:52" ht="15" customHeight="1">
      <c r="AJ164" s="1030">
        <f t="shared" si="8"/>
        <v>0</v>
      </c>
      <c r="AK164" s="1030">
        <f t="shared" si="8"/>
        <v>0</v>
      </c>
      <c r="AL164" s="1030" t="str">
        <f>IFERROR(INDEX(G164:R164,1,MATCH(Parametres!$B$3,G$1:R$1,0)-1)*IF(OR(F164="L",F164="S",F164="I"),-1,1),"")</f>
        <v/>
      </c>
      <c r="AM164" s="1030" t="e">
        <f t="shared" si="9"/>
        <v>#N/A</v>
      </c>
      <c r="AN164" s="1030" t="e">
        <f>INDEX(G164:R164,1,MATCH(Parametres!$B$3,G$1:R$1,0))*IF(OR(F164="L",F164="S",F164="I"),-1,1)</f>
        <v>#N/A</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t="str">
        <f>IFERROR(INDEX(V164:AG164,1,MATCH(Parametres!$B$3,V$1:AG$1,0)-1)*IF(OR(C164="L",C164="S",C164="I"),-1,1),"")</f>
        <v/>
      </c>
      <c r="AW164" s="1030" t="e">
        <f t="shared" si="11"/>
        <v>#N/A</v>
      </c>
      <c r="AX164" s="1030" t="e">
        <f>INDEX(V164:AG164,1,MATCH(Parametres!$B$3,V$1:AG$1,0))*IF(OR(C164="L",C164="S",C164="I"),-1,1)</f>
        <v>#N/A</v>
      </c>
      <c r="AY164" s="598" t="s">
        <v>337</v>
      </c>
      <c r="AZ164" s="598" t="e">
        <f>+VLOOKUP($AJ164,Data_Validation!$A:$E,5,0)</f>
        <v>#N/A</v>
      </c>
    </row>
    <row r="165" spans="36:52" ht="15" customHeight="1">
      <c r="AJ165" s="1030">
        <f t="shared" si="8"/>
        <v>0</v>
      </c>
      <c r="AK165" s="1030">
        <f t="shared" si="8"/>
        <v>0</v>
      </c>
      <c r="AL165" s="1030" t="str">
        <f>IFERROR(INDEX(G165:R165,1,MATCH(Parametres!$B$3,G$1:R$1,0)-1)*IF(OR(F165="L",F165="S",F165="I"),-1,1),"")</f>
        <v/>
      </c>
      <c r="AM165" s="1030" t="e">
        <f t="shared" si="9"/>
        <v>#N/A</v>
      </c>
      <c r="AN165" s="1030" t="e">
        <f>INDEX(G165:R165,1,MATCH(Parametres!$B$3,G$1:R$1,0))*IF(OR(F165="L",F165="S",F165="I"),-1,1)</f>
        <v>#N/A</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t="str">
        <f>IFERROR(INDEX(V165:AG165,1,MATCH(Parametres!$B$3,V$1:AG$1,0)-1)*IF(OR(C165="L",C165="S",C165="I"),-1,1),"")</f>
        <v/>
      </c>
      <c r="AW165" s="1030" t="e">
        <f t="shared" si="11"/>
        <v>#N/A</v>
      </c>
      <c r="AX165" s="1030" t="e">
        <f>INDEX(V165:AG165,1,MATCH(Parametres!$B$3,V$1:AG$1,0))*IF(OR(C165="L",C165="S",C165="I"),-1,1)</f>
        <v>#N/A</v>
      </c>
      <c r="AY165" s="598" t="s">
        <v>337</v>
      </c>
      <c r="AZ165" s="598" t="e">
        <f>+VLOOKUP($AJ165,Data_Validation!$A:$E,5,0)</f>
        <v>#N/A</v>
      </c>
    </row>
    <row r="166" spans="36:52" ht="15" customHeight="1">
      <c r="AJ166" s="1030">
        <f t="shared" si="8"/>
        <v>0</v>
      </c>
      <c r="AK166" s="1030">
        <f t="shared" si="8"/>
        <v>0</v>
      </c>
      <c r="AL166" s="1030" t="str">
        <f>IFERROR(INDEX(G166:R166,1,MATCH(Parametres!$B$3,G$1:R$1,0)-1)*IF(OR(F166="L",F166="S",F166="I"),-1,1),"")</f>
        <v/>
      </c>
      <c r="AM166" s="1030" t="e">
        <f t="shared" si="9"/>
        <v>#N/A</v>
      </c>
      <c r="AN166" s="1030" t="e">
        <f>INDEX(G166:R166,1,MATCH(Parametres!$B$3,G$1:R$1,0))*IF(OR(F166="L",F166="S",F166="I"),-1,1)</f>
        <v>#N/A</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t="str">
        <f>IFERROR(INDEX(V166:AG166,1,MATCH(Parametres!$B$3,V$1:AG$1,0)-1)*IF(OR(C166="L",C166="S",C166="I"),-1,1),"")</f>
        <v/>
      </c>
      <c r="AW166" s="1030" t="e">
        <f t="shared" si="11"/>
        <v>#N/A</v>
      </c>
      <c r="AX166" s="1030" t="e">
        <f>INDEX(V166:AG166,1,MATCH(Parametres!$B$3,V$1:AG$1,0))*IF(OR(C166="L",C166="S",C166="I"),-1,1)</f>
        <v>#N/A</v>
      </c>
      <c r="AY166" s="598" t="s">
        <v>337</v>
      </c>
      <c r="AZ166" s="598" t="e">
        <f>+VLOOKUP($AJ166,Data_Validation!$A:$E,5,0)</f>
        <v>#N/A</v>
      </c>
    </row>
    <row r="167" spans="36:52" ht="15" customHeight="1">
      <c r="AJ167" s="1030">
        <f t="shared" si="8"/>
        <v>0</v>
      </c>
      <c r="AK167" s="1030">
        <f t="shared" si="8"/>
        <v>0</v>
      </c>
      <c r="AL167" s="1030" t="str">
        <f>IFERROR(INDEX(G167:R167,1,MATCH(Parametres!$B$3,G$1:R$1,0)-1)*IF(OR(F167="L",F167="S",F167="I"),-1,1),"")</f>
        <v/>
      </c>
      <c r="AM167" s="1030" t="e">
        <f t="shared" si="9"/>
        <v>#N/A</v>
      </c>
      <c r="AN167" s="1030" t="e">
        <f>INDEX(G167:R167,1,MATCH(Parametres!$B$3,G$1:R$1,0))*IF(OR(F167="L",F167="S",F167="I"),-1,1)</f>
        <v>#N/A</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t="str">
        <f>IFERROR(INDEX(V167:AG167,1,MATCH(Parametres!$B$3,V$1:AG$1,0)-1)*IF(OR(C167="L",C167="S",C167="I"),-1,1),"")</f>
        <v/>
      </c>
      <c r="AW167" s="1030" t="e">
        <f t="shared" si="11"/>
        <v>#N/A</v>
      </c>
      <c r="AX167" s="1030" t="e">
        <f>INDEX(V167:AG167,1,MATCH(Parametres!$B$3,V$1:AG$1,0))*IF(OR(C167="L",C167="S",C167="I"),-1,1)</f>
        <v>#N/A</v>
      </c>
      <c r="AY167" s="598" t="s">
        <v>337</v>
      </c>
      <c r="AZ167" s="598" t="e">
        <f>+VLOOKUP($AJ167,Data_Validation!$A:$E,5,0)</f>
        <v>#N/A</v>
      </c>
    </row>
    <row r="168" spans="36:52" ht="15.75" customHeight="1">
      <c r="AJ168" s="1030">
        <f t="shared" si="8"/>
        <v>0</v>
      </c>
      <c r="AK168" s="1030">
        <f t="shared" si="8"/>
        <v>0</v>
      </c>
      <c r="AL168" s="1030" t="str">
        <f>IFERROR(INDEX(G168:R168,1,MATCH(Parametres!$B$3,G$1:R$1,0)-1)*IF(OR(F168="L",F168="S",F168="I"),-1,1),"")</f>
        <v/>
      </c>
      <c r="AM168" s="1030" t="e">
        <f t="shared" si="9"/>
        <v>#N/A</v>
      </c>
      <c r="AN168" s="1030" t="e">
        <f>INDEX(G168:R168,1,MATCH(Parametres!$B$3,G$1:R$1,0))*IF(OR(F168="L",F168="S",F168="I"),-1,1)</f>
        <v>#N/A</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t="str">
        <f>IFERROR(INDEX(V168:AG168,1,MATCH(Parametres!$B$3,V$1:AG$1,0)-1)*IF(OR(C168="L",C168="S",C168="I"),-1,1),"")</f>
        <v/>
      </c>
      <c r="AW168" s="1030" t="e">
        <f t="shared" si="11"/>
        <v>#N/A</v>
      </c>
      <c r="AX168" s="1030" t="e">
        <f>INDEX(V168:AG168,1,MATCH(Parametres!$B$3,V$1:AG$1,0))*IF(OR(C168="L",C168="S",C168="I"),-1,1)</f>
        <v>#N/A</v>
      </c>
      <c r="AY168" s="598" t="s">
        <v>337</v>
      </c>
      <c r="AZ168" s="598" t="e">
        <f>+VLOOKUP($AJ168,Data_Validation!$A:$E,5,0)</f>
        <v>#N/A</v>
      </c>
    </row>
    <row r="169" spans="36:52" ht="15" customHeight="1">
      <c r="AJ169" s="1030">
        <f t="shared" si="8"/>
        <v>0</v>
      </c>
      <c r="AK169" s="1030">
        <f t="shared" si="8"/>
        <v>0</v>
      </c>
      <c r="AL169" s="1030" t="str">
        <f>IFERROR(INDEX(G169:R169,1,MATCH(Parametres!$B$3,G$1:R$1,0)-1)*IF(OR(F169="L",F169="S",F169="I"),-1,1),"")</f>
        <v/>
      </c>
      <c r="AM169" s="1030" t="e">
        <f t="shared" si="9"/>
        <v>#N/A</v>
      </c>
      <c r="AN169" s="1030" t="e">
        <f>INDEX(G169:R169,1,MATCH(Parametres!$B$3,G$1:R$1,0))*IF(OR(F169="L",F169="S",F169="I"),-1,1)</f>
        <v>#N/A</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t="str">
        <f>IFERROR(INDEX(V169:AG169,1,MATCH(Parametres!$B$3,V$1:AG$1,0)-1)*IF(OR(C169="L",C169="S",C169="I"),-1,1),"")</f>
        <v/>
      </c>
      <c r="AW169" s="1030" t="e">
        <f t="shared" si="11"/>
        <v>#N/A</v>
      </c>
      <c r="AX169" s="1030" t="e">
        <f>INDEX(V169:AG169,1,MATCH(Parametres!$B$3,V$1:AG$1,0))*IF(OR(C169="L",C169="S",C169="I"),-1,1)</f>
        <v>#N/A</v>
      </c>
      <c r="AY169" s="598" t="s">
        <v>337</v>
      </c>
      <c r="AZ169" s="598" t="e">
        <f>+VLOOKUP($AJ169,Data_Validation!$A:$E,5,0)</f>
        <v>#N/A</v>
      </c>
    </row>
    <row r="170" spans="36:52" ht="15" customHeight="1">
      <c r="AJ170" s="1030">
        <f t="shared" si="8"/>
        <v>0</v>
      </c>
      <c r="AK170" s="1030">
        <f t="shared" si="8"/>
        <v>0</v>
      </c>
      <c r="AL170" s="1030" t="str">
        <f>IFERROR(INDEX(G170:R170,1,MATCH(Parametres!$B$3,G$1:R$1,0)-1)*IF(OR(F170="L",F170="S",F170="I"),-1,1),"")</f>
        <v/>
      </c>
      <c r="AM170" s="1030" t="e">
        <f t="shared" si="9"/>
        <v>#N/A</v>
      </c>
      <c r="AN170" s="1030" t="e">
        <f>INDEX(G170:R170,1,MATCH(Parametres!$B$3,G$1:R$1,0))*IF(OR(F170="L",F170="S",F170="I"),-1,1)</f>
        <v>#N/A</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t="str">
        <f>IFERROR(INDEX(V170:AG170,1,MATCH(Parametres!$B$3,V$1:AG$1,0)-1)*IF(OR(C170="L",C170="S",C170="I"),-1,1),"")</f>
        <v/>
      </c>
      <c r="AW170" s="1030" t="e">
        <f t="shared" si="11"/>
        <v>#N/A</v>
      </c>
      <c r="AX170" s="1030" t="e">
        <f>INDEX(V170:AG170,1,MATCH(Parametres!$B$3,V$1:AG$1,0))*IF(OR(C170="L",C170="S",C170="I"),-1,1)</f>
        <v>#N/A</v>
      </c>
      <c r="AY170" s="598" t="s">
        <v>337</v>
      </c>
      <c r="AZ170" s="598" t="e">
        <f>+VLOOKUP($AJ170,Data_Validation!$A:$E,5,0)</f>
        <v>#N/A</v>
      </c>
    </row>
    <row r="171" spans="36:52" ht="15" customHeight="1">
      <c r="AJ171" s="1030">
        <f t="shared" si="8"/>
        <v>0</v>
      </c>
      <c r="AK171" s="1030">
        <f t="shared" si="8"/>
        <v>0</v>
      </c>
      <c r="AL171" s="1030" t="str">
        <f>IFERROR(INDEX(G171:R171,1,MATCH(Parametres!$B$3,G$1:R$1,0)-1)*IF(OR(F171="L",F171="S",F171="I"),-1,1),"")</f>
        <v/>
      </c>
      <c r="AM171" s="1030" t="e">
        <f t="shared" si="9"/>
        <v>#N/A</v>
      </c>
      <c r="AN171" s="1030" t="e">
        <f>INDEX(G171:R171,1,MATCH(Parametres!$B$3,G$1:R$1,0))*IF(OR(F171="L",F171="S",F171="I"),-1,1)</f>
        <v>#N/A</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t="str">
        <f>IFERROR(INDEX(V171:AG171,1,MATCH(Parametres!$B$3,V$1:AG$1,0)-1)*IF(OR(C171="L",C171="S",C171="I"),-1,1),"")</f>
        <v/>
      </c>
      <c r="AW171" s="1030" t="e">
        <f t="shared" si="11"/>
        <v>#N/A</v>
      </c>
      <c r="AX171" s="1030" t="e">
        <f>INDEX(V171:AG171,1,MATCH(Parametres!$B$3,V$1:AG$1,0))*IF(OR(C171="L",C171="S",C171="I"),-1,1)</f>
        <v>#N/A</v>
      </c>
      <c r="AY171" s="598" t="s">
        <v>337</v>
      </c>
      <c r="AZ171" s="598" t="e">
        <f>+VLOOKUP($AJ171,Data_Validation!$A:$E,5,0)</f>
        <v>#N/A</v>
      </c>
    </row>
    <row r="172" spans="36:52" ht="15.75" customHeight="1">
      <c r="AJ172" s="1030">
        <f t="shared" si="8"/>
        <v>0</v>
      </c>
      <c r="AK172" s="1030">
        <f t="shared" si="8"/>
        <v>0</v>
      </c>
      <c r="AL172" s="1030" t="str">
        <f>IFERROR(INDEX(G172:R172,1,MATCH(Parametres!$B$3,G$1:R$1,0)-1)*IF(OR(F172="L",F172="S",F172="I"),-1,1),"")</f>
        <v/>
      </c>
      <c r="AM172" s="1030" t="e">
        <f t="shared" si="9"/>
        <v>#N/A</v>
      </c>
      <c r="AN172" s="1030" t="e">
        <f>INDEX(G172:R172,1,MATCH(Parametres!$B$3,G$1:R$1,0))*IF(OR(F172="L",F172="S",F172="I"),-1,1)</f>
        <v>#N/A</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t="str">
        <f>IFERROR(INDEX(V172:AG172,1,MATCH(Parametres!$B$3,V$1:AG$1,0)-1)*IF(OR(C172="L",C172="S",C172="I"),-1,1),"")</f>
        <v/>
      </c>
      <c r="AW172" s="1030" t="e">
        <f t="shared" si="11"/>
        <v>#N/A</v>
      </c>
      <c r="AX172" s="1030" t="e">
        <f>INDEX(V172:AG172,1,MATCH(Parametres!$B$3,V$1:AG$1,0))*IF(OR(C172="L",C172="S",C172="I"),-1,1)</f>
        <v>#N/A</v>
      </c>
      <c r="AY172" s="598" t="s">
        <v>337</v>
      </c>
      <c r="AZ172" s="598" t="e">
        <f>+VLOOKUP($AJ172,Data_Validation!$A:$E,5,0)</f>
        <v>#N/A</v>
      </c>
    </row>
    <row r="173" spans="36:52" ht="15" customHeight="1">
      <c r="AJ173" s="1030">
        <f t="shared" si="8"/>
        <v>0</v>
      </c>
      <c r="AK173" s="1030">
        <f t="shared" si="8"/>
        <v>0</v>
      </c>
      <c r="AL173" s="1030" t="str">
        <f>IFERROR(INDEX(G173:R173,1,MATCH(Parametres!$B$3,G$1:R$1,0)-1)*IF(OR(F173="L",F173="S",F173="I"),-1,1),"")</f>
        <v/>
      </c>
      <c r="AM173" s="1030" t="e">
        <f t="shared" si="9"/>
        <v>#N/A</v>
      </c>
      <c r="AN173" s="1030" t="e">
        <f>INDEX(G173:R173,1,MATCH(Parametres!$B$3,G$1:R$1,0))*IF(OR(F173="L",F173="S",F173="I"),-1,1)</f>
        <v>#N/A</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t="str">
        <f>IFERROR(INDEX(V173:AG173,1,MATCH(Parametres!$B$3,V$1:AG$1,0)-1)*IF(OR(C173="L",C173="S",C173="I"),-1,1),"")</f>
        <v/>
      </c>
      <c r="AW173" s="1030" t="e">
        <f t="shared" si="11"/>
        <v>#N/A</v>
      </c>
      <c r="AX173" s="1030" t="e">
        <f>INDEX(V173:AG173,1,MATCH(Parametres!$B$3,V$1:AG$1,0))*IF(OR(C173="L",C173="S",C173="I"),-1,1)</f>
        <v>#N/A</v>
      </c>
      <c r="AY173" s="598" t="s">
        <v>337</v>
      </c>
      <c r="AZ173" s="598" t="e">
        <f>+VLOOKUP($AJ173,Data_Validation!$A:$E,5,0)</f>
        <v>#N/A</v>
      </c>
    </row>
    <row r="174" spans="36:52" ht="15" customHeight="1">
      <c r="AJ174" s="1030">
        <f t="shared" si="8"/>
        <v>0</v>
      </c>
      <c r="AK174" s="1030">
        <f t="shared" si="8"/>
        <v>0</v>
      </c>
      <c r="AL174" s="1030" t="str">
        <f>IFERROR(INDEX(G174:R174,1,MATCH(Parametres!$B$3,G$1:R$1,0)-1)*IF(OR(F174="L",F174="S",F174="I"),-1,1),"")</f>
        <v/>
      </c>
      <c r="AM174" s="1030" t="e">
        <f t="shared" si="9"/>
        <v>#N/A</v>
      </c>
      <c r="AN174" s="1030" t="e">
        <f>INDEX(G174:R174,1,MATCH(Parametres!$B$3,G$1:R$1,0))*IF(OR(F174="L",F174="S",F174="I"),-1,1)</f>
        <v>#N/A</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t="str">
        <f>IFERROR(INDEX(V174:AG174,1,MATCH(Parametres!$B$3,V$1:AG$1,0)-1)*IF(OR(C174="L",C174="S",C174="I"),-1,1),"")</f>
        <v/>
      </c>
      <c r="AW174" s="1030" t="e">
        <f t="shared" si="11"/>
        <v>#N/A</v>
      </c>
      <c r="AX174" s="1030" t="e">
        <f>INDEX(V174:AG174,1,MATCH(Parametres!$B$3,V$1:AG$1,0))*IF(OR(C174="L",C174="S",C174="I"),-1,1)</f>
        <v>#N/A</v>
      </c>
      <c r="AY174" s="598" t="s">
        <v>337</v>
      </c>
      <c r="AZ174" s="598" t="e">
        <f>+VLOOKUP($AJ174,Data_Validation!$A:$E,5,0)</f>
        <v>#N/A</v>
      </c>
    </row>
    <row r="175" spans="36:52" ht="15" customHeight="1">
      <c r="AJ175" s="1030">
        <f t="shared" si="8"/>
        <v>0</v>
      </c>
      <c r="AK175" s="1030">
        <f t="shared" si="8"/>
        <v>0</v>
      </c>
      <c r="AL175" s="1030" t="str">
        <f>IFERROR(INDEX(G175:R175,1,MATCH(Parametres!$B$3,G$1:R$1,0)-1)*IF(OR(F175="L",F175="S",F175="I"),-1,1),"")</f>
        <v/>
      </c>
      <c r="AM175" s="1030" t="e">
        <f t="shared" si="9"/>
        <v>#N/A</v>
      </c>
      <c r="AN175" s="1030" t="e">
        <f>INDEX(G175:R175,1,MATCH(Parametres!$B$3,G$1:R$1,0))*IF(OR(F175="L",F175="S",F175="I"),-1,1)</f>
        <v>#N/A</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t="str">
        <f>IFERROR(INDEX(V175:AG175,1,MATCH(Parametres!$B$3,V$1:AG$1,0)-1)*IF(OR(C175="L",C175="S",C175="I"),-1,1),"")</f>
        <v/>
      </c>
      <c r="AW175" s="1030" t="e">
        <f t="shared" si="11"/>
        <v>#N/A</v>
      </c>
      <c r="AX175" s="1030" t="e">
        <f>INDEX(V175:AG175,1,MATCH(Parametres!$B$3,V$1:AG$1,0))*IF(OR(C175="L",C175="S",C175="I"),-1,1)</f>
        <v>#N/A</v>
      </c>
      <c r="AY175" s="598" t="s">
        <v>337</v>
      </c>
      <c r="AZ175" s="598" t="e">
        <f>+VLOOKUP($AJ175,Data_Validation!$A:$E,5,0)</f>
        <v>#N/A</v>
      </c>
    </row>
    <row r="176" spans="36:52" ht="15.75" customHeight="1">
      <c r="AJ176" s="1030">
        <f t="shared" si="8"/>
        <v>0</v>
      </c>
      <c r="AK176" s="1030">
        <f t="shared" si="8"/>
        <v>0</v>
      </c>
      <c r="AL176" s="1030" t="str">
        <f>IFERROR(INDEX(G176:R176,1,MATCH(Parametres!$B$3,G$1:R$1,0)-1)*IF(OR(F176="L",F176="S",F176="I"),-1,1),"")</f>
        <v/>
      </c>
      <c r="AM176" s="1030" t="e">
        <f t="shared" si="9"/>
        <v>#N/A</v>
      </c>
      <c r="AN176" s="1030" t="e">
        <f>INDEX(G176:R176,1,MATCH(Parametres!$B$3,G$1:R$1,0))*IF(OR(F176="L",F176="S",F176="I"),-1,1)</f>
        <v>#N/A</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t="str">
        <f>IFERROR(INDEX(V176:AG176,1,MATCH(Parametres!$B$3,V$1:AG$1,0)-1)*IF(OR(C176="L",C176="S",C176="I"),-1,1),"")</f>
        <v/>
      </c>
      <c r="AW176" s="1030" t="e">
        <f t="shared" si="11"/>
        <v>#N/A</v>
      </c>
      <c r="AX176" s="1030" t="e">
        <f>INDEX(V176:AG176,1,MATCH(Parametres!$B$3,V$1:AG$1,0))*IF(OR(C176="L",C176="S",C176="I"),-1,1)</f>
        <v>#N/A</v>
      </c>
      <c r="AY176" s="598" t="s">
        <v>337</v>
      </c>
      <c r="AZ176" s="598" t="e">
        <f>+VLOOKUP($AJ176,Data_Validation!$A:$E,5,0)</f>
        <v>#N/A</v>
      </c>
    </row>
    <row r="177" spans="36:52" ht="15" customHeight="1">
      <c r="AJ177" s="1030">
        <f t="shared" si="8"/>
        <v>0</v>
      </c>
      <c r="AK177" s="1030">
        <f t="shared" si="8"/>
        <v>0</v>
      </c>
      <c r="AL177" s="1030" t="str">
        <f>IFERROR(INDEX(G177:R177,1,MATCH(Parametres!$B$3,G$1:R$1,0)-1)*IF(OR(F177="L",F177="S",F177="I"),-1,1),"")</f>
        <v/>
      </c>
      <c r="AM177" s="1030" t="e">
        <f t="shared" si="9"/>
        <v>#N/A</v>
      </c>
      <c r="AN177" s="1030" t="e">
        <f>INDEX(G177:R177,1,MATCH(Parametres!$B$3,G$1:R$1,0))*IF(OR(F177="L",F177="S",F177="I"),-1,1)</f>
        <v>#N/A</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t="str">
        <f>IFERROR(INDEX(V177:AG177,1,MATCH(Parametres!$B$3,V$1:AG$1,0)-1)*IF(OR(C177="L",C177="S",C177="I"),-1,1),"")</f>
        <v/>
      </c>
      <c r="AW177" s="1030" t="e">
        <f t="shared" si="11"/>
        <v>#N/A</v>
      </c>
      <c r="AX177" s="1030" t="e">
        <f>INDEX(V177:AG177,1,MATCH(Parametres!$B$3,V$1:AG$1,0))*IF(OR(C177="L",C177="S",C177="I"),-1,1)</f>
        <v>#N/A</v>
      </c>
      <c r="AY177" s="598" t="s">
        <v>337</v>
      </c>
      <c r="AZ177" s="598" t="e">
        <f>+VLOOKUP($AJ177,Data_Validation!$A:$E,5,0)</f>
        <v>#N/A</v>
      </c>
    </row>
    <row r="178" spans="36:52" ht="15" customHeight="1">
      <c r="AJ178" s="1030">
        <f t="shared" si="8"/>
        <v>0</v>
      </c>
      <c r="AK178" s="1030">
        <f t="shared" si="8"/>
        <v>0</v>
      </c>
      <c r="AL178" s="1030" t="str">
        <f>IFERROR(INDEX(G178:R178,1,MATCH(Parametres!$B$3,G$1:R$1,0)-1)*IF(OR(F178="L",F178="S",F178="I"),-1,1),"")</f>
        <v/>
      </c>
      <c r="AM178" s="1030" t="e">
        <f t="shared" si="9"/>
        <v>#N/A</v>
      </c>
      <c r="AN178" s="1030" t="e">
        <f>INDEX(G178:R178,1,MATCH(Parametres!$B$3,G$1:R$1,0))*IF(OR(F178="L",F178="S",F178="I"),-1,1)</f>
        <v>#N/A</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t="str">
        <f>IFERROR(INDEX(V178:AG178,1,MATCH(Parametres!$B$3,V$1:AG$1,0)-1)*IF(OR(C178="L",C178="S",C178="I"),-1,1),"")</f>
        <v/>
      </c>
      <c r="AW178" s="1030" t="e">
        <f t="shared" si="11"/>
        <v>#N/A</v>
      </c>
      <c r="AX178" s="1030" t="e">
        <f>INDEX(V178:AG178,1,MATCH(Parametres!$B$3,V$1:AG$1,0))*IF(OR(C178="L",C178="S",C178="I"),-1,1)</f>
        <v>#N/A</v>
      </c>
      <c r="AY178" s="598" t="s">
        <v>337</v>
      </c>
      <c r="AZ178" s="598" t="e">
        <f>+VLOOKUP($AJ178,Data_Validation!$A:$E,5,0)</f>
        <v>#N/A</v>
      </c>
    </row>
    <row r="179" spans="36:52" ht="15" customHeight="1">
      <c r="AJ179" s="1030">
        <f t="shared" si="8"/>
        <v>0</v>
      </c>
      <c r="AK179" s="1030">
        <f t="shared" si="8"/>
        <v>0</v>
      </c>
      <c r="AL179" s="1030" t="str">
        <f>IFERROR(INDEX(G179:R179,1,MATCH(Parametres!$B$3,G$1:R$1,0)-1)*IF(OR(F179="L",F179="S",F179="I"),-1,1),"")</f>
        <v/>
      </c>
      <c r="AM179" s="1030" t="e">
        <f t="shared" si="9"/>
        <v>#N/A</v>
      </c>
      <c r="AN179" s="1030" t="e">
        <f>INDEX(G179:R179,1,MATCH(Parametres!$B$3,G$1:R$1,0))*IF(OR(F179="L",F179="S",F179="I"),-1,1)</f>
        <v>#N/A</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t="str">
        <f>IFERROR(INDEX(V179:AG179,1,MATCH(Parametres!$B$3,V$1:AG$1,0)-1)*IF(OR(C179="L",C179="S",C179="I"),-1,1),"")</f>
        <v/>
      </c>
      <c r="AW179" s="1030" t="e">
        <f t="shared" si="11"/>
        <v>#N/A</v>
      </c>
      <c r="AX179" s="1030" t="e">
        <f>INDEX(V179:AG179,1,MATCH(Parametres!$B$3,V$1:AG$1,0))*IF(OR(C179="L",C179="S",C179="I"),-1,1)</f>
        <v>#N/A</v>
      </c>
      <c r="AY179" s="598" t="s">
        <v>337</v>
      </c>
      <c r="AZ179" s="598" t="e">
        <f>+VLOOKUP($AJ179,Data_Validation!$A:$E,5,0)</f>
        <v>#N/A</v>
      </c>
    </row>
    <row r="180" spans="36:52" ht="15" customHeight="1">
      <c r="AJ180" s="1030">
        <f t="shared" si="8"/>
        <v>0</v>
      </c>
      <c r="AK180" s="1030">
        <f t="shared" si="8"/>
        <v>0</v>
      </c>
      <c r="AL180" s="1030" t="str">
        <f>IFERROR(INDEX(G180:R180,1,MATCH(Parametres!$B$3,G$1:R$1,0)-1)*IF(OR(F180="L",F180="S",F180="I"),-1,1),"")</f>
        <v/>
      </c>
      <c r="AM180" s="1030" t="e">
        <f t="shared" si="9"/>
        <v>#N/A</v>
      </c>
      <c r="AN180" s="1030" t="e">
        <f>INDEX(G180:R180,1,MATCH(Parametres!$B$3,G$1:R$1,0))*IF(OR(F180="L",F180="S",F180="I"),-1,1)</f>
        <v>#N/A</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t="str">
        <f>IFERROR(INDEX(V180:AG180,1,MATCH(Parametres!$B$3,V$1:AG$1,0)-1)*IF(OR(C180="L",C180="S",C180="I"),-1,1),"")</f>
        <v/>
      </c>
      <c r="AW180" s="1030" t="e">
        <f t="shared" si="11"/>
        <v>#N/A</v>
      </c>
      <c r="AX180" s="1030" t="e">
        <f>INDEX(V180:AG180,1,MATCH(Parametres!$B$3,V$1:AG$1,0))*IF(OR(C180="L",C180="S",C180="I"),-1,1)</f>
        <v>#N/A</v>
      </c>
      <c r="AY180" s="598" t="s">
        <v>337</v>
      </c>
      <c r="AZ180" s="598" t="e">
        <f>+VLOOKUP($AJ180,Data_Validation!$A:$E,5,0)</f>
        <v>#N/A</v>
      </c>
    </row>
    <row r="181" spans="36:52" ht="15.75" customHeight="1">
      <c r="AJ181" s="1030">
        <f t="shared" si="8"/>
        <v>0</v>
      </c>
      <c r="AK181" s="1030">
        <f t="shared" si="8"/>
        <v>0</v>
      </c>
      <c r="AL181" s="1030" t="str">
        <f>IFERROR(INDEX(G181:R181,1,MATCH(Parametres!$B$3,G$1:R$1,0)-1)*IF(OR(F181="L",F181="S",F181="I"),-1,1),"")</f>
        <v/>
      </c>
      <c r="AM181" s="1030" t="e">
        <f t="shared" si="9"/>
        <v>#N/A</v>
      </c>
      <c r="AN181" s="1030" t="e">
        <f>INDEX(G181:R181,1,MATCH(Parametres!$B$3,G$1:R$1,0))*IF(OR(F181="L",F181="S",F181="I"),-1,1)</f>
        <v>#N/A</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t="str">
        <f>IFERROR(INDEX(V181:AG181,1,MATCH(Parametres!$B$3,V$1:AG$1,0)-1)*IF(OR(C181="L",C181="S",C181="I"),-1,1),"")</f>
        <v/>
      </c>
      <c r="AW181" s="1030" t="e">
        <f t="shared" si="11"/>
        <v>#N/A</v>
      </c>
      <c r="AX181" s="1030" t="e">
        <f>INDEX(V181:AG181,1,MATCH(Parametres!$B$3,V$1:AG$1,0))*IF(OR(C181="L",C181="S",C181="I"),-1,1)</f>
        <v>#N/A</v>
      </c>
      <c r="AY181" s="598" t="s">
        <v>337</v>
      </c>
      <c r="AZ181" s="598" t="e">
        <f>+VLOOKUP($AJ181,Data_Validation!$A:$E,5,0)</f>
        <v>#N/A</v>
      </c>
    </row>
    <row r="182" spans="36:52" ht="15.75" customHeight="1">
      <c r="AJ182" s="1030">
        <f t="shared" si="8"/>
        <v>0</v>
      </c>
      <c r="AK182" s="1030">
        <f t="shared" si="8"/>
        <v>0</v>
      </c>
      <c r="AL182" s="1030" t="str">
        <f>IFERROR(INDEX(G182:R182,1,MATCH(Parametres!$B$3,G$1:R$1,0)-1)*IF(OR(F182="L",F182="S",F182="I"),-1,1),"")</f>
        <v/>
      </c>
      <c r="AM182" s="1030" t="e">
        <f t="shared" si="9"/>
        <v>#N/A</v>
      </c>
      <c r="AN182" s="1030" t="e">
        <f>INDEX(G182:R182,1,MATCH(Parametres!$B$3,G$1:R$1,0))*IF(OR(F182="L",F182="S",F182="I"),-1,1)</f>
        <v>#N/A</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t="str">
        <f>IFERROR(INDEX(V182:AG182,1,MATCH(Parametres!$B$3,V$1:AG$1,0)-1)*IF(OR(C182="L",C182="S",C182="I"),-1,1),"")</f>
        <v/>
      </c>
      <c r="AW182" s="1030" t="e">
        <f t="shared" si="11"/>
        <v>#N/A</v>
      </c>
      <c r="AX182" s="1030" t="e">
        <f>INDEX(V182:AG182,1,MATCH(Parametres!$B$3,V$1:AG$1,0))*IF(OR(C182="L",C182="S",C182="I"),-1,1)</f>
        <v>#N/A</v>
      </c>
      <c r="AY182" s="598" t="s">
        <v>337</v>
      </c>
      <c r="AZ182" s="598" t="e">
        <f>+VLOOKUP($AJ182,Data_Validation!$A:$E,5,0)</f>
        <v>#N/A</v>
      </c>
    </row>
    <row r="183" spans="36:52" ht="15.75" customHeight="1">
      <c r="AJ183" s="1030">
        <f t="shared" si="8"/>
        <v>0</v>
      </c>
      <c r="AK183" s="1030">
        <f t="shared" si="8"/>
        <v>0</v>
      </c>
      <c r="AL183" s="1030" t="str">
        <f>IFERROR(INDEX(G183:R183,1,MATCH(Parametres!$B$3,G$1:R$1,0)-1)*IF(OR(F183="L",F183="S",F183="I"),-1,1),"")</f>
        <v/>
      </c>
      <c r="AM183" s="1030" t="e">
        <f t="shared" si="9"/>
        <v>#N/A</v>
      </c>
      <c r="AN183" s="1030" t="e">
        <f>INDEX(G183:R183,1,MATCH(Parametres!$B$3,G$1:R$1,0))*IF(OR(F183="L",F183="S",F183="I"),-1,1)</f>
        <v>#N/A</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t="str">
        <f>IFERROR(INDEX(V183:AG183,1,MATCH(Parametres!$B$3,V$1:AG$1,0)-1)*IF(OR(C183="L",C183="S",C183="I"),-1,1),"")</f>
        <v/>
      </c>
      <c r="AW183" s="1030" t="e">
        <f t="shared" si="11"/>
        <v>#N/A</v>
      </c>
      <c r="AX183" s="1030" t="e">
        <f>INDEX(V183:AG183,1,MATCH(Parametres!$B$3,V$1:AG$1,0))*IF(OR(C183="L",C183="S",C183="I"),-1,1)</f>
        <v>#N/A</v>
      </c>
      <c r="AY183" s="598" t="s">
        <v>337</v>
      </c>
      <c r="AZ183" s="598" t="e">
        <f>+VLOOKUP($AJ183,Data_Validation!$A:$E,5,0)</f>
        <v>#N/A</v>
      </c>
    </row>
    <row r="184" spans="36:52" ht="15.75" customHeight="1">
      <c r="AJ184" s="1030">
        <f t="shared" si="8"/>
        <v>0</v>
      </c>
      <c r="AK184" s="1030">
        <f t="shared" si="8"/>
        <v>0</v>
      </c>
      <c r="AL184" s="1030" t="str">
        <f>IFERROR(INDEX(G184:R184,1,MATCH(Parametres!$B$3,G$1:R$1,0)-1)*IF(OR(F184="L",F184="S",F184="I"),-1,1),"")</f>
        <v/>
      </c>
      <c r="AM184" s="1030" t="e">
        <f t="shared" si="9"/>
        <v>#N/A</v>
      </c>
      <c r="AN184" s="1030" t="e">
        <f>INDEX(G184:R184,1,MATCH(Parametres!$B$3,G$1:R$1,0))*IF(OR(F184="L",F184="S",F184="I"),-1,1)</f>
        <v>#N/A</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t="str">
        <f>IFERROR(INDEX(V184:AG184,1,MATCH(Parametres!$B$3,V$1:AG$1,0)-1)*IF(OR(C184="L",C184="S",C184="I"),-1,1),"")</f>
        <v/>
      </c>
      <c r="AW184" s="1030" t="e">
        <f t="shared" si="11"/>
        <v>#N/A</v>
      </c>
      <c r="AX184" s="1030" t="e">
        <f>INDEX(V184:AG184,1,MATCH(Parametres!$B$3,V$1:AG$1,0))*IF(OR(C184="L",C184="S",C184="I"),-1,1)</f>
        <v>#N/A</v>
      </c>
      <c r="AY184" s="598" t="s">
        <v>337</v>
      </c>
      <c r="AZ184" s="598" t="e">
        <f>+VLOOKUP($AJ184,Data_Validation!$A:$E,5,0)</f>
        <v>#N/A</v>
      </c>
    </row>
    <row r="185" spans="36:52" ht="15.75" customHeight="1">
      <c r="AJ185" s="1030">
        <f t="shared" si="8"/>
        <v>0</v>
      </c>
      <c r="AK185" s="1030">
        <f t="shared" si="8"/>
        <v>0</v>
      </c>
      <c r="AL185" s="1030" t="str">
        <f>IFERROR(INDEX(G185:R185,1,MATCH(Parametres!$B$3,G$1:R$1,0)-1)*IF(OR(F185="L",F185="S",F185="I"),-1,1),"")</f>
        <v/>
      </c>
      <c r="AM185" s="1030" t="e">
        <f t="shared" si="9"/>
        <v>#N/A</v>
      </c>
      <c r="AN185" s="1030" t="e">
        <f>INDEX(G185:R185,1,MATCH(Parametres!$B$3,G$1:R$1,0))*IF(OR(F185="L",F185="S",F185="I"),-1,1)</f>
        <v>#N/A</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t="str">
        <f>IFERROR(INDEX(V185:AG185,1,MATCH(Parametres!$B$3,V$1:AG$1,0)-1)*IF(OR(C185="L",C185="S",C185="I"),-1,1),"")</f>
        <v/>
      </c>
      <c r="AW185" s="1030" t="e">
        <f t="shared" si="11"/>
        <v>#N/A</v>
      </c>
      <c r="AX185" s="1030" t="e">
        <f>INDEX(V185:AG185,1,MATCH(Parametres!$B$3,V$1:AG$1,0))*IF(OR(C185="L",C185="S",C185="I"),-1,1)</f>
        <v>#N/A</v>
      </c>
      <c r="AY185" s="598" t="s">
        <v>337</v>
      </c>
      <c r="AZ185" s="598" t="e">
        <f>+VLOOKUP($AJ185,Data_Validation!$A:$E,5,0)</f>
        <v>#N/A</v>
      </c>
    </row>
    <row r="186" spans="36:52" ht="15.75" customHeight="1">
      <c r="AJ186" s="1030">
        <f t="shared" si="8"/>
        <v>0</v>
      </c>
      <c r="AK186" s="1030">
        <f t="shared" si="8"/>
        <v>0</v>
      </c>
      <c r="AL186" s="1030" t="str">
        <f>IFERROR(INDEX(G186:R186,1,MATCH(Parametres!$B$3,G$1:R$1,0)-1)*IF(OR(F186="L",F186="S",F186="I"),-1,1),"")</f>
        <v/>
      </c>
      <c r="AM186" s="1030" t="e">
        <f t="shared" si="9"/>
        <v>#N/A</v>
      </c>
      <c r="AN186" s="1030" t="e">
        <f>INDEX(G186:R186,1,MATCH(Parametres!$B$3,G$1:R$1,0))*IF(OR(F186="L",F186="S",F186="I"),-1,1)</f>
        <v>#N/A</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t="str">
        <f>IFERROR(INDEX(V186:AG186,1,MATCH(Parametres!$B$3,V$1:AG$1,0)-1)*IF(OR(C186="L",C186="S",C186="I"),-1,1),"")</f>
        <v/>
      </c>
      <c r="AW186" s="1030" t="e">
        <f t="shared" si="11"/>
        <v>#N/A</v>
      </c>
      <c r="AX186" s="1030" t="e">
        <f>INDEX(V186:AG186,1,MATCH(Parametres!$B$3,V$1:AG$1,0))*IF(OR(C186="L",C186="S",C186="I"),-1,1)</f>
        <v>#N/A</v>
      </c>
      <c r="AY186" s="598" t="s">
        <v>337</v>
      </c>
      <c r="AZ186" s="598" t="e">
        <f>+VLOOKUP($AJ186,Data_Validation!$A:$E,5,0)</f>
        <v>#N/A</v>
      </c>
    </row>
    <row r="187" spans="36:52" ht="15" customHeight="1">
      <c r="AJ187" s="1030">
        <f t="shared" si="8"/>
        <v>0</v>
      </c>
      <c r="AK187" s="1030">
        <f t="shared" si="8"/>
        <v>0</v>
      </c>
      <c r="AL187" s="1030" t="str">
        <f>IFERROR(INDEX(G187:R187,1,MATCH(Parametres!$B$3,G$1:R$1,0)-1)*IF(OR(F187="L",F187="S",F187="I"),-1,1),"")</f>
        <v/>
      </c>
      <c r="AM187" s="1030" t="e">
        <f t="shared" si="9"/>
        <v>#N/A</v>
      </c>
      <c r="AN187" s="1030" t="e">
        <f>INDEX(G187:R187,1,MATCH(Parametres!$B$3,G$1:R$1,0))*IF(OR(F187="L",F187="S",F187="I"),-1,1)</f>
        <v>#N/A</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t="str">
        <f>IFERROR(INDEX(V187:AG187,1,MATCH(Parametres!$B$3,V$1:AG$1,0)-1)*IF(OR(C187="L",C187="S",C187="I"),-1,1),"")</f>
        <v/>
      </c>
      <c r="AW187" s="1030" t="e">
        <f t="shared" si="11"/>
        <v>#N/A</v>
      </c>
      <c r="AX187" s="1030" t="e">
        <f>INDEX(V187:AG187,1,MATCH(Parametres!$B$3,V$1:AG$1,0))*IF(OR(C187="L",C187="S",C187="I"),-1,1)</f>
        <v>#N/A</v>
      </c>
      <c r="AY187" s="598" t="s">
        <v>337</v>
      </c>
      <c r="AZ187" s="598" t="e">
        <f>+VLOOKUP($AJ187,Data_Validation!$A:$E,5,0)</f>
        <v>#N/A</v>
      </c>
    </row>
    <row r="188" spans="36:52" ht="15" customHeight="1">
      <c r="AJ188" s="1030">
        <f t="shared" si="8"/>
        <v>0</v>
      </c>
      <c r="AK188" s="1030">
        <f t="shared" si="8"/>
        <v>0</v>
      </c>
      <c r="AL188" s="1030" t="str">
        <f>IFERROR(INDEX(G188:R188,1,MATCH(Parametres!$B$3,G$1:R$1,0)-1)*IF(OR(F188="L",F188="S",F188="I"),-1,1),"")</f>
        <v/>
      </c>
      <c r="AM188" s="1030" t="e">
        <f t="shared" si="9"/>
        <v>#N/A</v>
      </c>
      <c r="AN188" s="1030" t="e">
        <f>INDEX(G188:R188,1,MATCH(Parametres!$B$3,G$1:R$1,0))*IF(OR(F188="L",F188="S",F188="I"),-1,1)</f>
        <v>#N/A</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t="str">
        <f>IFERROR(INDEX(V188:AG188,1,MATCH(Parametres!$B$3,V$1:AG$1,0)-1)*IF(OR(C188="L",C188="S",C188="I"),-1,1),"")</f>
        <v/>
      </c>
      <c r="AW188" s="1030" t="e">
        <f t="shared" si="11"/>
        <v>#N/A</v>
      </c>
      <c r="AX188" s="1030" t="e">
        <f>INDEX(V188:AG188,1,MATCH(Parametres!$B$3,V$1:AG$1,0))*IF(OR(C188="L",C188="S",C188="I"),-1,1)</f>
        <v>#N/A</v>
      </c>
      <c r="AY188" s="598" t="s">
        <v>337</v>
      </c>
      <c r="AZ188" s="598" t="e">
        <f>+VLOOKUP($AJ188,Data_Validation!$A:$E,5,0)</f>
        <v>#N/A</v>
      </c>
    </row>
    <row r="189" spans="36:52" ht="15" customHeight="1">
      <c r="AJ189" s="1030">
        <f t="shared" si="8"/>
        <v>0</v>
      </c>
      <c r="AK189" s="1030">
        <f t="shared" si="8"/>
        <v>0</v>
      </c>
      <c r="AL189" s="1030" t="str">
        <f>IFERROR(INDEX(G189:R189,1,MATCH(Parametres!$B$3,G$1:R$1,0)-1)*IF(OR(F189="L",F189="S",F189="I"),-1,1),"")</f>
        <v/>
      </c>
      <c r="AM189" s="1030" t="e">
        <f t="shared" si="9"/>
        <v>#N/A</v>
      </c>
      <c r="AN189" s="1030" t="e">
        <f>INDEX(G189:R189,1,MATCH(Parametres!$B$3,G$1:R$1,0))*IF(OR(F189="L",F189="S",F189="I"),-1,1)</f>
        <v>#N/A</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t="str">
        <f>IFERROR(INDEX(V189:AG189,1,MATCH(Parametres!$B$3,V$1:AG$1,0)-1)*IF(OR(C189="L",C189="S",C189="I"),-1,1),"")</f>
        <v/>
      </c>
      <c r="AW189" s="1030" t="e">
        <f t="shared" si="11"/>
        <v>#N/A</v>
      </c>
      <c r="AX189" s="1030" t="e">
        <f>INDEX(V189:AG189,1,MATCH(Parametres!$B$3,V$1:AG$1,0))*IF(OR(C189="L",C189="S",C189="I"),-1,1)</f>
        <v>#N/A</v>
      </c>
      <c r="AY189" s="598" t="s">
        <v>337</v>
      </c>
      <c r="AZ189" s="598" t="e">
        <f>+VLOOKUP($AJ189,Data_Validation!$A:$E,5,0)</f>
        <v>#N/A</v>
      </c>
    </row>
    <row r="190" spans="36:52" ht="15" customHeight="1">
      <c r="AJ190" s="1030">
        <f t="shared" si="8"/>
        <v>0</v>
      </c>
      <c r="AK190" s="1030">
        <f t="shared" si="8"/>
        <v>0</v>
      </c>
      <c r="AL190" s="1030" t="str">
        <f>IFERROR(INDEX(G190:R190,1,MATCH(Parametres!$B$3,G$1:R$1,0)-1)*IF(OR(F190="L",F190="S",F190="I"),-1,1),"")</f>
        <v/>
      </c>
      <c r="AM190" s="1030" t="e">
        <f t="shared" si="9"/>
        <v>#N/A</v>
      </c>
      <c r="AN190" s="1030" t="e">
        <f>INDEX(G190:R190,1,MATCH(Parametres!$B$3,G$1:R$1,0))*IF(OR(F190="L",F190="S",F190="I"),-1,1)</f>
        <v>#N/A</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t="str">
        <f>IFERROR(INDEX(V190:AG190,1,MATCH(Parametres!$B$3,V$1:AG$1,0)-1)*IF(OR(C190="L",C190="S",C190="I"),-1,1),"")</f>
        <v/>
      </c>
      <c r="AW190" s="1030" t="e">
        <f t="shared" si="11"/>
        <v>#N/A</v>
      </c>
      <c r="AX190" s="1030" t="e">
        <f>INDEX(V190:AG190,1,MATCH(Parametres!$B$3,V$1:AG$1,0))*IF(OR(C190="L",C190="S",C190="I"),-1,1)</f>
        <v>#N/A</v>
      </c>
      <c r="AY190" s="598" t="s">
        <v>337</v>
      </c>
      <c r="AZ190" s="598" t="e">
        <f>+VLOOKUP($AJ190,Data_Validation!$A:$E,5,0)</f>
        <v>#N/A</v>
      </c>
    </row>
    <row r="191" spans="36:52" ht="15" customHeight="1">
      <c r="AJ191" s="1030">
        <f t="shared" si="8"/>
        <v>0</v>
      </c>
      <c r="AK191" s="1030">
        <f t="shared" si="8"/>
        <v>0</v>
      </c>
      <c r="AL191" s="1030" t="str">
        <f>IFERROR(INDEX(G191:R191,1,MATCH(Parametres!$B$3,G$1:R$1,0)-1)*IF(OR(F191="L",F191="S",F191="I"),-1,1),"")</f>
        <v/>
      </c>
      <c r="AM191" s="1030" t="e">
        <f t="shared" si="9"/>
        <v>#N/A</v>
      </c>
      <c r="AN191" s="1030" t="e">
        <f>INDEX(G191:R191,1,MATCH(Parametres!$B$3,G$1:R$1,0))*IF(OR(F191="L",F191="S",F191="I"),-1,1)</f>
        <v>#N/A</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t="str">
        <f>IFERROR(INDEX(V191:AG191,1,MATCH(Parametres!$B$3,V$1:AG$1,0)-1)*IF(OR(C191="L",C191="S",C191="I"),-1,1),"")</f>
        <v/>
      </c>
      <c r="AW191" s="1030" t="e">
        <f t="shared" si="11"/>
        <v>#N/A</v>
      </c>
      <c r="AX191" s="1030" t="e">
        <f>INDEX(V191:AG191,1,MATCH(Parametres!$B$3,V$1:AG$1,0))*IF(OR(C191="L",C191="S",C191="I"),-1,1)</f>
        <v>#N/A</v>
      </c>
      <c r="AY191" s="598" t="s">
        <v>337</v>
      </c>
      <c r="AZ191" s="598" t="e">
        <f>+VLOOKUP($AJ191,Data_Validation!$A:$E,5,0)</f>
        <v>#N/A</v>
      </c>
    </row>
    <row r="192" spans="36:52" ht="15" customHeight="1">
      <c r="AJ192" s="1030">
        <f t="shared" si="8"/>
        <v>0</v>
      </c>
      <c r="AK192" s="1030">
        <f t="shared" si="8"/>
        <v>0</v>
      </c>
      <c r="AL192" s="1030" t="str">
        <f>IFERROR(INDEX(G192:R192,1,MATCH(Parametres!$B$3,G$1:R$1,0)-1)*IF(OR(F192="L",F192="S",F192="I"),-1,1),"")</f>
        <v/>
      </c>
      <c r="AM192" s="1030" t="e">
        <f t="shared" si="9"/>
        <v>#N/A</v>
      </c>
      <c r="AN192" s="1030" t="e">
        <f>INDEX(G192:R192,1,MATCH(Parametres!$B$3,G$1:R$1,0))*IF(OR(F192="L",F192="S",F192="I"),-1,1)</f>
        <v>#N/A</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t="str">
        <f>IFERROR(INDEX(V192:AG192,1,MATCH(Parametres!$B$3,V$1:AG$1,0)-1)*IF(OR(C192="L",C192="S",C192="I"),-1,1),"")</f>
        <v/>
      </c>
      <c r="AW192" s="1030" t="e">
        <f t="shared" si="11"/>
        <v>#N/A</v>
      </c>
      <c r="AX192" s="1030" t="e">
        <f>INDEX(V192:AG192,1,MATCH(Parametres!$B$3,V$1:AG$1,0))*IF(OR(C192="L",C192="S",C192="I"),-1,1)</f>
        <v>#N/A</v>
      </c>
      <c r="AY192" s="598" t="s">
        <v>337</v>
      </c>
      <c r="AZ192" s="598" t="e">
        <f>+VLOOKUP($AJ192,Data_Validation!$A:$E,5,0)</f>
        <v>#N/A</v>
      </c>
    </row>
    <row r="193" spans="36:52" ht="15" customHeight="1">
      <c r="AJ193" s="1030">
        <f t="shared" si="8"/>
        <v>0</v>
      </c>
      <c r="AK193" s="1030">
        <f t="shared" si="8"/>
        <v>0</v>
      </c>
      <c r="AL193" s="1030" t="str">
        <f>IFERROR(INDEX(G193:R193,1,MATCH(Parametres!$B$3,G$1:R$1,0)-1)*IF(OR(F193="L",F193="S",F193="I"),-1,1),"")</f>
        <v/>
      </c>
      <c r="AM193" s="1030" t="e">
        <f t="shared" si="9"/>
        <v>#N/A</v>
      </c>
      <c r="AN193" s="1030" t="e">
        <f>INDEX(G193:R193,1,MATCH(Parametres!$B$3,G$1:R$1,0))*IF(OR(F193="L",F193="S",F193="I"),-1,1)</f>
        <v>#N/A</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t="str">
        <f>IFERROR(INDEX(V193:AG193,1,MATCH(Parametres!$B$3,V$1:AG$1,0)-1)*IF(OR(C193="L",C193="S",C193="I"),-1,1),"")</f>
        <v/>
      </c>
      <c r="AW193" s="1030" t="e">
        <f t="shared" si="11"/>
        <v>#N/A</v>
      </c>
      <c r="AX193" s="1030" t="e">
        <f>INDEX(V193:AG193,1,MATCH(Parametres!$B$3,V$1:AG$1,0))*IF(OR(C193="L",C193="S",C193="I"),-1,1)</f>
        <v>#N/A</v>
      </c>
      <c r="AY193" s="598" t="s">
        <v>337</v>
      </c>
      <c r="AZ193" s="598" t="e">
        <f>+VLOOKUP($AJ193,Data_Validation!$A:$E,5,0)</f>
        <v>#N/A</v>
      </c>
    </row>
    <row r="194" spans="36:52" ht="15.75" customHeight="1">
      <c r="AJ194" s="1030">
        <f t="shared" si="8"/>
        <v>0</v>
      </c>
      <c r="AK194" s="1030">
        <f t="shared" si="8"/>
        <v>0</v>
      </c>
      <c r="AL194" s="1030" t="str">
        <f>IFERROR(INDEX(G194:R194,1,MATCH(Parametres!$B$3,G$1:R$1,0)-1)*IF(OR(F194="L",F194="S",F194="I"),-1,1),"")</f>
        <v/>
      </c>
      <c r="AM194" s="1030" t="e">
        <f t="shared" si="9"/>
        <v>#N/A</v>
      </c>
      <c r="AN194" s="1030" t="e">
        <f>INDEX(G194:R194,1,MATCH(Parametres!$B$3,G$1:R$1,0))*IF(OR(F194="L",F194="S",F194="I"),-1,1)</f>
        <v>#N/A</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t="str">
        <f>IFERROR(INDEX(V194:AG194,1,MATCH(Parametres!$B$3,V$1:AG$1,0)-1)*IF(OR(C194="L",C194="S",C194="I"),-1,1),"")</f>
        <v/>
      </c>
      <c r="AW194" s="1030" t="e">
        <f t="shared" si="11"/>
        <v>#N/A</v>
      </c>
      <c r="AX194" s="1030" t="e">
        <f>INDEX(V194:AG194,1,MATCH(Parametres!$B$3,V$1:AG$1,0))*IF(OR(C194="L",C194="S",C194="I"),-1,1)</f>
        <v>#N/A</v>
      </c>
      <c r="AY194" s="598" t="s">
        <v>337</v>
      </c>
      <c r="AZ194" s="598" t="e">
        <f>+VLOOKUP($AJ194,Data_Validation!$A:$E,5,0)</f>
        <v>#N/A</v>
      </c>
    </row>
    <row r="195" spans="36:52" ht="15" customHeight="1">
      <c r="AJ195" s="1030">
        <f t="shared" si="8"/>
        <v>0</v>
      </c>
      <c r="AK195" s="1030">
        <f t="shared" si="8"/>
        <v>0</v>
      </c>
      <c r="AL195" s="1030" t="str">
        <f>IFERROR(INDEX(G195:R195,1,MATCH(Parametres!$B$3,G$1:R$1,0)-1)*IF(OR(F195="L",F195="S",F195="I"),-1,1),"")</f>
        <v/>
      </c>
      <c r="AM195" s="1030" t="e">
        <f t="shared" si="9"/>
        <v>#N/A</v>
      </c>
      <c r="AN195" s="1030" t="e">
        <f>INDEX(G195:R195,1,MATCH(Parametres!$B$3,G$1:R$1,0))*IF(OR(F195="L",F195="S",F195="I"),-1,1)</f>
        <v>#N/A</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t="str">
        <f>IFERROR(INDEX(V195:AG195,1,MATCH(Parametres!$B$3,V$1:AG$1,0)-1)*IF(OR(C195="L",C195="S",C195="I"),-1,1),"")</f>
        <v/>
      </c>
      <c r="AW195" s="1030" t="e">
        <f t="shared" si="11"/>
        <v>#N/A</v>
      </c>
      <c r="AX195" s="1030" t="e">
        <f>INDEX(V195:AG195,1,MATCH(Parametres!$B$3,V$1:AG$1,0))*IF(OR(C195="L",C195="S",C195="I"),-1,1)</f>
        <v>#N/A</v>
      </c>
      <c r="AY195" s="598" t="s">
        <v>337</v>
      </c>
      <c r="AZ195" s="598" t="e">
        <f>+VLOOKUP($AJ195,Data_Validation!$A:$E,5,0)</f>
        <v>#N/A</v>
      </c>
    </row>
    <row r="196" spans="36:52" ht="15" customHeight="1">
      <c r="AJ196" s="1030">
        <f t="shared" ref="AJ196:AK259" si="12">C196</f>
        <v>0</v>
      </c>
      <c r="AK196" s="1030">
        <f t="shared" si="12"/>
        <v>0</v>
      </c>
      <c r="AL196" s="1030" t="str">
        <f>IFERROR(INDEX(G196:R196,1,MATCH(Parametres!$B$3,G$1:R$1,0)-1)*IF(OR(F196="L",F196="S",F196="I"),-1,1),"")</f>
        <v/>
      </c>
      <c r="AM196" s="1030" t="e">
        <f t="shared" ref="AM196:AM259" si="13">AN196-N(AL196)</f>
        <v>#N/A</v>
      </c>
      <c r="AN196" s="1030" t="e">
        <f>INDEX(G196:R196,1,MATCH(Parametres!$B$3,G$1:R$1,0))*IF(OR(F196="L",F196="S",F196="I"),-1,1)</f>
        <v>#N/A</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t="str">
        <f>IFERROR(INDEX(V196:AG196,1,MATCH(Parametres!$B$3,V$1:AG$1,0)-1)*IF(OR(C196="L",C196="S",C196="I"),-1,1),"")</f>
        <v/>
      </c>
      <c r="AW196" s="1030" t="e">
        <f t="shared" ref="AW196:AW259" si="15">AX196-AV196</f>
        <v>#N/A</v>
      </c>
      <c r="AX196" s="1030" t="e">
        <f>INDEX(V196:AG196,1,MATCH(Parametres!$B$3,V$1:AG$1,0))*IF(OR(C196="L",C196="S",C196="I"),-1,1)</f>
        <v>#N/A</v>
      </c>
      <c r="AY196" s="598" t="s">
        <v>337</v>
      </c>
      <c r="AZ196" s="598" t="e">
        <f>+VLOOKUP($AJ196,Data_Validation!$A:$E,5,0)</f>
        <v>#N/A</v>
      </c>
    </row>
    <row r="197" spans="36:52" ht="15" customHeight="1">
      <c r="AJ197" s="1030">
        <f t="shared" si="12"/>
        <v>0</v>
      </c>
      <c r="AK197" s="1030">
        <f t="shared" si="12"/>
        <v>0</v>
      </c>
      <c r="AL197" s="1030" t="str">
        <f>IFERROR(INDEX(G197:R197,1,MATCH(Parametres!$B$3,G$1:R$1,0)-1)*IF(OR(F197="L",F197="S",F197="I"),-1,1),"")</f>
        <v/>
      </c>
      <c r="AM197" s="1030" t="e">
        <f t="shared" si="13"/>
        <v>#N/A</v>
      </c>
      <c r="AN197" s="1030" t="e">
        <f>INDEX(G197:R197,1,MATCH(Parametres!$B$3,G$1:R$1,0))*IF(OR(F197="L",F197="S",F197="I"),-1,1)</f>
        <v>#N/A</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t="str">
        <f>IFERROR(INDEX(V197:AG197,1,MATCH(Parametres!$B$3,V$1:AG$1,0)-1)*IF(OR(C197="L",C197="S",C197="I"),-1,1),"")</f>
        <v/>
      </c>
      <c r="AW197" s="1030" t="e">
        <f t="shared" si="15"/>
        <v>#N/A</v>
      </c>
      <c r="AX197" s="1030" t="e">
        <f>INDEX(V197:AG197,1,MATCH(Parametres!$B$3,V$1:AG$1,0))*IF(OR(C197="L",C197="S",C197="I"),-1,1)</f>
        <v>#N/A</v>
      </c>
      <c r="AY197" s="598" t="s">
        <v>337</v>
      </c>
      <c r="AZ197" s="598" t="e">
        <f>+VLOOKUP($AJ197,Data_Validation!$A:$E,5,0)</f>
        <v>#N/A</v>
      </c>
    </row>
    <row r="198" spans="36:52" ht="15" customHeight="1">
      <c r="AJ198" s="1030">
        <f t="shared" si="12"/>
        <v>0</v>
      </c>
      <c r="AK198" s="1030">
        <f t="shared" si="12"/>
        <v>0</v>
      </c>
      <c r="AL198" s="1030" t="str">
        <f>IFERROR(INDEX(G198:R198,1,MATCH(Parametres!$B$3,G$1:R$1,0)-1)*IF(OR(F198="L",F198="S",F198="I"),-1,1),"")</f>
        <v/>
      </c>
      <c r="AM198" s="1030" t="e">
        <f t="shared" si="13"/>
        <v>#N/A</v>
      </c>
      <c r="AN198" s="1030" t="e">
        <f>INDEX(G198:R198,1,MATCH(Parametres!$B$3,G$1:R$1,0))*IF(OR(F198="L",F198="S",F198="I"),-1,1)</f>
        <v>#N/A</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t="str">
        <f>IFERROR(INDEX(V198:AG198,1,MATCH(Parametres!$B$3,V$1:AG$1,0)-1)*IF(OR(C198="L",C198="S",C198="I"),-1,1),"")</f>
        <v/>
      </c>
      <c r="AW198" s="1030" t="e">
        <f t="shared" si="15"/>
        <v>#N/A</v>
      </c>
      <c r="AX198" s="1030" t="e">
        <f>INDEX(V198:AG198,1,MATCH(Parametres!$B$3,V$1:AG$1,0))*IF(OR(C198="L",C198="S",C198="I"),-1,1)</f>
        <v>#N/A</v>
      </c>
      <c r="AY198" s="598" t="s">
        <v>337</v>
      </c>
      <c r="AZ198" s="598" t="e">
        <f>+VLOOKUP($AJ198,Data_Validation!$A:$E,5,0)</f>
        <v>#N/A</v>
      </c>
    </row>
    <row r="199" spans="36:52" ht="15.75" customHeight="1">
      <c r="AJ199" s="1030">
        <f t="shared" si="12"/>
        <v>0</v>
      </c>
      <c r="AK199" s="1030">
        <f t="shared" si="12"/>
        <v>0</v>
      </c>
      <c r="AL199" s="1030" t="str">
        <f>IFERROR(INDEX(G199:R199,1,MATCH(Parametres!$B$3,G$1:R$1,0)-1)*IF(OR(F199="L",F199="S",F199="I"),-1,1),"")</f>
        <v/>
      </c>
      <c r="AM199" s="1030" t="e">
        <f t="shared" si="13"/>
        <v>#N/A</v>
      </c>
      <c r="AN199" s="1030" t="e">
        <f>INDEX(G199:R199,1,MATCH(Parametres!$B$3,G$1:R$1,0))*IF(OR(F199="L",F199="S",F199="I"),-1,1)</f>
        <v>#N/A</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t="str">
        <f>IFERROR(INDEX(V199:AG199,1,MATCH(Parametres!$B$3,V$1:AG$1,0)-1)*IF(OR(C199="L",C199="S",C199="I"),-1,1),"")</f>
        <v/>
      </c>
      <c r="AW199" s="1030" t="e">
        <f t="shared" si="15"/>
        <v>#N/A</v>
      </c>
      <c r="AX199" s="1030" t="e">
        <f>INDEX(V199:AG199,1,MATCH(Parametres!$B$3,V$1:AG$1,0))*IF(OR(C199="L",C199="S",C199="I"),-1,1)</f>
        <v>#N/A</v>
      </c>
      <c r="AY199" s="598" t="s">
        <v>337</v>
      </c>
      <c r="AZ199" s="598" t="e">
        <f>+VLOOKUP($AJ199,Data_Validation!$A:$E,5,0)</f>
        <v>#N/A</v>
      </c>
    </row>
    <row r="200" spans="36:52" ht="15" customHeight="1">
      <c r="AJ200" s="1030">
        <f t="shared" si="12"/>
        <v>0</v>
      </c>
      <c r="AK200" s="1030">
        <f t="shared" si="12"/>
        <v>0</v>
      </c>
      <c r="AL200" s="1030" t="str">
        <f>IFERROR(INDEX(G200:R200,1,MATCH(Parametres!$B$3,G$1:R$1,0)-1)*IF(OR(F200="L",F200="S",F200="I"),-1,1),"")</f>
        <v/>
      </c>
      <c r="AM200" s="1030" t="e">
        <f t="shared" si="13"/>
        <v>#N/A</v>
      </c>
      <c r="AN200" s="1030" t="e">
        <f>INDEX(G200:R200,1,MATCH(Parametres!$B$3,G$1:R$1,0))*IF(OR(F200="L",F200="S",F200="I"),-1,1)</f>
        <v>#N/A</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t="str">
        <f>IFERROR(INDEX(V200:AG200,1,MATCH(Parametres!$B$3,V$1:AG$1,0)-1)*IF(OR(C200="L",C200="S",C200="I"),-1,1),"")</f>
        <v/>
      </c>
      <c r="AW200" s="1030" t="e">
        <f t="shared" si="15"/>
        <v>#N/A</v>
      </c>
      <c r="AX200" s="1030" t="e">
        <f>INDEX(V200:AG200,1,MATCH(Parametres!$B$3,V$1:AG$1,0))*IF(OR(C200="L",C200="S",C200="I"),-1,1)</f>
        <v>#N/A</v>
      </c>
      <c r="AY200" s="598" t="s">
        <v>337</v>
      </c>
      <c r="AZ200" s="598" t="e">
        <f>+VLOOKUP($AJ200,Data_Validation!$A:$E,5,0)</f>
        <v>#N/A</v>
      </c>
    </row>
    <row r="201" spans="36:52" ht="15" customHeight="1">
      <c r="AJ201" s="1030">
        <f t="shared" si="12"/>
        <v>0</v>
      </c>
      <c r="AK201" s="1030">
        <f t="shared" si="12"/>
        <v>0</v>
      </c>
      <c r="AL201" s="1030" t="str">
        <f>IFERROR(INDEX(G201:R201,1,MATCH(Parametres!$B$3,G$1:R$1,0)-1)*IF(OR(F201="L",F201="S",F201="I"),-1,1),"")</f>
        <v/>
      </c>
      <c r="AM201" s="1030" t="e">
        <f t="shared" si="13"/>
        <v>#N/A</v>
      </c>
      <c r="AN201" s="1030" t="e">
        <f>INDEX(G201:R201,1,MATCH(Parametres!$B$3,G$1:R$1,0))*IF(OR(F201="L",F201="S",F201="I"),-1,1)</f>
        <v>#N/A</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t="str">
        <f>IFERROR(INDEX(V201:AG201,1,MATCH(Parametres!$B$3,V$1:AG$1,0)-1)*IF(OR(C201="L",C201="S",C201="I"),-1,1),"")</f>
        <v/>
      </c>
      <c r="AW201" s="1030" t="e">
        <f t="shared" si="15"/>
        <v>#N/A</v>
      </c>
      <c r="AX201" s="1030" t="e">
        <f>INDEX(V201:AG201,1,MATCH(Parametres!$B$3,V$1:AG$1,0))*IF(OR(C201="L",C201="S",C201="I"),-1,1)</f>
        <v>#N/A</v>
      </c>
      <c r="AY201" s="598" t="s">
        <v>337</v>
      </c>
      <c r="AZ201" s="598" t="e">
        <f>+VLOOKUP($AJ201,Data_Validation!$A:$E,5,0)</f>
        <v>#N/A</v>
      </c>
    </row>
    <row r="202" spans="36:52" ht="15" customHeight="1">
      <c r="AJ202" s="1030">
        <f t="shared" si="12"/>
        <v>0</v>
      </c>
      <c r="AK202" s="1030">
        <f t="shared" si="12"/>
        <v>0</v>
      </c>
      <c r="AL202" s="1030" t="str">
        <f>IFERROR(INDEX(G202:R202,1,MATCH(Parametres!$B$3,G$1:R$1,0)-1)*IF(OR(F202="L",F202="S",F202="I"),-1,1),"")</f>
        <v/>
      </c>
      <c r="AM202" s="1030" t="e">
        <f t="shared" si="13"/>
        <v>#N/A</v>
      </c>
      <c r="AN202" s="1030" t="e">
        <f>INDEX(G202:R202,1,MATCH(Parametres!$B$3,G$1:R$1,0))*IF(OR(F202="L",F202="S",F202="I"),-1,1)</f>
        <v>#N/A</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t="str">
        <f>IFERROR(INDEX(V202:AG202,1,MATCH(Parametres!$B$3,V$1:AG$1,0)-1)*IF(OR(C202="L",C202="S",C202="I"),-1,1),"")</f>
        <v/>
      </c>
      <c r="AW202" s="1030" t="e">
        <f t="shared" si="15"/>
        <v>#N/A</v>
      </c>
      <c r="AX202" s="1030" t="e">
        <f>INDEX(V202:AG202,1,MATCH(Parametres!$B$3,V$1:AG$1,0))*IF(OR(C202="L",C202="S",C202="I"),-1,1)</f>
        <v>#N/A</v>
      </c>
      <c r="AY202" s="598" t="s">
        <v>337</v>
      </c>
      <c r="AZ202" s="598" t="e">
        <f>+VLOOKUP($AJ202,Data_Validation!$A:$E,5,0)</f>
        <v>#N/A</v>
      </c>
    </row>
    <row r="203" spans="36:52" ht="15" customHeight="1">
      <c r="AJ203" s="1030">
        <f t="shared" si="12"/>
        <v>0</v>
      </c>
      <c r="AK203" s="1030">
        <f t="shared" si="12"/>
        <v>0</v>
      </c>
      <c r="AL203" s="1030" t="str">
        <f>IFERROR(INDEX(G203:R203,1,MATCH(Parametres!$B$3,G$1:R$1,0)-1)*IF(OR(F203="L",F203="S",F203="I"),-1,1),"")</f>
        <v/>
      </c>
      <c r="AM203" s="1030" t="e">
        <f t="shared" si="13"/>
        <v>#N/A</v>
      </c>
      <c r="AN203" s="1030" t="e">
        <f>INDEX(G203:R203,1,MATCH(Parametres!$B$3,G$1:R$1,0))*IF(OR(F203="L",F203="S",F203="I"),-1,1)</f>
        <v>#N/A</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t="str">
        <f>IFERROR(INDEX(V203:AG203,1,MATCH(Parametres!$B$3,V$1:AG$1,0)-1)*IF(OR(C203="L",C203="S",C203="I"),-1,1),"")</f>
        <v/>
      </c>
      <c r="AW203" s="1030" t="e">
        <f t="shared" si="15"/>
        <v>#N/A</v>
      </c>
      <c r="AX203" s="1030" t="e">
        <f>INDEX(V203:AG203,1,MATCH(Parametres!$B$3,V$1:AG$1,0))*IF(OR(C203="L",C203="S",C203="I"),-1,1)</f>
        <v>#N/A</v>
      </c>
      <c r="AY203" s="598" t="s">
        <v>337</v>
      </c>
      <c r="AZ203" s="598" t="e">
        <f>+VLOOKUP($AJ203,Data_Validation!$A:$E,5,0)</f>
        <v>#N/A</v>
      </c>
    </row>
    <row r="204" spans="36:52" ht="15" customHeight="1">
      <c r="AJ204" s="1030">
        <f t="shared" si="12"/>
        <v>0</v>
      </c>
      <c r="AK204" s="1030">
        <f t="shared" si="12"/>
        <v>0</v>
      </c>
      <c r="AL204" s="1030" t="str">
        <f>IFERROR(INDEX(G204:R204,1,MATCH(Parametres!$B$3,G$1:R$1,0)-1)*IF(OR(F204="L",F204="S",F204="I"),-1,1),"")</f>
        <v/>
      </c>
      <c r="AM204" s="1030" t="e">
        <f t="shared" si="13"/>
        <v>#N/A</v>
      </c>
      <c r="AN204" s="1030" t="e">
        <f>INDEX(G204:R204,1,MATCH(Parametres!$B$3,G$1:R$1,0))*IF(OR(F204="L",F204="S",F204="I"),-1,1)</f>
        <v>#N/A</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t="str">
        <f>IFERROR(INDEX(V204:AG204,1,MATCH(Parametres!$B$3,V$1:AG$1,0)-1)*IF(OR(C204="L",C204="S",C204="I"),-1,1),"")</f>
        <v/>
      </c>
      <c r="AW204" s="1030" t="e">
        <f t="shared" si="15"/>
        <v>#N/A</v>
      </c>
      <c r="AX204" s="1030" t="e">
        <f>INDEX(V204:AG204,1,MATCH(Parametres!$B$3,V$1:AG$1,0))*IF(OR(C204="L",C204="S",C204="I"),-1,1)</f>
        <v>#N/A</v>
      </c>
      <c r="AY204" s="598" t="s">
        <v>337</v>
      </c>
      <c r="AZ204" s="598" t="e">
        <f>+VLOOKUP($AJ204,Data_Validation!$A:$E,5,0)</f>
        <v>#N/A</v>
      </c>
    </row>
    <row r="205" spans="36:52" ht="15" customHeight="1">
      <c r="AJ205" s="1030">
        <f t="shared" si="12"/>
        <v>0</v>
      </c>
      <c r="AK205" s="1030">
        <f t="shared" si="12"/>
        <v>0</v>
      </c>
      <c r="AL205" s="1030" t="str">
        <f>IFERROR(INDEX(G205:R205,1,MATCH(Parametres!$B$3,G$1:R$1,0)-1)*IF(OR(F205="L",F205="S",F205="I"),-1,1),"")</f>
        <v/>
      </c>
      <c r="AM205" s="1030" t="e">
        <f t="shared" si="13"/>
        <v>#N/A</v>
      </c>
      <c r="AN205" s="1030" t="e">
        <f>INDEX(G205:R205,1,MATCH(Parametres!$B$3,G$1:R$1,0))*IF(OR(F205="L",F205="S",F205="I"),-1,1)</f>
        <v>#N/A</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t="str">
        <f>IFERROR(INDEX(V205:AG205,1,MATCH(Parametres!$B$3,V$1:AG$1,0)-1)*IF(OR(C205="L",C205="S",C205="I"),-1,1),"")</f>
        <v/>
      </c>
      <c r="AW205" s="1030" t="e">
        <f t="shared" si="15"/>
        <v>#N/A</v>
      </c>
      <c r="AX205" s="1030" t="e">
        <f>INDEX(V205:AG205,1,MATCH(Parametres!$B$3,V$1:AG$1,0))*IF(OR(C205="L",C205="S",C205="I"),-1,1)</f>
        <v>#N/A</v>
      </c>
      <c r="AY205" s="598" t="s">
        <v>337</v>
      </c>
      <c r="AZ205" s="598" t="e">
        <f>+VLOOKUP($AJ205,Data_Validation!$A:$E,5,0)</f>
        <v>#N/A</v>
      </c>
    </row>
    <row r="206" spans="36:52" ht="15.75" customHeight="1">
      <c r="AJ206" s="1030">
        <f t="shared" si="12"/>
        <v>0</v>
      </c>
      <c r="AK206" s="1030">
        <f t="shared" si="12"/>
        <v>0</v>
      </c>
      <c r="AL206" s="1030" t="str">
        <f>IFERROR(INDEX(G206:R206,1,MATCH(Parametres!$B$3,G$1:R$1,0)-1)*IF(OR(F206="L",F206="S",F206="I"),-1,1),"")</f>
        <v/>
      </c>
      <c r="AM206" s="1030" t="e">
        <f t="shared" si="13"/>
        <v>#N/A</v>
      </c>
      <c r="AN206" s="1030" t="e">
        <f>INDEX(G206:R206,1,MATCH(Parametres!$B$3,G$1:R$1,0))*IF(OR(F206="L",F206="S",F206="I"),-1,1)</f>
        <v>#N/A</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t="str">
        <f>IFERROR(INDEX(V206:AG206,1,MATCH(Parametres!$B$3,V$1:AG$1,0)-1)*IF(OR(C206="L",C206="S",C206="I"),-1,1),"")</f>
        <v/>
      </c>
      <c r="AW206" s="1030" t="e">
        <f t="shared" si="15"/>
        <v>#N/A</v>
      </c>
      <c r="AX206" s="1030" t="e">
        <f>INDEX(V206:AG206,1,MATCH(Parametres!$B$3,V$1:AG$1,0))*IF(OR(C206="L",C206="S",C206="I"),-1,1)</f>
        <v>#N/A</v>
      </c>
      <c r="AY206" s="598" t="s">
        <v>337</v>
      </c>
      <c r="AZ206" s="598" t="e">
        <f>+VLOOKUP($AJ206,Data_Validation!$A:$E,5,0)</f>
        <v>#N/A</v>
      </c>
    </row>
    <row r="207" spans="36:52" ht="15" customHeight="1">
      <c r="AJ207" s="1030">
        <f t="shared" si="12"/>
        <v>0</v>
      </c>
      <c r="AK207" s="1030">
        <f t="shared" si="12"/>
        <v>0</v>
      </c>
      <c r="AL207" s="1030" t="str">
        <f>IFERROR(INDEX(G207:R207,1,MATCH(Parametres!$B$3,G$1:R$1,0)-1)*IF(OR(F207="L",F207="S",F207="I"),-1,1),"")</f>
        <v/>
      </c>
      <c r="AM207" s="1030" t="e">
        <f t="shared" si="13"/>
        <v>#N/A</v>
      </c>
      <c r="AN207" s="1030" t="e">
        <f>INDEX(G207:R207,1,MATCH(Parametres!$B$3,G$1:R$1,0))*IF(OR(F207="L",F207="S",F207="I"),-1,1)</f>
        <v>#N/A</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t="str">
        <f>IFERROR(INDEX(V207:AG207,1,MATCH(Parametres!$B$3,V$1:AG$1,0)-1)*IF(OR(C207="L",C207="S",C207="I"),-1,1),"")</f>
        <v/>
      </c>
      <c r="AW207" s="1030" t="e">
        <f t="shared" si="15"/>
        <v>#N/A</v>
      </c>
      <c r="AX207" s="1030" t="e">
        <f>INDEX(V207:AG207,1,MATCH(Parametres!$B$3,V$1:AG$1,0))*IF(OR(C207="L",C207="S",C207="I"),-1,1)</f>
        <v>#N/A</v>
      </c>
      <c r="AY207" s="598" t="s">
        <v>337</v>
      </c>
      <c r="AZ207" s="598" t="e">
        <f>+VLOOKUP($AJ207,Data_Validation!$A:$E,5,0)</f>
        <v>#N/A</v>
      </c>
    </row>
    <row r="208" spans="36:52" ht="15" customHeight="1">
      <c r="AJ208" s="1030">
        <f t="shared" si="12"/>
        <v>0</v>
      </c>
      <c r="AK208" s="1030">
        <f t="shared" si="12"/>
        <v>0</v>
      </c>
      <c r="AL208" s="1030" t="str">
        <f>IFERROR(INDEX(G208:R208,1,MATCH(Parametres!$B$3,G$1:R$1,0)-1)*IF(OR(F208="L",F208="S",F208="I"),-1,1),"")</f>
        <v/>
      </c>
      <c r="AM208" s="1030" t="e">
        <f t="shared" si="13"/>
        <v>#N/A</v>
      </c>
      <c r="AN208" s="1030" t="e">
        <f>INDEX(G208:R208,1,MATCH(Parametres!$B$3,G$1:R$1,0))*IF(OR(F208="L",F208="S",F208="I"),-1,1)</f>
        <v>#N/A</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t="str">
        <f>IFERROR(INDEX(V208:AG208,1,MATCH(Parametres!$B$3,V$1:AG$1,0)-1)*IF(OR(C208="L",C208="S",C208="I"),-1,1),"")</f>
        <v/>
      </c>
      <c r="AW208" s="1030" t="e">
        <f t="shared" si="15"/>
        <v>#N/A</v>
      </c>
      <c r="AX208" s="1030" t="e">
        <f>INDEX(V208:AG208,1,MATCH(Parametres!$B$3,V$1:AG$1,0))*IF(OR(C208="L",C208="S",C208="I"),-1,1)</f>
        <v>#N/A</v>
      </c>
      <c r="AY208" s="598" t="s">
        <v>337</v>
      </c>
      <c r="AZ208" s="598" t="e">
        <f>+VLOOKUP($AJ208,Data_Validation!$A:$E,5,0)</f>
        <v>#N/A</v>
      </c>
    </row>
    <row r="209" spans="36:52" ht="15" customHeight="1">
      <c r="AJ209" s="1030">
        <f t="shared" si="12"/>
        <v>0</v>
      </c>
      <c r="AK209" s="1030">
        <f t="shared" si="12"/>
        <v>0</v>
      </c>
      <c r="AL209" s="1030" t="str">
        <f>IFERROR(INDEX(G209:R209,1,MATCH(Parametres!$B$3,G$1:R$1,0)-1)*IF(OR(F209="L",F209="S",F209="I"),-1,1),"")</f>
        <v/>
      </c>
      <c r="AM209" s="1030" t="e">
        <f t="shared" si="13"/>
        <v>#N/A</v>
      </c>
      <c r="AN209" s="1030" t="e">
        <f>INDEX(G209:R209,1,MATCH(Parametres!$B$3,G$1:R$1,0))*IF(OR(F209="L",F209="S",F209="I"),-1,1)</f>
        <v>#N/A</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t="str">
        <f>IFERROR(INDEX(V209:AG209,1,MATCH(Parametres!$B$3,V$1:AG$1,0)-1)*IF(OR(C209="L",C209="S",C209="I"),-1,1),"")</f>
        <v/>
      </c>
      <c r="AW209" s="1030" t="e">
        <f t="shared" si="15"/>
        <v>#N/A</v>
      </c>
      <c r="AX209" s="1030" t="e">
        <f>INDEX(V209:AG209,1,MATCH(Parametres!$B$3,V$1:AG$1,0))*IF(OR(C209="L",C209="S",C209="I"),-1,1)</f>
        <v>#N/A</v>
      </c>
      <c r="AY209" s="598" t="s">
        <v>337</v>
      </c>
      <c r="AZ209" s="598" t="e">
        <f>+VLOOKUP($AJ209,Data_Validation!$A:$E,5,0)</f>
        <v>#N/A</v>
      </c>
    </row>
    <row r="210" spans="36:52" ht="15" customHeight="1">
      <c r="AJ210" s="1030">
        <f t="shared" si="12"/>
        <v>0</v>
      </c>
      <c r="AK210" s="1030">
        <f t="shared" si="12"/>
        <v>0</v>
      </c>
      <c r="AL210" s="1030" t="str">
        <f>IFERROR(INDEX(G210:R210,1,MATCH(Parametres!$B$3,G$1:R$1,0)-1)*IF(OR(F210="L",F210="S",F210="I"),-1,1),"")</f>
        <v/>
      </c>
      <c r="AM210" s="1030" t="e">
        <f t="shared" si="13"/>
        <v>#N/A</v>
      </c>
      <c r="AN210" s="1030" t="e">
        <f>INDEX(G210:R210,1,MATCH(Parametres!$B$3,G$1:R$1,0))*IF(OR(F210="L",F210="S",F210="I"),-1,1)</f>
        <v>#N/A</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t="str">
        <f>IFERROR(INDEX(V210:AG210,1,MATCH(Parametres!$B$3,V$1:AG$1,0)-1)*IF(OR(C210="L",C210="S",C210="I"),-1,1),"")</f>
        <v/>
      </c>
      <c r="AW210" s="1030" t="e">
        <f t="shared" si="15"/>
        <v>#N/A</v>
      </c>
      <c r="AX210" s="1030" t="e">
        <f>INDEX(V210:AG210,1,MATCH(Parametres!$B$3,V$1:AG$1,0))*IF(OR(C210="L",C210="S",C210="I"),-1,1)</f>
        <v>#N/A</v>
      </c>
      <c r="AY210" s="598" t="s">
        <v>337</v>
      </c>
      <c r="AZ210" s="598" t="e">
        <f>+VLOOKUP($AJ210,Data_Validation!$A:$E,5,0)</f>
        <v>#N/A</v>
      </c>
    </row>
    <row r="211" spans="36:52" ht="15.75" customHeight="1">
      <c r="AJ211" s="1030">
        <f t="shared" si="12"/>
        <v>0</v>
      </c>
      <c r="AK211" s="1030">
        <f t="shared" si="12"/>
        <v>0</v>
      </c>
      <c r="AL211" s="1030" t="str">
        <f>IFERROR(INDEX(G211:R211,1,MATCH(Parametres!$B$3,G$1:R$1,0)-1)*IF(OR(F211="L",F211="S",F211="I"),-1,1),"")</f>
        <v/>
      </c>
      <c r="AM211" s="1030" t="e">
        <f t="shared" si="13"/>
        <v>#N/A</v>
      </c>
      <c r="AN211" s="1030" t="e">
        <f>INDEX(G211:R211,1,MATCH(Parametres!$B$3,G$1:R$1,0))*IF(OR(F211="L",F211="S",F211="I"),-1,1)</f>
        <v>#N/A</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t="str">
        <f>IFERROR(INDEX(V211:AG211,1,MATCH(Parametres!$B$3,V$1:AG$1,0)-1)*IF(OR(C211="L",C211="S",C211="I"),-1,1),"")</f>
        <v/>
      </c>
      <c r="AW211" s="1030" t="e">
        <f t="shared" si="15"/>
        <v>#N/A</v>
      </c>
      <c r="AX211" s="1030" t="e">
        <f>INDEX(V211:AG211,1,MATCH(Parametres!$B$3,V$1:AG$1,0))*IF(OR(C211="L",C211="S",C211="I"),-1,1)</f>
        <v>#N/A</v>
      </c>
      <c r="AY211" s="598" t="s">
        <v>337</v>
      </c>
      <c r="AZ211" s="598" t="e">
        <f>+VLOOKUP($AJ211,Data_Validation!$A:$E,5,0)</f>
        <v>#N/A</v>
      </c>
    </row>
    <row r="212" spans="36:52" ht="15" customHeight="1">
      <c r="AJ212" s="1030">
        <f t="shared" si="12"/>
        <v>0</v>
      </c>
      <c r="AK212" s="1030">
        <f t="shared" si="12"/>
        <v>0</v>
      </c>
      <c r="AL212" s="1030" t="str">
        <f>IFERROR(INDEX(G212:R212,1,MATCH(Parametres!$B$3,G$1:R$1,0)-1)*IF(OR(F212="L",F212="S",F212="I"),-1,1),"")</f>
        <v/>
      </c>
      <c r="AM212" s="1030" t="e">
        <f t="shared" si="13"/>
        <v>#N/A</v>
      </c>
      <c r="AN212" s="1030" t="e">
        <f>INDEX(G212:R212,1,MATCH(Parametres!$B$3,G$1:R$1,0))*IF(OR(F212="L",F212="S",F212="I"),-1,1)</f>
        <v>#N/A</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t="str">
        <f>IFERROR(INDEX(V212:AG212,1,MATCH(Parametres!$B$3,V$1:AG$1,0)-1)*IF(OR(C212="L",C212="S",C212="I"),-1,1),"")</f>
        <v/>
      </c>
      <c r="AW212" s="1030" t="e">
        <f t="shared" si="15"/>
        <v>#N/A</v>
      </c>
      <c r="AX212" s="1030" t="e">
        <f>INDEX(V212:AG212,1,MATCH(Parametres!$B$3,V$1:AG$1,0))*IF(OR(C212="L",C212="S",C212="I"),-1,1)</f>
        <v>#N/A</v>
      </c>
      <c r="AY212" s="598" t="s">
        <v>337</v>
      </c>
      <c r="AZ212" s="598" t="e">
        <f>+VLOOKUP($AJ212,Data_Validation!$A:$E,5,0)</f>
        <v>#N/A</v>
      </c>
    </row>
    <row r="213" spans="36:52" ht="15" customHeight="1">
      <c r="AJ213" s="1030">
        <f t="shared" si="12"/>
        <v>0</v>
      </c>
      <c r="AK213" s="1030">
        <f t="shared" si="12"/>
        <v>0</v>
      </c>
      <c r="AL213" s="1030" t="str">
        <f>IFERROR(INDEX(G213:R213,1,MATCH(Parametres!$B$3,G$1:R$1,0)-1)*IF(OR(F213="L",F213="S",F213="I"),-1,1),"")</f>
        <v/>
      </c>
      <c r="AM213" s="1030" t="e">
        <f t="shared" si="13"/>
        <v>#N/A</v>
      </c>
      <c r="AN213" s="1030" t="e">
        <f>INDEX(G213:R213,1,MATCH(Parametres!$B$3,G$1:R$1,0))*IF(OR(F213="L",F213="S",F213="I"),-1,1)</f>
        <v>#N/A</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t="str">
        <f>IFERROR(INDEX(V213:AG213,1,MATCH(Parametres!$B$3,V$1:AG$1,0)-1)*IF(OR(C213="L",C213="S",C213="I"),-1,1),"")</f>
        <v/>
      </c>
      <c r="AW213" s="1030" t="e">
        <f t="shared" si="15"/>
        <v>#N/A</v>
      </c>
      <c r="AX213" s="1030" t="e">
        <f>INDEX(V213:AG213,1,MATCH(Parametres!$B$3,V$1:AG$1,0))*IF(OR(C213="L",C213="S",C213="I"),-1,1)</f>
        <v>#N/A</v>
      </c>
      <c r="AY213" s="598" t="s">
        <v>337</v>
      </c>
      <c r="AZ213" s="598" t="e">
        <f>+VLOOKUP($AJ213,Data_Validation!$A:$E,5,0)</f>
        <v>#N/A</v>
      </c>
    </row>
    <row r="214" spans="36:52" ht="15" customHeight="1">
      <c r="AJ214" s="1030">
        <f t="shared" si="12"/>
        <v>0</v>
      </c>
      <c r="AK214" s="1030">
        <f t="shared" si="12"/>
        <v>0</v>
      </c>
      <c r="AL214" s="1030" t="str">
        <f>IFERROR(INDEX(G214:R214,1,MATCH(Parametres!$B$3,G$1:R$1,0)-1)*IF(OR(F214="L",F214="S",F214="I"),-1,1),"")</f>
        <v/>
      </c>
      <c r="AM214" s="1030" t="e">
        <f t="shared" si="13"/>
        <v>#N/A</v>
      </c>
      <c r="AN214" s="1030" t="e">
        <f>INDEX(G214:R214,1,MATCH(Parametres!$B$3,G$1:R$1,0))*IF(OR(F214="L",F214="S",F214="I"),-1,1)</f>
        <v>#N/A</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t="str">
        <f>IFERROR(INDEX(V214:AG214,1,MATCH(Parametres!$B$3,V$1:AG$1,0)-1)*IF(OR(C214="L",C214="S",C214="I"),-1,1),"")</f>
        <v/>
      </c>
      <c r="AW214" s="1030" t="e">
        <f t="shared" si="15"/>
        <v>#N/A</v>
      </c>
      <c r="AX214" s="1030" t="e">
        <f>INDEX(V214:AG214,1,MATCH(Parametres!$B$3,V$1:AG$1,0))*IF(OR(C214="L",C214="S",C214="I"),-1,1)</f>
        <v>#N/A</v>
      </c>
      <c r="AY214" s="598" t="s">
        <v>337</v>
      </c>
      <c r="AZ214" s="598" t="e">
        <f>+VLOOKUP($AJ214,Data_Validation!$A:$E,5,0)</f>
        <v>#N/A</v>
      </c>
    </row>
    <row r="215" spans="36:52" ht="15.75" customHeight="1">
      <c r="AJ215" s="1030">
        <f t="shared" si="12"/>
        <v>0</v>
      </c>
      <c r="AK215" s="1030">
        <f t="shared" si="12"/>
        <v>0</v>
      </c>
      <c r="AL215" s="1030" t="str">
        <f>IFERROR(INDEX(G215:R215,1,MATCH(Parametres!$B$3,G$1:R$1,0)-1)*IF(OR(F215="L",F215="S",F215="I"),-1,1),"")</f>
        <v/>
      </c>
      <c r="AM215" s="1030" t="e">
        <f t="shared" si="13"/>
        <v>#N/A</v>
      </c>
      <c r="AN215" s="1030" t="e">
        <f>INDEX(G215:R215,1,MATCH(Parametres!$B$3,G$1:R$1,0))*IF(OR(F215="L",F215="S",F215="I"),-1,1)</f>
        <v>#N/A</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t="str">
        <f>IFERROR(INDEX(V215:AG215,1,MATCH(Parametres!$B$3,V$1:AG$1,0)-1)*IF(OR(C215="L",C215="S",C215="I"),-1,1),"")</f>
        <v/>
      </c>
      <c r="AW215" s="1030" t="e">
        <f t="shared" si="15"/>
        <v>#N/A</v>
      </c>
      <c r="AX215" s="1030" t="e">
        <f>INDEX(V215:AG215,1,MATCH(Parametres!$B$3,V$1:AG$1,0))*IF(OR(C215="L",C215="S",C215="I"),-1,1)</f>
        <v>#N/A</v>
      </c>
      <c r="AY215" s="598" t="s">
        <v>337</v>
      </c>
      <c r="AZ215" s="598" t="e">
        <f>+VLOOKUP($AJ215,Data_Validation!$A:$E,5,0)</f>
        <v>#N/A</v>
      </c>
    </row>
    <row r="216" spans="36:52" ht="15" customHeight="1">
      <c r="AJ216" s="1030">
        <f t="shared" si="12"/>
        <v>0</v>
      </c>
      <c r="AK216" s="1030">
        <f t="shared" si="12"/>
        <v>0</v>
      </c>
      <c r="AL216" s="1030" t="str">
        <f>IFERROR(INDEX(G216:R216,1,MATCH(Parametres!$B$3,G$1:R$1,0)-1)*IF(OR(F216="L",F216="S",F216="I"),-1,1),"")</f>
        <v/>
      </c>
      <c r="AM216" s="1030" t="e">
        <f t="shared" si="13"/>
        <v>#N/A</v>
      </c>
      <c r="AN216" s="1030" t="e">
        <f>INDEX(G216:R216,1,MATCH(Parametres!$B$3,G$1:R$1,0))*IF(OR(F216="L",F216="S",F216="I"),-1,1)</f>
        <v>#N/A</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t="str">
        <f>IFERROR(INDEX(V216:AG216,1,MATCH(Parametres!$B$3,V$1:AG$1,0)-1)*IF(OR(C216="L",C216="S",C216="I"),-1,1),"")</f>
        <v/>
      </c>
      <c r="AW216" s="1030" t="e">
        <f t="shared" si="15"/>
        <v>#N/A</v>
      </c>
      <c r="AX216" s="1030" t="e">
        <f>INDEX(V216:AG216,1,MATCH(Parametres!$B$3,V$1:AG$1,0))*IF(OR(C216="L",C216="S",C216="I"),-1,1)</f>
        <v>#N/A</v>
      </c>
      <c r="AY216" s="598" t="s">
        <v>337</v>
      </c>
      <c r="AZ216" s="598" t="e">
        <f>+VLOOKUP($AJ216,Data_Validation!$A:$E,5,0)</f>
        <v>#N/A</v>
      </c>
    </row>
    <row r="217" spans="36:52" ht="15" customHeight="1">
      <c r="AJ217" s="1030">
        <f t="shared" si="12"/>
        <v>0</v>
      </c>
      <c r="AK217" s="1030">
        <f t="shared" si="12"/>
        <v>0</v>
      </c>
      <c r="AL217" s="1030" t="str">
        <f>IFERROR(INDEX(G217:R217,1,MATCH(Parametres!$B$3,G$1:R$1,0)-1)*IF(OR(F217="L",F217="S",F217="I"),-1,1),"")</f>
        <v/>
      </c>
      <c r="AM217" s="1030" t="e">
        <f t="shared" si="13"/>
        <v>#N/A</v>
      </c>
      <c r="AN217" s="1030" t="e">
        <f>INDEX(G217:R217,1,MATCH(Parametres!$B$3,G$1:R$1,0))*IF(OR(F217="L",F217="S",F217="I"),-1,1)</f>
        <v>#N/A</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t="str">
        <f>IFERROR(INDEX(V217:AG217,1,MATCH(Parametres!$B$3,V$1:AG$1,0)-1)*IF(OR(C217="L",C217="S",C217="I"),-1,1),"")</f>
        <v/>
      </c>
      <c r="AW217" s="1030" t="e">
        <f t="shared" si="15"/>
        <v>#N/A</v>
      </c>
      <c r="AX217" s="1030" t="e">
        <f>INDEX(V217:AG217,1,MATCH(Parametres!$B$3,V$1:AG$1,0))*IF(OR(C217="L",C217="S",C217="I"),-1,1)</f>
        <v>#N/A</v>
      </c>
      <c r="AY217" s="598" t="s">
        <v>337</v>
      </c>
      <c r="AZ217" s="598" t="e">
        <f>+VLOOKUP($AJ217,Data_Validation!$A:$E,5,0)</f>
        <v>#N/A</v>
      </c>
    </row>
    <row r="218" spans="36:52" ht="15" customHeight="1">
      <c r="AJ218" s="1030">
        <f t="shared" si="12"/>
        <v>0</v>
      </c>
      <c r="AK218" s="1030">
        <f t="shared" si="12"/>
        <v>0</v>
      </c>
      <c r="AL218" s="1030" t="str">
        <f>IFERROR(INDEX(G218:R218,1,MATCH(Parametres!$B$3,G$1:R$1,0)-1)*IF(OR(F218="L",F218="S",F218="I"),-1,1),"")</f>
        <v/>
      </c>
      <c r="AM218" s="1030" t="e">
        <f t="shared" si="13"/>
        <v>#N/A</v>
      </c>
      <c r="AN218" s="1030" t="e">
        <f>INDEX(G218:R218,1,MATCH(Parametres!$B$3,G$1:R$1,0))*IF(OR(F218="L",F218="S",F218="I"),-1,1)</f>
        <v>#N/A</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t="str">
        <f>IFERROR(INDEX(V218:AG218,1,MATCH(Parametres!$B$3,V$1:AG$1,0)-1)*IF(OR(C218="L",C218="S",C218="I"),-1,1),"")</f>
        <v/>
      </c>
      <c r="AW218" s="1030" t="e">
        <f t="shared" si="15"/>
        <v>#N/A</v>
      </c>
      <c r="AX218" s="1030" t="e">
        <f>INDEX(V218:AG218,1,MATCH(Parametres!$B$3,V$1:AG$1,0))*IF(OR(C218="L",C218="S",C218="I"),-1,1)</f>
        <v>#N/A</v>
      </c>
      <c r="AY218" s="598" t="s">
        <v>337</v>
      </c>
      <c r="AZ218" s="598" t="e">
        <f>+VLOOKUP($AJ218,Data_Validation!$A:$E,5,0)</f>
        <v>#N/A</v>
      </c>
    </row>
    <row r="219" spans="36:52" ht="15.75" customHeight="1">
      <c r="AJ219" s="1030">
        <f t="shared" si="12"/>
        <v>0</v>
      </c>
      <c r="AK219" s="1030">
        <f t="shared" si="12"/>
        <v>0</v>
      </c>
      <c r="AL219" s="1030" t="str">
        <f>IFERROR(INDEX(G219:R219,1,MATCH(Parametres!$B$3,G$1:R$1,0)-1)*IF(OR(F219="L",F219="S",F219="I"),-1,1),"")</f>
        <v/>
      </c>
      <c r="AM219" s="1030" t="e">
        <f t="shared" si="13"/>
        <v>#N/A</v>
      </c>
      <c r="AN219" s="1030" t="e">
        <f>INDEX(G219:R219,1,MATCH(Parametres!$B$3,G$1:R$1,0))*IF(OR(F219="L",F219="S",F219="I"),-1,1)</f>
        <v>#N/A</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t="str">
        <f>IFERROR(INDEX(V219:AG219,1,MATCH(Parametres!$B$3,V$1:AG$1,0)-1)*IF(OR(C219="L",C219="S",C219="I"),-1,1),"")</f>
        <v/>
      </c>
      <c r="AW219" s="1030" t="e">
        <f t="shared" si="15"/>
        <v>#N/A</v>
      </c>
      <c r="AX219" s="1030" t="e">
        <f>INDEX(V219:AG219,1,MATCH(Parametres!$B$3,V$1:AG$1,0))*IF(OR(C219="L",C219="S",C219="I"),-1,1)</f>
        <v>#N/A</v>
      </c>
      <c r="AY219" s="598" t="s">
        <v>337</v>
      </c>
      <c r="AZ219" s="598" t="e">
        <f>+VLOOKUP($AJ219,Data_Validation!$A:$E,5,0)</f>
        <v>#N/A</v>
      </c>
    </row>
    <row r="220" spans="36:52" ht="15" customHeight="1">
      <c r="AJ220" s="1030">
        <f t="shared" si="12"/>
        <v>0</v>
      </c>
      <c r="AK220" s="1030">
        <f t="shared" si="12"/>
        <v>0</v>
      </c>
      <c r="AL220" s="1030" t="str">
        <f>IFERROR(INDEX(G220:R220,1,MATCH(Parametres!$B$3,G$1:R$1,0)-1)*IF(OR(F220="L",F220="S",F220="I"),-1,1),"")</f>
        <v/>
      </c>
      <c r="AM220" s="1030" t="e">
        <f t="shared" si="13"/>
        <v>#N/A</v>
      </c>
      <c r="AN220" s="1030" t="e">
        <f>INDEX(G220:R220,1,MATCH(Parametres!$B$3,G$1:R$1,0))*IF(OR(F220="L",F220="S",F220="I"),-1,1)</f>
        <v>#N/A</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t="str">
        <f>IFERROR(INDEX(V220:AG220,1,MATCH(Parametres!$B$3,V$1:AG$1,0)-1)*IF(OR(C220="L",C220="S",C220="I"),-1,1),"")</f>
        <v/>
      </c>
      <c r="AW220" s="1030" t="e">
        <f t="shared" si="15"/>
        <v>#N/A</v>
      </c>
      <c r="AX220" s="1030" t="e">
        <f>INDEX(V220:AG220,1,MATCH(Parametres!$B$3,V$1:AG$1,0))*IF(OR(C220="L",C220="S",C220="I"),-1,1)</f>
        <v>#N/A</v>
      </c>
      <c r="AY220" s="598" t="s">
        <v>337</v>
      </c>
      <c r="AZ220" s="598" t="e">
        <f>+VLOOKUP($AJ220,Data_Validation!$A:$E,5,0)</f>
        <v>#N/A</v>
      </c>
    </row>
    <row r="221" spans="36:52" ht="15" customHeight="1">
      <c r="AJ221" s="1030">
        <f t="shared" si="12"/>
        <v>0</v>
      </c>
      <c r="AK221" s="1030">
        <f t="shared" si="12"/>
        <v>0</v>
      </c>
      <c r="AL221" s="1030" t="str">
        <f>IFERROR(INDEX(G221:R221,1,MATCH(Parametres!$B$3,G$1:R$1,0)-1)*IF(OR(F221="L",F221="S",F221="I"),-1,1),"")</f>
        <v/>
      </c>
      <c r="AM221" s="1030" t="e">
        <f t="shared" si="13"/>
        <v>#N/A</v>
      </c>
      <c r="AN221" s="1030" t="e">
        <f>INDEX(G221:R221,1,MATCH(Parametres!$B$3,G$1:R$1,0))*IF(OR(F221="L",F221="S",F221="I"),-1,1)</f>
        <v>#N/A</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t="str">
        <f>IFERROR(INDEX(V221:AG221,1,MATCH(Parametres!$B$3,V$1:AG$1,0)-1)*IF(OR(C221="L",C221="S",C221="I"),-1,1),"")</f>
        <v/>
      </c>
      <c r="AW221" s="1030" t="e">
        <f t="shared" si="15"/>
        <v>#N/A</v>
      </c>
      <c r="AX221" s="1030" t="e">
        <f>INDEX(V221:AG221,1,MATCH(Parametres!$B$3,V$1:AG$1,0))*IF(OR(C221="L",C221="S",C221="I"),-1,1)</f>
        <v>#N/A</v>
      </c>
      <c r="AY221" s="598" t="s">
        <v>337</v>
      </c>
      <c r="AZ221" s="598" t="e">
        <f>+VLOOKUP($AJ221,Data_Validation!$A:$E,5,0)</f>
        <v>#N/A</v>
      </c>
    </row>
    <row r="222" spans="36:52" ht="15" customHeight="1">
      <c r="AJ222" s="1030">
        <f t="shared" si="12"/>
        <v>0</v>
      </c>
      <c r="AK222" s="1030">
        <f t="shared" si="12"/>
        <v>0</v>
      </c>
      <c r="AL222" s="1030" t="str">
        <f>IFERROR(INDEX(G222:R222,1,MATCH(Parametres!$B$3,G$1:R$1,0)-1)*IF(OR(F222="L",F222="S",F222="I"),-1,1),"")</f>
        <v/>
      </c>
      <c r="AM222" s="1030" t="e">
        <f t="shared" si="13"/>
        <v>#N/A</v>
      </c>
      <c r="AN222" s="1030" t="e">
        <f>INDEX(G222:R222,1,MATCH(Parametres!$B$3,G$1:R$1,0))*IF(OR(F222="L",F222="S",F222="I"),-1,1)</f>
        <v>#N/A</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t="str">
        <f>IFERROR(INDEX(V222:AG222,1,MATCH(Parametres!$B$3,V$1:AG$1,0)-1)*IF(OR(C222="L",C222="S",C222="I"),-1,1),"")</f>
        <v/>
      </c>
      <c r="AW222" s="1030" t="e">
        <f t="shared" si="15"/>
        <v>#N/A</v>
      </c>
      <c r="AX222" s="1030" t="e">
        <f>INDEX(V222:AG222,1,MATCH(Parametres!$B$3,V$1:AG$1,0))*IF(OR(C222="L",C222="S",C222="I"),-1,1)</f>
        <v>#N/A</v>
      </c>
      <c r="AY222" s="598" t="s">
        <v>337</v>
      </c>
      <c r="AZ222" s="598" t="e">
        <f>+VLOOKUP($AJ222,Data_Validation!$A:$E,5,0)</f>
        <v>#N/A</v>
      </c>
    </row>
    <row r="223" spans="36:52" ht="15" customHeight="1">
      <c r="AJ223" s="1030">
        <f t="shared" si="12"/>
        <v>0</v>
      </c>
      <c r="AK223" s="1030">
        <f t="shared" si="12"/>
        <v>0</v>
      </c>
      <c r="AL223" s="1030" t="str">
        <f>IFERROR(INDEX(G223:R223,1,MATCH(Parametres!$B$3,G$1:R$1,0)-1)*IF(OR(F223="L",F223="S",F223="I"),-1,1),"")</f>
        <v/>
      </c>
      <c r="AM223" s="1030" t="e">
        <f t="shared" si="13"/>
        <v>#N/A</v>
      </c>
      <c r="AN223" s="1030" t="e">
        <f>INDEX(G223:R223,1,MATCH(Parametres!$B$3,G$1:R$1,0))*IF(OR(F223="L",F223="S",F223="I"),-1,1)</f>
        <v>#N/A</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t="str">
        <f>IFERROR(INDEX(V223:AG223,1,MATCH(Parametres!$B$3,V$1:AG$1,0)-1)*IF(OR(C223="L",C223="S",C223="I"),-1,1),"")</f>
        <v/>
      </c>
      <c r="AW223" s="1030" t="e">
        <f t="shared" si="15"/>
        <v>#N/A</v>
      </c>
      <c r="AX223" s="1030" t="e">
        <f>INDEX(V223:AG223,1,MATCH(Parametres!$B$3,V$1:AG$1,0))*IF(OR(C223="L",C223="S",C223="I"),-1,1)</f>
        <v>#N/A</v>
      </c>
      <c r="AY223" s="598" t="s">
        <v>337</v>
      </c>
      <c r="AZ223" s="598" t="e">
        <f>+VLOOKUP($AJ223,Data_Validation!$A:$E,5,0)</f>
        <v>#N/A</v>
      </c>
    </row>
    <row r="224" spans="36:52" ht="15" customHeight="1">
      <c r="AJ224" s="1030">
        <f t="shared" si="12"/>
        <v>0</v>
      </c>
      <c r="AK224" s="1030">
        <f t="shared" si="12"/>
        <v>0</v>
      </c>
      <c r="AL224" s="1030" t="str">
        <f>IFERROR(INDEX(G224:R224,1,MATCH(Parametres!$B$3,G$1:R$1,0)-1)*IF(OR(F224="L",F224="S",F224="I"),-1,1),"")</f>
        <v/>
      </c>
      <c r="AM224" s="1030" t="e">
        <f t="shared" si="13"/>
        <v>#N/A</v>
      </c>
      <c r="AN224" s="1030" t="e">
        <f>INDEX(G224:R224,1,MATCH(Parametres!$B$3,G$1:R$1,0))*IF(OR(F224="L",F224="S",F224="I"),-1,1)</f>
        <v>#N/A</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t="str">
        <f>IFERROR(INDEX(V224:AG224,1,MATCH(Parametres!$B$3,V$1:AG$1,0)-1)*IF(OR(C224="L",C224="S",C224="I"),-1,1),"")</f>
        <v/>
      </c>
      <c r="AW224" s="1030" t="e">
        <f t="shared" si="15"/>
        <v>#N/A</v>
      </c>
      <c r="AX224" s="1030" t="e">
        <f>INDEX(V224:AG224,1,MATCH(Parametres!$B$3,V$1:AG$1,0))*IF(OR(C224="L",C224="S",C224="I"),-1,1)</f>
        <v>#N/A</v>
      </c>
      <c r="AY224" s="598" t="s">
        <v>337</v>
      </c>
      <c r="AZ224" s="598" t="e">
        <f>+VLOOKUP($AJ224,Data_Validation!$A:$E,5,0)</f>
        <v>#N/A</v>
      </c>
    </row>
    <row r="225" spans="36:52" ht="15.75" customHeight="1">
      <c r="AJ225" s="1030">
        <f t="shared" si="12"/>
        <v>0</v>
      </c>
      <c r="AK225" s="1030">
        <f t="shared" si="12"/>
        <v>0</v>
      </c>
      <c r="AL225" s="1030" t="str">
        <f>IFERROR(INDEX(G225:R225,1,MATCH(Parametres!$B$3,G$1:R$1,0)-1)*IF(OR(F225="L",F225="S",F225="I"),-1,1),"")</f>
        <v/>
      </c>
      <c r="AM225" s="1030" t="e">
        <f t="shared" si="13"/>
        <v>#N/A</v>
      </c>
      <c r="AN225" s="1030" t="e">
        <f>INDEX(G225:R225,1,MATCH(Parametres!$B$3,G$1:R$1,0))*IF(OR(F225="L",F225="S",F225="I"),-1,1)</f>
        <v>#N/A</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t="str">
        <f>IFERROR(INDEX(V225:AG225,1,MATCH(Parametres!$B$3,V$1:AG$1,0)-1)*IF(OR(C225="L",C225="S",C225="I"),-1,1),"")</f>
        <v/>
      </c>
      <c r="AW225" s="1030" t="e">
        <f t="shared" si="15"/>
        <v>#N/A</v>
      </c>
      <c r="AX225" s="1030" t="e">
        <f>INDEX(V225:AG225,1,MATCH(Parametres!$B$3,V$1:AG$1,0))*IF(OR(C225="L",C225="S",C225="I"),-1,1)</f>
        <v>#N/A</v>
      </c>
      <c r="AY225" s="598" t="s">
        <v>337</v>
      </c>
      <c r="AZ225" s="598" t="e">
        <f>+VLOOKUP($AJ225,Data_Validation!$A:$E,5,0)</f>
        <v>#N/A</v>
      </c>
    </row>
    <row r="226" spans="36:52" ht="15" customHeight="1">
      <c r="AJ226" s="1030">
        <f t="shared" si="12"/>
        <v>0</v>
      </c>
      <c r="AK226" s="1030">
        <f t="shared" si="12"/>
        <v>0</v>
      </c>
      <c r="AL226" s="1030" t="str">
        <f>IFERROR(INDEX(G226:R226,1,MATCH(Parametres!$B$3,G$1:R$1,0)-1)*IF(OR(F226="L",F226="S",F226="I"),-1,1),"")</f>
        <v/>
      </c>
      <c r="AM226" s="1030" t="e">
        <f t="shared" si="13"/>
        <v>#N/A</v>
      </c>
      <c r="AN226" s="1030" t="e">
        <f>INDEX(G226:R226,1,MATCH(Parametres!$B$3,G$1:R$1,0))*IF(OR(F226="L",F226="S",F226="I"),-1,1)</f>
        <v>#N/A</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t="str">
        <f>IFERROR(INDEX(V226:AG226,1,MATCH(Parametres!$B$3,V$1:AG$1,0)-1)*IF(OR(C226="L",C226="S",C226="I"),-1,1),"")</f>
        <v/>
      </c>
      <c r="AW226" s="1030" t="e">
        <f t="shared" si="15"/>
        <v>#N/A</v>
      </c>
      <c r="AX226" s="1030" t="e">
        <f>INDEX(V226:AG226,1,MATCH(Parametres!$B$3,V$1:AG$1,0))*IF(OR(C226="L",C226="S",C226="I"),-1,1)</f>
        <v>#N/A</v>
      </c>
      <c r="AY226" s="598" t="s">
        <v>337</v>
      </c>
      <c r="AZ226" s="598" t="e">
        <f>+VLOOKUP($AJ226,Data_Validation!$A:$E,5,0)</f>
        <v>#N/A</v>
      </c>
    </row>
    <row r="227" spans="36:52" ht="15" customHeight="1">
      <c r="AJ227" s="1030">
        <f t="shared" si="12"/>
        <v>0</v>
      </c>
      <c r="AK227" s="1030">
        <f t="shared" si="12"/>
        <v>0</v>
      </c>
      <c r="AL227" s="1030" t="str">
        <f>IFERROR(INDEX(G227:R227,1,MATCH(Parametres!$B$3,G$1:R$1,0)-1)*IF(OR(F227="L",F227="S",F227="I"),-1,1),"")</f>
        <v/>
      </c>
      <c r="AM227" s="1030" t="e">
        <f t="shared" si="13"/>
        <v>#N/A</v>
      </c>
      <c r="AN227" s="1030" t="e">
        <f>INDEX(G227:R227,1,MATCH(Parametres!$B$3,G$1:R$1,0))*IF(OR(F227="L",F227="S",F227="I"),-1,1)</f>
        <v>#N/A</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t="str">
        <f>IFERROR(INDEX(V227:AG227,1,MATCH(Parametres!$B$3,V$1:AG$1,0)-1)*IF(OR(C227="L",C227="S",C227="I"),-1,1),"")</f>
        <v/>
      </c>
      <c r="AW227" s="1030" t="e">
        <f t="shared" si="15"/>
        <v>#N/A</v>
      </c>
      <c r="AX227" s="1030" t="e">
        <f>INDEX(V227:AG227,1,MATCH(Parametres!$B$3,V$1:AG$1,0))*IF(OR(C227="L",C227="S",C227="I"),-1,1)</f>
        <v>#N/A</v>
      </c>
      <c r="AY227" s="598" t="s">
        <v>337</v>
      </c>
      <c r="AZ227" s="598" t="e">
        <f>+VLOOKUP($AJ227,Data_Validation!$A:$E,5,0)</f>
        <v>#N/A</v>
      </c>
    </row>
    <row r="228" spans="36:52" ht="15" customHeight="1">
      <c r="AJ228" s="1030">
        <f t="shared" si="12"/>
        <v>0</v>
      </c>
      <c r="AK228" s="1030">
        <f t="shared" si="12"/>
        <v>0</v>
      </c>
      <c r="AL228" s="1030" t="str">
        <f>IFERROR(INDEX(G228:R228,1,MATCH(Parametres!$B$3,G$1:R$1,0)-1)*IF(OR(F228="L",F228="S",F228="I"),-1,1),"")</f>
        <v/>
      </c>
      <c r="AM228" s="1030" t="e">
        <f t="shared" si="13"/>
        <v>#N/A</v>
      </c>
      <c r="AN228" s="1030" t="e">
        <f>INDEX(G228:R228,1,MATCH(Parametres!$B$3,G$1:R$1,0))*IF(OR(F228="L",F228="S",F228="I"),-1,1)</f>
        <v>#N/A</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t="str">
        <f>IFERROR(INDEX(V228:AG228,1,MATCH(Parametres!$B$3,V$1:AG$1,0)-1)*IF(OR(C228="L",C228="S",C228="I"),-1,1),"")</f>
        <v/>
      </c>
      <c r="AW228" s="1030" t="e">
        <f t="shared" si="15"/>
        <v>#N/A</v>
      </c>
      <c r="AX228" s="1030" t="e">
        <f>INDEX(V228:AG228,1,MATCH(Parametres!$B$3,V$1:AG$1,0))*IF(OR(C228="L",C228="S",C228="I"),-1,1)</f>
        <v>#N/A</v>
      </c>
      <c r="AY228" s="598" t="s">
        <v>337</v>
      </c>
      <c r="AZ228" s="598" t="e">
        <f>+VLOOKUP($AJ228,Data_Validation!$A:$E,5,0)</f>
        <v>#N/A</v>
      </c>
    </row>
    <row r="229" spans="36:52" ht="15.75" customHeight="1">
      <c r="AJ229" s="1030">
        <f t="shared" si="12"/>
        <v>0</v>
      </c>
      <c r="AK229" s="1030">
        <f t="shared" si="12"/>
        <v>0</v>
      </c>
      <c r="AL229" s="1030" t="str">
        <f>IFERROR(INDEX(G229:R229,1,MATCH(Parametres!$B$3,G$1:R$1,0)-1)*IF(OR(F229="L",F229="S",F229="I"),-1,1),"")</f>
        <v/>
      </c>
      <c r="AM229" s="1030" t="e">
        <f t="shared" si="13"/>
        <v>#N/A</v>
      </c>
      <c r="AN229" s="1030" t="e">
        <f>INDEX(G229:R229,1,MATCH(Parametres!$B$3,G$1:R$1,0))*IF(OR(F229="L",F229="S",F229="I"),-1,1)</f>
        <v>#N/A</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t="str">
        <f>IFERROR(INDEX(V229:AG229,1,MATCH(Parametres!$B$3,V$1:AG$1,0)-1)*IF(OR(C229="L",C229="S",C229="I"),-1,1),"")</f>
        <v/>
      </c>
      <c r="AW229" s="1030" t="e">
        <f t="shared" si="15"/>
        <v>#N/A</v>
      </c>
      <c r="AX229" s="1030" t="e">
        <f>INDEX(V229:AG229,1,MATCH(Parametres!$B$3,V$1:AG$1,0))*IF(OR(C229="L",C229="S",C229="I"),-1,1)</f>
        <v>#N/A</v>
      </c>
      <c r="AY229" s="598" t="s">
        <v>337</v>
      </c>
      <c r="AZ229" s="598" t="e">
        <f>+VLOOKUP($AJ229,Data_Validation!$A:$E,5,0)</f>
        <v>#N/A</v>
      </c>
    </row>
    <row r="230" spans="36:52" ht="15" customHeight="1">
      <c r="AJ230" s="1030">
        <f t="shared" si="12"/>
        <v>0</v>
      </c>
      <c r="AK230" s="1030">
        <f t="shared" si="12"/>
        <v>0</v>
      </c>
      <c r="AL230" s="1030" t="str">
        <f>IFERROR(INDEX(G230:R230,1,MATCH(Parametres!$B$3,G$1:R$1,0)-1)*IF(OR(F230="L",F230="S",F230="I"),-1,1),"")</f>
        <v/>
      </c>
      <c r="AM230" s="1030" t="e">
        <f t="shared" si="13"/>
        <v>#N/A</v>
      </c>
      <c r="AN230" s="1030" t="e">
        <f>INDEX(G230:R230,1,MATCH(Parametres!$B$3,G$1:R$1,0))*IF(OR(F230="L",F230="S",F230="I"),-1,1)</f>
        <v>#N/A</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t="str">
        <f>IFERROR(INDEX(V230:AG230,1,MATCH(Parametres!$B$3,V$1:AG$1,0)-1)*IF(OR(C230="L",C230="S",C230="I"),-1,1),"")</f>
        <v/>
      </c>
      <c r="AW230" s="1030" t="e">
        <f t="shared" si="15"/>
        <v>#N/A</v>
      </c>
      <c r="AX230" s="1030" t="e">
        <f>INDEX(V230:AG230,1,MATCH(Parametres!$B$3,V$1:AG$1,0))*IF(OR(C230="L",C230="S",C230="I"),-1,1)</f>
        <v>#N/A</v>
      </c>
      <c r="AY230" s="598" t="s">
        <v>337</v>
      </c>
      <c r="AZ230" s="598" t="e">
        <f>+VLOOKUP($AJ230,Data_Validation!$A:$E,5,0)</f>
        <v>#N/A</v>
      </c>
    </row>
    <row r="231" spans="36:52" ht="15" customHeight="1">
      <c r="AJ231" s="1030">
        <f t="shared" si="12"/>
        <v>0</v>
      </c>
      <c r="AK231" s="1030">
        <f t="shared" si="12"/>
        <v>0</v>
      </c>
      <c r="AL231" s="1030" t="str">
        <f>IFERROR(INDEX(G231:R231,1,MATCH(Parametres!$B$3,G$1:R$1,0)-1)*IF(OR(F231="L",F231="S",F231="I"),-1,1),"")</f>
        <v/>
      </c>
      <c r="AM231" s="1030" t="e">
        <f t="shared" si="13"/>
        <v>#N/A</v>
      </c>
      <c r="AN231" s="1030" t="e">
        <f>INDEX(G231:R231,1,MATCH(Parametres!$B$3,G$1:R$1,0))*IF(OR(F231="L",F231="S",F231="I"),-1,1)</f>
        <v>#N/A</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t="str">
        <f>IFERROR(INDEX(V231:AG231,1,MATCH(Parametres!$B$3,V$1:AG$1,0)-1)*IF(OR(C231="L",C231="S",C231="I"),-1,1),"")</f>
        <v/>
      </c>
      <c r="AW231" s="1030" t="e">
        <f t="shared" si="15"/>
        <v>#N/A</v>
      </c>
      <c r="AX231" s="1030" t="e">
        <f>INDEX(V231:AG231,1,MATCH(Parametres!$B$3,V$1:AG$1,0))*IF(OR(C231="L",C231="S",C231="I"),-1,1)</f>
        <v>#N/A</v>
      </c>
      <c r="AY231" s="598" t="s">
        <v>337</v>
      </c>
      <c r="AZ231" s="598" t="e">
        <f>+VLOOKUP($AJ231,Data_Validation!$A:$E,5,0)</f>
        <v>#N/A</v>
      </c>
    </row>
    <row r="232" spans="36:52" ht="15" customHeight="1">
      <c r="AJ232" s="1030">
        <f t="shared" si="12"/>
        <v>0</v>
      </c>
      <c r="AK232" s="1030">
        <f t="shared" si="12"/>
        <v>0</v>
      </c>
      <c r="AL232" s="1030" t="str">
        <f>IFERROR(INDEX(G232:R232,1,MATCH(Parametres!$B$3,G$1:R$1,0)-1)*IF(OR(F232="L",F232="S",F232="I"),-1,1),"")</f>
        <v/>
      </c>
      <c r="AM232" s="1030" t="e">
        <f t="shared" si="13"/>
        <v>#N/A</v>
      </c>
      <c r="AN232" s="1030" t="e">
        <f>INDEX(G232:R232,1,MATCH(Parametres!$B$3,G$1:R$1,0))*IF(OR(F232="L",F232="S",F232="I"),-1,1)</f>
        <v>#N/A</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t="str">
        <f>IFERROR(INDEX(V232:AG232,1,MATCH(Parametres!$B$3,V$1:AG$1,0)-1)*IF(OR(C232="L",C232="S",C232="I"),-1,1),"")</f>
        <v/>
      </c>
      <c r="AW232" s="1030" t="e">
        <f t="shared" si="15"/>
        <v>#N/A</v>
      </c>
      <c r="AX232" s="1030" t="e">
        <f>INDEX(V232:AG232,1,MATCH(Parametres!$B$3,V$1:AG$1,0))*IF(OR(C232="L",C232="S",C232="I"),-1,1)</f>
        <v>#N/A</v>
      </c>
      <c r="AY232" s="598" t="s">
        <v>337</v>
      </c>
      <c r="AZ232" s="598" t="e">
        <f>+VLOOKUP($AJ232,Data_Validation!$A:$E,5,0)</f>
        <v>#N/A</v>
      </c>
    </row>
    <row r="233" spans="36:52" ht="15" customHeight="1">
      <c r="AJ233" s="1030">
        <f t="shared" si="12"/>
        <v>0</v>
      </c>
      <c r="AK233" s="1030">
        <f t="shared" si="12"/>
        <v>0</v>
      </c>
      <c r="AL233" s="1030" t="str">
        <f>IFERROR(INDEX(G233:R233,1,MATCH(Parametres!$B$3,G$1:R$1,0)-1)*IF(OR(F233="L",F233="S",F233="I"),-1,1),"")</f>
        <v/>
      </c>
      <c r="AM233" s="1030" t="e">
        <f t="shared" si="13"/>
        <v>#N/A</v>
      </c>
      <c r="AN233" s="1030" t="e">
        <f>INDEX(G233:R233,1,MATCH(Parametres!$B$3,G$1:R$1,0))*IF(OR(F233="L",F233="S",F233="I"),-1,1)</f>
        <v>#N/A</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t="str">
        <f>IFERROR(INDEX(V233:AG233,1,MATCH(Parametres!$B$3,V$1:AG$1,0)-1)*IF(OR(C233="L",C233="S",C233="I"),-1,1),"")</f>
        <v/>
      </c>
      <c r="AW233" s="1030" t="e">
        <f t="shared" si="15"/>
        <v>#N/A</v>
      </c>
      <c r="AX233" s="1030" t="e">
        <f>INDEX(V233:AG233,1,MATCH(Parametres!$B$3,V$1:AG$1,0))*IF(OR(C233="L",C233="S",C233="I"),-1,1)</f>
        <v>#N/A</v>
      </c>
      <c r="AY233" s="598" t="s">
        <v>337</v>
      </c>
      <c r="AZ233" s="598" t="e">
        <f>+VLOOKUP($AJ233,Data_Validation!$A:$E,5,0)</f>
        <v>#N/A</v>
      </c>
    </row>
    <row r="234" spans="36:52" ht="15.75" customHeight="1">
      <c r="AJ234" s="1030">
        <f t="shared" si="12"/>
        <v>0</v>
      </c>
      <c r="AK234" s="1030">
        <f t="shared" si="12"/>
        <v>0</v>
      </c>
      <c r="AL234" s="1030" t="str">
        <f>IFERROR(INDEX(G234:R234,1,MATCH(Parametres!$B$3,G$1:R$1,0)-1)*IF(OR(F234="L",F234="S",F234="I"),-1,1),"")</f>
        <v/>
      </c>
      <c r="AM234" s="1030" t="e">
        <f t="shared" si="13"/>
        <v>#N/A</v>
      </c>
      <c r="AN234" s="1030" t="e">
        <f>INDEX(G234:R234,1,MATCH(Parametres!$B$3,G$1:R$1,0))*IF(OR(F234="L",F234="S",F234="I"),-1,1)</f>
        <v>#N/A</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t="str">
        <f>IFERROR(INDEX(V234:AG234,1,MATCH(Parametres!$B$3,V$1:AG$1,0)-1)*IF(OR(C234="L",C234="S",C234="I"),-1,1),"")</f>
        <v/>
      </c>
      <c r="AW234" s="1030" t="e">
        <f t="shared" si="15"/>
        <v>#N/A</v>
      </c>
      <c r="AX234" s="1030" t="e">
        <f>INDEX(V234:AG234,1,MATCH(Parametres!$B$3,V$1:AG$1,0))*IF(OR(C234="L",C234="S",C234="I"),-1,1)</f>
        <v>#N/A</v>
      </c>
      <c r="AY234" s="598" t="s">
        <v>337</v>
      </c>
      <c r="AZ234" s="598" t="e">
        <f>+VLOOKUP($AJ234,Data_Validation!$A:$E,5,0)</f>
        <v>#N/A</v>
      </c>
    </row>
    <row r="235" spans="36:52" ht="15" customHeight="1">
      <c r="AJ235" s="1030">
        <f t="shared" si="12"/>
        <v>0</v>
      </c>
      <c r="AK235" s="1030">
        <f t="shared" si="12"/>
        <v>0</v>
      </c>
      <c r="AL235" s="1030" t="str">
        <f>IFERROR(INDEX(G235:R235,1,MATCH(Parametres!$B$3,G$1:R$1,0)-1)*IF(OR(F235="L",F235="S",F235="I"),-1,1),"")</f>
        <v/>
      </c>
      <c r="AM235" s="1030" t="e">
        <f t="shared" si="13"/>
        <v>#N/A</v>
      </c>
      <c r="AN235" s="1030" t="e">
        <f>INDEX(G235:R235,1,MATCH(Parametres!$B$3,G$1:R$1,0))*IF(OR(F235="L",F235="S",F235="I"),-1,1)</f>
        <v>#N/A</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t="str">
        <f>IFERROR(INDEX(V235:AG235,1,MATCH(Parametres!$B$3,V$1:AG$1,0)-1)*IF(OR(C235="L",C235="S",C235="I"),-1,1),"")</f>
        <v/>
      </c>
      <c r="AW235" s="1030" t="e">
        <f t="shared" si="15"/>
        <v>#N/A</v>
      </c>
      <c r="AX235" s="1030" t="e">
        <f>INDEX(V235:AG235,1,MATCH(Parametres!$B$3,V$1:AG$1,0))*IF(OR(C235="L",C235="S",C235="I"),-1,1)</f>
        <v>#N/A</v>
      </c>
      <c r="AY235" s="598" t="s">
        <v>337</v>
      </c>
      <c r="AZ235" s="598" t="e">
        <f>+VLOOKUP($AJ235,Data_Validation!$A:$E,5,0)</f>
        <v>#N/A</v>
      </c>
    </row>
    <row r="236" spans="36:52" ht="15" customHeight="1">
      <c r="AJ236" s="1030">
        <f t="shared" si="12"/>
        <v>0</v>
      </c>
      <c r="AK236" s="1030">
        <f t="shared" si="12"/>
        <v>0</v>
      </c>
      <c r="AL236" s="1030" t="str">
        <f>IFERROR(INDEX(G236:R236,1,MATCH(Parametres!$B$3,G$1:R$1,0)-1)*IF(OR(F236="L",F236="S",F236="I"),-1,1),"")</f>
        <v/>
      </c>
      <c r="AM236" s="1030" t="e">
        <f t="shared" si="13"/>
        <v>#N/A</v>
      </c>
      <c r="AN236" s="1030" t="e">
        <f>INDEX(G236:R236,1,MATCH(Parametres!$B$3,G$1:R$1,0))*IF(OR(F236="L",F236="S",F236="I"),-1,1)</f>
        <v>#N/A</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t="str">
        <f>IFERROR(INDEX(V236:AG236,1,MATCH(Parametres!$B$3,V$1:AG$1,0)-1)*IF(OR(C236="L",C236="S",C236="I"),-1,1),"")</f>
        <v/>
      </c>
      <c r="AW236" s="1030" t="e">
        <f t="shared" si="15"/>
        <v>#N/A</v>
      </c>
      <c r="AX236" s="1030" t="e">
        <f>INDEX(V236:AG236,1,MATCH(Parametres!$B$3,V$1:AG$1,0))*IF(OR(C236="L",C236="S",C236="I"),-1,1)</f>
        <v>#N/A</v>
      </c>
      <c r="AY236" s="598" t="s">
        <v>337</v>
      </c>
      <c r="AZ236" s="598" t="e">
        <f>+VLOOKUP($AJ236,Data_Validation!$A:$E,5,0)</f>
        <v>#N/A</v>
      </c>
    </row>
    <row r="237" spans="36:52" ht="15" customHeight="1">
      <c r="AJ237" s="1030">
        <f t="shared" si="12"/>
        <v>0</v>
      </c>
      <c r="AK237" s="1030">
        <f t="shared" si="12"/>
        <v>0</v>
      </c>
      <c r="AL237" s="1030" t="str">
        <f>IFERROR(INDEX(G237:R237,1,MATCH(Parametres!$B$3,G$1:R$1,0)-1)*IF(OR(F237="L",F237="S",F237="I"),-1,1),"")</f>
        <v/>
      </c>
      <c r="AM237" s="1030" t="e">
        <f t="shared" si="13"/>
        <v>#N/A</v>
      </c>
      <c r="AN237" s="1030" t="e">
        <f>INDEX(G237:R237,1,MATCH(Parametres!$B$3,G$1:R$1,0))*IF(OR(F237="L",F237="S",F237="I"),-1,1)</f>
        <v>#N/A</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t="str">
        <f>IFERROR(INDEX(V237:AG237,1,MATCH(Parametres!$B$3,V$1:AG$1,0)-1)*IF(OR(C237="L",C237="S",C237="I"),-1,1),"")</f>
        <v/>
      </c>
      <c r="AW237" s="1030" t="e">
        <f t="shared" si="15"/>
        <v>#N/A</v>
      </c>
      <c r="AX237" s="1030" t="e">
        <f>INDEX(V237:AG237,1,MATCH(Parametres!$B$3,V$1:AG$1,0))*IF(OR(C237="L",C237="S",C237="I"),-1,1)</f>
        <v>#N/A</v>
      </c>
      <c r="AY237" s="598" t="s">
        <v>337</v>
      </c>
      <c r="AZ237" s="598" t="e">
        <f>+VLOOKUP($AJ237,Data_Validation!$A:$E,5,0)</f>
        <v>#N/A</v>
      </c>
    </row>
    <row r="238" spans="36:52" ht="15.75" customHeight="1">
      <c r="AJ238" s="1030">
        <f t="shared" si="12"/>
        <v>0</v>
      </c>
      <c r="AK238" s="1030">
        <f t="shared" si="12"/>
        <v>0</v>
      </c>
      <c r="AL238" s="1030" t="str">
        <f>IFERROR(INDEX(G238:R238,1,MATCH(Parametres!$B$3,G$1:R$1,0)-1)*IF(OR(F238="L",F238="S",F238="I"),-1,1),"")</f>
        <v/>
      </c>
      <c r="AM238" s="1030" t="e">
        <f t="shared" si="13"/>
        <v>#N/A</v>
      </c>
      <c r="AN238" s="1030" t="e">
        <f>INDEX(G238:R238,1,MATCH(Parametres!$B$3,G$1:R$1,0))*IF(OR(F238="L",F238="S",F238="I"),-1,1)</f>
        <v>#N/A</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t="str">
        <f>IFERROR(INDEX(V238:AG238,1,MATCH(Parametres!$B$3,V$1:AG$1,0)-1)*IF(OR(C238="L",C238="S",C238="I"),-1,1),"")</f>
        <v/>
      </c>
      <c r="AW238" s="1030" t="e">
        <f t="shared" si="15"/>
        <v>#N/A</v>
      </c>
      <c r="AX238" s="1030" t="e">
        <f>INDEX(V238:AG238,1,MATCH(Parametres!$B$3,V$1:AG$1,0))*IF(OR(C238="L",C238="S",C238="I"),-1,1)</f>
        <v>#N/A</v>
      </c>
      <c r="AY238" s="598" t="s">
        <v>337</v>
      </c>
      <c r="AZ238" s="598" t="e">
        <f>+VLOOKUP($AJ238,Data_Validation!$A:$E,5,0)</f>
        <v>#N/A</v>
      </c>
    </row>
    <row r="239" spans="36:52" ht="15" customHeight="1">
      <c r="AJ239" s="1030">
        <f t="shared" si="12"/>
        <v>0</v>
      </c>
      <c r="AK239" s="1030">
        <f t="shared" si="12"/>
        <v>0</v>
      </c>
      <c r="AL239" s="1030" t="str">
        <f>IFERROR(INDEX(G239:R239,1,MATCH(Parametres!$B$3,G$1:R$1,0)-1)*IF(OR(F239="L",F239="S",F239="I"),-1,1),"")</f>
        <v/>
      </c>
      <c r="AM239" s="1030" t="e">
        <f t="shared" si="13"/>
        <v>#N/A</v>
      </c>
      <c r="AN239" s="1030" t="e">
        <f>INDEX(G239:R239,1,MATCH(Parametres!$B$3,G$1:R$1,0))*IF(OR(F239="L",F239="S",F239="I"),-1,1)</f>
        <v>#N/A</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t="str">
        <f>IFERROR(INDEX(V239:AG239,1,MATCH(Parametres!$B$3,V$1:AG$1,0)-1)*IF(OR(C239="L",C239="S",C239="I"),-1,1),"")</f>
        <v/>
      </c>
      <c r="AW239" s="1030" t="e">
        <f t="shared" si="15"/>
        <v>#N/A</v>
      </c>
      <c r="AX239" s="1030" t="e">
        <f>INDEX(V239:AG239,1,MATCH(Parametres!$B$3,V$1:AG$1,0))*IF(OR(C239="L",C239="S",C239="I"),-1,1)</f>
        <v>#N/A</v>
      </c>
      <c r="AY239" s="598" t="s">
        <v>337</v>
      </c>
      <c r="AZ239" s="598" t="e">
        <f>+VLOOKUP($AJ239,Data_Validation!$A:$E,5,0)</f>
        <v>#N/A</v>
      </c>
    </row>
    <row r="240" spans="36:52" ht="15" customHeight="1">
      <c r="AJ240" s="1030">
        <f t="shared" si="12"/>
        <v>0</v>
      </c>
      <c r="AK240" s="1030">
        <f t="shared" si="12"/>
        <v>0</v>
      </c>
      <c r="AL240" s="1030" t="str">
        <f>IFERROR(INDEX(G240:R240,1,MATCH(Parametres!$B$3,G$1:R$1,0)-1)*IF(OR(F240="L",F240="S",F240="I"),-1,1),"")</f>
        <v/>
      </c>
      <c r="AM240" s="1030" t="e">
        <f t="shared" si="13"/>
        <v>#N/A</v>
      </c>
      <c r="AN240" s="1030" t="e">
        <f>INDEX(G240:R240,1,MATCH(Parametres!$B$3,G$1:R$1,0))*IF(OR(F240="L",F240="S",F240="I"),-1,1)</f>
        <v>#N/A</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t="str">
        <f>IFERROR(INDEX(V240:AG240,1,MATCH(Parametres!$B$3,V$1:AG$1,0)-1)*IF(OR(C240="L",C240="S",C240="I"),-1,1),"")</f>
        <v/>
      </c>
      <c r="AW240" s="1030" t="e">
        <f t="shared" si="15"/>
        <v>#N/A</v>
      </c>
      <c r="AX240" s="1030" t="e">
        <f>INDEX(V240:AG240,1,MATCH(Parametres!$B$3,V$1:AG$1,0))*IF(OR(C240="L",C240="S",C240="I"),-1,1)</f>
        <v>#N/A</v>
      </c>
      <c r="AY240" s="598" t="s">
        <v>337</v>
      </c>
      <c r="AZ240" s="598" t="e">
        <f>+VLOOKUP($AJ240,Data_Validation!$A:$E,5,0)</f>
        <v>#N/A</v>
      </c>
    </row>
    <row r="241" spans="36:52" ht="15" customHeight="1">
      <c r="AJ241" s="1030">
        <f t="shared" si="12"/>
        <v>0</v>
      </c>
      <c r="AK241" s="1030">
        <f t="shared" si="12"/>
        <v>0</v>
      </c>
      <c r="AL241" s="1030" t="str">
        <f>IFERROR(INDEX(G241:R241,1,MATCH(Parametres!$B$3,G$1:R$1,0)-1)*IF(OR(F241="L",F241="S",F241="I"),-1,1),"")</f>
        <v/>
      </c>
      <c r="AM241" s="1030" t="e">
        <f t="shared" si="13"/>
        <v>#N/A</v>
      </c>
      <c r="AN241" s="1030" t="e">
        <f>INDEX(G241:R241,1,MATCH(Parametres!$B$3,G$1:R$1,0))*IF(OR(F241="L",F241="S",F241="I"),-1,1)</f>
        <v>#N/A</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t="str">
        <f>IFERROR(INDEX(V241:AG241,1,MATCH(Parametres!$B$3,V$1:AG$1,0)-1)*IF(OR(C241="L",C241="S",C241="I"),-1,1),"")</f>
        <v/>
      </c>
      <c r="AW241" s="1030" t="e">
        <f t="shared" si="15"/>
        <v>#N/A</v>
      </c>
      <c r="AX241" s="1030" t="e">
        <f>INDEX(V241:AG241,1,MATCH(Parametres!$B$3,V$1:AG$1,0))*IF(OR(C241="L",C241="S",C241="I"),-1,1)</f>
        <v>#N/A</v>
      </c>
      <c r="AY241" s="598" t="s">
        <v>337</v>
      </c>
      <c r="AZ241" s="598" t="e">
        <f>+VLOOKUP($AJ241,Data_Validation!$A:$E,5,0)</f>
        <v>#N/A</v>
      </c>
    </row>
    <row r="242" spans="36:52" ht="15" customHeight="1">
      <c r="AJ242" s="1030">
        <f t="shared" si="12"/>
        <v>0</v>
      </c>
      <c r="AK242" s="1030">
        <f t="shared" si="12"/>
        <v>0</v>
      </c>
      <c r="AL242" s="1030" t="str">
        <f>IFERROR(INDEX(G242:R242,1,MATCH(Parametres!$B$3,G$1:R$1,0)-1)*IF(OR(F242="L",F242="S",F242="I"),-1,1),"")</f>
        <v/>
      </c>
      <c r="AM242" s="1030" t="e">
        <f t="shared" si="13"/>
        <v>#N/A</v>
      </c>
      <c r="AN242" s="1030" t="e">
        <f>INDEX(G242:R242,1,MATCH(Parametres!$B$3,G$1:R$1,0))*IF(OR(F242="L",F242="S",F242="I"),-1,1)</f>
        <v>#N/A</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t="str">
        <f>IFERROR(INDEX(V242:AG242,1,MATCH(Parametres!$B$3,V$1:AG$1,0)-1)*IF(OR(C242="L",C242="S",C242="I"),-1,1),"")</f>
        <v/>
      </c>
      <c r="AW242" s="1030" t="e">
        <f t="shared" si="15"/>
        <v>#N/A</v>
      </c>
      <c r="AX242" s="1030" t="e">
        <f>INDEX(V242:AG242,1,MATCH(Parametres!$B$3,V$1:AG$1,0))*IF(OR(C242="L",C242="S",C242="I"),-1,1)</f>
        <v>#N/A</v>
      </c>
      <c r="AY242" s="598" t="s">
        <v>337</v>
      </c>
      <c r="AZ242" s="598" t="e">
        <f>+VLOOKUP($AJ242,Data_Validation!$A:$E,5,0)</f>
        <v>#N/A</v>
      </c>
    </row>
    <row r="243" spans="36:52" ht="15.75" customHeight="1">
      <c r="AJ243" s="1030">
        <f t="shared" si="12"/>
        <v>0</v>
      </c>
      <c r="AK243" s="1030">
        <f t="shared" si="12"/>
        <v>0</v>
      </c>
      <c r="AL243" s="1030" t="str">
        <f>IFERROR(INDEX(G243:R243,1,MATCH(Parametres!$B$3,G$1:R$1,0)-1)*IF(OR(F243="L",F243="S",F243="I"),-1,1),"")</f>
        <v/>
      </c>
      <c r="AM243" s="1030" t="e">
        <f t="shared" si="13"/>
        <v>#N/A</v>
      </c>
      <c r="AN243" s="1030" t="e">
        <f>INDEX(G243:R243,1,MATCH(Parametres!$B$3,G$1:R$1,0))*IF(OR(F243="L",F243="S",F243="I"),-1,1)</f>
        <v>#N/A</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t="str">
        <f>IFERROR(INDEX(V243:AG243,1,MATCH(Parametres!$B$3,V$1:AG$1,0)-1)*IF(OR(C243="L",C243="S",C243="I"),-1,1),"")</f>
        <v/>
      </c>
      <c r="AW243" s="1030" t="e">
        <f t="shared" si="15"/>
        <v>#N/A</v>
      </c>
      <c r="AX243" s="1030" t="e">
        <f>INDEX(V243:AG243,1,MATCH(Parametres!$B$3,V$1:AG$1,0))*IF(OR(C243="L",C243="S",C243="I"),-1,1)</f>
        <v>#N/A</v>
      </c>
      <c r="AY243" s="598" t="s">
        <v>337</v>
      </c>
      <c r="AZ243" s="598" t="e">
        <f>+VLOOKUP($AJ243,Data_Validation!$A:$E,5,0)</f>
        <v>#N/A</v>
      </c>
    </row>
    <row r="244" spans="36:52" ht="15" customHeight="1">
      <c r="AJ244" s="1030">
        <f t="shared" si="12"/>
        <v>0</v>
      </c>
      <c r="AK244" s="1030">
        <f t="shared" si="12"/>
        <v>0</v>
      </c>
      <c r="AL244" s="1030" t="str">
        <f>IFERROR(INDEX(G244:R244,1,MATCH(Parametres!$B$3,G$1:R$1,0)-1)*IF(OR(F244="L",F244="S",F244="I"),-1,1),"")</f>
        <v/>
      </c>
      <c r="AM244" s="1030" t="e">
        <f t="shared" si="13"/>
        <v>#N/A</v>
      </c>
      <c r="AN244" s="1030" t="e">
        <f>INDEX(G244:R244,1,MATCH(Parametres!$B$3,G$1:R$1,0))*IF(OR(F244="L",F244="S",F244="I"),-1,1)</f>
        <v>#N/A</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t="str">
        <f>IFERROR(INDEX(V244:AG244,1,MATCH(Parametres!$B$3,V$1:AG$1,0)-1)*IF(OR(C244="L",C244="S",C244="I"),-1,1),"")</f>
        <v/>
      </c>
      <c r="AW244" s="1030" t="e">
        <f t="shared" si="15"/>
        <v>#N/A</v>
      </c>
      <c r="AX244" s="1030" t="e">
        <f>INDEX(V244:AG244,1,MATCH(Parametres!$B$3,V$1:AG$1,0))*IF(OR(C244="L",C244="S",C244="I"),-1,1)</f>
        <v>#N/A</v>
      </c>
      <c r="AY244" s="598" t="s">
        <v>337</v>
      </c>
      <c r="AZ244" s="598" t="e">
        <f>+VLOOKUP($AJ244,Data_Validation!$A:$E,5,0)</f>
        <v>#N/A</v>
      </c>
    </row>
    <row r="245" spans="36:52" ht="15" customHeight="1">
      <c r="AJ245" s="1030">
        <f t="shared" si="12"/>
        <v>0</v>
      </c>
      <c r="AK245" s="1030">
        <f t="shared" si="12"/>
        <v>0</v>
      </c>
      <c r="AL245" s="1030" t="str">
        <f>IFERROR(INDEX(G245:R245,1,MATCH(Parametres!$B$3,G$1:R$1,0)-1)*IF(OR(F245="L",F245="S",F245="I"),-1,1),"")</f>
        <v/>
      </c>
      <c r="AM245" s="1030" t="e">
        <f t="shared" si="13"/>
        <v>#N/A</v>
      </c>
      <c r="AN245" s="1030" t="e">
        <f>INDEX(G245:R245,1,MATCH(Parametres!$B$3,G$1:R$1,0))*IF(OR(F245="L",F245="S",F245="I"),-1,1)</f>
        <v>#N/A</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t="str">
        <f>IFERROR(INDEX(V245:AG245,1,MATCH(Parametres!$B$3,V$1:AG$1,0)-1)*IF(OR(C245="L",C245="S",C245="I"),-1,1),"")</f>
        <v/>
      </c>
      <c r="AW245" s="1030" t="e">
        <f t="shared" si="15"/>
        <v>#N/A</v>
      </c>
      <c r="AX245" s="1030" t="e">
        <f>INDEX(V245:AG245,1,MATCH(Parametres!$B$3,V$1:AG$1,0))*IF(OR(C245="L",C245="S",C245="I"),-1,1)</f>
        <v>#N/A</v>
      </c>
      <c r="AY245" s="598" t="s">
        <v>337</v>
      </c>
      <c r="AZ245" s="598" t="e">
        <f>+VLOOKUP($AJ245,Data_Validation!$A:$E,5,0)</f>
        <v>#N/A</v>
      </c>
    </row>
    <row r="246" spans="36:52" ht="15" customHeight="1">
      <c r="AJ246" s="1030">
        <f t="shared" si="12"/>
        <v>0</v>
      </c>
      <c r="AK246" s="1030">
        <f t="shared" si="12"/>
        <v>0</v>
      </c>
      <c r="AL246" s="1030" t="str">
        <f>IFERROR(INDEX(G246:R246,1,MATCH(Parametres!$B$3,G$1:R$1,0)-1)*IF(OR(F246="L",F246="S",F246="I"),-1,1),"")</f>
        <v/>
      </c>
      <c r="AM246" s="1030" t="e">
        <f t="shared" si="13"/>
        <v>#N/A</v>
      </c>
      <c r="AN246" s="1030" t="e">
        <f>INDEX(G246:R246,1,MATCH(Parametres!$B$3,G$1:R$1,0))*IF(OR(F246="L",F246="S",F246="I"),-1,1)</f>
        <v>#N/A</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t="str">
        <f>IFERROR(INDEX(V246:AG246,1,MATCH(Parametres!$B$3,V$1:AG$1,0)-1)*IF(OR(C246="L",C246="S",C246="I"),-1,1),"")</f>
        <v/>
      </c>
      <c r="AW246" s="1030" t="e">
        <f t="shared" si="15"/>
        <v>#N/A</v>
      </c>
      <c r="AX246" s="1030" t="e">
        <f>INDEX(V246:AG246,1,MATCH(Parametres!$B$3,V$1:AG$1,0))*IF(OR(C246="L",C246="S",C246="I"),-1,1)</f>
        <v>#N/A</v>
      </c>
      <c r="AY246" s="598" t="s">
        <v>337</v>
      </c>
      <c r="AZ246" s="598" t="e">
        <f>+VLOOKUP($AJ246,Data_Validation!$A:$E,5,0)</f>
        <v>#N/A</v>
      </c>
    </row>
    <row r="247" spans="36:52" ht="15.75" customHeight="1">
      <c r="AJ247" s="1030">
        <f t="shared" si="12"/>
        <v>0</v>
      </c>
      <c r="AK247" s="1030">
        <f t="shared" si="12"/>
        <v>0</v>
      </c>
      <c r="AL247" s="1030" t="str">
        <f>IFERROR(INDEX(G247:R247,1,MATCH(Parametres!$B$3,G$1:R$1,0)-1)*IF(OR(F247="L",F247="S",F247="I"),-1,1),"")</f>
        <v/>
      </c>
      <c r="AM247" s="1030" t="e">
        <f t="shared" si="13"/>
        <v>#N/A</v>
      </c>
      <c r="AN247" s="1030" t="e">
        <f>INDEX(G247:R247,1,MATCH(Parametres!$B$3,G$1:R$1,0))*IF(OR(F247="L",F247="S",F247="I"),-1,1)</f>
        <v>#N/A</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t="str">
        <f>IFERROR(INDEX(V247:AG247,1,MATCH(Parametres!$B$3,V$1:AG$1,0)-1)*IF(OR(C247="L",C247="S",C247="I"),-1,1),"")</f>
        <v/>
      </c>
      <c r="AW247" s="1030" t="e">
        <f t="shared" si="15"/>
        <v>#N/A</v>
      </c>
      <c r="AX247" s="1030" t="e">
        <f>INDEX(V247:AG247,1,MATCH(Parametres!$B$3,V$1:AG$1,0))*IF(OR(C247="L",C247="S",C247="I"),-1,1)</f>
        <v>#N/A</v>
      </c>
      <c r="AY247" s="598" t="s">
        <v>337</v>
      </c>
      <c r="AZ247" s="598" t="e">
        <f>+VLOOKUP($AJ247,Data_Validation!$A:$E,5,0)</f>
        <v>#N/A</v>
      </c>
    </row>
    <row r="248" spans="36:52" ht="15" customHeight="1">
      <c r="AJ248" s="1030">
        <f t="shared" si="12"/>
        <v>0</v>
      </c>
      <c r="AK248" s="1030">
        <f t="shared" si="12"/>
        <v>0</v>
      </c>
      <c r="AL248" s="1030" t="str">
        <f>IFERROR(INDEX(G248:R248,1,MATCH(Parametres!$B$3,G$1:R$1,0)-1)*IF(OR(F248="L",F248="S",F248="I"),-1,1),"")</f>
        <v/>
      </c>
      <c r="AM248" s="1030" t="e">
        <f t="shared" si="13"/>
        <v>#N/A</v>
      </c>
      <c r="AN248" s="1030" t="e">
        <f>INDEX(G248:R248,1,MATCH(Parametres!$B$3,G$1:R$1,0))*IF(OR(F248="L",F248="S",F248="I"),-1,1)</f>
        <v>#N/A</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t="str">
        <f>IFERROR(INDEX(V248:AG248,1,MATCH(Parametres!$B$3,V$1:AG$1,0)-1)*IF(OR(C248="L",C248="S",C248="I"),-1,1),"")</f>
        <v/>
      </c>
      <c r="AW248" s="1030" t="e">
        <f t="shared" si="15"/>
        <v>#N/A</v>
      </c>
      <c r="AX248" s="1030" t="e">
        <f>INDEX(V248:AG248,1,MATCH(Parametres!$B$3,V$1:AG$1,0))*IF(OR(C248="L",C248="S",C248="I"),-1,1)</f>
        <v>#N/A</v>
      </c>
      <c r="AY248" s="598" t="s">
        <v>337</v>
      </c>
      <c r="AZ248" s="598" t="e">
        <f>+VLOOKUP($AJ248,Data_Validation!$A:$E,5,0)</f>
        <v>#N/A</v>
      </c>
    </row>
    <row r="249" spans="36:52" ht="15" customHeight="1">
      <c r="AJ249" s="1030">
        <f t="shared" si="12"/>
        <v>0</v>
      </c>
      <c r="AK249" s="1030">
        <f t="shared" si="12"/>
        <v>0</v>
      </c>
      <c r="AL249" s="1030" t="str">
        <f>IFERROR(INDEX(G249:R249,1,MATCH(Parametres!$B$3,G$1:R$1,0)-1)*IF(OR(F249="L",F249="S",F249="I"),-1,1),"")</f>
        <v/>
      </c>
      <c r="AM249" s="1030" t="e">
        <f t="shared" si="13"/>
        <v>#N/A</v>
      </c>
      <c r="AN249" s="1030" t="e">
        <f>INDEX(G249:R249,1,MATCH(Parametres!$B$3,G$1:R$1,0))*IF(OR(F249="L",F249="S",F249="I"),-1,1)</f>
        <v>#N/A</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t="str">
        <f>IFERROR(INDEX(V249:AG249,1,MATCH(Parametres!$B$3,V$1:AG$1,0)-1)*IF(OR(C249="L",C249="S",C249="I"),-1,1),"")</f>
        <v/>
      </c>
      <c r="AW249" s="1030" t="e">
        <f t="shared" si="15"/>
        <v>#N/A</v>
      </c>
      <c r="AX249" s="1030" t="e">
        <f>INDEX(V249:AG249,1,MATCH(Parametres!$B$3,V$1:AG$1,0))*IF(OR(C249="L",C249="S",C249="I"),-1,1)</f>
        <v>#N/A</v>
      </c>
      <c r="AY249" s="598" t="s">
        <v>337</v>
      </c>
      <c r="AZ249" s="598" t="e">
        <f>+VLOOKUP($AJ249,Data_Validation!$A:$E,5,0)</f>
        <v>#N/A</v>
      </c>
    </row>
    <row r="250" spans="36:52" ht="15" customHeight="1">
      <c r="AJ250" s="1030">
        <f t="shared" si="12"/>
        <v>0</v>
      </c>
      <c r="AK250" s="1030">
        <f t="shared" si="12"/>
        <v>0</v>
      </c>
      <c r="AL250" s="1030" t="str">
        <f>IFERROR(INDEX(G250:R250,1,MATCH(Parametres!$B$3,G$1:R$1,0)-1)*IF(OR(F250="L",F250="S",F250="I"),-1,1),"")</f>
        <v/>
      </c>
      <c r="AM250" s="1030" t="e">
        <f t="shared" si="13"/>
        <v>#N/A</v>
      </c>
      <c r="AN250" s="1030" t="e">
        <f>INDEX(G250:R250,1,MATCH(Parametres!$B$3,G$1:R$1,0))*IF(OR(F250="L",F250="S",F250="I"),-1,1)</f>
        <v>#N/A</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t="str">
        <f>IFERROR(INDEX(V250:AG250,1,MATCH(Parametres!$B$3,V$1:AG$1,0)-1)*IF(OR(C250="L",C250="S",C250="I"),-1,1),"")</f>
        <v/>
      </c>
      <c r="AW250" s="1030" t="e">
        <f t="shared" si="15"/>
        <v>#N/A</v>
      </c>
      <c r="AX250" s="1030" t="e">
        <f>INDEX(V250:AG250,1,MATCH(Parametres!$B$3,V$1:AG$1,0))*IF(OR(C250="L",C250="S",C250="I"),-1,1)</f>
        <v>#N/A</v>
      </c>
      <c r="AY250" s="598" t="s">
        <v>337</v>
      </c>
      <c r="AZ250" s="598" t="e">
        <f>+VLOOKUP($AJ250,Data_Validation!$A:$E,5,0)</f>
        <v>#N/A</v>
      </c>
    </row>
    <row r="251" spans="36:52" ht="15" customHeight="1">
      <c r="AJ251" s="1030">
        <f t="shared" si="12"/>
        <v>0</v>
      </c>
      <c r="AK251" s="1030">
        <f t="shared" si="12"/>
        <v>0</v>
      </c>
      <c r="AL251" s="1030" t="str">
        <f>IFERROR(INDEX(G251:R251,1,MATCH(Parametres!$B$3,G$1:R$1,0)-1)*IF(OR(F251="L",F251="S",F251="I"),-1,1),"")</f>
        <v/>
      </c>
      <c r="AM251" s="1030" t="e">
        <f t="shared" si="13"/>
        <v>#N/A</v>
      </c>
      <c r="AN251" s="1030" t="e">
        <f>INDEX(G251:R251,1,MATCH(Parametres!$B$3,G$1:R$1,0))*IF(OR(F251="L",F251="S",F251="I"),-1,1)</f>
        <v>#N/A</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t="str">
        <f>IFERROR(INDEX(V251:AG251,1,MATCH(Parametres!$B$3,V$1:AG$1,0)-1)*IF(OR(C251="L",C251="S",C251="I"),-1,1),"")</f>
        <v/>
      </c>
      <c r="AW251" s="1030" t="e">
        <f t="shared" si="15"/>
        <v>#N/A</v>
      </c>
      <c r="AX251" s="1030" t="e">
        <f>INDEX(V251:AG251,1,MATCH(Parametres!$B$3,V$1:AG$1,0))*IF(OR(C251="L",C251="S",C251="I"),-1,1)</f>
        <v>#N/A</v>
      </c>
      <c r="AY251" s="598" t="s">
        <v>337</v>
      </c>
      <c r="AZ251" s="598" t="e">
        <f>+VLOOKUP($AJ251,Data_Validation!$A:$E,5,0)</f>
        <v>#N/A</v>
      </c>
    </row>
    <row r="252" spans="36:52" ht="15.75" customHeight="1">
      <c r="AJ252" s="1030">
        <f t="shared" si="12"/>
        <v>0</v>
      </c>
      <c r="AK252" s="1030">
        <f t="shared" si="12"/>
        <v>0</v>
      </c>
      <c r="AL252" s="1030" t="str">
        <f>IFERROR(INDEX(G252:R252,1,MATCH(Parametres!$B$3,G$1:R$1,0)-1)*IF(OR(F252="L",F252="S",F252="I"),-1,1),"")</f>
        <v/>
      </c>
      <c r="AM252" s="1030" t="e">
        <f t="shared" si="13"/>
        <v>#N/A</v>
      </c>
      <c r="AN252" s="1030" t="e">
        <f>INDEX(G252:R252,1,MATCH(Parametres!$B$3,G$1:R$1,0))*IF(OR(F252="L",F252="S",F252="I"),-1,1)</f>
        <v>#N/A</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t="str">
        <f>IFERROR(INDEX(V252:AG252,1,MATCH(Parametres!$B$3,V$1:AG$1,0)-1)*IF(OR(C252="L",C252="S",C252="I"),-1,1),"")</f>
        <v/>
      </c>
      <c r="AW252" s="1030" t="e">
        <f t="shared" si="15"/>
        <v>#N/A</v>
      </c>
      <c r="AX252" s="1030" t="e">
        <f>INDEX(V252:AG252,1,MATCH(Parametres!$B$3,V$1:AG$1,0))*IF(OR(C252="L",C252="S",C252="I"),-1,1)</f>
        <v>#N/A</v>
      </c>
      <c r="AY252" s="598" t="s">
        <v>337</v>
      </c>
      <c r="AZ252" s="598" t="e">
        <f>+VLOOKUP($AJ252,Data_Validation!$A:$E,5,0)</f>
        <v>#N/A</v>
      </c>
    </row>
    <row r="253" spans="36:52" ht="15" customHeight="1">
      <c r="AJ253" s="1030">
        <f t="shared" si="12"/>
        <v>0</v>
      </c>
      <c r="AK253" s="1030">
        <f t="shared" si="12"/>
        <v>0</v>
      </c>
      <c r="AL253" s="1030" t="str">
        <f>IFERROR(INDEX(G253:R253,1,MATCH(Parametres!$B$3,G$1:R$1,0)-1)*IF(OR(F253="L",F253="S",F253="I"),-1,1),"")</f>
        <v/>
      </c>
      <c r="AM253" s="1030" t="e">
        <f t="shared" si="13"/>
        <v>#N/A</v>
      </c>
      <c r="AN253" s="1030" t="e">
        <f>INDEX(G253:R253,1,MATCH(Parametres!$B$3,G$1:R$1,0))*IF(OR(F253="L",F253="S",F253="I"),-1,1)</f>
        <v>#N/A</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t="str">
        <f>IFERROR(INDEX(V253:AG253,1,MATCH(Parametres!$B$3,V$1:AG$1,0)-1)*IF(OR(C253="L",C253="S",C253="I"),-1,1),"")</f>
        <v/>
      </c>
      <c r="AW253" s="1030" t="e">
        <f t="shared" si="15"/>
        <v>#N/A</v>
      </c>
      <c r="AX253" s="1030" t="e">
        <f>INDEX(V253:AG253,1,MATCH(Parametres!$B$3,V$1:AG$1,0))*IF(OR(C253="L",C253="S",C253="I"),-1,1)</f>
        <v>#N/A</v>
      </c>
      <c r="AY253" s="598" t="s">
        <v>337</v>
      </c>
      <c r="AZ253" s="598" t="e">
        <f>+VLOOKUP($AJ253,Data_Validation!$A:$E,5,0)</f>
        <v>#N/A</v>
      </c>
    </row>
    <row r="254" spans="36:52" ht="15" customHeight="1">
      <c r="AJ254" s="1030">
        <f t="shared" si="12"/>
        <v>0</v>
      </c>
      <c r="AK254" s="1030">
        <f t="shared" si="12"/>
        <v>0</v>
      </c>
      <c r="AL254" s="1030" t="str">
        <f>IFERROR(INDEX(G254:R254,1,MATCH(Parametres!$B$3,G$1:R$1,0)-1)*IF(OR(F254="L",F254="S",F254="I"),-1,1),"")</f>
        <v/>
      </c>
      <c r="AM254" s="1030" t="e">
        <f t="shared" si="13"/>
        <v>#N/A</v>
      </c>
      <c r="AN254" s="1030" t="e">
        <f>INDEX(G254:R254,1,MATCH(Parametres!$B$3,G$1:R$1,0))*IF(OR(F254="L",F254="S",F254="I"),-1,1)</f>
        <v>#N/A</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t="str">
        <f>IFERROR(INDEX(V254:AG254,1,MATCH(Parametres!$B$3,V$1:AG$1,0)-1)*IF(OR(C254="L",C254="S",C254="I"),-1,1),"")</f>
        <v/>
      </c>
      <c r="AW254" s="1030" t="e">
        <f t="shared" si="15"/>
        <v>#N/A</v>
      </c>
      <c r="AX254" s="1030" t="e">
        <f>INDEX(V254:AG254,1,MATCH(Parametres!$B$3,V$1:AG$1,0))*IF(OR(C254="L",C254="S",C254="I"),-1,1)</f>
        <v>#N/A</v>
      </c>
      <c r="AY254" s="598" t="s">
        <v>337</v>
      </c>
      <c r="AZ254" s="598" t="e">
        <f>+VLOOKUP($AJ254,Data_Validation!$A:$E,5,0)</f>
        <v>#N/A</v>
      </c>
    </row>
    <row r="255" spans="36:52" ht="15" customHeight="1">
      <c r="AJ255" s="1030">
        <f t="shared" si="12"/>
        <v>0</v>
      </c>
      <c r="AK255" s="1030">
        <f t="shared" si="12"/>
        <v>0</v>
      </c>
      <c r="AL255" s="1030" t="str">
        <f>IFERROR(INDEX(G255:R255,1,MATCH(Parametres!$B$3,G$1:R$1,0)-1)*IF(OR(F255="L",F255="S",F255="I"),-1,1),"")</f>
        <v/>
      </c>
      <c r="AM255" s="1030" t="e">
        <f t="shared" si="13"/>
        <v>#N/A</v>
      </c>
      <c r="AN255" s="1030" t="e">
        <f>INDEX(G255:R255,1,MATCH(Parametres!$B$3,G$1:R$1,0))*IF(OR(F255="L",F255="S",F255="I"),-1,1)</f>
        <v>#N/A</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t="str">
        <f>IFERROR(INDEX(V255:AG255,1,MATCH(Parametres!$B$3,V$1:AG$1,0)-1)*IF(OR(C255="L",C255="S",C255="I"),-1,1),"")</f>
        <v/>
      </c>
      <c r="AW255" s="1030" t="e">
        <f t="shared" si="15"/>
        <v>#N/A</v>
      </c>
      <c r="AX255" s="1030" t="e">
        <f>INDEX(V255:AG255,1,MATCH(Parametres!$B$3,V$1:AG$1,0))*IF(OR(C255="L",C255="S",C255="I"),-1,1)</f>
        <v>#N/A</v>
      </c>
      <c r="AY255" s="598" t="s">
        <v>337</v>
      </c>
      <c r="AZ255" s="598" t="e">
        <f>+VLOOKUP($AJ255,Data_Validation!$A:$E,5,0)</f>
        <v>#N/A</v>
      </c>
    </row>
    <row r="256" spans="36:52" ht="15.75" customHeight="1">
      <c r="AJ256" s="1030">
        <f t="shared" si="12"/>
        <v>0</v>
      </c>
      <c r="AK256" s="1030">
        <f t="shared" si="12"/>
        <v>0</v>
      </c>
      <c r="AL256" s="1030" t="str">
        <f>IFERROR(INDEX(G256:R256,1,MATCH(Parametres!$B$3,G$1:R$1,0)-1)*IF(OR(F256="L",F256="S",F256="I"),-1,1),"")</f>
        <v/>
      </c>
      <c r="AM256" s="1030" t="e">
        <f t="shared" si="13"/>
        <v>#N/A</v>
      </c>
      <c r="AN256" s="1030" t="e">
        <f>INDEX(G256:R256,1,MATCH(Parametres!$B$3,G$1:R$1,0))*IF(OR(F256="L",F256="S",F256="I"),-1,1)</f>
        <v>#N/A</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t="str">
        <f>IFERROR(INDEX(V256:AG256,1,MATCH(Parametres!$B$3,V$1:AG$1,0)-1)*IF(OR(C256="L",C256="S",C256="I"),-1,1),"")</f>
        <v/>
      </c>
      <c r="AW256" s="1030" t="e">
        <f t="shared" si="15"/>
        <v>#N/A</v>
      </c>
      <c r="AX256" s="1030" t="e">
        <f>INDEX(V256:AG256,1,MATCH(Parametres!$B$3,V$1:AG$1,0))*IF(OR(C256="L",C256="S",C256="I"),-1,1)</f>
        <v>#N/A</v>
      </c>
      <c r="AY256" s="598" t="s">
        <v>337</v>
      </c>
      <c r="AZ256" s="598" t="e">
        <f>+VLOOKUP($AJ256,Data_Validation!$A:$E,5,0)</f>
        <v>#N/A</v>
      </c>
    </row>
    <row r="257" spans="36:52" ht="15" customHeight="1">
      <c r="AJ257" s="1030">
        <f t="shared" si="12"/>
        <v>0</v>
      </c>
      <c r="AK257" s="1030">
        <f t="shared" si="12"/>
        <v>0</v>
      </c>
      <c r="AL257" s="1030" t="str">
        <f>IFERROR(INDEX(G257:R257,1,MATCH(Parametres!$B$3,G$1:R$1,0)-1)*IF(OR(F257="L",F257="S",F257="I"),-1,1),"")</f>
        <v/>
      </c>
      <c r="AM257" s="1030" t="e">
        <f t="shared" si="13"/>
        <v>#N/A</v>
      </c>
      <c r="AN257" s="1030" t="e">
        <f>INDEX(G257:R257,1,MATCH(Parametres!$B$3,G$1:R$1,0))*IF(OR(F257="L",F257="S",F257="I"),-1,1)</f>
        <v>#N/A</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t="str">
        <f>IFERROR(INDEX(V257:AG257,1,MATCH(Parametres!$B$3,V$1:AG$1,0)-1)*IF(OR(C257="L",C257="S",C257="I"),-1,1),"")</f>
        <v/>
      </c>
      <c r="AW257" s="1030" t="e">
        <f t="shared" si="15"/>
        <v>#N/A</v>
      </c>
      <c r="AX257" s="1030" t="e">
        <f>INDEX(V257:AG257,1,MATCH(Parametres!$B$3,V$1:AG$1,0))*IF(OR(C257="L",C257="S",C257="I"),-1,1)</f>
        <v>#N/A</v>
      </c>
      <c r="AY257" s="598" t="s">
        <v>337</v>
      </c>
      <c r="AZ257" s="598" t="e">
        <f>+VLOOKUP($AJ257,Data_Validation!$A:$E,5,0)</f>
        <v>#N/A</v>
      </c>
    </row>
    <row r="258" spans="36:52" ht="15" customHeight="1">
      <c r="AJ258" s="1030">
        <f t="shared" si="12"/>
        <v>0</v>
      </c>
      <c r="AK258" s="1030">
        <f t="shared" si="12"/>
        <v>0</v>
      </c>
      <c r="AL258" s="1030" t="str">
        <f>IFERROR(INDEX(G258:R258,1,MATCH(Parametres!$B$3,G$1:R$1,0)-1)*IF(OR(F258="L",F258="S",F258="I"),-1,1),"")</f>
        <v/>
      </c>
      <c r="AM258" s="1030" t="e">
        <f t="shared" si="13"/>
        <v>#N/A</v>
      </c>
      <c r="AN258" s="1030" t="e">
        <f>INDEX(G258:R258,1,MATCH(Parametres!$B$3,G$1:R$1,0))*IF(OR(F258="L",F258="S",F258="I"),-1,1)</f>
        <v>#N/A</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t="str">
        <f>IFERROR(INDEX(V258:AG258,1,MATCH(Parametres!$B$3,V$1:AG$1,0)-1)*IF(OR(C258="L",C258="S",C258="I"),-1,1),"")</f>
        <v/>
      </c>
      <c r="AW258" s="1030" t="e">
        <f t="shared" si="15"/>
        <v>#N/A</v>
      </c>
      <c r="AX258" s="1030" t="e">
        <f>INDEX(V258:AG258,1,MATCH(Parametres!$B$3,V$1:AG$1,0))*IF(OR(C258="L",C258="S",C258="I"),-1,1)</f>
        <v>#N/A</v>
      </c>
      <c r="AY258" s="598" t="s">
        <v>337</v>
      </c>
      <c r="AZ258" s="598" t="e">
        <f>+VLOOKUP($AJ258,Data_Validation!$A:$E,5,0)</f>
        <v>#N/A</v>
      </c>
    </row>
    <row r="259" spans="36:52" ht="15" customHeight="1">
      <c r="AJ259" s="1030">
        <f t="shared" si="12"/>
        <v>0</v>
      </c>
      <c r="AK259" s="1030">
        <f t="shared" si="12"/>
        <v>0</v>
      </c>
      <c r="AL259" s="1030" t="str">
        <f>IFERROR(INDEX(G259:R259,1,MATCH(Parametres!$B$3,G$1:R$1,0)-1)*IF(OR(F259="L",F259="S",F259="I"),-1,1),"")</f>
        <v/>
      </c>
      <c r="AM259" s="1030" t="e">
        <f t="shared" si="13"/>
        <v>#N/A</v>
      </c>
      <c r="AN259" s="1030" t="e">
        <f>INDEX(G259:R259,1,MATCH(Parametres!$B$3,G$1:R$1,0))*IF(OR(F259="L",F259="S",F259="I"),-1,1)</f>
        <v>#N/A</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t="str">
        <f>IFERROR(INDEX(V259:AG259,1,MATCH(Parametres!$B$3,V$1:AG$1,0)-1)*IF(OR(C259="L",C259="S",C259="I"),-1,1),"")</f>
        <v/>
      </c>
      <c r="AW259" s="1030" t="e">
        <f t="shared" si="15"/>
        <v>#N/A</v>
      </c>
      <c r="AX259" s="1030" t="e">
        <f>INDEX(V259:AG259,1,MATCH(Parametres!$B$3,V$1:AG$1,0))*IF(OR(C259="L",C259="S",C259="I"),-1,1)</f>
        <v>#N/A</v>
      </c>
      <c r="AY259" s="598" t="s">
        <v>337</v>
      </c>
      <c r="AZ259" s="598" t="e">
        <f>+VLOOKUP($AJ259,Data_Validation!$A:$E,5,0)</f>
        <v>#N/A</v>
      </c>
    </row>
    <row r="260" spans="36:52" ht="15" customHeight="1">
      <c r="AJ260" s="1030">
        <f t="shared" ref="AJ260:AK323" si="16">C260</f>
        <v>0</v>
      </c>
      <c r="AK260" s="1030">
        <f t="shared" si="16"/>
        <v>0</v>
      </c>
      <c r="AL260" s="1030" t="str">
        <f>IFERROR(INDEX(G260:R260,1,MATCH(Parametres!$B$3,G$1:R$1,0)-1)*IF(OR(F260="L",F260="S",F260="I"),-1,1),"")</f>
        <v/>
      </c>
      <c r="AM260" s="1030" t="e">
        <f t="shared" ref="AM260:AM323" si="17">AN260-N(AL260)</f>
        <v>#N/A</v>
      </c>
      <c r="AN260" s="1030" t="e">
        <f>INDEX(G260:R260,1,MATCH(Parametres!$B$3,G$1:R$1,0))*IF(OR(F260="L",F260="S",F260="I"),-1,1)</f>
        <v>#N/A</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t="str">
        <f>IFERROR(INDEX(V260:AG260,1,MATCH(Parametres!$B$3,V$1:AG$1,0)-1)*IF(OR(C260="L",C260="S",C260="I"),-1,1),"")</f>
        <v/>
      </c>
      <c r="AW260" s="1030" t="e">
        <f t="shared" ref="AW260:AW323" si="19">AX260-AV260</f>
        <v>#N/A</v>
      </c>
      <c r="AX260" s="1030" t="e">
        <f>INDEX(V260:AG260,1,MATCH(Parametres!$B$3,V$1:AG$1,0))*IF(OR(C260="L",C260="S",C260="I"),-1,1)</f>
        <v>#N/A</v>
      </c>
      <c r="AY260" s="598" t="s">
        <v>337</v>
      </c>
      <c r="AZ260" s="598" t="e">
        <f>+VLOOKUP($AJ260,Data_Validation!$A:$E,5,0)</f>
        <v>#N/A</v>
      </c>
    </row>
    <row r="261" spans="36:52" ht="15" customHeight="1">
      <c r="AJ261" s="1030">
        <f t="shared" si="16"/>
        <v>0</v>
      </c>
      <c r="AK261" s="1030">
        <f t="shared" si="16"/>
        <v>0</v>
      </c>
      <c r="AL261" s="1030" t="str">
        <f>IFERROR(INDEX(G261:R261,1,MATCH(Parametres!$B$3,G$1:R$1,0)-1)*IF(OR(F261="L",F261="S",F261="I"),-1,1),"")</f>
        <v/>
      </c>
      <c r="AM261" s="1030" t="e">
        <f t="shared" si="17"/>
        <v>#N/A</v>
      </c>
      <c r="AN261" s="1030" t="e">
        <f>INDEX(G261:R261,1,MATCH(Parametres!$B$3,G$1:R$1,0))*IF(OR(F261="L",F261="S",F261="I"),-1,1)</f>
        <v>#N/A</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t="str">
        <f>IFERROR(INDEX(V261:AG261,1,MATCH(Parametres!$B$3,V$1:AG$1,0)-1)*IF(OR(C261="L",C261="S",C261="I"),-1,1),"")</f>
        <v/>
      </c>
      <c r="AW261" s="1030" t="e">
        <f t="shared" si="19"/>
        <v>#N/A</v>
      </c>
      <c r="AX261" s="1030" t="e">
        <f>INDEX(V261:AG261,1,MATCH(Parametres!$B$3,V$1:AG$1,0))*IF(OR(C261="L",C261="S",C261="I"),-1,1)</f>
        <v>#N/A</v>
      </c>
      <c r="AY261" s="598" t="s">
        <v>337</v>
      </c>
      <c r="AZ261" s="598" t="e">
        <f>+VLOOKUP($AJ261,Data_Validation!$A:$E,5,0)</f>
        <v>#N/A</v>
      </c>
    </row>
    <row r="262" spans="36:52" ht="15.75" customHeight="1">
      <c r="AJ262" s="1030">
        <f t="shared" si="16"/>
        <v>0</v>
      </c>
      <c r="AK262" s="1030">
        <f t="shared" si="16"/>
        <v>0</v>
      </c>
      <c r="AL262" s="1030" t="str">
        <f>IFERROR(INDEX(G262:R262,1,MATCH(Parametres!$B$3,G$1:R$1,0)-1)*IF(OR(F262="L",F262="S",F262="I"),-1,1),"")</f>
        <v/>
      </c>
      <c r="AM262" s="1030" t="e">
        <f t="shared" si="17"/>
        <v>#N/A</v>
      </c>
      <c r="AN262" s="1030" t="e">
        <f>INDEX(G262:R262,1,MATCH(Parametres!$B$3,G$1:R$1,0))*IF(OR(F262="L",F262="S",F262="I"),-1,1)</f>
        <v>#N/A</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t="str">
        <f>IFERROR(INDEX(V262:AG262,1,MATCH(Parametres!$B$3,V$1:AG$1,0)-1)*IF(OR(C262="L",C262="S",C262="I"),-1,1),"")</f>
        <v/>
      </c>
      <c r="AW262" s="1030" t="e">
        <f t="shared" si="19"/>
        <v>#N/A</v>
      </c>
      <c r="AX262" s="1030" t="e">
        <f>INDEX(V262:AG262,1,MATCH(Parametres!$B$3,V$1:AG$1,0))*IF(OR(C262="L",C262="S",C262="I"),-1,1)</f>
        <v>#N/A</v>
      </c>
      <c r="AY262" s="598" t="s">
        <v>337</v>
      </c>
      <c r="AZ262" s="598" t="e">
        <f>+VLOOKUP($AJ262,Data_Validation!$A:$E,5,0)</f>
        <v>#N/A</v>
      </c>
    </row>
    <row r="263" spans="36:52" ht="15" customHeight="1">
      <c r="AJ263" s="1030">
        <f t="shared" si="16"/>
        <v>0</v>
      </c>
      <c r="AK263" s="1030">
        <f t="shared" si="16"/>
        <v>0</v>
      </c>
      <c r="AL263" s="1030" t="str">
        <f>IFERROR(INDEX(G263:R263,1,MATCH(Parametres!$B$3,G$1:R$1,0)-1)*IF(OR(F263="L",F263="S",F263="I"),-1,1),"")</f>
        <v/>
      </c>
      <c r="AM263" s="1030" t="e">
        <f t="shared" si="17"/>
        <v>#N/A</v>
      </c>
      <c r="AN263" s="1030" t="e">
        <f>INDEX(G263:R263,1,MATCH(Parametres!$B$3,G$1:R$1,0))*IF(OR(F263="L",F263="S",F263="I"),-1,1)</f>
        <v>#N/A</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t="str">
        <f>IFERROR(INDEX(V263:AG263,1,MATCH(Parametres!$B$3,V$1:AG$1,0)-1)*IF(OR(C263="L",C263="S",C263="I"),-1,1),"")</f>
        <v/>
      </c>
      <c r="AW263" s="1030" t="e">
        <f t="shared" si="19"/>
        <v>#N/A</v>
      </c>
      <c r="AX263" s="1030" t="e">
        <f>INDEX(V263:AG263,1,MATCH(Parametres!$B$3,V$1:AG$1,0))*IF(OR(C263="L",C263="S",C263="I"),-1,1)</f>
        <v>#N/A</v>
      </c>
      <c r="AY263" s="598" t="s">
        <v>337</v>
      </c>
      <c r="AZ263" s="598" t="e">
        <f>+VLOOKUP($AJ263,Data_Validation!$A:$E,5,0)</f>
        <v>#N/A</v>
      </c>
    </row>
    <row r="264" spans="36:52" ht="15" customHeight="1">
      <c r="AJ264" s="1030">
        <f t="shared" si="16"/>
        <v>0</v>
      </c>
      <c r="AK264" s="1030">
        <f t="shared" si="16"/>
        <v>0</v>
      </c>
      <c r="AL264" s="1030" t="str">
        <f>IFERROR(INDEX(G264:R264,1,MATCH(Parametres!$B$3,G$1:R$1,0)-1)*IF(OR(F264="L",F264="S",F264="I"),-1,1),"")</f>
        <v/>
      </c>
      <c r="AM264" s="1030" t="e">
        <f t="shared" si="17"/>
        <v>#N/A</v>
      </c>
      <c r="AN264" s="1030" t="e">
        <f>INDEX(G264:R264,1,MATCH(Parametres!$B$3,G$1:R$1,0))*IF(OR(F264="L",F264="S",F264="I"),-1,1)</f>
        <v>#N/A</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t="str">
        <f>IFERROR(INDEX(V264:AG264,1,MATCH(Parametres!$B$3,V$1:AG$1,0)-1)*IF(OR(C264="L",C264="S",C264="I"),-1,1),"")</f>
        <v/>
      </c>
      <c r="AW264" s="1030" t="e">
        <f t="shared" si="19"/>
        <v>#N/A</v>
      </c>
      <c r="AX264" s="1030" t="e">
        <f>INDEX(V264:AG264,1,MATCH(Parametres!$B$3,V$1:AG$1,0))*IF(OR(C264="L",C264="S",C264="I"),-1,1)</f>
        <v>#N/A</v>
      </c>
      <c r="AY264" s="598" t="s">
        <v>337</v>
      </c>
      <c r="AZ264" s="598" t="e">
        <f>+VLOOKUP($AJ264,Data_Validation!$A:$E,5,0)</f>
        <v>#N/A</v>
      </c>
    </row>
    <row r="265" spans="36:52" ht="15" customHeight="1">
      <c r="AJ265" s="1030">
        <f t="shared" si="16"/>
        <v>0</v>
      </c>
      <c r="AK265" s="1030">
        <f t="shared" si="16"/>
        <v>0</v>
      </c>
      <c r="AL265" s="1030" t="str">
        <f>IFERROR(INDEX(G265:R265,1,MATCH(Parametres!$B$3,G$1:R$1,0)-1)*IF(OR(F265="L",F265="S",F265="I"),-1,1),"")</f>
        <v/>
      </c>
      <c r="AM265" s="1030" t="e">
        <f t="shared" si="17"/>
        <v>#N/A</v>
      </c>
      <c r="AN265" s="1030" t="e">
        <f>INDEX(G265:R265,1,MATCH(Parametres!$B$3,G$1:R$1,0))*IF(OR(F265="L",F265="S",F265="I"),-1,1)</f>
        <v>#N/A</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t="str">
        <f>IFERROR(INDEX(V265:AG265,1,MATCH(Parametres!$B$3,V$1:AG$1,0)-1)*IF(OR(C265="L",C265="S",C265="I"),-1,1),"")</f>
        <v/>
      </c>
      <c r="AW265" s="1030" t="e">
        <f t="shared" si="19"/>
        <v>#N/A</v>
      </c>
      <c r="AX265" s="1030" t="e">
        <f>INDEX(V265:AG265,1,MATCH(Parametres!$B$3,V$1:AG$1,0))*IF(OR(C265="L",C265="S",C265="I"),-1,1)</f>
        <v>#N/A</v>
      </c>
      <c r="AY265" s="598" t="s">
        <v>337</v>
      </c>
      <c r="AZ265" s="598" t="e">
        <f>+VLOOKUP($AJ265,Data_Validation!$A:$E,5,0)</f>
        <v>#N/A</v>
      </c>
    </row>
    <row r="266" spans="36:52" ht="15" customHeight="1">
      <c r="AJ266" s="1030">
        <f t="shared" si="16"/>
        <v>0</v>
      </c>
      <c r="AK266" s="1030">
        <f t="shared" si="16"/>
        <v>0</v>
      </c>
      <c r="AL266" s="1030" t="str">
        <f>IFERROR(INDEX(G266:R266,1,MATCH(Parametres!$B$3,G$1:R$1,0)-1)*IF(OR(F266="L",F266="S",F266="I"),-1,1),"")</f>
        <v/>
      </c>
      <c r="AM266" s="1030" t="e">
        <f t="shared" si="17"/>
        <v>#N/A</v>
      </c>
      <c r="AN266" s="1030" t="e">
        <f>INDEX(G266:R266,1,MATCH(Parametres!$B$3,G$1:R$1,0))*IF(OR(F266="L",F266="S",F266="I"),-1,1)</f>
        <v>#N/A</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t="str">
        <f>IFERROR(INDEX(V266:AG266,1,MATCH(Parametres!$B$3,V$1:AG$1,0)-1)*IF(OR(C266="L",C266="S",C266="I"),-1,1),"")</f>
        <v/>
      </c>
      <c r="AW266" s="1030" t="e">
        <f t="shared" si="19"/>
        <v>#N/A</v>
      </c>
      <c r="AX266" s="1030" t="e">
        <f>INDEX(V266:AG266,1,MATCH(Parametres!$B$3,V$1:AG$1,0))*IF(OR(C266="L",C266="S",C266="I"),-1,1)</f>
        <v>#N/A</v>
      </c>
      <c r="AY266" s="598" t="s">
        <v>337</v>
      </c>
      <c r="AZ266" s="598" t="e">
        <f>+VLOOKUP($AJ266,Data_Validation!$A:$E,5,0)</f>
        <v>#N/A</v>
      </c>
    </row>
    <row r="267" spans="36:52" ht="15" customHeight="1">
      <c r="AJ267" s="1030">
        <f t="shared" si="16"/>
        <v>0</v>
      </c>
      <c r="AK267" s="1030">
        <f t="shared" si="16"/>
        <v>0</v>
      </c>
      <c r="AL267" s="1030" t="str">
        <f>IFERROR(INDEX(G267:R267,1,MATCH(Parametres!$B$3,G$1:R$1,0)-1)*IF(OR(F267="L",F267="S",F267="I"),-1,1),"")</f>
        <v/>
      </c>
      <c r="AM267" s="1030" t="e">
        <f t="shared" si="17"/>
        <v>#N/A</v>
      </c>
      <c r="AN267" s="1030" t="e">
        <f>INDEX(G267:R267,1,MATCH(Parametres!$B$3,G$1:R$1,0))*IF(OR(F267="L",F267="S",F267="I"),-1,1)</f>
        <v>#N/A</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t="str">
        <f>IFERROR(INDEX(V267:AG267,1,MATCH(Parametres!$B$3,V$1:AG$1,0)-1)*IF(OR(C267="L",C267="S",C267="I"),-1,1),"")</f>
        <v/>
      </c>
      <c r="AW267" s="1030" t="e">
        <f t="shared" si="19"/>
        <v>#N/A</v>
      </c>
      <c r="AX267" s="1030" t="e">
        <f>INDEX(V267:AG267,1,MATCH(Parametres!$B$3,V$1:AG$1,0))*IF(OR(C267="L",C267="S",C267="I"),-1,1)</f>
        <v>#N/A</v>
      </c>
      <c r="AY267" s="598" t="s">
        <v>337</v>
      </c>
      <c r="AZ267" s="598" t="e">
        <f>+VLOOKUP($AJ267,Data_Validation!$A:$E,5,0)</f>
        <v>#N/A</v>
      </c>
    </row>
    <row r="268" spans="36:52" ht="15" customHeight="1">
      <c r="AJ268" s="1030">
        <f t="shared" si="16"/>
        <v>0</v>
      </c>
      <c r="AK268" s="1030">
        <f t="shared" si="16"/>
        <v>0</v>
      </c>
      <c r="AL268" s="1030" t="str">
        <f>IFERROR(INDEX(G268:R268,1,MATCH(Parametres!$B$3,G$1:R$1,0)-1)*IF(OR(F268="L",F268="S",F268="I"),-1,1),"")</f>
        <v/>
      </c>
      <c r="AM268" s="1030" t="e">
        <f t="shared" si="17"/>
        <v>#N/A</v>
      </c>
      <c r="AN268" s="1030" t="e">
        <f>INDEX(G268:R268,1,MATCH(Parametres!$B$3,G$1:R$1,0))*IF(OR(F268="L",F268="S",F268="I"),-1,1)</f>
        <v>#N/A</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t="str">
        <f>IFERROR(INDEX(V268:AG268,1,MATCH(Parametres!$B$3,V$1:AG$1,0)-1)*IF(OR(C268="L",C268="S",C268="I"),-1,1),"")</f>
        <v/>
      </c>
      <c r="AW268" s="1030" t="e">
        <f t="shared" si="19"/>
        <v>#N/A</v>
      </c>
      <c r="AX268" s="1030" t="e">
        <f>INDEX(V268:AG268,1,MATCH(Parametres!$B$3,V$1:AG$1,0))*IF(OR(C268="L",C268="S",C268="I"),-1,1)</f>
        <v>#N/A</v>
      </c>
      <c r="AY268" s="598" t="s">
        <v>337</v>
      </c>
      <c r="AZ268" s="598" t="e">
        <f>+VLOOKUP($AJ268,Data_Validation!$A:$E,5,0)</f>
        <v>#N/A</v>
      </c>
    </row>
    <row r="269" spans="36:52" ht="15" customHeight="1">
      <c r="AJ269" s="1030">
        <f t="shared" si="16"/>
        <v>0</v>
      </c>
      <c r="AK269" s="1030">
        <f t="shared" si="16"/>
        <v>0</v>
      </c>
      <c r="AL269" s="1030" t="str">
        <f>IFERROR(INDEX(G269:R269,1,MATCH(Parametres!$B$3,G$1:R$1,0)-1)*IF(OR(F269="L",F269="S",F269="I"),-1,1),"")</f>
        <v/>
      </c>
      <c r="AM269" s="1030" t="e">
        <f t="shared" si="17"/>
        <v>#N/A</v>
      </c>
      <c r="AN269" s="1030" t="e">
        <f>INDEX(G269:R269,1,MATCH(Parametres!$B$3,G$1:R$1,0))*IF(OR(F269="L",F269="S",F269="I"),-1,1)</f>
        <v>#N/A</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t="str">
        <f>IFERROR(INDEX(V269:AG269,1,MATCH(Parametres!$B$3,V$1:AG$1,0)-1)*IF(OR(C269="L",C269="S",C269="I"),-1,1),"")</f>
        <v/>
      </c>
      <c r="AW269" s="1030" t="e">
        <f t="shared" si="19"/>
        <v>#N/A</v>
      </c>
      <c r="AX269" s="1030" t="e">
        <f>INDEX(V269:AG269,1,MATCH(Parametres!$B$3,V$1:AG$1,0))*IF(OR(C269="L",C269="S",C269="I"),-1,1)</f>
        <v>#N/A</v>
      </c>
      <c r="AY269" s="598" t="s">
        <v>337</v>
      </c>
      <c r="AZ269" s="598" t="e">
        <f>+VLOOKUP($AJ269,Data_Validation!$A:$E,5,0)</f>
        <v>#N/A</v>
      </c>
    </row>
    <row r="270" spans="36:52" ht="15" customHeight="1">
      <c r="AJ270" s="1030">
        <f t="shared" si="16"/>
        <v>0</v>
      </c>
      <c r="AK270" s="1030">
        <f t="shared" si="16"/>
        <v>0</v>
      </c>
      <c r="AL270" s="1030" t="str">
        <f>IFERROR(INDEX(G270:R270,1,MATCH(Parametres!$B$3,G$1:R$1,0)-1)*IF(OR(F270="L",F270="S",F270="I"),-1,1),"")</f>
        <v/>
      </c>
      <c r="AM270" s="1030" t="e">
        <f t="shared" si="17"/>
        <v>#N/A</v>
      </c>
      <c r="AN270" s="1030" t="e">
        <f>INDEX(G270:R270,1,MATCH(Parametres!$B$3,G$1:R$1,0))*IF(OR(F270="L",F270="S",F270="I"),-1,1)</f>
        <v>#N/A</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t="str">
        <f>IFERROR(INDEX(V270:AG270,1,MATCH(Parametres!$B$3,V$1:AG$1,0)-1)*IF(OR(C270="L",C270="S",C270="I"),-1,1),"")</f>
        <v/>
      </c>
      <c r="AW270" s="1030" t="e">
        <f t="shared" si="19"/>
        <v>#N/A</v>
      </c>
      <c r="AX270" s="1030" t="e">
        <f>INDEX(V270:AG270,1,MATCH(Parametres!$B$3,V$1:AG$1,0))*IF(OR(C270="L",C270="S",C270="I"),-1,1)</f>
        <v>#N/A</v>
      </c>
      <c r="AY270" s="598" t="s">
        <v>337</v>
      </c>
      <c r="AZ270" s="598" t="e">
        <f>+VLOOKUP($AJ270,Data_Validation!$A:$E,5,0)</f>
        <v>#N/A</v>
      </c>
    </row>
    <row r="271" spans="36:52" ht="15" customHeight="1">
      <c r="AJ271" s="1030">
        <f t="shared" si="16"/>
        <v>0</v>
      </c>
      <c r="AK271" s="1030">
        <f t="shared" si="16"/>
        <v>0</v>
      </c>
      <c r="AL271" s="1030" t="str">
        <f>IFERROR(INDEX(G271:R271,1,MATCH(Parametres!$B$3,G$1:R$1,0)-1)*IF(OR(F271="L",F271="S",F271="I"),-1,1),"")</f>
        <v/>
      </c>
      <c r="AM271" s="1030" t="e">
        <f t="shared" si="17"/>
        <v>#N/A</v>
      </c>
      <c r="AN271" s="1030" t="e">
        <f>INDEX(G271:R271,1,MATCH(Parametres!$B$3,G$1:R$1,0))*IF(OR(F271="L",F271="S",F271="I"),-1,1)</f>
        <v>#N/A</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t="str">
        <f>IFERROR(INDEX(V271:AG271,1,MATCH(Parametres!$B$3,V$1:AG$1,0)-1)*IF(OR(C271="L",C271="S",C271="I"),-1,1),"")</f>
        <v/>
      </c>
      <c r="AW271" s="1030" t="e">
        <f t="shared" si="19"/>
        <v>#N/A</v>
      </c>
      <c r="AX271" s="1030" t="e">
        <f>INDEX(V271:AG271,1,MATCH(Parametres!$B$3,V$1:AG$1,0))*IF(OR(C271="L",C271="S",C271="I"),-1,1)</f>
        <v>#N/A</v>
      </c>
      <c r="AY271" s="598" t="s">
        <v>337</v>
      </c>
      <c r="AZ271" s="598" t="e">
        <f>+VLOOKUP($AJ271,Data_Validation!$A:$E,5,0)</f>
        <v>#N/A</v>
      </c>
    </row>
    <row r="272" spans="36:52" ht="15.75" customHeight="1">
      <c r="AJ272" s="1030">
        <f t="shared" si="16"/>
        <v>0</v>
      </c>
      <c r="AK272" s="1030">
        <f t="shared" si="16"/>
        <v>0</v>
      </c>
      <c r="AL272" s="1030" t="str">
        <f>IFERROR(INDEX(G272:R272,1,MATCH(Parametres!$B$3,G$1:R$1,0)-1)*IF(OR(F272="L",F272="S",F272="I"),-1,1),"")</f>
        <v/>
      </c>
      <c r="AM272" s="1030" t="e">
        <f t="shared" si="17"/>
        <v>#N/A</v>
      </c>
      <c r="AN272" s="1030" t="e">
        <f>INDEX(G272:R272,1,MATCH(Parametres!$B$3,G$1:R$1,0))*IF(OR(F272="L",F272="S",F272="I"),-1,1)</f>
        <v>#N/A</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t="str">
        <f>IFERROR(INDEX(V272:AG272,1,MATCH(Parametres!$B$3,V$1:AG$1,0)-1)*IF(OR(C272="L",C272="S",C272="I"),-1,1),"")</f>
        <v/>
      </c>
      <c r="AW272" s="1030" t="e">
        <f t="shared" si="19"/>
        <v>#N/A</v>
      </c>
      <c r="AX272" s="1030" t="e">
        <f>INDEX(V272:AG272,1,MATCH(Parametres!$B$3,V$1:AG$1,0))*IF(OR(C272="L",C272="S",C272="I"),-1,1)</f>
        <v>#N/A</v>
      </c>
      <c r="AY272" s="598" t="s">
        <v>337</v>
      </c>
      <c r="AZ272" s="598" t="e">
        <f>+VLOOKUP($AJ272,Data_Validation!$A:$E,5,0)</f>
        <v>#N/A</v>
      </c>
    </row>
    <row r="273" spans="36:52" ht="15" customHeight="1">
      <c r="AJ273" s="1030">
        <f t="shared" si="16"/>
        <v>0</v>
      </c>
      <c r="AK273" s="1030">
        <f t="shared" si="16"/>
        <v>0</v>
      </c>
      <c r="AL273" s="1030" t="str">
        <f>IFERROR(INDEX(G273:R273,1,MATCH(Parametres!$B$3,G$1:R$1,0)-1)*IF(OR(F273="L",F273="S",F273="I"),-1,1),"")</f>
        <v/>
      </c>
      <c r="AM273" s="1030" t="e">
        <f t="shared" si="17"/>
        <v>#N/A</v>
      </c>
      <c r="AN273" s="1030" t="e">
        <f>INDEX(G273:R273,1,MATCH(Parametres!$B$3,G$1:R$1,0))*IF(OR(F273="L",F273="S",F273="I"),-1,1)</f>
        <v>#N/A</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t="str">
        <f>IFERROR(INDEX(V273:AG273,1,MATCH(Parametres!$B$3,V$1:AG$1,0)-1)*IF(OR(C273="L",C273="S",C273="I"),-1,1),"")</f>
        <v/>
      </c>
      <c r="AW273" s="1030" t="e">
        <f t="shared" si="19"/>
        <v>#N/A</v>
      </c>
      <c r="AX273" s="1030" t="e">
        <f>INDEX(V273:AG273,1,MATCH(Parametres!$B$3,V$1:AG$1,0))*IF(OR(C273="L",C273="S",C273="I"),-1,1)</f>
        <v>#N/A</v>
      </c>
      <c r="AY273" s="598" t="s">
        <v>337</v>
      </c>
      <c r="AZ273" s="598" t="e">
        <f>+VLOOKUP($AJ273,Data_Validation!$A:$E,5,0)</f>
        <v>#N/A</v>
      </c>
    </row>
    <row r="274" spans="36:52" ht="15" customHeight="1">
      <c r="AJ274" s="1030">
        <f t="shared" si="16"/>
        <v>0</v>
      </c>
      <c r="AK274" s="1030">
        <f t="shared" si="16"/>
        <v>0</v>
      </c>
      <c r="AL274" s="1030" t="str">
        <f>IFERROR(INDEX(G274:R274,1,MATCH(Parametres!$B$3,G$1:R$1,0)-1)*IF(OR(F274="L",F274="S",F274="I"),-1,1),"")</f>
        <v/>
      </c>
      <c r="AM274" s="1030" t="e">
        <f t="shared" si="17"/>
        <v>#N/A</v>
      </c>
      <c r="AN274" s="1030" t="e">
        <f>INDEX(G274:R274,1,MATCH(Parametres!$B$3,G$1:R$1,0))*IF(OR(F274="L",F274="S",F274="I"),-1,1)</f>
        <v>#N/A</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t="str">
        <f>IFERROR(INDEX(V274:AG274,1,MATCH(Parametres!$B$3,V$1:AG$1,0)-1)*IF(OR(C274="L",C274="S",C274="I"),-1,1),"")</f>
        <v/>
      </c>
      <c r="AW274" s="1030" t="e">
        <f t="shared" si="19"/>
        <v>#N/A</v>
      </c>
      <c r="AX274" s="1030" t="e">
        <f>INDEX(V274:AG274,1,MATCH(Parametres!$B$3,V$1:AG$1,0))*IF(OR(C274="L",C274="S",C274="I"),-1,1)</f>
        <v>#N/A</v>
      </c>
      <c r="AY274" s="598" t="s">
        <v>337</v>
      </c>
      <c r="AZ274" s="598" t="e">
        <f>+VLOOKUP($AJ274,Data_Validation!$A:$E,5,0)</f>
        <v>#N/A</v>
      </c>
    </row>
    <row r="275" spans="36:52" ht="15" customHeight="1">
      <c r="AJ275" s="1030">
        <f t="shared" si="16"/>
        <v>0</v>
      </c>
      <c r="AK275" s="1030">
        <f t="shared" si="16"/>
        <v>0</v>
      </c>
      <c r="AL275" s="1030" t="str">
        <f>IFERROR(INDEX(G275:R275,1,MATCH(Parametres!$B$3,G$1:R$1,0)-1)*IF(OR(F275="L",F275="S",F275="I"),-1,1),"")</f>
        <v/>
      </c>
      <c r="AM275" s="1030" t="e">
        <f t="shared" si="17"/>
        <v>#N/A</v>
      </c>
      <c r="AN275" s="1030" t="e">
        <f>INDEX(G275:R275,1,MATCH(Parametres!$B$3,G$1:R$1,0))*IF(OR(F275="L",F275="S",F275="I"),-1,1)</f>
        <v>#N/A</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t="str">
        <f>IFERROR(INDEX(V275:AG275,1,MATCH(Parametres!$B$3,V$1:AG$1,0)-1)*IF(OR(C275="L",C275="S",C275="I"),-1,1),"")</f>
        <v/>
      </c>
      <c r="AW275" s="1030" t="e">
        <f t="shared" si="19"/>
        <v>#N/A</v>
      </c>
      <c r="AX275" s="1030" t="e">
        <f>INDEX(V275:AG275,1,MATCH(Parametres!$B$3,V$1:AG$1,0))*IF(OR(C275="L",C275="S",C275="I"),-1,1)</f>
        <v>#N/A</v>
      </c>
      <c r="AY275" s="598" t="s">
        <v>337</v>
      </c>
      <c r="AZ275" s="598" t="e">
        <f>+VLOOKUP($AJ275,Data_Validation!$A:$E,5,0)</f>
        <v>#N/A</v>
      </c>
    </row>
    <row r="276" spans="36:52" ht="15" customHeight="1">
      <c r="AJ276" s="1030">
        <f t="shared" si="16"/>
        <v>0</v>
      </c>
      <c r="AK276" s="1030">
        <f t="shared" si="16"/>
        <v>0</v>
      </c>
      <c r="AL276" s="1030" t="str">
        <f>IFERROR(INDEX(G276:R276,1,MATCH(Parametres!$B$3,G$1:R$1,0)-1)*IF(OR(F276="L",F276="S",F276="I"),-1,1),"")</f>
        <v/>
      </c>
      <c r="AM276" s="1030" t="e">
        <f t="shared" si="17"/>
        <v>#N/A</v>
      </c>
      <c r="AN276" s="1030" t="e">
        <f>INDEX(G276:R276,1,MATCH(Parametres!$B$3,G$1:R$1,0))*IF(OR(F276="L",F276="S",F276="I"),-1,1)</f>
        <v>#N/A</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t="str">
        <f>IFERROR(INDEX(V276:AG276,1,MATCH(Parametres!$B$3,V$1:AG$1,0)-1)*IF(OR(C276="L",C276="S",C276="I"),-1,1),"")</f>
        <v/>
      </c>
      <c r="AW276" s="1030" t="e">
        <f t="shared" si="19"/>
        <v>#N/A</v>
      </c>
      <c r="AX276" s="1030" t="e">
        <f>INDEX(V276:AG276,1,MATCH(Parametres!$B$3,V$1:AG$1,0))*IF(OR(C276="L",C276="S",C276="I"),-1,1)</f>
        <v>#N/A</v>
      </c>
      <c r="AY276" s="598" t="s">
        <v>337</v>
      </c>
      <c r="AZ276" s="598" t="e">
        <f>+VLOOKUP($AJ276,Data_Validation!$A:$E,5,0)</f>
        <v>#N/A</v>
      </c>
    </row>
    <row r="277" spans="36:52" ht="15" customHeight="1">
      <c r="AJ277" s="1030">
        <f t="shared" si="16"/>
        <v>0</v>
      </c>
      <c r="AK277" s="1030">
        <f t="shared" si="16"/>
        <v>0</v>
      </c>
      <c r="AL277" s="1030" t="str">
        <f>IFERROR(INDEX(G277:R277,1,MATCH(Parametres!$B$3,G$1:R$1,0)-1)*IF(OR(F277="L",F277="S",F277="I"),-1,1),"")</f>
        <v/>
      </c>
      <c r="AM277" s="1030" t="e">
        <f t="shared" si="17"/>
        <v>#N/A</v>
      </c>
      <c r="AN277" s="1030" t="e">
        <f>INDEX(G277:R277,1,MATCH(Parametres!$B$3,G$1:R$1,0))*IF(OR(F277="L",F277="S",F277="I"),-1,1)</f>
        <v>#N/A</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t="str">
        <f>IFERROR(INDEX(V277:AG277,1,MATCH(Parametres!$B$3,V$1:AG$1,0)-1)*IF(OR(C277="L",C277="S",C277="I"),-1,1),"")</f>
        <v/>
      </c>
      <c r="AW277" s="1030" t="e">
        <f t="shared" si="19"/>
        <v>#N/A</v>
      </c>
      <c r="AX277" s="1030" t="e">
        <f>INDEX(V277:AG277,1,MATCH(Parametres!$B$3,V$1:AG$1,0))*IF(OR(C277="L",C277="S",C277="I"),-1,1)</f>
        <v>#N/A</v>
      </c>
      <c r="AY277" s="598" t="s">
        <v>337</v>
      </c>
      <c r="AZ277" s="598" t="e">
        <f>+VLOOKUP($AJ277,Data_Validation!$A:$E,5,0)</f>
        <v>#N/A</v>
      </c>
    </row>
    <row r="278" spans="36:52" ht="15" customHeight="1">
      <c r="AJ278" s="1030">
        <f t="shared" si="16"/>
        <v>0</v>
      </c>
      <c r="AK278" s="1030">
        <f t="shared" si="16"/>
        <v>0</v>
      </c>
      <c r="AL278" s="1030" t="str">
        <f>IFERROR(INDEX(G278:R278,1,MATCH(Parametres!$B$3,G$1:R$1,0)-1)*IF(OR(F278="L",F278="S",F278="I"),-1,1),"")</f>
        <v/>
      </c>
      <c r="AM278" s="1030" t="e">
        <f t="shared" si="17"/>
        <v>#N/A</v>
      </c>
      <c r="AN278" s="1030" t="e">
        <f>INDEX(G278:R278,1,MATCH(Parametres!$B$3,G$1:R$1,0))*IF(OR(F278="L",F278="S",F278="I"),-1,1)</f>
        <v>#N/A</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t="str">
        <f>IFERROR(INDEX(V278:AG278,1,MATCH(Parametres!$B$3,V$1:AG$1,0)-1)*IF(OR(C278="L",C278="S",C278="I"),-1,1),"")</f>
        <v/>
      </c>
      <c r="AW278" s="1030" t="e">
        <f t="shared" si="19"/>
        <v>#N/A</v>
      </c>
      <c r="AX278" s="1030" t="e">
        <f>INDEX(V278:AG278,1,MATCH(Parametres!$B$3,V$1:AG$1,0))*IF(OR(C278="L",C278="S",C278="I"),-1,1)</f>
        <v>#N/A</v>
      </c>
      <c r="AY278" s="598" t="s">
        <v>337</v>
      </c>
      <c r="AZ278" s="598" t="e">
        <f>+VLOOKUP($AJ278,Data_Validation!$A:$E,5,0)</f>
        <v>#N/A</v>
      </c>
    </row>
    <row r="279" spans="36:52" ht="15.75" customHeight="1">
      <c r="AJ279" s="1030">
        <f t="shared" si="16"/>
        <v>0</v>
      </c>
      <c r="AK279" s="1030">
        <f t="shared" si="16"/>
        <v>0</v>
      </c>
      <c r="AL279" s="1030" t="str">
        <f>IFERROR(INDEX(G279:R279,1,MATCH(Parametres!$B$3,G$1:R$1,0)-1)*IF(OR(F279="L",F279="S",F279="I"),-1,1),"")</f>
        <v/>
      </c>
      <c r="AM279" s="1030" t="e">
        <f t="shared" si="17"/>
        <v>#N/A</v>
      </c>
      <c r="AN279" s="1030" t="e">
        <f>INDEX(G279:R279,1,MATCH(Parametres!$B$3,G$1:R$1,0))*IF(OR(F279="L",F279="S",F279="I"),-1,1)</f>
        <v>#N/A</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t="str">
        <f>IFERROR(INDEX(V279:AG279,1,MATCH(Parametres!$B$3,V$1:AG$1,0)-1)*IF(OR(C279="L",C279="S",C279="I"),-1,1),"")</f>
        <v/>
      </c>
      <c r="AW279" s="1030" t="e">
        <f t="shared" si="19"/>
        <v>#N/A</v>
      </c>
      <c r="AX279" s="1030" t="e">
        <f>INDEX(V279:AG279,1,MATCH(Parametres!$B$3,V$1:AG$1,0))*IF(OR(C279="L",C279="S",C279="I"),-1,1)</f>
        <v>#N/A</v>
      </c>
      <c r="AY279" s="598" t="s">
        <v>337</v>
      </c>
      <c r="AZ279" s="598" t="e">
        <f>+VLOOKUP($AJ279,Data_Validation!$A:$E,5,0)</f>
        <v>#N/A</v>
      </c>
    </row>
    <row r="280" spans="36:52" ht="15" customHeight="1">
      <c r="AJ280" s="1030">
        <f t="shared" si="16"/>
        <v>0</v>
      </c>
      <c r="AK280" s="1030">
        <f t="shared" si="16"/>
        <v>0</v>
      </c>
      <c r="AL280" s="1030" t="str">
        <f>IFERROR(INDEX(G280:R280,1,MATCH(Parametres!$B$3,G$1:R$1,0)-1)*IF(OR(F280="L",F280="S",F280="I"),-1,1),"")</f>
        <v/>
      </c>
      <c r="AM280" s="1030" t="e">
        <f t="shared" si="17"/>
        <v>#N/A</v>
      </c>
      <c r="AN280" s="1030" t="e">
        <f>INDEX(G280:R280,1,MATCH(Parametres!$B$3,G$1:R$1,0))*IF(OR(F280="L",F280="S",F280="I"),-1,1)</f>
        <v>#N/A</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t="str">
        <f>IFERROR(INDEX(V280:AG280,1,MATCH(Parametres!$B$3,V$1:AG$1,0)-1)*IF(OR(C280="L",C280="S",C280="I"),-1,1),"")</f>
        <v/>
      </c>
      <c r="AW280" s="1030" t="e">
        <f t="shared" si="19"/>
        <v>#N/A</v>
      </c>
      <c r="AX280" s="1030" t="e">
        <f>INDEX(V280:AG280,1,MATCH(Parametres!$B$3,V$1:AG$1,0))*IF(OR(C280="L",C280="S",C280="I"),-1,1)</f>
        <v>#N/A</v>
      </c>
      <c r="AY280" s="598" t="s">
        <v>337</v>
      </c>
      <c r="AZ280" s="598" t="e">
        <f>+VLOOKUP($AJ280,Data_Validation!$A:$E,5,0)</f>
        <v>#N/A</v>
      </c>
    </row>
    <row r="281" spans="36:52" ht="15" customHeight="1">
      <c r="AJ281" s="1030">
        <f t="shared" si="16"/>
        <v>0</v>
      </c>
      <c r="AK281" s="1030">
        <f t="shared" si="16"/>
        <v>0</v>
      </c>
      <c r="AL281" s="1030" t="str">
        <f>IFERROR(INDEX(G281:R281,1,MATCH(Parametres!$B$3,G$1:R$1,0)-1)*IF(OR(F281="L",F281="S",F281="I"),-1,1),"")</f>
        <v/>
      </c>
      <c r="AM281" s="1030" t="e">
        <f t="shared" si="17"/>
        <v>#N/A</v>
      </c>
      <c r="AN281" s="1030" t="e">
        <f>INDEX(G281:R281,1,MATCH(Parametres!$B$3,G$1:R$1,0))*IF(OR(F281="L",F281="S",F281="I"),-1,1)</f>
        <v>#N/A</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t="str">
        <f>IFERROR(INDEX(V281:AG281,1,MATCH(Parametres!$B$3,V$1:AG$1,0)-1)*IF(OR(C281="L",C281="S",C281="I"),-1,1),"")</f>
        <v/>
      </c>
      <c r="AW281" s="1030" t="e">
        <f t="shared" si="19"/>
        <v>#N/A</v>
      </c>
      <c r="AX281" s="1030" t="e">
        <f>INDEX(V281:AG281,1,MATCH(Parametres!$B$3,V$1:AG$1,0))*IF(OR(C281="L",C281="S",C281="I"),-1,1)</f>
        <v>#N/A</v>
      </c>
      <c r="AY281" s="598" t="s">
        <v>337</v>
      </c>
      <c r="AZ281" s="598" t="e">
        <f>+VLOOKUP($AJ281,Data_Validation!$A:$E,5,0)</f>
        <v>#N/A</v>
      </c>
    </row>
    <row r="282" spans="36:52" ht="15" customHeight="1">
      <c r="AJ282" s="1030">
        <f t="shared" si="16"/>
        <v>0</v>
      </c>
      <c r="AK282" s="1030">
        <f t="shared" si="16"/>
        <v>0</v>
      </c>
      <c r="AL282" s="1030" t="str">
        <f>IFERROR(INDEX(G282:R282,1,MATCH(Parametres!$B$3,G$1:R$1,0)-1)*IF(OR(F282="L",F282="S",F282="I"),-1,1),"")</f>
        <v/>
      </c>
      <c r="AM282" s="1030" t="e">
        <f t="shared" si="17"/>
        <v>#N/A</v>
      </c>
      <c r="AN282" s="1030" t="e">
        <f>INDEX(G282:R282,1,MATCH(Parametres!$B$3,G$1:R$1,0))*IF(OR(F282="L",F282="S",F282="I"),-1,1)</f>
        <v>#N/A</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t="str">
        <f>IFERROR(INDEX(V282:AG282,1,MATCH(Parametres!$B$3,V$1:AG$1,0)-1)*IF(OR(C282="L",C282="S",C282="I"),-1,1),"")</f>
        <v/>
      </c>
      <c r="AW282" s="1030" t="e">
        <f t="shared" si="19"/>
        <v>#N/A</v>
      </c>
      <c r="AX282" s="1030" t="e">
        <f>INDEX(V282:AG282,1,MATCH(Parametres!$B$3,V$1:AG$1,0))*IF(OR(C282="L",C282="S",C282="I"),-1,1)</f>
        <v>#N/A</v>
      </c>
      <c r="AY282" s="598" t="s">
        <v>337</v>
      </c>
      <c r="AZ282" s="598" t="e">
        <f>+VLOOKUP($AJ282,Data_Validation!$A:$E,5,0)</f>
        <v>#N/A</v>
      </c>
    </row>
    <row r="283" spans="36:52" ht="15.75" customHeight="1">
      <c r="AJ283" s="1030">
        <f t="shared" si="16"/>
        <v>0</v>
      </c>
      <c r="AK283" s="1030">
        <f t="shared" si="16"/>
        <v>0</v>
      </c>
      <c r="AL283" s="1030" t="str">
        <f>IFERROR(INDEX(G283:R283,1,MATCH(Parametres!$B$3,G$1:R$1,0)-1)*IF(OR(F283="L",F283="S",F283="I"),-1,1),"")</f>
        <v/>
      </c>
      <c r="AM283" s="1030" t="e">
        <f t="shared" si="17"/>
        <v>#N/A</v>
      </c>
      <c r="AN283" s="1030" t="e">
        <f>INDEX(G283:R283,1,MATCH(Parametres!$B$3,G$1:R$1,0))*IF(OR(F283="L",F283="S",F283="I"),-1,1)</f>
        <v>#N/A</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t="str">
        <f>IFERROR(INDEX(V283:AG283,1,MATCH(Parametres!$B$3,V$1:AG$1,0)-1)*IF(OR(C283="L",C283="S",C283="I"),-1,1),"")</f>
        <v/>
      </c>
      <c r="AW283" s="1030" t="e">
        <f t="shared" si="19"/>
        <v>#N/A</v>
      </c>
      <c r="AX283" s="1030" t="e">
        <f>INDEX(V283:AG283,1,MATCH(Parametres!$B$3,V$1:AG$1,0))*IF(OR(C283="L",C283="S",C283="I"),-1,1)</f>
        <v>#N/A</v>
      </c>
      <c r="AY283" s="598" t="s">
        <v>337</v>
      </c>
      <c r="AZ283" s="598" t="e">
        <f>+VLOOKUP($AJ283,Data_Validation!$A:$E,5,0)</f>
        <v>#N/A</v>
      </c>
    </row>
    <row r="284" spans="36:52" ht="15" customHeight="1">
      <c r="AJ284" s="1030">
        <f t="shared" si="16"/>
        <v>0</v>
      </c>
      <c r="AK284" s="1030">
        <f t="shared" si="16"/>
        <v>0</v>
      </c>
      <c r="AL284" s="1030" t="str">
        <f>IFERROR(INDEX(G284:R284,1,MATCH(Parametres!$B$3,G$1:R$1,0)-1)*IF(OR(F284="L",F284="S",F284="I"),-1,1),"")</f>
        <v/>
      </c>
      <c r="AM284" s="1030" t="e">
        <f t="shared" si="17"/>
        <v>#N/A</v>
      </c>
      <c r="AN284" s="1030" t="e">
        <f>INDEX(G284:R284,1,MATCH(Parametres!$B$3,G$1:R$1,0))*IF(OR(F284="L",F284="S",F284="I"),-1,1)</f>
        <v>#N/A</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t="str">
        <f>IFERROR(INDEX(V284:AG284,1,MATCH(Parametres!$B$3,V$1:AG$1,0)-1)*IF(OR(C284="L",C284="S",C284="I"),-1,1),"")</f>
        <v/>
      </c>
      <c r="AW284" s="1030" t="e">
        <f t="shared" si="19"/>
        <v>#N/A</v>
      </c>
      <c r="AX284" s="1030" t="e">
        <f>INDEX(V284:AG284,1,MATCH(Parametres!$B$3,V$1:AG$1,0))*IF(OR(C284="L",C284="S",C284="I"),-1,1)</f>
        <v>#N/A</v>
      </c>
      <c r="AY284" s="598" t="s">
        <v>337</v>
      </c>
      <c r="AZ284" s="598" t="e">
        <f>+VLOOKUP($AJ284,Data_Validation!$A:$E,5,0)</f>
        <v>#N/A</v>
      </c>
    </row>
    <row r="285" spans="36:52" ht="15" customHeight="1">
      <c r="AJ285" s="1030">
        <f t="shared" si="16"/>
        <v>0</v>
      </c>
      <c r="AK285" s="1030">
        <f t="shared" si="16"/>
        <v>0</v>
      </c>
      <c r="AL285" s="1030" t="str">
        <f>IFERROR(INDEX(G285:R285,1,MATCH(Parametres!$B$3,G$1:R$1,0)-1)*IF(OR(F285="L",F285="S",F285="I"),-1,1),"")</f>
        <v/>
      </c>
      <c r="AM285" s="1030" t="e">
        <f t="shared" si="17"/>
        <v>#N/A</v>
      </c>
      <c r="AN285" s="1030" t="e">
        <f>INDEX(G285:R285,1,MATCH(Parametres!$B$3,G$1:R$1,0))*IF(OR(F285="L",F285="S",F285="I"),-1,1)</f>
        <v>#N/A</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t="str">
        <f>IFERROR(INDEX(V285:AG285,1,MATCH(Parametres!$B$3,V$1:AG$1,0)-1)*IF(OR(C285="L",C285="S",C285="I"),-1,1),"")</f>
        <v/>
      </c>
      <c r="AW285" s="1030" t="e">
        <f t="shared" si="19"/>
        <v>#N/A</v>
      </c>
      <c r="AX285" s="1030" t="e">
        <f>INDEX(V285:AG285,1,MATCH(Parametres!$B$3,V$1:AG$1,0))*IF(OR(C285="L",C285="S",C285="I"),-1,1)</f>
        <v>#N/A</v>
      </c>
      <c r="AY285" s="598" t="s">
        <v>337</v>
      </c>
      <c r="AZ285" s="598" t="e">
        <f>+VLOOKUP($AJ285,Data_Validation!$A:$E,5,0)</f>
        <v>#N/A</v>
      </c>
    </row>
    <row r="286" spans="36:52" ht="15" customHeight="1">
      <c r="AJ286" s="1030">
        <f t="shared" si="16"/>
        <v>0</v>
      </c>
      <c r="AK286" s="1030">
        <f t="shared" si="16"/>
        <v>0</v>
      </c>
      <c r="AL286" s="1030" t="str">
        <f>IFERROR(INDEX(G286:R286,1,MATCH(Parametres!$B$3,G$1:R$1,0)-1)*IF(OR(F286="L",F286="S",F286="I"),-1,1),"")</f>
        <v/>
      </c>
      <c r="AM286" s="1030" t="e">
        <f t="shared" si="17"/>
        <v>#N/A</v>
      </c>
      <c r="AN286" s="1030" t="e">
        <f>INDEX(G286:R286,1,MATCH(Parametres!$B$3,G$1:R$1,0))*IF(OR(F286="L",F286="S",F286="I"),-1,1)</f>
        <v>#N/A</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t="str">
        <f>IFERROR(INDEX(V286:AG286,1,MATCH(Parametres!$B$3,V$1:AG$1,0)-1)*IF(OR(C286="L",C286="S",C286="I"),-1,1),"")</f>
        <v/>
      </c>
      <c r="AW286" s="1030" t="e">
        <f t="shared" si="19"/>
        <v>#N/A</v>
      </c>
      <c r="AX286" s="1030" t="e">
        <f>INDEX(V286:AG286,1,MATCH(Parametres!$B$3,V$1:AG$1,0))*IF(OR(C286="L",C286="S",C286="I"),-1,1)</f>
        <v>#N/A</v>
      </c>
      <c r="AY286" s="598" t="s">
        <v>337</v>
      </c>
      <c r="AZ286" s="598" t="e">
        <f>+VLOOKUP($AJ286,Data_Validation!$A:$E,5,0)</f>
        <v>#N/A</v>
      </c>
    </row>
    <row r="287" spans="36:52" ht="15.75" customHeight="1">
      <c r="AJ287" s="1030">
        <f t="shared" si="16"/>
        <v>0</v>
      </c>
      <c r="AK287" s="1030">
        <f t="shared" si="16"/>
        <v>0</v>
      </c>
      <c r="AL287" s="1030" t="str">
        <f>IFERROR(INDEX(G287:R287,1,MATCH(Parametres!$B$3,G$1:R$1,0)-1)*IF(OR(F287="L",F287="S",F287="I"),-1,1),"")</f>
        <v/>
      </c>
      <c r="AM287" s="1030" t="e">
        <f t="shared" si="17"/>
        <v>#N/A</v>
      </c>
      <c r="AN287" s="1030" t="e">
        <f>INDEX(G287:R287,1,MATCH(Parametres!$B$3,G$1:R$1,0))*IF(OR(F287="L",F287="S",F287="I"),-1,1)</f>
        <v>#N/A</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t="str">
        <f>IFERROR(INDEX(V287:AG287,1,MATCH(Parametres!$B$3,V$1:AG$1,0)-1)*IF(OR(C287="L",C287="S",C287="I"),-1,1),"")</f>
        <v/>
      </c>
      <c r="AW287" s="1030" t="e">
        <f t="shared" si="19"/>
        <v>#N/A</v>
      </c>
      <c r="AX287" s="1030" t="e">
        <f>INDEX(V287:AG287,1,MATCH(Parametres!$B$3,V$1:AG$1,0))*IF(OR(C287="L",C287="S",C287="I"),-1,1)</f>
        <v>#N/A</v>
      </c>
      <c r="AY287" s="598" t="s">
        <v>337</v>
      </c>
      <c r="AZ287" s="598" t="e">
        <f>+VLOOKUP($AJ287,Data_Validation!$A:$E,5,0)</f>
        <v>#N/A</v>
      </c>
    </row>
    <row r="288" spans="36:52" ht="15" customHeight="1">
      <c r="AJ288" s="1030">
        <f t="shared" si="16"/>
        <v>0</v>
      </c>
      <c r="AK288" s="1030">
        <f t="shared" si="16"/>
        <v>0</v>
      </c>
      <c r="AL288" s="1030" t="str">
        <f>IFERROR(INDEX(G288:R288,1,MATCH(Parametres!$B$3,G$1:R$1,0)-1)*IF(OR(F288="L",F288="S",F288="I"),-1,1),"")</f>
        <v/>
      </c>
      <c r="AM288" s="1030" t="e">
        <f t="shared" si="17"/>
        <v>#N/A</v>
      </c>
      <c r="AN288" s="1030" t="e">
        <f>INDEX(G288:R288,1,MATCH(Parametres!$B$3,G$1:R$1,0))*IF(OR(F288="L",F288="S",F288="I"),-1,1)</f>
        <v>#N/A</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t="str">
        <f>IFERROR(INDEX(V288:AG288,1,MATCH(Parametres!$B$3,V$1:AG$1,0)-1)*IF(OR(C288="L",C288="S",C288="I"),-1,1),"")</f>
        <v/>
      </c>
      <c r="AW288" s="1030" t="e">
        <f t="shared" si="19"/>
        <v>#N/A</v>
      </c>
      <c r="AX288" s="1030" t="e">
        <f>INDEX(V288:AG288,1,MATCH(Parametres!$B$3,V$1:AG$1,0))*IF(OR(C288="L",C288="S",C288="I"),-1,1)</f>
        <v>#N/A</v>
      </c>
      <c r="AY288" s="598" t="s">
        <v>337</v>
      </c>
      <c r="AZ288" s="598" t="e">
        <f>+VLOOKUP($AJ288,Data_Validation!$A:$E,5,0)</f>
        <v>#N/A</v>
      </c>
    </row>
    <row r="289" spans="36:52" ht="15" customHeight="1">
      <c r="AJ289" s="1030">
        <f t="shared" si="16"/>
        <v>0</v>
      </c>
      <c r="AK289" s="1030">
        <f t="shared" si="16"/>
        <v>0</v>
      </c>
      <c r="AL289" s="1030" t="str">
        <f>IFERROR(INDEX(G289:R289,1,MATCH(Parametres!$B$3,G$1:R$1,0)-1)*IF(OR(F289="L",F289="S",F289="I"),-1,1),"")</f>
        <v/>
      </c>
      <c r="AM289" s="1030" t="e">
        <f t="shared" si="17"/>
        <v>#N/A</v>
      </c>
      <c r="AN289" s="1030" t="e">
        <f>INDEX(G289:R289,1,MATCH(Parametres!$B$3,G$1:R$1,0))*IF(OR(F289="L",F289="S",F289="I"),-1,1)</f>
        <v>#N/A</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t="str">
        <f>IFERROR(INDEX(V289:AG289,1,MATCH(Parametres!$B$3,V$1:AG$1,0)-1)*IF(OR(C289="L",C289="S",C289="I"),-1,1),"")</f>
        <v/>
      </c>
      <c r="AW289" s="1030" t="e">
        <f t="shared" si="19"/>
        <v>#N/A</v>
      </c>
      <c r="AX289" s="1030" t="e">
        <f>INDEX(V289:AG289,1,MATCH(Parametres!$B$3,V$1:AG$1,0))*IF(OR(C289="L",C289="S",C289="I"),-1,1)</f>
        <v>#N/A</v>
      </c>
      <c r="AY289" s="598" t="s">
        <v>337</v>
      </c>
      <c r="AZ289" s="598" t="e">
        <f>+VLOOKUP($AJ289,Data_Validation!$A:$E,5,0)</f>
        <v>#N/A</v>
      </c>
    </row>
    <row r="290" spans="36:52" ht="15" customHeight="1">
      <c r="AJ290" s="1030">
        <f t="shared" si="16"/>
        <v>0</v>
      </c>
      <c r="AK290" s="1030">
        <f t="shared" si="16"/>
        <v>0</v>
      </c>
      <c r="AL290" s="1030" t="str">
        <f>IFERROR(INDEX(G290:R290,1,MATCH(Parametres!$B$3,G$1:R$1,0)-1)*IF(OR(F290="L",F290="S",F290="I"),-1,1),"")</f>
        <v/>
      </c>
      <c r="AM290" s="1030" t="e">
        <f t="shared" si="17"/>
        <v>#N/A</v>
      </c>
      <c r="AN290" s="1030" t="e">
        <f>INDEX(G290:R290,1,MATCH(Parametres!$B$3,G$1:R$1,0))*IF(OR(F290="L",F290="S",F290="I"),-1,1)</f>
        <v>#N/A</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t="str">
        <f>IFERROR(INDEX(V290:AG290,1,MATCH(Parametres!$B$3,V$1:AG$1,0)-1)*IF(OR(C290="L",C290="S",C290="I"),-1,1),"")</f>
        <v/>
      </c>
      <c r="AW290" s="1030" t="e">
        <f t="shared" si="19"/>
        <v>#N/A</v>
      </c>
      <c r="AX290" s="1030" t="e">
        <f>INDEX(V290:AG290,1,MATCH(Parametres!$B$3,V$1:AG$1,0))*IF(OR(C290="L",C290="S",C290="I"),-1,1)</f>
        <v>#N/A</v>
      </c>
      <c r="AY290" s="598" t="s">
        <v>337</v>
      </c>
      <c r="AZ290" s="598" t="e">
        <f>+VLOOKUP($AJ290,Data_Validation!$A:$E,5,0)</f>
        <v>#N/A</v>
      </c>
    </row>
    <row r="291" spans="36:52" ht="15.75" customHeight="1">
      <c r="AJ291" s="1030">
        <f t="shared" si="16"/>
        <v>0</v>
      </c>
      <c r="AK291" s="1030">
        <f t="shared" si="16"/>
        <v>0</v>
      </c>
      <c r="AL291" s="1030" t="str">
        <f>IFERROR(INDEX(G291:R291,1,MATCH(Parametres!$B$3,G$1:R$1,0)-1)*IF(OR(F291="L",F291="S",F291="I"),-1,1),"")</f>
        <v/>
      </c>
      <c r="AM291" s="1030" t="e">
        <f t="shared" si="17"/>
        <v>#N/A</v>
      </c>
      <c r="AN291" s="1030" t="e">
        <f>INDEX(G291:R291,1,MATCH(Parametres!$B$3,G$1:R$1,0))*IF(OR(F291="L",F291="S",F291="I"),-1,1)</f>
        <v>#N/A</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t="str">
        <f>IFERROR(INDEX(V291:AG291,1,MATCH(Parametres!$B$3,V$1:AG$1,0)-1)*IF(OR(C291="L",C291="S",C291="I"),-1,1),"")</f>
        <v/>
      </c>
      <c r="AW291" s="1030" t="e">
        <f t="shared" si="19"/>
        <v>#N/A</v>
      </c>
      <c r="AX291" s="1030" t="e">
        <f>INDEX(V291:AG291,1,MATCH(Parametres!$B$3,V$1:AG$1,0))*IF(OR(C291="L",C291="S",C291="I"),-1,1)</f>
        <v>#N/A</v>
      </c>
      <c r="AY291" s="598" t="s">
        <v>337</v>
      </c>
      <c r="AZ291" s="598" t="e">
        <f>+VLOOKUP($AJ291,Data_Validation!$A:$E,5,0)</f>
        <v>#N/A</v>
      </c>
    </row>
    <row r="292" spans="36:52" ht="15" customHeight="1">
      <c r="AJ292" s="1030">
        <f t="shared" si="16"/>
        <v>0</v>
      </c>
      <c r="AK292" s="1030">
        <f t="shared" si="16"/>
        <v>0</v>
      </c>
      <c r="AL292" s="1030" t="str">
        <f>IFERROR(INDEX(G292:R292,1,MATCH(Parametres!$B$3,G$1:R$1,0)-1)*IF(OR(F292="L",F292="S",F292="I"),-1,1),"")</f>
        <v/>
      </c>
      <c r="AM292" s="1030" t="e">
        <f t="shared" si="17"/>
        <v>#N/A</v>
      </c>
      <c r="AN292" s="1030" t="e">
        <f>INDEX(G292:R292,1,MATCH(Parametres!$B$3,G$1:R$1,0))*IF(OR(F292="L",F292="S",F292="I"),-1,1)</f>
        <v>#N/A</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t="str">
        <f>IFERROR(INDEX(V292:AG292,1,MATCH(Parametres!$B$3,V$1:AG$1,0)-1)*IF(OR(C292="L",C292="S",C292="I"),-1,1),"")</f>
        <v/>
      </c>
      <c r="AW292" s="1030" t="e">
        <f t="shared" si="19"/>
        <v>#N/A</v>
      </c>
      <c r="AX292" s="1030" t="e">
        <f>INDEX(V292:AG292,1,MATCH(Parametres!$B$3,V$1:AG$1,0))*IF(OR(C292="L",C292="S",C292="I"),-1,1)</f>
        <v>#N/A</v>
      </c>
      <c r="AY292" s="598" t="s">
        <v>337</v>
      </c>
      <c r="AZ292" s="598" t="e">
        <f>+VLOOKUP($AJ292,Data_Validation!$A:$E,5,0)</f>
        <v>#N/A</v>
      </c>
    </row>
    <row r="293" spans="36:52" ht="15" customHeight="1">
      <c r="AJ293" s="1030">
        <f t="shared" si="16"/>
        <v>0</v>
      </c>
      <c r="AK293" s="1030">
        <f t="shared" si="16"/>
        <v>0</v>
      </c>
      <c r="AL293" s="1030" t="str">
        <f>IFERROR(INDEX(G293:R293,1,MATCH(Parametres!$B$3,G$1:R$1,0)-1)*IF(OR(F293="L",F293="S",F293="I"),-1,1),"")</f>
        <v/>
      </c>
      <c r="AM293" s="1030" t="e">
        <f t="shared" si="17"/>
        <v>#N/A</v>
      </c>
      <c r="AN293" s="1030" t="e">
        <f>INDEX(G293:R293,1,MATCH(Parametres!$B$3,G$1:R$1,0))*IF(OR(F293="L",F293="S",F293="I"),-1,1)</f>
        <v>#N/A</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t="str">
        <f>IFERROR(INDEX(V293:AG293,1,MATCH(Parametres!$B$3,V$1:AG$1,0)-1)*IF(OR(C293="L",C293="S",C293="I"),-1,1),"")</f>
        <v/>
      </c>
      <c r="AW293" s="1030" t="e">
        <f t="shared" si="19"/>
        <v>#N/A</v>
      </c>
      <c r="AX293" s="1030" t="e">
        <f>INDEX(V293:AG293,1,MATCH(Parametres!$B$3,V$1:AG$1,0))*IF(OR(C293="L",C293="S",C293="I"),-1,1)</f>
        <v>#N/A</v>
      </c>
      <c r="AY293" s="598" t="s">
        <v>337</v>
      </c>
      <c r="AZ293" s="598" t="e">
        <f>+VLOOKUP($AJ293,Data_Validation!$A:$E,5,0)</f>
        <v>#N/A</v>
      </c>
    </row>
    <row r="294" spans="36:52" ht="15" customHeight="1">
      <c r="AJ294" s="1030">
        <f t="shared" si="16"/>
        <v>0</v>
      </c>
      <c r="AK294" s="1030">
        <f t="shared" si="16"/>
        <v>0</v>
      </c>
      <c r="AL294" s="1030" t="str">
        <f>IFERROR(INDEX(G294:R294,1,MATCH(Parametres!$B$3,G$1:R$1,0)-1)*IF(OR(F294="L",F294="S",F294="I"),-1,1),"")</f>
        <v/>
      </c>
      <c r="AM294" s="1030" t="e">
        <f t="shared" si="17"/>
        <v>#N/A</v>
      </c>
      <c r="AN294" s="1030" t="e">
        <f>INDEX(G294:R294,1,MATCH(Parametres!$B$3,G$1:R$1,0))*IF(OR(F294="L",F294="S",F294="I"),-1,1)</f>
        <v>#N/A</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t="str">
        <f>IFERROR(INDEX(V294:AG294,1,MATCH(Parametres!$B$3,V$1:AG$1,0)-1)*IF(OR(C294="L",C294="S",C294="I"),-1,1),"")</f>
        <v/>
      </c>
      <c r="AW294" s="1030" t="e">
        <f t="shared" si="19"/>
        <v>#N/A</v>
      </c>
      <c r="AX294" s="1030" t="e">
        <f>INDEX(V294:AG294,1,MATCH(Parametres!$B$3,V$1:AG$1,0))*IF(OR(C294="L",C294="S",C294="I"),-1,1)</f>
        <v>#N/A</v>
      </c>
      <c r="AY294" s="598" t="s">
        <v>337</v>
      </c>
      <c r="AZ294" s="598" t="e">
        <f>+VLOOKUP($AJ294,Data_Validation!$A:$E,5,0)</f>
        <v>#N/A</v>
      </c>
    </row>
    <row r="295" spans="36:52" ht="15" customHeight="1">
      <c r="AJ295" s="1030">
        <f t="shared" si="16"/>
        <v>0</v>
      </c>
      <c r="AK295" s="1030">
        <f t="shared" si="16"/>
        <v>0</v>
      </c>
      <c r="AL295" s="1030" t="str">
        <f>IFERROR(INDEX(G295:R295,1,MATCH(Parametres!$B$3,G$1:R$1,0)-1)*IF(OR(F295="L",F295="S",F295="I"),-1,1),"")</f>
        <v/>
      </c>
      <c r="AM295" s="1030" t="e">
        <f t="shared" si="17"/>
        <v>#N/A</v>
      </c>
      <c r="AN295" s="1030" t="e">
        <f>INDEX(G295:R295,1,MATCH(Parametres!$B$3,G$1:R$1,0))*IF(OR(F295="L",F295="S",F295="I"),-1,1)</f>
        <v>#N/A</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t="str">
        <f>IFERROR(INDEX(V295:AG295,1,MATCH(Parametres!$B$3,V$1:AG$1,0)-1)*IF(OR(C295="L",C295="S",C295="I"),-1,1),"")</f>
        <v/>
      </c>
      <c r="AW295" s="1030" t="e">
        <f t="shared" si="19"/>
        <v>#N/A</v>
      </c>
      <c r="AX295" s="1030" t="e">
        <f>INDEX(V295:AG295,1,MATCH(Parametres!$B$3,V$1:AG$1,0))*IF(OR(C295="L",C295="S",C295="I"),-1,1)</f>
        <v>#N/A</v>
      </c>
      <c r="AY295" s="598" t="s">
        <v>337</v>
      </c>
      <c r="AZ295" s="598" t="e">
        <f>+VLOOKUP($AJ295,Data_Validation!$A:$E,5,0)</f>
        <v>#N/A</v>
      </c>
    </row>
    <row r="296" spans="36:52" ht="15" customHeight="1">
      <c r="AJ296" s="1030">
        <f t="shared" si="16"/>
        <v>0</v>
      </c>
      <c r="AK296" s="1030">
        <f t="shared" si="16"/>
        <v>0</v>
      </c>
      <c r="AL296" s="1030" t="str">
        <f>IFERROR(INDEX(G296:R296,1,MATCH(Parametres!$B$3,G$1:R$1,0)-1)*IF(OR(F296="L",F296="S",F296="I"),-1,1),"")</f>
        <v/>
      </c>
      <c r="AM296" s="1030" t="e">
        <f t="shared" si="17"/>
        <v>#N/A</v>
      </c>
      <c r="AN296" s="1030" t="e">
        <f>INDEX(G296:R296,1,MATCH(Parametres!$B$3,G$1:R$1,0))*IF(OR(F296="L",F296="S",F296="I"),-1,1)</f>
        <v>#N/A</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t="str">
        <f>IFERROR(INDEX(V296:AG296,1,MATCH(Parametres!$B$3,V$1:AG$1,0)-1)*IF(OR(C296="L",C296="S",C296="I"),-1,1),"")</f>
        <v/>
      </c>
      <c r="AW296" s="1030" t="e">
        <f t="shared" si="19"/>
        <v>#N/A</v>
      </c>
      <c r="AX296" s="1030" t="e">
        <f>INDEX(V296:AG296,1,MATCH(Parametres!$B$3,V$1:AG$1,0))*IF(OR(C296="L",C296="S",C296="I"),-1,1)</f>
        <v>#N/A</v>
      </c>
      <c r="AY296" s="598" t="s">
        <v>337</v>
      </c>
      <c r="AZ296" s="598" t="e">
        <f>+VLOOKUP($AJ296,Data_Validation!$A:$E,5,0)</f>
        <v>#N/A</v>
      </c>
    </row>
    <row r="297" spans="36:52" ht="15.75" customHeight="1">
      <c r="AJ297" s="1030">
        <f t="shared" si="16"/>
        <v>0</v>
      </c>
      <c r="AK297" s="1030">
        <f t="shared" si="16"/>
        <v>0</v>
      </c>
      <c r="AL297" s="1030" t="str">
        <f>IFERROR(INDEX(G297:R297,1,MATCH(Parametres!$B$3,G$1:R$1,0)-1)*IF(OR(F297="L",F297="S",F297="I"),-1,1),"")</f>
        <v/>
      </c>
      <c r="AM297" s="1030" t="e">
        <f t="shared" si="17"/>
        <v>#N/A</v>
      </c>
      <c r="AN297" s="1030" t="e">
        <f>INDEX(G297:R297,1,MATCH(Parametres!$B$3,G$1:R$1,0))*IF(OR(F297="L",F297="S",F297="I"),-1,1)</f>
        <v>#N/A</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t="str">
        <f>IFERROR(INDEX(V297:AG297,1,MATCH(Parametres!$B$3,V$1:AG$1,0)-1)*IF(OR(C297="L",C297="S",C297="I"),-1,1),"")</f>
        <v/>
      </c>
      <c r="AW297" s="1030" t="e">
        <f t="shared" si="19"/>
        <v>#N/A</v>
      </c>
      <c r="AX297" s="1030" t="e">
        <f>INDEX(V297:AG297,1,MATCH(Parametres!$B$3,V$1:AG$1,0))*IF(OR(C297="L",C297="S",C297="I"),-1,1)</f>
        <v>#N/A</v>
      </c>
      <c r="AY297" s="598" t="s">
        <v>337</v>
      </c>
      <c r="AZ297" s="598" t="e">
        <f>+VLOOKUP($AJ297,Data_Validation!$A:$E,5,0)</f>
        <v>#N/A</v>
      </c>
    </row>
    <row r="298" spans="36:52" ht="15" customHeight="1">
      <c r="AJ298" s="1030">
        <f t="shared" si="16"/>
        <v>0</v>
      </c>
      <c r="AK298" s="1030">
        <f t="shared" si="16"/>
        <v>0</v>
      </c>
      <c r="AL298" s="1030" t="str">
        <f>IFERROR(INDEX(G298:R298,1,MATCH(Parametres!$B$3,G$1:R$1,0)-1)*IF(OR(F298="L",F298="S",F298="I"),-1,1),"")</f>
        <v/>
      </c>
      <c r="AM298" s="1030" t="e">
        <f t="shared" si="17"/>
        <v>#N/A</v>
      </c>
      <c r="AN298" s="1030" t="e">
        <f>INDEX(G298:R298,1,MATCH(Parametres!$B$3,G$1:R$1,0))*IF(OR(F298="L",F298="S",F298="I"),-1,1)</f>
        <v>#N/A</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t="str">
        <f>IFERROR(INDEX(V298:AG298,1,MATCH(Parametres!$B$3,V$1:AG$1,0)-1)*IF(OR(C298="L",C298="S",C298="I"),-1,1),"")</f>
        <v/>
      </c>
      <c r="AW298" s="1030" t="e">
        <f t="shared" si="19"/>
        <v>#N/A</v>
      </c>
      <c r="AX298" s="1030" t="e">
        <f>INDEX(V298:AG298,1,MATCH(Parametres!$B$3,V$1:AG$1,0))*IF(OR(C298="L",C298="S",C298="I"),-1,1)</f>
        <v>#N/A</v>
      </c>
      <c r="AY298" s="598" t="s">
        <v>337</v>
      </c>
      <c r="AZ298" s="598" t="e">
        <f>+VLOOKUP($AJ298,Data_Validation!$A:$E,5,0)</f>
        <v>#N/A</v>
      </c>
    </row>
    <row r="299" spans="36:52" ht="15" customHeight="1">
      <c r="AJ299" s="1030">
        <f t="shared" si="16"/>
        <v>0</v>
      </c>
      <c r="AK299" s="1030">
        <f t="shared" si="16"/>
        <v>0</v>
      </c>
      <c r="AL299" s="1030" t="str">
        <f>IFERROR(INDEX(G299:R299,1,MATCH(Parametres!$B$3,G$1:R$1,0)-1)*IF(OR(F299="L",F299="S",F299="I"),-1,1),"")</f>
        <v/>
      </c>
      <c r="AM299" s="1030" t="e">
        <f t="shared" si="17"/>
        <v>#N/A</v>
      </c>
      <c r="AN299" s="1030" t="e">
        <f>INDEX(G299:R299,1,MATCH(Parametres!$B$3,G$1:R$1,0))*IF(OR(F299="L",F299="S",F299="I"),-1,1)</f>
        <v>#N/A</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t="str">
        <f>IFERROR(INDEX(V299:AG299,1,MATCH(Parametres!$B$3,V$1:AG$1,0)-1)*IF(OR(C299="L",C299="S",C299="I"),-1,1),"")</f>
        <v/>
      </c>
      <c r="AW299" s="1030" t="e">
        <f t="shared" si="19"/>
        <v>#N/A</v>
      </c>
      <c r="AX299" s="1030" t="e">
        <f>INDEX(V299:AG299,1,MATCH(Parametres!$B$3,V$1:AG$1,0))*IF(OR(C299="L",C299="S",C299="I"),-1,1)</f>
        <v>#N/A</v>
      </c>
      <c r="AY299" s="598" t="s">
        <v>337</v>
      </c>
      <c r="AZ299" s="598" t="e">
        <f>+VLOOKUP($AJ299,Data_Validation!$A:$E,5,0)</f>
        <v>#N/A</v>
      </c>
    </row>
    <row r="300" spans="36:52" ht="15" customHeight="1">
      <c r="AJ300" s="1030">
        <f t="shared" si="16"/>
        <v>0</v>
      </c>
      <c r="AK300" s="1030">
        <f t="shared" si="16"/>
        <v>0</v>
      </c>
      <c r="AL300" s="1030" t="str">
        <f>IFERROR(INDEX(G300:R300,1,MATCH(Parametres!$B$3,G$1:R$1,0)-1)*IF(OR(F300="L",F300="S",F300="I"),-1,1),"")</f>
        <v/>
      </c>
      <c r="AM300" s="1030" t="e">
        <f t="shared" si="17"/>
        <v>#N/A</v>
      </c>
      <c r="AN300" s="1030" t="e">
        <f>INDEX(G300:R300,1,MATCH(Parametres!$B$3,G$1:R$1,0))*IF(OR(F300="L",F300="S",F300="I"),-1,1)</f>
        <v>#N/A</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t="str">
        <f>IFERROR(INDEX(V300:AG300,1,MATCH(Parametres!$B$3,V$1:AG$1,0)-1)*IF(OR(C300="L",C300="S",C300="I"),-1,1),"")</f>
        <v/>
      </c>
      <c r="AW300" s="1030" t="e">
        <f t="shared" si="19"/>
        <v>#N/A</v>
      </c>
      <c r="AX300" s="1030" t="e">
        <f>INDEX(V300:AG300,1,MATCH(Parametres!$B$3,V$1:AG$1,0))*IF(OR(C300="L",C300="S",C300="I"),-1,1)</f>
        <v>#N/A</v>
      </c>
      <c r="AY300" s="598" t="s">
        <v>337</v>
      </c>
      <c r="AZ300" s="598" t="e">
        <f>+VLOOKUP($AJ300,Data_Validation!$A:$E,5,0)</f>
        <v>#N/A</v>
      </c>
    </row>
    <row r="301" spans="36:52" ht="15.75" customHeight="1">
      <c r="AJ301" s="1030">
        <f t="shared" si="16"/>
        <v>0</v>
      </c>
      <c r="AK301" s="1030">
        <f t="shared" si="16"/>
        <v>0</v>
      </c>
      <c r="AL301" s="1030" t="str">
        <f>IFERROR(INDEX(G301:R301,1,MATCH(Parametres!$B$3,G$1:R$1,0)-1)*IF(OR(F301="L",F301="S",F301="I"),-1,1),"")</f>
        <v/>
      </c>
      <c r="AM301" s="1030" t="e">
        <f t="shared" si="17"/>
        <v>#N/A</v>
      </c>
      <c r="AN301" s="1030" t="e">
        <f>INDEX(G301:R301,1,MATCH(Parametres!$B$3,G$1:R$1,0))*IF(OR(F301="L",F301="S",F301="I"),-1,1)</f>
        <v>#N/A</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t="str">
        <f>IFERROR(INDEX(V301:AG301,1,MATCH(Parametres!$B$3,V$1:AG$1,0)-1)*IF(OR(C301="L",C301="S",C301="I"),-1,1),"")</f>
        <v/>
      </c>
      <c r="AW301" s="1030" t="e">
        <f t="shared" si="19"/>
        <v>#N/A</v>
      </c>
      <c r="AX301" s="1030" t="e">
        <f>INDEX(V301:AG301,1,MATCH(Parametres!$B$3,V$1:AG$1,0))*IF(OR(C301="L",C301="S",C301="I"),-1,1)</f>
        <v>#N/A</v>
      </c>
      <c r="AY301" s="598" t="s">
        <v>337</v>
      </c>
      <c r="AZ301" s="598" t="e">
        <f>+VLOOKUP($AJ301,Data_Validation!$A:$E,5,0)</f>
        <v>#N/A</v>
      </c>
    </row>
    <row r="302" spans="36:52" ht="15" customHeight="1">
      <c r="AJ302" s="1030">
        <f t="shared" si="16"/>
        <v>0</v>
      </c>
      <c r="AK302" s="1030">
        <f t="shared" si="16"/>
        <v>0</v>
      </c>
      <c r="AL302" s="1030" t="str">
        <f>IFERROR(INDEX(G302:R302,1,MATCH(Parametres!$B$3,G$1:R$1,0)-1)*IF(OR(F302="L",F302="S",F302="I"),-1,1),"")</f>
        <v/>
      </c>
      <c r="AM302" s="1030" t="e">
        <f t="shared" si="17"/>
        <v>#N/A</v>
      </c>
      <c r="AN302" s="1030" t="e">
        <f>INDEX(G302:R302,1,MATCH(Parametres!$B$3,G$1:R$1,0))*IF(OR(F302="L",F302="S",F302="I"),-1,1)</f>
        <v>#N/A</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t="str">
        <f>IFERROR(INDEX(V302:AG302,1,MATCH(Parametres!$B$3,V$1:AG$1,0)-1)*IF(OR(C302="L",C302="S",C302="I"),-1,1),"")</f>
        <v/>
      </c>
      <c r="AW302" s="1030" t="e">
        <f t="shared" si="19"/>
        <v>#N/A</v>
      </c>
      <c r="AX302" s="1030" t="e">
        <f>INDEX(V302:AG302,1,MATCH(Parametres!$B$3,V$1:AG$1,0))*IF(OR(C302="L",C302="S",C302="I"),-1,1)</f>
        <v>#N/A</v>
      </c>
      <c r="AY302" s="598" t="s">
        <v>337</v>
      </c>
      <c r="AZ302" s="598" t="e">
        <f>+VLOOKUP($AJ302,Data_Validation!$A:$E,5,0)</f>
        <v>#N/A</v>
      </c>
    </row>
    <row r="303" spans="36:52" ht="15" customHeight="1">
      <c r="AJ303" s="1030">
        <f t="shared" si="16"/>
        <v>0</v>
      </c>
      <c r="AK303" s="1030">
        <f t="shared" si="16"/>
        <v>0</v>
      </c>
      <c r="AL303" s="1030" t="str">
        <f>IFERROR(INDEX(G303:R303,1,MATCH(Parametres!$B$3,G$1:R$1,0)-1)*IF(OR(F303="L",F303="S",F303="I"),-1,1),"")</f>
        <v/>
      </c>
      <c r="AM303" s="1030" t="e">
        <f t="shared" si="17"/>
        <v>#N/A</v>
      </c>
      <c r="AN303" s="1030" t="e">
        <f>INDEX(G303:R303,1,MATCH(Parametres!$B$3,G$1:R$1,0))*IF(OR(F303="L",F303="S",F303="I"),-1,1)</f>
        <v>#N/A</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t="str">
        <f>IFERROR(INDEX(V303:AG303,1,MATCH(Parametres!$B$3,V$1:AG$1,0)-1)*IF(OR(C303="L",C303="S",C303="I"),-1,1),"")</f>
        <v/>
      </c>
      <c r="AW303" s="1030" t="e">
        <f t="shared" si="19"/>
        <v>#N/A</v>
      </c>
      <c r="AX303" s="1030" t="e">
        <f>INDEX(V303:AG303,1,MATCH(Parametres!$B$3,V$1:AG$1,0))*IF(OR(C303="L",C303="S",C303="I"),-1,1)</f>
        <v>#N/A</v>
      </c>
      <c r="AY303" s="598" t="s">
        <v>337</v>
      </c>
      <c r="AZ303" s="598" t="e">
        <f>+VLOOKUP($AJ303,Data_Validation!$A:$E,5,0)</f>
        <v>#N/A</v>
      </c>
    </row>
    <row r="304" spans="36:52" ht="15" customHeight="1">
      <c r="AJ304" s="1030">
        <f t="shared" si="16"/>
        <v>0</v>
      </c>
      <c r="AK304" s="1030">
        <f t="shared" si="16"/>
        <v>0</v>
      </c>
      <c r="AL304" s="1030" t="str">
        <f>IFERROR(INDEX(G304:R304,1,MATCH(Parametres!$B$3,G$1:R$1,0)-1)*IF(OR(F304="L",F304="S",F304="I"),-1,1),"")</f>
        <v/>
      </c>
      <c r="AM304" s="1030" t="e">
        <f t="shared" si="17"/>
        <v>#N/A</v>
      </c>
      <c r="AN304" s="1030" t="e">
        <f>INDEX(G304:R304,1,MATCH(Parametres!$B$3,G$1:R$1,0))*IF(OR(F304="L",F304="S",F304="I"),-1,1)</f>
        <v>#N/A</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t="str">
        <f>IFERROR(INDEX(V304:AG304,1,MATCH(Parametres!$B$3,V$1:AG$1,0)-1)*IF(OR(C304="L",C304="S",C304="I"),-1,1),"")</f>
        <v/>
      </c>
      <c r="AW304" s="1030" t="e">
        <f t="shared" si="19"/>
        <v>#N/A</v>
      </c>
      <c r="AX304" s="1030" t="e">
        <f>INDEX(V304:AG304,1,MATCH(Parametres!$B$3,V$1:AG$1,0))*IF(OR(C304="L",C304="S",C304="I"),-1,1)</f>
        <v>#N/A</v>
      </c>
      <c r="AY304" s="598" t="s">
        <v>337</v>
      </c>
      <c r="AZ304" s="598" t="e">
        <f>+VLOOKUP($AJ304,Data_Validation!$A:$E,5,0)</f>
        <v>#N/A</v>
      </c>
    </row>
    <row r="305" spans="36:52" ht="15.75" customHeight="1">
      <c r="AJ305" s="1030">
        <f t="shared" si="16"/>
        <v>0</v>
      </c>
      <c r="AK305" s="1030">
        <f t="shared" si="16"/>
        <v>0</v>
      </c>
      <c r="AL305" s="1030" t="str">
        <f>IFERROR(INDEX(G305:R305,1,MATCH(Parametres!$B$3,G$1:R$1,0)-1)*IF(OR(F305="L",F305="S",F305="I"),-1,1),"")</f>
        <v/>
      </c>
      <c r="AM305" s="1030" t="e">
        <f t="shared" si="17"/>
        <v>#N/A</v>
      </c>
      <c r="AN305" s="1030" t="e">
        <f>INDEX(G305:R305,1,MATCH(Parametres!$B$3,G$1:R$1,0))*IF(OR(F305="L",F305="S",F305="I"),-1,1)</f>
        <v>#N/A</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t="str">
        <f>IFERROR(INDEX(V305:AG305,1,MATCH(Parametres!$B$3,V$1:AG$1,0)-1)*IF(OR(C305="L",C305="S",C305="I"),-1,1),"")</f>
        <v/>
      </c>
      <c r="AW305" s="1030" t="e">
        <f t="shared" si="19"/>
        <v>#N/A</v>
      </c>
      <c r="AX305" s="1030" t="e">
        <f>INDEX(V305:AG305,1,MATCH(Parametres!$B$3,V$1:AG$1,0))*IF(OR(C305="L",C305="S",C305="I"),-1,1)</f>
        <v>#N/A</v>
      </c>
      <c r="AY305" s="598" t="s">
        <v>337</v>
      </c>
      <c r="AZ305" s="598" t="e">
        <f>+VLOOKUP($AJ305,Data_Validation!$A:$E,5,0)</f>
        <v>#N/A</v>
      </c>
    </row>
    <row r="306" spans="36:52" ht="15" customHeight="1">
      <c r="AJ306" s="1030">
        <f t="shared" si="16"/>
        <v>0</v>
      </c>
      <c r="AK306" s="1030">
        <f t="shared" si="16"/>
        <v>0</v>
      </c>
      <c r="AL306" s="1030" t="str">
        <f>IFERROR(INDEX(G306:R306,1,MATCH(Parametres!$B$3,G$1:R$1,0)-1)*IF(OR(F306="L",F306="S",F306="I"),-1,1),"")</f>
        <v/>
      </c>
      <c r="AM306" s="1030" t="e">
        <f t="shared" si="17"/>
        <v>#N/A</v>
      </c>
      <c r="AN306" s="1030" t="e">
        <f>INDEX(G306:R306,1,MATCH(Parametres!$B$3,G$1:R$1,0))*IF(OR(F306="L",F306="S",F306="I"),-1,1)</f>
        <v>#N/A</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t="str">
        <f>IFERROR(INDEX(V306:AG306,1,MATCH(Parametres!$B$3,V$1:AG$1,0)-1)*IF(OR(C306="L",C306="S",C306="I"),-1,1),"")</f>
        <v/>
      </c>
      <c r="AW306" s="1030" t="e">
        <f t="shared" si="19"/>
        <v>#N/A</v>
      </c>
      <c r="AX306" s="1030" t="e">
        <f>INDEX(V306:AG306,1,MATCH(Parametres!$B$3,V$1:AG$1,0))*IF(OR(C306="L",C306="S",C306="I"),-1,1)</f>
        <v>#N/A</v>
      </c>
      <c r="AY306" s="598" t="s">
        <v>337</v>
      </c>
      <c r="AZ306" s="598" t="e">
        <f>+VLOOKUP($AJ306,Data_Validation!$A:$E,5,0)</f>
        <v>#N/A</v>
      </c>
    </row>
    <row r="307" spans="36:52" ht="15" customHeight="1">
      <c r="AJ307" s="1030">
        <f t="shared" si="16"/>
        <v>0</v>
      </c>
      <c r="AK307" s="1030">
        <f t="shared" si="16"/>
        <v>0</v>
      </c>
      <c r="AL307" s="1030" t="str">
        <f>IFERROR(INDEX(G307:R307,1,MATCH(Parametres!$B$3,G$1:R$1,0)-1)*IF(OR(F307="L",F307="S",F307="I"),-1,1),"")</f>
        <v/>
      </c>
      <c r="AM307" s="1030" t="e">
        <f t="shared" si="17"/>
        <v>#N/A</v>
      </c>
      <c r="AN307" s="1030" t="e">
        <f>INDEX(G307:R307,1,MATCH(Parametres!$B$3,G$1:R$1,0))*IF(OR(F307="L",F307="S",F307="I"),-1,1)</f>
        <v>#N/A</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t="str">
        <f>IFERROR(INDEX(V307:AG307,1,MATCH(Parametres!$B$3,V$1:AG$1,0)-1)*IF(OR(C307="L",C307="S",C307="I"),-1,1),"")</f>
        <v/>
      </c>
      <c r="AW307" s="1030" t="e">
        <f t="shared" si="19"/>
        <v>#N/A</v>
      </c>
      <c r="AX307" s="1030" t="e">
        <f>INDEX(V307:AG307,1,MATCH(Parametres!$B$3,V$1:AG$1,0))*IF(OR(C307="L",C307="S",C307="I"),-1,1)</f>
        <v>#N/A</v>
      </c>
      <c r="AY307" s="598" t="s">
        <v>337</v>
      </c>
      <c r="AZ307" s="598" t="e">
        <f>+VLOOKUP($AJ307,Data_Validation!$A:$E,5,0)</f>
        <v>#N/A</v>
      </c>
    </row>
    <row r="308" spans="36:52" ht="15" customHeight="1">
      <c r="AJ308" s="1030">
        <f t="shared" si="16"/>
        <v>0</v>
      </c>
      <c r="AK308" s="1030">
        <f t="shared" si="16"/>
        <v>0</v>
      </c>
      <c r="AL308" s="1030" t="str">
        <f>IFERROR(INDEX(G308:R308,1,MATCH(Parametres!$B$3,G$1:R$1,0)-1)*IF(OR(F308="L",F308="S",F308="I"),-1,1),"")</f>
        <v/>
      </c>
      <c r="AM308" s="1030" t="e">
        <f t="shared" si="17"/>
        <v>#N/A</v>
      </c>
      <c r="AN308" s="1030" t="e">
        <f>INDEX(G308:R308,1,MATCH(Parametres!$B$3,G$1:R$1,0))*IF(OR(F308="L",F308="S",F308="I"),-1,1)</f>
        <v>#N/A</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t="str">
        <f>IFERROR(INDEX(V308:AG308,1,MATCH(Parametres!$B$3,V$1:AG$1,0)-1)*IF(OR(C308="L",C308="S",C308="I"),-1,1),"")</f>
        <v/>
      </c>
      <c r="AW308" s="1030" t="e">
        <f t="shared" si="19"/>
        <v>#N/A</v>
      </c>
      <c r="AX308" s="1030" t="e">
        <f>INDEX(V308:AG308,1,MATCH(Parametres!$B$3,V$1:AG$1,0))*IF(OR(C308="L",C308="S",C308="I"),-1,1)</f>
        <v>#N/A</v>
      </c>
      <c r="AY308" s="598" t="s">
        <v>337</v>
      </c>
      <c r="AZ308" s="598" t="e">
        <f>+VLOOKUP($AJ308,Data_Validation!$A:$E,5,0)</f>
        <v>#N/A</v>
      </c>
    </row>
    <row r="309" spans="36:52" ht="15.75" customHeight="1">
      <c r="AJ309" s="1030">
        <f t="shared" si="16"/>
        <v>0</v>
      </c>
      <c r="AK309" s="1030">
        <f t="shared" si="16"/>
        <v>0</v>
      </c>
      <c r="AL309" s="1030" t="str">
        <f>IFERROR(INDEX(G309:R309,1,MATCH(Parametres!$B$3,G$1:R$1,0)-1)*IF(OR(F309="L",F309="S",F309="I"),-1,1),"")</f>
        <v/>
      </c>
      <c r="AM309" s="1030" t="e">
        <f t="shared" si="17"/>
        <v>#N/A</v>
      </c>
      <c r="AN309" s="1030" t="e">
        <f>INDEX(G309:R309,1,MATCH(Parametres!$B$3,G$1:R$1,0))*IF(OR(F309="L",F309="S",F309="I"),-1,1)</f>
        <v>#N/A</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t="str">
        <f>IFERROR(INDEX(V309:AG309,1,MATCH(Parametres!$B$3,V$1:AG$1,0)-1)*IF(OR(C309="L",C309="S",C309="I"),-1,1),"")</f>
        <v/>
      </c>
      <c r="AW309" s="1030" t="e">
        <f t="shared" si="19"/>
        <v>#N/A</v>
      </c>
      <c r="AX309" s="1030" t="e">
        <f>INDEX(V309:AG309,1,MATCH(Parametres!$B$3,V$1:AG$1,0))*IF(OR(C309="L",C309="S",C309="I"),-1,1)</f>
        <v>#N/A</v>
      </c>
      <c r="AY309" s="598" t="s">
        <v>337</v>
      </c>
      <c r="AZ309" s="598" t="e">
        <f>+VLOOKUP($AJ309,Data_Validation!$A:$E,5,0)</f>
        <v>#N/A</v>
      </c>
    </row>
    <row r="310" spans="36:52" ht="15" customHeight="1">
      <c r="AJ310" s="1030">
        <f t="shared" si="16"/>
        <v>0</v>
      </c>
      <c r="AK310" s="1030">
        <f t="shared" si="16"/>
        <v>0</v>
      </c>
      <c r="AL310" s="1030" t="str">
        <f>IFERROR(INDEX(G310:R310,1,MATCH(Parametres!$B$3,G$1:R$1,0)-1)*IF(OR(F310="L",F310="S",F310="I"),-1,1),"")</f>
        <v/>
      </c>
      <c r="AM310" s="1030" t="e">
        <f t="shared" si="17"/>
        <v>#N/A</v>
      </c>
      <c r="AN310" s="1030" t="e">
        <f>INDEX(G310:R310,1,MATCH(Parametres!$B$3,G$1:R$1,0))*IF(OR(F310="L",F310="S",F310="I"),-1,1)</f>
        <v>#N/A</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t="str">
        <f>IFERROR(INDEX(V310:AG310,1,MATCH(Parametres!$B$3,V$1:AG$1,0)-1)*IF(OR(C310="L",C310="S",C310="I"),-1,1),"")</f>
        <v/>
      </c>
      <c r="AW310" s="1030" t="e">
        <f t="shared" si="19"/>
        <v>#N/A</v>
      </c>
      <c r="AX310" s="1030" t="e">
        <f>INDEX(V310:AG310,1,MATCH(Parametres!$B$3,V$1:AG$1,0))*IF(OR(C310="L",C310="S",C310="I"),-1,1)</f>
        <v>#N/A</v>
      </c>
      <c r="AY310" s="598" t="s">
        <v>337</v>
      </c>
      <c r="AZ310" s="598" t="e">
        <f>+VLOOKUP($AJ310,Data_Validation!$A:$E,5,0)</f>
        <v>#N/A</v>
      </c>
    </row>
    <row r="311" spans="36:52" ht="15" customHeight="1">
      <c r="AJ311" s="1030">
        <f t="shared" si="16"/>
        <v>0</v>
      </c>
      <c r="AK311" s="1030">
        <f t="shared" si="16"/>
        <v>0</v>
      </c>
      <c r="AL311" s="1030" t="str">
        <f>IFERROR(INDEX(G311:R311,1,MATCH(Parametres!$B$3,G$1:R$1,0)-1)*IF(OR(F311="L",F311="S",F311="I"),-1,1),"")</f>
        <v/>
      </c>
      <c r="AM311" s="1030" t="e">
        <f t="shared" si="17"/>
        <v>#N/A</v>
      </c>
      <c r="AN311" s="1030" t="e">
        <f>INDEX(G311:R311,1,MATCH(Parametres!$B$3,G$1:R$1,0))*IF(OR(F311="L",F311="S",F311="I"),-1,1)</f>
        <v>#N/A</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t="str">
        <f>IFERROR(INDEX(V311:AG311,1,MATCH(Parametres!$B$3,V$1:AG$1,0)-1)*IF(OR(C311="L",C311="S",C311="I"),-1,1),"")</f>
        <v/>
      </c>
      <c r="AW311" s="1030" t="e">
        <f t="shared" si="19"/>
        <v>#N/A</v>
      </c>
      <c r="AX311" s="1030" t="e">
        <f>INDEX(V311:AG311,1,MATCH(Parametres!$B$3,V$1:AG$1,0))*IF(OR(C311="L",C311="S",C311="I"),-1,1)</f>
        <v>#N/A</v>
      </c>
      <c r="AY311" s="598" t="s">
        <v>337</v>
      </c>
      <c r="AZ311" s="598" t="e">
        <f>+VLOOKUP($AJ311,Data_Validation!$A:$E,5,0)</f>
        <v>#N/A</v>
      </c>
    </row>
    <row r="312" spans="36:52" ht="15" customHeight="1">
      <c r="AJ312" s="1030">
        <f t="shared" si="16"/>
        <v>0</v>
      </c>
      <c r="AK312" s="1030">
        <f t="shared" si="16"/>
        <v>0</v>
      </c>
      <c r="AL312" s="1030" t="str">
        <f>IFERROR(INDEX(G312:R312,1,MATCH(Parametres!$B$3,G$1:R$1,0)-1)*IF(OR(F312="L",F312="S",F312="I"),-1,1),"")</f>
        <v/>
      </c>
      <c r="AM312" s="1030" t="e">
        <f t="shared" si="17"/>
        <v>#N/A</v>
      </c>
      <c r="AN312" s="1030" t="e">
        <f>INDEX(G312:R312,1,MATCH(Parametres!$B$3,G$1:R$1,0))*IF(OR(F312="L",F312="S",F312="I"),-1,1)</f>
        <v>#N/A</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t="str">
        <f>IFERROR(INDEX(V312:AG312,1,MATCH(Parametres!$B$3,V$1:AG$1,0)-1)*IF(OR(C312="L",C312="S",C312="I"),-1,1),"")</f>
        <v/>
      </c>
      <c r="AW312" s="1030" t="e">
        <f t="shared" si="19"/>
        <v>#N/A</v>
      </c>
      <c r="AX312" s="1030" t="e">
        <f>INDEX(V312:AG312,1,MATCH(Parametres!$B$3,V$1:AG$1,0))*IF(OR(C312="L",C312="S",C312="I"),-1,1)</f>
        <v>#N/A</v>
      </c>
      <c r="AY312" s="598" t="s">
        <v>337</v>
      </c>
      <c r="AZ312" s="598" t="e">
        <f>+VLOOKUP($AJ312,Data_Validation!$A:$E,5,0)</f>
        <v>#N/A</v>
      </c>
    </row>
    <row r="313" spans="36:52" ht="15" customHeight="1">
      <c r="AJ313" s="1030">
        <f t="shared" si="16"/>
        <v>0</v>
      </c>
      <c r="AK313" s="1030">
        <f t="shared" si="16"/>
        <v>0</v>
      </c>
      <c r="AL313" s="1030" t="str">
        <f>IFERROR(INDEX(G313:R313,1,MATCH(Parametres!$B$3,G$1:R$1,0)-1)*IF(OR(F313="L",F313="S",F313="I"),-1,1),"")</f>
        <v/>
      </c>
      <c r="AM313" s="1030" t="e">
        <f t="shared" si="17"/>
        <v>#N/A</v>
      </c>
      <c r="AN313" s="1030" t="e">
        <f>INDEX(G313:R313,1,MATCH(Parametres!$B$3,G$1:R$1,0))*IF(OR(F313="L",F313="S",F313="I"),-1,1)</f>
        <v>#N/A</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t="str">
        <f>IFERROR(INDEX(V313:AG313,1,MATCH(Parametres!$B$3,V$1:AG$1,0)-1)*IF(OR(C313="L",C313="S",C313="I"),-1,1),"")</f>
        <v/>
      </c>
      <c r="AW313" s="1030" t="e">
        <f t="shared" si="19"/>
        <v>#N/A</v>
      </c>
      <c r="AX313" s="1030" t="e">
        <f>INDEX(V313:AG313,1,MATCH(Parametres!$B$3,V$1:AG$1,0))*IF(OR(C313="L",C313="S",C313="I"),-1,1)</f>
        <v>#N/A</v>
      </c>
      <c r="AY313" s="598" t="s">
        <v>337</v>
      </c>
      <c r="AZ313" s="598" t="e">
        <f>+VLOOKUP($AJ313,Data_Validation!$A:$E,5,0)</f>
        <v>#N/A</v>
      </c>
    </row>
    <row r="314" spans="36:52" ht="15" customHeight="1">
      <c r="AJ314" s="1030">
        <f t="shared" si="16"/>
        <v>0</v>
      </c>
      <c r="AK314" s="1030">
        <f t="shared" si="16"/>
        <v>0</v>
      </c>
      <c r="AL314" s="1030" t="str">
        <f>IFERROR(INDEX(G314:R314,1,MATCH(Parametres!$B$3,G$1:R$1,0)-1)*IF(OR(F314="L",F314="S",F314="I"),-1,1),"")</f>
        <v/>
      </c>
      <c r="AM314" s="1030" t="e">
        <f t="shared" si="17"/>
        <v>#N/A</v>
      </c>
      <c r="AN314" s="1030" t="e">
        <f>INDEX(G314:R314,1,MATCH(Parametres!$B$3,G$1:R$1,0))*IF(OR(F314="L",F314="S",F314="I"),-1,1)</f>
        <v>#N/A</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t="str">
        <f>IFERROR(INDEX(V314:AG314,1,MATCH(Parametres!$B$3,V$1:AG$1,0)-1)*IF(OR(C314="L",C314="S",C314="I"),-1,1),"")</f>
        <v/>
      </c>
      <c r="AW314" s="1030" t="e">
        <f t="shared" si="19"/>
        <v>#N/A</v>
      </c>
      <c r="AX314" s="1030" t="e">
        <f>INDEX(V314:AG314,1,MATCH(Parametres!$B$3,V$1:AG$1,0))*IF(OR(C314="L",C314="S",C314="I"),-1,1)</f>
        <v>#N/A</v>
      </c>
      <c r="AY314" s="598" t="s">
        <v>337</v>
      </c>
      <c r="AZ314" s="598" t="e">
        <f>+VLOOKUP($AJ314,Data_Validation!$A:$E,5,0)</f>
        <v>#N/A</v>
      </c>
    </row>
    <row r="315" spans="36:52" ht="15" customHeight="1">
      <c r="AJ315" s="1030">
        <f t="shared" si="16"/>
        <v>0</v>
      </c>
      <c r="AK315" s="1030">
        <f t="shared" si="16"/>
        <v>0</v>
      </c>
      <c r="AL315" s="1030" t="str">
        <f>IFERROR(INDEX(G315:R315,1,MATCH(Parametres!$B$3,G$1:R$1,0)-1)*IF(OR(F315="L",F315="S",F315="I"),-1,1),"")</f>
        <v/>
      </c>
      <c r="AM315" s="1030" t="e">
        <f t="shared" si="17"/>
        <v>#N/A</v>
      </c>
      <c r="AN315" s="1030" t="e">
        <f>INDEX(G315:R315,1,MATCH(Parametres!$B$3,G$1:R$1,0))*IF(OR(F315="L",F315="S",F315="I"),-1,1)</f>
        <v>#N/A</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t="str">
        <f>IFERROR(INDEX(V315:AG315,1,MATCH(Parametres!$B$3,V$1:AG$1,0)-1)*IF(OR(C315="L",C315="S",C315="I"),-1,1),"")</f>
        <v/>
      </c>
      <c r="AW315" s="1030" t="e">
        <f t="shared" si="19"/>
        <v>#N/A</v>
      </c>
      <c r="AX315" s="1030" t="e">
        <f>INDEX(V315:AG315,1,MATCH(Parametres!$B$3,V$1:AG$1,0))*IF(OR(C315="L",C315="S",C315="I"),-1,1)</f>
        <v>#N/A</v>
      </c>
      <c r="AY315" s="598" t="s">
        <v>337</v>
      </c>
      <c r="AZ315" s="598" t="e">
        <f>+VLOOKUP($AJ315,Data_Validation!$A:$E,5,0)</f>
        <v>#N/A</v>
      </c>
    </row>
    <row r="316" spans="36:52" ht="15" customHeight="1">
      <c r="AJ316" s="1030">
        <f t="shared" si="16"/>
        <v>0</v>
      </c>
      <c r="AK316" s="1030">
        <f t="shared" si="16"/>
        <v>0</v>
      </c>
      <c r="AL316" s="1030" t="str">
        <f>IFERROR(INDEX(G316:R316,1,MATCH(Parametres!$B$3,G$1:R$1,0)-1)*IF(OR(F316="L",F316="S",F316="I"),-1,1),"")</f>
        <v/>
      </c>
      <c r="AM316" s="1030" t="e">
        <f t="shared" si="17"/>
        <v>#N/A</v>
      </c>
      <c r="AN316" s="1030" t="e">
        <f>INDEX(G316:R316,1,MATCH(Parametres!$B$3,G$1:R$1,0))*IF(OR(F316="L",F316="S",F316="I"),-1,1)</f>
        <v>#N/A</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t="str">
        <f>IFERROR(INDEX(V316:AG316,1,MATCH(Parametres!$B$3,V$1:AG$1,0)-1)*IF(OR(C316="L",C316="S",C316="I"),-1,1),"")</f>
        <v/>
      </c>
      <c r="AW316" s="1030" t="e">
        <f t="shared" si="19"/>
        <v>#N/A</v>
      </c>
      <c r="AX316" s="1030" t="e">
        <f>INDEX(V316:AG316,1,MATCH(Parametres!$B$3,V$1:AG$1,0))*IF(OR(C316="L",C316="S",C316="I"),-1,1)</f>
        <v>#N/A</v>
      </c>
      <c r="AY316" s="598" t="s">
        <v>337</v>
      </c>
      <c r="AZ316" s="598" t="e">
        <f>+VLOOKUP($AJ316,Data_Validation!$A:$E,5,0)</f>
        <v>#N/A</v>
      </c>
    </row>
    <row r="317" spans="36:52" ht="15" customHeight="1">
      <c r="AJ317" s="1030">
        <f t="shared" si="16"/>
        <v>0</v>
      </c>
      <c r="AK317" s="1030">
        <f t="shared" si="16"/>
        <v>0</v>
      </c>
      <c r="AL317" s="1030" t="str">
        <f>IFERROR(INDEX(G317:R317,1,MATCH(Parametres!$B$3,G$1:R$1,0)-1)*IF(OR(F317="L",F317="S",F317="I"),-1,1),"")</f>
        <v/>
      </c>
      <c r="AM317" s="1030" t="e">
        <f t="shared" si="17"/>
        <v>#N/A</v>
      </c>
      <c r="AN317" s="1030" t="e">
        <f>INDEX(G317:R317,1,MATCH(Parametres!$B$3,G$1:R$1,0))*IF(OR(F317="L",F317="S",F317="I"),-1,1)</f>
        <v>#N/A</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t="str">
        <f>IFERROR(INDEX(V317:AG317,1,MATCH(Parametres!$B$3,V$1:AG$1,0)-1)*IF(OR(C317="L",C317="S",C317="I"),-1,1),"")</f>
        <v/>
      </c>
      <c r="AW317" s="1030" t="e">
        <f t="shared" si="19"/>
        <v>#N/A</v>
      </c>
      <c r="AX317" s="1030" t="e">
        <f>INDEX(V317:AG317,1,MATCH(Parametres!$B$3,V$1:AG$1,0))*IF(OR(C317="L",C317="S",C317="I"),-1,1)</f>
        <v>#N/A</v>
      </c>
      <c r="AY317" s="598" t="s">
        <v>337</v>
      </c>
      <c r="AZ317" s="598" t="e">
        <f>+VLOOKUP($AJ317,Data_Validation!$A:$E,5,0)</f>
        <v>#N/A</v>
      </c>
    </row>
    <row r="318" spans="36:52" ht="15.75" customHeight="1">
      <c r="AJ318" s="1030">
        <f t="shared" si="16"/>
        <v>0</v>
      </c>
      <c r="AK318" s="1030">
        <f t="shared" si="16"/>
        <v>0</v>
      </c>
      <c r="AL318" s="1030" t="str">
        <f>IFERROR(INDEX(G318:R318,1,MATCH(Parametres!$B$3,G$1:R$1,0)-1)*IF(OR(F318="L",F318="S",F318="I"),-1,1),"")</f>
        <v/>
      </c>
      <c r="AM318" s="1030" t="e">
        <f t="shared" si="17"/>
        <v>#N/A</v>
      </c>
      <c r="AN318" s="1030" t="e">
        <f>INDEX(G318:R318,1,MATCH(Parametres!$B$3,G$1:R$1,0))*IF(OR(F318="L",F318="S",F318="I"),-1,1)</f>
        <v>#N/A</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t="str">
        <f>IFERROR(INDEX(V318:AG318,1,MATCH(Parametres!$B$3,V$1:AG$1,0)-1)*IF(OR(C318="L",C318="S",C318="I"),-1,1),"")</f>
        <v/>
      </c>
      <c r="AW318" s="1030" t="e">
        <f t="shared" si="19"/>
        <v>#N/A</v>
      </c>
      <c r="AX318" s="1030" t="e">
        <f>INDEX(V318:AG318,1,MATCH(Parametres!$B$3,V$1:AG$1,0))*IF(OR(C318="L",C318="S",C318="I"),-1,1)</f>
        <v>#N/A</v>
      </c>
      <c r="AY318" s="598" t="s">
        <v>337</v>
      </c>
      <c r="AZ318" s="598" t="e">
        <f>+VLOOKUP($AJ318,Data_Validation!$A:$E,5,0)</f>
        <v>#N/A</v>
      </c>
    </row>
    <row r="319" spans="36:52" ht="15" customHeight="1">
      <c r="AJ319" s="1030">
        <f t="shared" si="16"/>
        <v>0</v>
      </c>
      <c r="AK319" s="1030">
        <f t="shared" si="16"/>
        <v>0</v>
      </c>
      <c r="AL319" s="1030" t="str">
        <f>IFERROR(INDEX(G319:R319,1,MATCH(Parametres!$B$3,G$1:R$1,0)-1)*IF(OR(F319="L",F319="S",F319="I"),-1,1),"")</f>
        <v/>
      </c>
      <c r="AM319" s="1030" t="e">
        <f t="shared" si="17"/>
        <v>#N/A</v>
      </c>
      <c r="AN319" s="1030" t="e">
        <f>INDEX(G319:R319,1,MATCH(Parametres!$B$3,G$1:R$1,0))*IF(OR(F319="L",F319="S",F319="I"),-1,1)</f>
        <v>#N/A</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t="str">
        <f>IFERROR(INDEX(V319:AG319,1,MATCH(Parametres!$B$3,V$1:AG$1,0)-1)*IF(OR(C319="L",C319="S",C319="I"),-1,1),"")</f>
        <v/>
      </c>
      <c r="AW319" s="1030" t="e">
        <f t="shared" si="19"/>
        <v>#N/A</v>
      </c>
      <c r="AX319" s="1030" t="e">
        <f>INDEX(V319:AG319,1,MATCH(Parametres!$B$3,V$1:AG$1,0))*IF(OR(C319="L",C319="S",C319="I"),-1,1)</f>
        <v>#N/A</v>
      </c>
      <c r="AY319" s="598" t="s">
        <v>337</v>
      </c>
      <c r="AZ319" s="598" t="e">
        <f>+VLOOKUP($AJ319,Data_Validation!$A:$E,5,0)</f>
        <v>#N/A</v>
      </c>
    </row>
    <row r="320" spans="36:52" ht="15" customHeight="1">
      <c r="AJ320" s="1030">
        <f t="shared" si="16"/>
        <v>0</v>
      </c>
      <c r="AK320" s="1030">
        <f t="shared" si="16"/>
        <v>0</v>
      </c>
      <c r="AL320" s="1030" t="str">
        <f>IFERROR(INDEX(G320:R320,1,MATCH(Parametres!$B$3,G$1:R$1,0)-1)*IF(OR(F320="L",F320="S",F320="I"),-1,1),"")</f>
        <v/>
      </c>
      <c r="AM320" s="1030" t="e">
        <f t="shared" si="17"/>
        <v>#N/A</v>
      </c>
      <c r="AN320" s="1030" t="e">
        <f>INDEX(G320:R320,1,MATCH(Parametres!$B$3,G$1:R$1,0))*IF(OR(F320="L",F320="S",F320="I"),-1,1)</f>
        <v>#N/A</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t="str">
        <f>IFERROR(INDEX(V320:AG320,1,MATCH(Parametres!$B$3,V$1:AG$1,0)-1)*IF(OR(C320="L",C320="S",C320="I"),-1,1),"")</f>
        <v/>
      </c>
      <c r="AW320" s="1030" t="e">
        <f t="shared" si="19"/>
        <v>#N/A</v>
      </c>
      <c r="AX320" s="1030" t="e">
        <f>INDEX(V320:AG320,1,MATCH(Parametres!$B$3,V$1:AG$1,0))*IF(OR(C320="L",C320="S",C320="I"),-1,1)</f>
        <v>#N/A</v>
      </c>
      <c r="AY320" s="598" t="s">
        <v>337</v>
      </c>
      <c r="AZ320" s="598" t="e">
        <f>+VLOOKUP($AJ320,Data_Validation!$A:$E,5,0)</f>
        <v>#N/A</v>
      </c>
    </row>
    <row r="321" spans="36:52" ht="15" customHeight="1">
      <c r="AJ321" s="1030">
        <f t="shared" si="16"/>
        <v>0</v>
      </c>
      <c r="AK321" s="1030">
        <f t="shared" si="16"/>
        <v>0</v>
      </c>
      <c r="AL321" s="1030" t="str">
        <f>IFERROR(INDEX(G321:R321,1,MATCH(Parametres!$B$3,G$1:R$1,0)-1)*IF(OR(F321="L",F321="S",F321="I"),-1,1),"")</f>
        <v/>
      </c>
      <c r="AM321" s="1030" t="e">
        <f t="shared" si="17"/>
        <v>#N/A</v>
      </c>
      <c r="AN321" s="1030" t="e">
        <f>INDEX(G321:R321,1,MATCH(Parametres!$B$3,G$1:R$1,0))*IF(OR(F321="L",F321="S",F321="I"),-1,1)</f>
        <v>#N/A</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t="str">
        <f>IFERROR(INDEX(V321:AG321,1,MATCH(Parametres!$B$3,V$1:AG$1,0)-1)*IF(OR(C321="L",C321="S",C321="I"),-1,1),"")</f>
        <v/>
      </c>
      <c r="AW321" s="1030" t="e">
        <f t="shared" si="19"/>
        <v>#N/A</v>
      </c>
      <c r="AX321" s="1030" t="e">
        <f>INDEX(V321:AG321,1,MATCH(Parametres!$B$3,V$1:AG$1,0))*IF(OR(C321="L",C321="S",C321="I"),-1,1)</f>
        <v>#N/A</v>
      </c>
      <c r="AY321" s="598" t="s">
        <v>337</v>
      </c>
      <c r="AZ321" s="598" t="e">
        <f>+VLOOKUP($AJ321,Data_Validation!$A:$E,5,0)</f>
        <v>#N/A</v>
      </c>
    </row>
    <row r="322" spans="36:52" ht="15.75" customHeight="1">
      <c r="AJ322" s="1030">
        <f t="shared" si="16"/>
        <v>0</v>
      </c>
      <c r="AK322" s="1030">
        <f t="shared" si="16"/>
        <v>0</v>
      </c>
      <c r="AL322" s="1030" t="str">
        <f>IFERROR(INDEX(G322:R322,1,MATCH(Parametres!$B$3,G$1:R$1,0)-1)*IF(OR(F322="L",F322="S",F322="I"),-1,1),"")</f>
        <v/>
      </c>
      <c r="AM322" s="1030" t="e">
        <f t="shared" si="17"/>
        <v>#N/A</v>
      </c>
      <c r="AN322" s="1030" t="e">
        <f>INDEX(G322:R322,1,MATCH(Parametres!$B$3,G$1:R$1,0))*IF(OR(F322="L",F322="S",F322="I"),-1,1)</f>
        <v>#N/A</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t="str">
        <f>IFERROR(INDEX(V322:AG322,1,MATCH(Parametres!$B$3,V$1:AG$1,0)-1)*IF(OR(C322="L",C322="S",C322="I"),-1,1),"")</f>
        <v/>
      </c>
      <c r="AW322" s="1030" t="e">
        <f t="shared" si="19"/>
        <v>#N/A</v>
      </c>
      <c r="AX322" s="1030" t="e">
        <f>INDEX(V322:AG322,1,MATCH(Parametres!$B$3,V$1:AG$1,0))*IF(OR(C322="L",C322="S",C322="I"),-1,1)</f>
        <v>#N/A</v>
      </c>
      <c r="AY322" s="598" t="s">
        <v>337</v>
      </c>
      <c r="AZ322" s="598" t="e">
        <f>+VLOOKUP($AJ322,Data_Validation!$A:$E,5,0)</f>
        <v>#N/A</v>
      </c>
    </row>
    <row r="323" spans="36:52" ht="15" customHeight="1">
      <c r="AJ323" s="1030">
        <f t="shared" si="16"/>
        <v>0</v>
      </c>
      <c r="AK323" s="1030">
        <f t="shared" si="16"/>
        <v>0</v>
      </c>
      <c r="AL323" s="1030" t="str">
        <f>IFERROR(INDEX(G323:R323,1,MATCH(Parametres!$B$3,G$1:R$1,0)-1)*IF(OR(F323="L",F323="S",F323="I"),-1,1),"")</f>
        <v/>
      </c>
      <c r="AM323" s="1030" t="e">
        <f t="shared" si="17"/>
        <v>#N/A</v>
      </c>
      <c r="AN323" s="1030" t="e">
        <f>INDEX(G323:R323,1,MATCH(Parametres!$B$3,G$1:R$1,0))*IF(OR(F323="L",F323="S",F323="I"),-1,1)</f>
        <v>#N/A</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t="str">
        <f>IFERROR(INDEX(V323:AG323,1,MATCH(Parametres!$B$3,V$1:AG$1,0)-1)*IF(OR(C323="L",C323="S",C323="I"),-1,1),"")</f>
        <v/>
      </c>
      <c r="AW323" s="1030" t="e">
        <f t="shared" si="19"/>
        <v>#N/A</v>
      </c>
      <c r="AX323" s="1030" t="e">
        <f>INDEX(V323:AG323,1,MATCH(Parametres!$B$3,V$1:AG$1,0))*IF(OR(C323="L",C323="S",C323="I"),-1,1)</f>
        <v>#N/A</v>
      </c>
      <c r="AY323" s="598" t="s">
        <v>337</v>
      </c>
      <c r="AZ323" s="598" t="e">
        <f>+VLOOKUP($AJ323,Data_Validation!$A:$E,5,0)</f>
        <v>#N/A</v>
      </c>
    </row>
    <row r="324" spans="36:52" ht="15" customHeight="1">
      <c r="AJ324" s="1030">
        <f t="shared" ref="AJ324:AK387" si="20">C324</f>
        <v>0</v>
      </c>
      <c r="AK324" s="1030">
        <f t="shared" si="20"/>
        <v>0</v>
      </c>
      <c r="AL324" s="1030" t="str">
        <f>IFERROR(INDEX(G324:R324,1,MATCH(Parametres!$B$3,G$1:R$1,0)-1)*IF(OR(F324="L",F324="S",F324="I"),-1,1),"")</f>
        <v/>
      </c>
      <c r="AM324" s="1030" t="e">
        <f t="shared" ref="AM324:AM387" si="21">AN324-N(AL324)</f>
        <v>#N/A</v>
      </c>
      <c r="AN324" s="1030" t="e">
        <f>INDEX(G324:R324,1,MATCH(Parametres!$B$3,G$1:R$1,0))*IF(OR(F324="L",F324="S",F324="I"),-1,1)</f>
        <v>#N/A</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t="str">
        <f>IFERROR(INDEX(V324:AG324,1,MATCH(Parametres!$B$3,V$1:AG$1,0)-1)*IF(OR(C324="L",C324="S",C324="I"),-1,1),"")</f>
        <v/>
      </c>
      <c r="AW324" s="1030" t="e">
        <f t="shared" ref="AW324:AW387" si="23">AX324-AV324</f>
        <v>#N/A</v>
      </c>
      <c r="AX324" s="1030" t="e">
        <f>INDEX(V324:AG324,1,MATCH(Parametres!$B$3,V$1:AG$1,0))*IF(OR(C324="L",C324="S",C324="I"),-1,1)</f>
        <v>#N/A</v>
      </c>
      <c r="AY324" s="598" t="s">
        <v>337</v>
      </c>
      <c r="AZ324" s="598" t="e">
        <f>+VLOOKUP($AJ324,Data_Validation!$A:$E,5,0)</f>
        <v>#N/A</v>
      </c>
    </row>
    <row r="325" spans="36:52" ht="15" customHeight="1">
      <c r="AJ325" s="1030">
        <f t="shared" si="20"/>
        <v>0</v>
      </c>
      <c r="AK325" s="1030">
        <f t="shared" si="20"/>
        <v>0</v>
      </c>
      <c r="AL325" s="1030" t="str">
        <f>IFERROR(INDEX(G325:R325,1,MATCH(Parametres!$B$3,G$1:R$1,0)-1)*IF(OR(F325="L",F325="S",F325="I"),-1,1),"")</f>
        <v/>
      </c>
      <c r="AM325" s="1030" t="e">
        <f t="shared" si="21"/>
        <v>#N/A</v>
      </c>
      <c r="AN325" s="1030" t="e">
        <f>INDEX(G325:R325,1,MATCH(Parametres!$B$3,G$1:R$1,0))*IF(OR(F325="L",F325="S",F325="I"),-1,1)</f>
        <v>#N/A</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t="str">
        <f>IFERROR(INDEX(V325:AG325,1,MATCH(Parametres!$B$3,V$1:AG$1,0)-1)*IF(OR(C325="L",C325="S",C325="I"),-1,1),"")</f>
        <v/>
      </c>
      <c r="AW325" s="1030" t="e">
        <f t="shared" si="23"/>
        <v>#N/A</v>
      </c>
      <c r="AX325" s="1030" t="e">
        <f>INDEX(V325:AG325,1,MATCH(Parametres!$B$3,V$1:AG$1,0))*IF(OR(C325="L",C325="S",C325="I"),-1,1)</f>
        <v>#N/A</v>
      </c>
      <c r="AY325" s="598" t="s">
        <v>337</v>
      </c>
      <c r="AZ325" s="598" t="e">
        <f>+VLOOKUP($AJ325,Data_Validation!$A:$E,5,0)</f>
        <v>#N/A</v>
      </c>
    </row>
    <row r="326" spans="36:52" ht="15" customHeight="1">
      <c r="AJ326" s="1030">
        <f t="shared" si="20"/>
        <v>0</v>
      </c>
      <c r="AK326" s="1030">
        <f t="shared" si="20"/>
        <v>0</v>
      </c>
      <c r="AL326" s="1030" t="str">
        <f>IFERROR(INDEX(G326:R326,1,MATCH(Parametres!$B$3,G$1:R$1,0)-1)*IF(OR(F326="L",F326="S",F326="I"),-1,1),"")</f>
        <v/>
      </c>
      <c r="AM326" s="1030" t="e">
        <f t="shared" si="21"/>
        <v>#N/A</v>
      </c>
      <c r="AN326" s="1030" t="e">
        <f>INDEX(G326:R326,1,MATCH(Parametres!$B$3,G$1:R$1,0))*IF(OR(F326="L",F326="S",F326="I"),-1,1)</f>
        <v>#N/A</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t="str">
        <f>IFERROR(INDEX(V326:AG326,1,MATCH(Parametres!$B$3,V$1:AG$1,0)-1)*IF(OR(C326="L",C326="S",C326="I"),-1,1),"")</f>
        <v/>
      </c>
      <c r="AW326" s="1030" t="e">
        <f t="shared" si="23"/>
        <v>#N/A</v>
      </c>
      <c r="AX326" s="1030" t="e">
        <f>INDEX(V326:AG326,1,MATCH(Parametres!$B$3,V$1:AG$1,0))*IF(OR(C326="L",C326="S",C326="I"),-1,1)</f>
        <v>#N/A</v>
      </c>
      <c r="AY326" s="598" t="s">
        <v>337</v>
      </c>
      <c r="AZ326" s="598" t="e">
        <f>+VLOOKUP($AJ326,Data_Validation!$A:$E,5,0)</f>
        <v>#N/A</v>
      </c>
    </row>
    <row r="327" spans="36:52" ht="15.75" customHeight="1">
      <c r="AJ327" s="1030">
        <f t="shared" si="20"/>
        <v>0</v>
      </c>
      <c r="AK327" s="1030">
        <f t="shared" si="20"/>
        <v>0</v>
      </c>
      <c r="AL327" s="1030" t="str">
        <f>IFERROR(INDEX(G327:R327,1,MATCH(Parametres!$B$3,G$1:R$1,0)-1)*IF(OR(F327="L",F327="S",F327="I"),-1,1),"")</f>
        <v/>
      </c>
      <c r="AM327" s="1030" t="e">
        <f t="shared" si="21"/>
        <v>#N/A</v>
      </c>
      <c r="AN327" s="1030" t="e">
        <f>INDEX(G327:R327,1,MATCH(Parametres!$B$3,G$1:R$1,0))*IF(OR(F327="L",F327="S",F327="I"),-1,1)</f>
        <v>#N/A</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t="str">
        <f>IFERROR(INDEX(V327:AG327,1,MATCH(Parametres!$B$3,V$1:AG$1,0)-1)*IF(OR(C327="L",C327="S",C327="I"),-1,1),"")</f>
        <v/>
      </c>
      <c r="AW327" s="1030" t="e">
        <f t="shared" si="23"/>
        <v>#N/A</v>
      </c>
      <c r="AX327" s="1030" t="e">
        <f>INDEX(V327:AG327,1,MATCH(Parametres!$B$3,V$1:AG$1,0))*IF(OR(C327="L",C327="S",C327="I"),-1,1)</f>
        <v>#N/A</v>
      </c>
      <c r="AY327" s="598" t="s">
        <v>337</v>
      </c>
      <c r="AZ327" s="598" t="e">
        <f>+VLOOKUP($AJ327,Data_Validation!$A:$E,5,0)</f>
        <v>#N/A</v>
      </c>
    </row>
    <row r="328" spans="36:52" ht="15" customHeight="1">
      <c r="AJ328" s="1030">
        <f t="shared" si="20"/>
        <v>0</v>
      </c>
      <c r="AK328" s="1030">
        <f t="shared" si="20"/>
        <v>0</v>
      </c>
      <c r="AL328" s="1030" t="str">
        <f>IFERROR(INDEX(G328:R328,1,MATCH(Parametres!$B$3,G$1:R$1,0)-1)*IF(OR(F328="L",F328="S",F328="I"),-1,1),"")</f>
        <v/>
      </c>
      <c r="AM328" s="1030" t="e">
        <f t="shared" si="21"/>
        <v>#N/A</v>
      </c>
      <c r="AN328" s="1030" t="e">
        <f>INDEX(G328:R328,1,MATCH(Parametres!$B$3,G$1:R$1,0))*IF(OR(F328="L",F328="S",F328="I"),-1,1)</f>
        <v>#N/A</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t="str">
        <f>IFERROR(INDEX(V328:AG328,1,MATCH(Parametres!$B$3,V$1:AG$1,0)-1)*IF(OR(C328="L",C328="S",C328="I"),-1,1),"")</f>
        <v/>
      </c>
      <c r="AW328" s="1030" t="e">
        <f t="shared" si="23"/>
        <v>#N/A</v>
      </c>
      <c r="AX328" s="1030" t="e">
        <f>INDEX(V328:AG328,1,MATCH(Parametres!$B$3,V$1:AG$1,0))*IF(OR(C328="L",C328="S",C328="I"),-1,1)</f>
        <v>#N/A</v>
      </c>
      <c r="AY328" s="598" t="s">
        <v>337</v>
      </c>
      <c r="AZ328" s="598" t="e">
        <f>+VLOOKUP($AJ328,Data_Validation!$A:$E,5,0)</f>
        <v>#N/A</v>
      </c>
    </row>
    <row r="329" spans="36:52" ht="15" customHeight="1">
      <c r="AJ329" s="1030">
        <f t="shared" si="20"/>
        <v>0</v>
      </c>
      <c r="AK329" s="1030">
        <f t="shared" si="20"/>
        <v>0</v>
      </c>
      <c r="AL329" s="1030" t="str">
        <f>IFERROR(INDEX(G329:R329,1,MATCH(Parametres!$B$3,G$1:R$1,0)-1)*IF(OR(F329="L",F329="S",F329="I"),-1,1),"")</f>
        <v/>
      </c>
      <c r="AM329" s="1030" t="e">
        <f t="shared" si="21"/>
        <v>#N/A</v>
      </c>
      <c r="AN329" s="1030" t="e">
        <f>INDEX(G329:R329,1,MATCH(Parametres!$B$3,G$1:R$1,0))*IF(OR(F329="L",F329="S",F329="I"),-1,1)</f>
        <v>#N/A</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t="str">
        <f>IFERROR(INDEX(V329:AG329,1,MATCH(Parametres!$B$3,V$1:AG$1,0)-1)*IF(OR(C329="L",C329="S",C329="I"),-1,1),"")</f>
        <v/>
      </c>
      <c r="AW329" s="1030" t="e">
        <f t="shared" si="23"/>
        <v>#N/A</v>
      </c>
      <c r="AX329" s="1030" t="e">
        <f>INDEX(V329:AG329,1,MATCH(Parametres!$B$3,V$1:AG$1,0))*IF(OR(C329="L",C329="S",C329="I"),-1,1)</f>
        <v>#N/A</v>
      </c>
      <c r="AY329" s="598" t="s">
        <v>337</v>
      </c>
      <c r="AZ329" s="598" t="e">
        <f>+VLOOKUP($AJ329,Data_Validation!$A:$E,5,0)</f>
        <v>#N/A</v>
      </c>
    </row>
    <row r="330" spans="36:52" ht="15" customHeight="1">
      <c r="AJ330" s="1030">
        <f t="shared" si="20"/>
        <v>0</v>
      </c>
      <c r="AK330" s="1030">
        <f t="shared" si="20"/>
        <v>0</v>
      </c>
      <c r="AL330" s="1030" t="str">
        <f>IFERROR(INDEX(G330:R330,1,MATCH(Parametres!$B$3,G$1:R$1,0)-1)*IF(OR(F330="L",F330="S",F330="I"),-1,1),"")</f>
        <v/>
      </c>
      <c r="AM330" s="1030" t="e">
        <f t="shared" si="21"/>
        <v>#N/A</v>
      </c>
      <c r="AN330" s="1030" t="e">
        <f>INDEX(G330:R330,1,MATCH(Parametres!$B$3,G$1:R$1,0))*IF(OR(F330="L",F330="S",F330="I"),-1,1)</f>
        <v>#N/A</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t="str">
        <f>IFERROR(INDEX(V330:AG330,1,MATCH(Parametres!$B$3,V$1:AG$1,0)-1)*IF(OR(C330="L",C330="S",C330="I"),-1,1),"")</f>
        <v/>
      </c>
      <c r="AW330" s="1030" t="e">
        <f t="shared" si="23"/>
        <v>#N/A</v>
      </c>
      <c r="AX330" s="1030" t="e">
        <f>INDEX(V330:AG330,1,MATCH(Parametres!$B$3,V$1:AG$1,0))*IF(OR(C330="L",C330="S",C330="I"),-1,1)</f>
        <v>#N/A</v>
      </c>
      <c r="AY330" s="598" t="s">
        <v>337</v>
      </c>
      <c r="AZ330" s="598" t="e">
        <f>+VLOOKUP($AJ330,Data_Validation!$A:$E,5,0)</f>
        <v>#N/A</v>
      </c>
    </row>
    <row r="331" spans="36:52" ht="15" customHeight="1">
      <c r="AJ331" s="1030">
        <f t="shared" si="20"/>
        <v>0</v>
      </c>
      <c r="AK331" s="1030">
        <f t="shared" si="20"/>
        <v>0</v>
      </c>
      <c r="AL331" s="1030" t="str">
        <f>IFERROR(INDEX(G331:R331,1,MATCH(Parametres!$B$3,G$1:R$1,0)-1)*IF(OR(F331="L",F331="S",F331="I"),-1,1),"")</f>
        <v/>
      </c>
      <c r="AM331" s="1030" t="e">
        <f t="shared" si="21"/>
        <v>#N/A</v>
      </c>
      <c r="AN331" s="1030" t="e">
        <f>INDEX(G331:R331,1,MATCH(Parametres!$B$3,G$1:R$1,0))*IF(OR(F331="L",F331="S",F331="I"),-1,1)</f>
        <v>#N/A</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t="str">
        <f>IFERROR(INDEX(V331:AG331,1,MATCH(Parametres!$B$3,V$1:AG$1,0)-1)*IF(OR(C331="L",C331="S",C331="I"),-1,1),"")</f>
        <v/>
      </c>
      <c r="AW331" s="1030" t="e">
        <f t="shared" si="23"/>
        <v>#N/A</v>
      </c>
      <c r="AX331" s="1030" t="e">
        <f>INDEX(V331:AG331,1,MATCH(Parametres!$B$3,V$1:AG$1,0))*IF(OR(C331="L",C331="S",C331="I"),-1,1)</f>
        <v>#N/A</v>
      </c>
      <c r="AY331" s="598" t="s">
        <v>337</v>
      </c>
      <c r="AZ331" s="598" t="e">
        <f>+VLOOKUP($AJ331,Data_Validation!$A:$E,5,0)</f>
        <v>#N/A</v>
      </c>
    </row>
    <row r="332" spans="36:52" ht="15" customHeight="1">
      <c r="AJ332" s="1030">
        <f t="shared" si="20"/>
        <v>0</v>
      </c>
      <c r="AK332" s="1030">
        <f t="shared" si="20"/>
        <v>0</v>
      </c>
      <c r="AL332" s="1030" t="str">
        <f>IFERROR(INDEX(G332:R332,1,MATCH(Parametres!$B$3,G$1:R$1,0)-1)*IF(OR(F332="L",F332="S",F332="I"),-1,1),"")</f>
        <v/>
      </c>
      <c r="AM332" s="1030" t="e">
        <f t="shared" si="21"/>
        <v>#N/A</v>
      </c>
      <c r="AN332" s="1030" t="e">
        <f>INDEX(G332:R332,1,MATCH(Parametres!$B$3,G$1:R$1,0))*IF(OR(F332="L",F332="S",F332="I"),-1,1)</f>
        <v>#N/A</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t="str">
        <f>IFERROR(INDEX(V332:AG332,1,MATCH(Parametres!$B$3,V$1:AG$1,0)-1)*IF(OR(C332="L",C332="S",C332="I"),-1,1),"")</f>
        <v/>
      </c>
      <c r="AW332" s="1030" t="e">
        <f t="shared" si="23"/>
        <v>#N/A</v>
      </c>
      <c r="AX332" s="1030" t="e">
        <f>INDEX(V332:AG332,1,MATCH(Parametres!$B$3,V$1:AG$1,0))*IF(OR(C332="L",C332="S",C332="I"),-1,1)</f>
        <v>#N/A</v>
      </c>
      <c r="AY332" s="598" t="s">
        <v>337</v>
      </c>
      <c r="AZ332" s="598" t="e">
        <f>+VLOOKUP($AJ332,Data_Validation!$A:$E,5,0)</f>
        <v>#N/A</v>
      </c>
    </row>
    <row r="333" spans="36:52" ht="15.75" customHeight="1">
      <c r="AJ333" s="1030">
        <f t="shared" si="20"/>
        <v>0</v>
      </c>
      <c r="AK333" s="1030">
        <f t="shared" si="20"/>
        <v>0</v>
      </c>
      <c r="AL333" s="1030" t="str">
        <f>IFERROR(INDEX(G333:R333,1,MATCH(Parametres!$B$3,G$1:R$1,0)-1)*IF(OR(F333="L",F333="S",F333="I"),-1,1),"")</f>
        <v/>
      </c>
      <c r="AM333" s="1030" t="e">
        <f t="shared" si="21"/>
        <v>#N/A</v>
      </c>
      <c r="AN333" s="1030" t="e">
        <f>INDEX(G333:R333,1,MATCH(Parametres!$B$3,G$1:R$1,0))*IF(OR(F333="L",F333="S",F333="I"),-1,1)</f>
        <v>#N/A</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t="str">
        <f>IFERROR(INDEX(V333:AG333,1,MATCH(Parametres!$B$3,V$1:AG$1,0)-1)*IF(OR(C333="L",C333="S",C333="I"),-1,1),"")</f>
        <v/>
      </c>
      <c r="AW333" s="1030" t="e">
        <f t="shared" si="23"/>
        <v>#N/A</v>
      </c>
      <c r="AX333" s="1030" t="e">
        <f>INDEX(V333:AG333,1,MATCH(Parametres!$B$3,V$1:AG$1,0))*IF(OR(C333="L",C333="S",C333="I"),-1,1)</f>
        <v>#N/A</v>
      </c>
      <c r="AY333" s="598" t="s">
        <v>337</v>
      </c>
      <c r="AZ333" s="598" t="e">
        <f>+VLOOKUP($AJ333,Data_Validation!$A:$E,5,0)</f>
        <v>#N/A</v>
      </c>
    </row>
    <row r="334" spans="36:52" ht="15.75" customHeight="1">
      <c r="AJ334" s="1030">
        <f t="shared" si="20"/>
        <v>0</v>
      </c>
      <c r="AK334" s="1030">
        <f t="shared" si="20"/>
        <v>0</v>
      </c>
      <c r="AL334" s="1030" t="str">
        <f>IFERROR(INDEX(G334:R334,1,MATCH(Parametres!$B$3,G$1:R$1,0)-1)*IF(OR(F334="L",F334="S",F334="I"),-1,1),"")</f>
        <v/>
      </c>
      <c r="AM334" s="1030" t="e">
        <f t="shared" si="21"/>
        <v>#N/A</v>
      </c>
      <c r="AN334" s="1030" t="e">
        <f>INDEX(G334:R334,1,MATCH(Parametres!$B$3,G$1:R$1,0))*IF(OR(F334="L",F334="S",F334="I"),-1,1)</f>
        <v>#N/A</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t="str">
        <f>IFERROR(INDEX(V334:AG334,1,MATCH(Parametres!$B$3,V$1:AG$1,0)-1)*IF(OR(C334="L",C334="S",C334="I"),-1,1),"")</f>
        <v/>
      </c>
      <c r="AW334" s="1030" t="e">
        <f t="shared" si="23"/>
        <v>#N/A</v>
      </c>
      <c r="AX334" s="1030" t="e">
        <f>INDEX(V334:AG334,1,MATCH(Parametres!$B$3,V$1:AG$1,0))*IF(OR(C334="L",C334="S",C334="I"),-1,1)</f>
        <v>#N/A</v>
      </c>
      <c r="AY334" s="598" t="s">
        <v>337</v>
      </c>
      <c r="AZ334" s="598" t="e">
        <f>+VLOOKUP($AJ334,Data_Validation!$A:$E,5,0)</f>
        <v>#N/A</v>
      </c>
    </row>
    <row r="335" spans="36:52" ht="15" customHeight="1">
      <c r="AJ335" s="1030">
        <f t="shared" si="20"/>
        <v>0</v>
      </c>
      <c r="AK335" s="1030">
        <f t="shared" si="20"/>
        <v>0</v>
      </c>
      <c r="AL335" s="1030" t="str">
        <f>IFERROR(INDEX(G335:R335,1,MATCH(Parametres!$B$3,G$1:R$1,0)-1)*IF(OR(F335="L",F335="S",F335="I"),-1,1),"")</f>
        <v/>
      </c>
      <c r="AM335" s="1030" t="e">
        <f t="shared" si="21"/>
        <v>#N/A</v>
      </c>
      <c r="AN335" s="1030" t="e">
        <f>INDEX(G335:R335,1,MATCH(Parametres!$B$3,G$1:R$1,0))*IF(OR(F335="L",F335="S",F335="I"),-1,1)</f>
        <v>#N/A</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t="str">
        <f>IFERROR(INDEX(V335:AG335,1,MATCH(Parametres!$B$3,V$1:AG$1,0)-1)*IF(OR(C335="L",C335="S",C335="I"),-1,1),"")</f>
        <v/>
      </c>
      <c r="AW335" s="1030" t="e">
        <f t="shared" si="23"/>
        <v>#N/A</v>
      </c>
      <c r="AX335" s="1030" t="e">
        <f>INDEX(V335:AG335,1,MATCH(Parametres!$B$3,V$1:AG$1,0))*IF(OR(C335="L",C335="S",C335="I"),-1,1)</f>
        <v>#N/A</v>
      </c>
      <c r="AY335" s="598" t="s">
        <v>337</v>
      </c>
      <c r="AZ335" s="598" t="e">
        <f>+VLOOKUP($AJ335,Data_Validation!$A:$E,5,0)</f>
        <v>#N/A</v>
      </c>
    </row>
    <row r="336" spans="36:52" ht="15" customHeight="1">
      <c r="AJ336" s="1030">
        <f t="shared" si="20"/>
        <v>0</v>
      </c>
      <c r="AK336" s="1030">
        <f t="shared" si="20"/>
        <v>0</v>
      </c>
      <c r="AL336" s="1030" t="str">
        <f>IFERROR(INDEX(G336:R336,1,MATCH(Parametres!$B$3,G$1:R$1,0)-1)*IF(OR(F336="L",F336="S",F336="I"),-1,1),"")</f>
        <v/>
      </c>
      <c r="AM336" s="1030" t="e">
        <f t="shared" si="21"/>
        <v>#N/A</v>
      </c>
      <c r="AN336" s="1030" t="e">
        <f>INDEX(G336:R336,1,MATCH(Parametres!$B$3,G$1:R$1,0))*IF(OR(F336="L",F336="S",F336="I"),-1,1)</f>
        <v>#N/A</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t="str">
        <f>IFERROR(INDEX(V336:AG336,1,MATCH(Parametres!$B$3,V$1:AG$1,0)-1)*IF(OR(C336="L",C336="S",C336="I"),-1,1),"")</f>
        <v/>
      </c>
      <c r="AW336" s="1030" t="e">
        <f t="shared" si="23"/>
        <v>#N/A</v>
      </c>
      <c r="AX336" s="1030" t="e">
        <f>INDEX(V336:AG336,1,MATCH(Parametres!$B$3,V$1:AG$1,0))*IF(OR(C336="L",C336="S",C336="I"),-1,1)</f>
        <v>#N/A</v>
      </c>
      <c r="AY336" s="598" t="s">
        <v>337</v>
      </c>
      <c r="AZ336" s="598" t="e">
        <f>+VLOOKUP($AJ336,Data_Validation!$A:$E,5,0)</f>
        <v>#N/A</v>
      </c>
    </row>
    <row r="337" spans="36:52" ht="15" customHeight="1">
      <c r="AJ337" s="1030">
        <f t="shared" si="20"/>
        <v>0</v>
      </c>
      <c r="AK337" s="1030">
        <f t="shared" si="20"/>
        <v>0</v>
      </c>
      <c r="AL337" s="1030" t="str">
        <f>IFERROR(INDEX(G337:R337,1,MATCH(Parametres!$B$3,G$1:R$1,0)-1)*IF(OR(F337="L",F337="S",F337="I"),-1,1),"")</f>
        <v/>
      </c>
      <c r="AM337" s="1030" t="e">
        <f t="shared" si="21"/>
        <v>#N/A</v>
      </c>
      <c r="AN337" s="1030" t="e">
        <f>INDEX(G337:R337,1,MATCH(Parametres!$B$3,G$1:R$1,0))*IF(OR(F337="L",F337="S",F337="I"),-1,1)</f>
        <v>#N/A</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t="str">
        <f>IFERROR(INDEX(V337:AG337,1,MATCH(Parametres!$B$3,V$1:AG$1,0)-1)*IF(OR(C337="L",C337="S",C337="I"),-1,1),"")</f>
        <v/>
      </c>
      <c r="AW337" s="1030" t="e">
        <f t="shared" si="23"/>
        <v>#N/A</v>
      </c>
      <c r="AX337" s="1030" t="e">
        <f>INDEX(V337:AG337,1,MATCH(Parametres!$B$3,V$1:AG$1,0))*IF(OR(C337="L",C337="S",C337="I"),-1,1)</f>
        <v>#N/A</v>
      </c>
      <c r="AY337" s="598" t="s">
        <v>337</v>
      </c>
      <c r="AZ337" s="598" t="e">
        <f>+VLOOKUP($AJ337,Data_Validation!$A:$E,5,0)</f>
        <v>#N/A</v>
      </c>
    </row>
    <row r="338" spans="36:52" ht="15.75" customHeight="1">
      <c r="AJ338" s="1030">
        <f t="shared" si="20"/>
        <v>0</v>
      </c>
      <c r="AK338" s="1030">
        <f t="shared" si="20"/>
        <v>0</v>
      </c>
      <c r="AL338" s="1030" t="str">
        <f>IFERROR(INDEX(G338:R338,1,MATCH(Parametres!$B$3,G$1:R$1,0)-1)*IF(OR(F338="L",F338="S",F338="I"),-1,1),"")</f>
        <v/>
      </c>
      <c r="AM338" s="1030" t="e">
        <f t="shared" si="21"/>
        <v>#N/A</v>
      </c>
      <c r="AN338" s="1030" t="e">
        <f>INDEX(G338:R338,1,MATCH(Parametres!$B$3,G$1:R$1,0))*IF(OR(F338="L",F338="S",F338="I"),-1,1)</f>
        <v>#N/A</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t="str">
        <f>IFERROR(INDEX(V338:AG338,1,MATCH(Parametres!$B$3,V$1:AG$1,0)-1)*IF(OR(C338="L",C338="S",C338="I"),-1,1),"")</f>
        <v/>
      </c>
      <c r="AW338" s="1030" t="e">
        <f t="shared" si="23"/>
        <v>#N/A</v>
      </c>
      <c r="AX338" s="1030" t="e">
        <f>INDEX(V338:AG338,1,MATCH(Parametres!$B$3,V$1:AG$1,0))*IF(OR(C338="L",C338="S",C338="I"),-1,1)</f>
        <v>#N/A</v>
      </c>
      <c r="AY338" s="598" t="s">
        <v>337</v>
      </c>
      <c r="AZ338" s="598" t="e">
        <f>+VLOOKUP($AJ338,Data_Validation!$A:$E,5,0)</f>
        <v>#N/A</v>
      </c>
    </row>
    <row r="339" spans="36:52" ht="15" customHeight="1">
      <c r="AJ339" s="1030">
        <f t="shared" si="20"/>
        <v>0</v>
      </c>
      <c r="AK339" s="1030">
        <f t="shared" si="20"/>
        <v>0</v>
      </c>
      <c r="AL339" s="1030" t="str">
        <f>IFERROR(INDEX(G339:R339,1,MATCH(Parametres!$B$3,G$1:R$1,0)-1)*IF(OR(F339="L",F339="S",F339="I"),-1,1),"")</f>
        <v/>
      </c>
      <c r="AM339" s="1030" t="e">
        <f t="shared" si="21"/>
        <v>#N/A</v>
      </c>
      <c r="AN339" s="1030" t="e">
        <f>INDEX(G339:R339,1,MATCH(Parametres!$B$3,G$1:R$1,0))*IF(OR(F339="L",F339="S",F339="I"),-1,1)</f>
        <v>#N/A</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t="str">
        <f>IFERROR(INDEX(V339:AG339,1,MATCH(Parametres!$B$3,V$1:AG$1,0)-1)*IF(OR(C339="L",C339="S",C339="I"),-1,1),"")</f>
        <v/>
      </c>
      <c r="AW339" s="1030" t="e">
        <f t="shared" si="23"/>
        <v>#N/A</v>
      </c>
      <c r="AX339" s="1030" t="e">
        <f>INDEX(V339:AG339,1,MATCH(Parametres!$B$3,V$1:AG$1,0))*IF(OR(C339="L",C339="S",C339="I"),-1,1)</f>
        <v>#N/A</v>
      </c>
      <c r="AY339" s="598" t="s">
        <v>337</v>
      </c>
      <c r="AZ339" s="598" t="e">
        <f>+VLOOKUP($AJ339,Data_Validation!$A:$E,5,0)</f>
        <v>#N/A</v>
      </c>
    </row>
    <row r="340" spans="36:52" ht="15" customHeight="1">
      <c r="AJ340" s="1030">
        <f t="shared" si="20"/>
        <v>0</v>
      </c>
      <c r="AK340" s="1030">
        <f t="shared" si="20"/>
        <v>0</v>
      </c>
      <c r="AL340" s="1030" t="str">
        <f>IFERROR(INDEX(G340:R340,1,MATCH(Parametres!$B$3,G$1:R$1,0)-1)*IF(OR(F340="L",F340="S",F340="I"),-1,1),"")</f>
        <v/>
      </c>
      <c r="AM340" s="1030" t="e">
        <f t="shared" si="21"/>
        <v>#N/A</v>
      </c>
      <c r="AN340" s="1030" t="e">
        <f>INDEX(G340:R340,1,MATCH(Parametres!$B$3,G$1:R$1,0))*IF(OR(F340="L",F340="S",F340="I"),-1,1)</f>
        <v>#N/A</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t="str">
        <f>IFERROR(INDEX(V340:AG340,1,MATCH(Parametres!$B$3,V$1:AG$1,0)-1)*IF(OR(C340="L",C340="S",C340="I"),-1,1),"")</f>
        <v/>
      </c>
      <c r="AW340" s="1030" t="e">
        <f t="shared" si="23"/>
        <v>#N/A</v>
      </c>
      <c r="AX340" s="1030" t="e">
        <f>INDEX(V340:AG340,1,MATCH(Parametres!$B$3,V$1:AG$1,0))*IF(OR(C340="L",C340="S",C340="I"),-1,1)</f>
        <v>#N/A</v>
      </c>
      <c r="AY340" s="598" t="s">
        <v>337</v>
      </c>
      <c r="AZ340" s="598" t="e">
        <f>+VLOOKUP($AJ340,Data_Validation!$A:$E,5,0)</f>
        <v>#N/A</v>
      </c>
    </row>
    <row r="341" spans="36:52" ht="15" customHeight="1">
      <c r="AJ341" s="1030">
        <f t="shared" si="20"/>
        <v>0</v>
      </c>
      <c r="AK341" s="1030">
        <f t="shared" si="20"/>
        <v>0</v>
      </c>
      <c r="AL341" s="1030" t="str">
        <f>IFERROR(INDEX(G341:R341,1,MATCH(Parametres!$B$3,G$1:R$1,0)-1)*IF(OR(F341="L",F341="S",F341="I"),-1,1),"")</f>
        <v/>
      </c>
      <c r="AM341" s="1030" t="e">
        <f t="shared" si="21"/>
        <v>#N/A</v>
      </c>
      <c r="AN341" s="1030" t="e">
        <f>INDEX(G341:R341,1,MATCH(Parametres!$B$3,G$1:R$1,0))*IF(OR(F341="L",F341="S",F341="I"),-1,1)</f>
        <v>#N/A</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t="str">
        <f>IFERROR(INDEX(V341:AG341,1,MATCH(Parametres!$B$3,V$1:AG$1,0)-1)*IF(OR(C341="L",C341="S",C341="I"),-1,1),"")</f>
        <v/>
      </c>
      <c r="AW341" s="1030" t="e">
        <f t="shared" si="23"/>
        <v>#N/A</v>
      </c>
      <c r="AX341" s="1030" t="e">
        <f>INDEX(V341:AG341,1,MATCH(Parametres!$B$3,V$1:AG$1,0))*IF(OR(C341="L",C341="S",C341="I"),-1,1)</f>
        <v>#N/A</v>
      </c>
      <c r="AY341" s="598" t="s">
        <v>337</v>
      </c>
      <c r="AZ341" s="598" t="e">
        <f>+VLOOKUP($AJ341,Data_Validation!$A:$E,5,0)</f>
        <v>#N/A</v>
      </c>
    </row>
    <row r="342" spans="36:52" ht="15" customHeight="1">
      <c r="AJ342" s="1030">
        <f t="shared" si="20"/>
        <v>0</v>
      </c>
      <c r="AK342" s="1030">
        <f t="shared" si="20"/>
        <v>0</v>
      </c>
      <c r="AL342" s="1030" t="str">
        <f>IFERROR(INDEX(G342:R342,1,MATCH(Parametres!$B$3,G$1:R$1,0)-1)*IF(OR(F342="L",F342="S",F342="I"),-1,1),"")</f>
        <v/>
      </c>
      <c r="AM342" s="1030" t="e">
        <f t="shared" si="21"/>
        <v>#N/A</v>
      </c>
      <c r="AN342" s="1030" t="e">
        <f>INDEX(G342:R342,1,MATCH(Parametres!$B$3,G$1:R$1,0))*IF(OR(F342="L",F342="S",F342="I"),-1,1)</f>
        <v>#N/A</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t="str">
        <f>IFERROR(INDEX(V342:AG342,1,MATCH(Parametres!$B$3,V$1:AG$1,0)-1)*IF(OR(C342="L",C342="S",C342="I"),-1,1),"")</f>
        <v/>
      </c>
      <c r="AW342" s="1030" t="e">
        <f t="shared" si="23"/>
        <v>#N/A</v>
      </c>
      <c r="AX342" s="1030" t="e">
        <f>INDEX(V342:AG342,1,MATCH(Parametres!$B$3,V$1:AG$1,0))*IF(OR(C342="L",C342="S",C342="I"),-1,1)</f>
        <v>#N/A</v>
      </c>
      <c r="AY342" s="598" t="s">
        <v>337</v>
      </c>
      <c r="AZ342" s="598" t="e">
        <f>+VLOOKUP($AJ342,Data_Validation!$A:$E,5,0)</f>
        <v>#N/A</v>
      </c>
    </row>
    <row r="343" spans="36:52" ht="15.75" customHeight="1">
      <c r="AJ343" s="1030">
        <f t="shared" si="20"/>
        <v>0</v>
      </c>
      <c r="AK343" s="1030">
        <f t="shared" si="20"/>
        <v>0</v>
      </c>
      <c r="AL343" s="1030" t="str">
        <f>IFERROR(INDEX(G343:R343,1,MATCH(Parametres!$B$3,G$1:R$1,0)-1)*IF(OR(F343="L",F343="S",F343="I"),-1,1),"")</f>
        <v/>
      </c>
      <c r="AM343" s="1030" t="e">
        <f t="shared" si="21"/>
        <v>#N/A</v>
      </c>
      <c r="AN343" s="1030" t="e">
        <f>INDEX(G343:R343,1,MATCH(Parametres!$B$3,G$1:R$1,0))*IF(OR(F343="L",F343="S",F343="I"),-1,1)</f>
        <v>#N/A</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t="str">
        <f>IFERROR(INDEX(V343:AG343,1,MATCH(Parametres!$B$3,V$1:AG$1,0)-1)*IF(OR(C343="L",C343="S",C343="I"),-1,1),"")</f>
        <v/>
      </c>
      <c r="AW343" s="1030" t="e">
        <f t="shared" si="23"/>
        <v>#N/A</v>
      </c>
      <c r="AX343" s="1030" t="e">
        <f>INDEX(V343:AG343,1,MATCH(Parametres!$B$3,V$1:AG$1,0))*IF(OR(C343="L",C343="S",C343="I"),-1,1)</f>
        <v>#N/A</v>
      </c>
      <c r="AY343" s="598" t="s">
        <v>337</v>
      </c>
      <c r="AZ343" s="598" t="e">
        <f>+VLOOKUP($AJ343,Data_Validation!$A:$E,5,0)</f>
        <v>#N/A</v>
      </c>
    </row>
    <row r="344" spans="36:52" ht="15" customHeight="1">
      <c r="AJ344" s="1030">
        <f t="shared" si="20"/>
        <v>0</v>
      </c>
      <c r="AK344" s="1030">
        <f t="shared" si="20"/>
        <v>0</v>
      </c>
      <c r="AL344" s="1030" t="str">
        <f>IFERROR(INDEX(G344:R344,1,MATCH(Parametres!$B$3,G$1:R$1,0)-1)*IF(OR(F344="L",F344="S",F344="I"),-1,1),"")</f>
        <v/>
      </c>
      <c r="AM344" s="1030" t="e">
        <f t="shared" si="21"/>
        <v>#N/A</v>
      </c>
      <c r="AN344" s="1030" t="e">
        <f>INDEX(G344:R344,1,MATCH(Parametres!$B$3,G$1:R$1,0))*IF(OR(F344="L",F344="S",F344="I"),-1,1)</f>
        <v>#N/A</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t="str">
        <f>IFERROR(INDEX(V344:AG344,1,MATCH(Parametres!$B$3,V$1:AG$1,0)-1)*IF(OR(C344="L",C344="S",C344="I"),-1,1),"")</f>
        <v/>
      </c>
      <c r="AW344" s="1030" t="e">
        <f t="shared" si="23"/>
        <v>#N/A</v>
      </c>
      <c r="AX344" s="1030" t="e">
        <f>INDEX(V344:AG344,1,MATCH(Parametres!$B$3,V$1:AG$1,0))*IF(OR(C344="L",C344="S",C344="I"),-1,1)</f>
        <v>#N/A</v>
      </c>
      <c r="AY344" s="598" t="s">
        <v>337</v>
      </c>
      <c r="AZ344" s="598" t="e">
        <f>+VLOOKUP($AJ344,Data_Validation!$A:$E,5,0)</f>
        <v>#N/A</v>
      </c>
    </row>
    <row r="345" spans="36:52" ht="15" customHeight="1">
      <c r="AJ345" s="1030">
        <f t="shared" si="20"/>
        <v>0</v>
      </c>
      <c r="AK345" s="1030">
        <f t="shared" si="20"/>
        <v>0</v>
      </c>
      <c r="AL345" s="1030" t="str">
        <f>IFERROR(INDEX(G345:R345,1,MATCH(Parametres!$B$3,G$1:R$1,0)-1)*IF(OR(F345="L",F345="S",F345="I"),-1,1),"")</f>
        <v/>
      </c>
      <c r="AM345" s="1030" t="e">
        <f t="shared" si="21"/>
        <v>#N/A</v>
      </c>
      <c r="AN345" s="1030" t="e">
        <f>INDEX(G345:R345,1,MATCH(Parametres!$B$3,G$1:R$1,0))*IF(OR(F345="L",F345="S",F345="I"),-1,1)</f>
        <v>#N/A</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t="str">
        <f>IFERROR(INDEX(V345:AG345,1,MATCH(Parametres!$B$3,V$1:AG$1,0)-1)*IF(OR(C345="L",C345="S",C345="I"),-1,1),"")</f>
        <v/>
      </c>
      <c r="AW345" s="1030" t="e">
        <f t="shared" si="23"/>
        <v>#N/A</v>
      </c>
      <c r="AX345" s="1030" t="e">
        <f>INDEX(V345:AG345,1,MATCH(Parametres!$B$3,V$1:AG$1,0))*IF(OR(C345="L",C345="S",C345="I"),-1,1)</f>
        <v>#N/A</v>
      </c>
      <c r="AY345" s="598" t="s">
        <v>337</v>
      </c>
      <c r="AZ345" s="598" t="e">
        <f>+VLOOKUP($AJ345,Data_Validation!$A:$E,5,0)</f>
        <v>#N/A</v>
      </c>
    </row>
    <row r="346" spans="36:52" ht="15" customHeight="1">
      <c r="AJ346" s="1030">
        <f t="shared" si="20"/>
        <v>0</v>
      </c>
      <c r="AK346" s="1030">
        <f t="shared" si="20"/>
        <v>0</v>
      </c>
      <c r="AL346" s="1030" t="str">
        <f>IFERROR(INDEX(G346:R346,1,MATCH(Parametres!$B$3,G$1:R$1,0)-1)*IF(OR(F346="L",F346="S",F346="I"),-1,1),"")</f>
        <v/>
      </c>
      <c r="AM346" s="1030" t="e">
        <f t="shared" si="21"/>
        <v>#N/A</v>
      </c>
      <c r="AN346" s="1030" t="e">
        <f>INDEX(G346:R346,1,MATCH(Parametres!$B$3,G$1:R$1,0))*IF(OR(F346="L",F346="S",F346="I"),-1,1)</f>
        <v>#N/A</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t="str">
        <f>IFERROR(INDEX(V346:AG346,1,MATCH(Parametres!$B$3,V$1:AG$1,0)-1)*IF(OR(C346="L",C346="S",C346="I"),-1,1),"")</f>
        <v/>
      </c>
      <c r="AW346" s="1030" t="e">
        <f t="shared" si="23"/>
        <v>#N/A</v>
      </c>
      <c r="AX346" s="1030" t="e">
        <f>INDEX(V346:AG346,1,MATCH(Parametres!$B$3,V$1:AG$1,0))*IF(OR(C346="L",C346="S",C346="I"),-1,1)</f>
        <v>#N/A</v>
      </c>
      <c r="AY346" s="598" t="s">
        <v>337</v>
      </c>
      <c r="AZ346" s="598" t="e">
        <f>+VLOOKUP($AJ346,Data_Validation!$A:$E,5,0)</f>
        <v>#N/A</v>
      </c>
    </row>
    <row r="347" spans="36:52" ht="15.75" customHeight="1">
      <c r="AJ347" s="1030">
        <f t="shared" si="20"/>
        <v>0</v>
      </c>
      <c r="AK347" s="1030">
        <f t="shared" si="20"/>
        <v>0</v>
      </c>
      <c r="AL347" s="1030" t="str">
        <f>IFERROR(INDEX(G347:R347,1,MATCH(Parametres!$B$3,G$1:R$1,0)-1)*IF(OR(F347="L",F347="S",F347="I"),-1,1),"")</f>
        <v/>
      </c>
      <c r="AM347" s="1030" t="e">
        <f t="shared" si="21"/>
        <v>#N/A</v>
      </c>
      <c r="AN347" s="1030" t="e">
        <f>INDEX(G347:R347,1,MATCH(Parametres!$B$3,G$1:R$1,0))*IF(OR(F347="L",F347="S",F347="I"),-1,1)</f>
        <v>#N/A</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t="str">
        <f>IFERROR(INDEX(V347:AG347,1,MATCH(Parametres!$B$3,V$1:AG$1,0)-1)*IF(OR(C347="L",C347="S",C347="I"),-1,1),"")</f>
        <v/>
      </c>
      <c r="AW347" s="1030" t="e">
        <f t="shared" si="23"/>
        <v>#N/A</v>
      </c>
      <c r="AX347" s="1030" t="e">
        <f>INDEX(V347:AG347,1,MATCH(Parametres!$B$3,V$1:AG$1,0))*IF(OR(C347="L",C347="S",C347="I"),-1,1)</f>
        <v>#N/A</v>
      </c>
      <c r="AY347" s="598" t="s">
        <v>337</v>
      </c>
      <c r="AZ347" s="598" t="e">
        <f>+VLOOKUP($AJ347,Data_Validation!$A:$E,5,0)</f>
        <v>#N/A</v>
      </c>
    </row>
    <row r="348" spans="36:52" ht="15" customHeight="1">
      <c r="AJ348" s="1030">
        <f t="shared" si="20"/>
        <v>0</v>
      </c>
      <c r="AK348" s="1030">
        <f t="shared" si="20"/>
        <v>0</v>
      </c>
      <c r="AL348" s="1030" t="str">
        <f>IFERROR(INDEX(G348:R348,1,MATCH(Parametres!$B$3,G$1:R$1,0)-1)*IF(OR(F348="L",F348="S",F348="I"),-1,1),"")</f>
        <v/>
      </c>
      <c r="AM348" s="1030" t="e">
        <f t="shared" si="21"/>
        <v>#N/A</v>
      </c>
      <c r="AN348" s="1030" t="e">
        <f>INDEX(G348:R348,1,MATCH(Parametres!$B$3,G$1:R$1,0))*IF(OR(F348="L",F348="S",F348="I"),-1,1)</f>
        <v>#N/A</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t="str">
        <f>IFERROR(INDEX(V348:AG348,1,MATCH(Parametres!$B$3,V$1:AG$1,0)-1)*IF(OR(C348="L",C348="S",C348="I"),-1,1),"")</f>
        <v/>
      </c>
      <c r="AW348" s="1030" t="e">
        <f t="shared" si="23"/>
        <v>#N/A</v>
      </c>
      <c r="AX348" s="1030" t="e">
        <f>INDEX(V348:AG348,1,MATCH(Parametres!$B$3,V$1:AG$1,0))*IF(OR(C348="L",C348="S",C348="I"),-1,1)</f>
        <v>#N/A</v>
      </c>
      <c r="AY348" s="598" t="s">
        <v>337</v>
      </c>
      <c r="AZ348" s="598" t="e">
        <f>+VLOOKUP($AJ348,Data_Validation!$A:$E,5,0)</f>
        <v>#N/A</v>
      </c>
    </row>
    <row r="349" spans="36:52" ht="15" customHeight="1">
      <c r="AJ349" s="1030">
        <f t="shared" si="20"/>
        <v>0</v>
      </c>
      <c r="AK349" s="1030">
        <f t="shared" si="20"/>
        <v>0</v>
      </c>
      <c r="AL349" s="1030" t="str">
        <f>IFERROR(INDEX(G349:R349,1,MATCH(Parametres!$B$3,G$1:R$1,0)-1)*IF(OR(F349="L",F349="S",F349="I"),-1,1),"")</f>
        <v/>
      </c>
      <c r="AM349" s="1030" t="e">
        <f t="shared" si="21"/>
        <v>#N/A</v>
      </c>
      <c r="AN349" s="1030" t="e">
        <f>INDEX(G349:R349,1,MATCH(Parametres!$B$3,G$1:R$1,0))*IF(OR(F349="L",F349="S",F349="I"),-1,1)</f>
        <v>#N/A</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t="str">
        <f>IFERROR(INDEX(V349:AG349,1,MATCH(Parametres!$B$3,V$1:AG$1,0)-1)*IF(OR(C349="L",C349="S",C349="I"),-1,1),"")</f>
        <v/>
      </c>
      <c r="AW349" s="1030" t="e">
        <f t="shared" si="23"/>
        <v>#N/A</v>
      </c>
      <c r="AX349" s="1030" t="e">
        <f>INDEX(V349:AG349,1,MATCH(Parametres!$B$3,V$1:AG$1,0))*IF(OR(C349="L",C349="S",C349="I"),-1,1)</f>
        <v>#N/A</v>
      </c>
      <c r="AY349" s="598" t="s">
        <v>337</v>
      </c>
      <c r="AZ349" s="598" t="e">
        <f>+VLOOKUP($AJ349,Data_Validation!$A:$E,5,0)</f>
        <v>#N/A</v>
      </c>
    </row>
    <row r="350" spans="36:52" ht="15" customHeight="1">
      <c r="AJ350" s="1030">
        <f t="shared" si="20"/>
        <v>0</v>
      </c>
      <c r="AK350" s="1030">
        <f t="shared" si="20"/>
        <v>0</v>
      </c>
      <c r="AL350" s="1030" t="str">
        <f>IFERROR(INDEX(G350:R350,1,MATCH(Parametres!$B$3,G$1:R$1,0)-1)*IF(OR(F350="L",F350="S",F350="I"),-1,1),"")</f>
        <v/>
      </c>
      <c r="AM350" s="1030" t="e">
        <f t="shared" si="21"/>
        <v>#N/A</v>
      </c>
      <c r="AN350" s="1030" t="e">
        <f>INDEX(G350:R350,1,MATCH(Parametres!$B$3,G$1:R$1,0))*IF(OR(F350="L",F350="S",F350="I"),-1,1)</f>
        <v>#N/A</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t="str">
        <f>IFERROR(INDEX(V350:AG350,1,MATCH(Parametres!$B$3,V$1:AG$1,0)-1)*IF(OR(C350="L",C350="S",C350="I"),-1,1),"")</f>
        <v/>
      </c>
      <c r="AW350" s="1030" t="e">
        <f t="shared" si="23"/>
        <v>#N/A</v>
      </c>
      <c r="AX350" s="1030" t="e">
        <f>INDEX(V350:AG350,1,MATCH(Parametres!$B$3,V$1:AG$1,0))*IF(OR(C350="L",C350="S",C350="I"),-1,1)</f>
        <v>#N/A</v>
      </c>
      <c r="AY350" s="598" t="s">
        <v>337</v>
      </c>
      <c r="AZ350" s="598" t="e">
        <f>+VLOOKUP($AJ350,Data_Validation!$A:$E,5,0)</f>
        <v>#N/A</v>
      </c>
    </row>
    <row r="351" spans="36:52" ht="15" customHeight="1">
      <c r="AJ351" s="1030">
        <f t="shared" si="20"/>
        <v>0</v>
      </c>
      <c r="AK351" s="1030">
        <f t="shared" si="20"/>
        <v>0</v>
      </c>
      <c r="AL351" s="1030" t="str">
        <f>IFERROR(INDEX(G351:R351,1,MATCH(Parametres!$B$3,G$1:R$1,0)-1)*IF(OR(F351="L",F351="S",F351="I"),-1,1),"")</f>
        <v/>
      </c>
      <c r="AM351" s="1030" t="e">
        <f t="shared" si="21"/>
        <v>#N/A</v>
      </c>
      <c r="AN351" s="1030" t="e">
        <f>INDEX(G351:R351,1,MATCH(Parametres!$B$3,G$1:R$1,0))*IF(OR(F351="L",F351="S",F351="I"),-1,1)</f>
        <v>#N/A</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t="str">
        <f>IFERROR(INDEX(V351:AG351,1,MATCH(Parametres!$B$3,V$1:AG$1,0)-1)*IF(OR(C351="L",C351="S",C351="I"),-1,1),"")</f>
        <v/>
      </c>
      <c r="AW351" s="1030" t="e">
        <f t="shared" si="23"/>
        <v>#N/A</v>
      </c>
      <c r="AX351" s="1030" t="e">
        <f>INDEX(V351:AG351,1,MATCH(Parametres!$B$3,V$1:AG$1,0))*IF(OR(C351="L",C351="S",C351="I"),-1,1)</f>
        <v>#N/A</v>
      </c>
      <c r="AY351" s="598" t="s">
        <v>337</v>
      </c>
      <c r="AZ351" s="598" t="e">
        <f>+VLOOKUP($AJ351,Data_Validation!$A:$E,5,0)</f>
        <v>#N/A</v>
      </c>
    </row>
    <row r="352" spans="36:52" ht="15.75" customHeight="1">
      <c r="AJ352" s="1030">
        <f t="shared" si="20"/>
        <v>0</v>
      </c>
      <c r="AK352" s="1030">
        <f t="shared" si="20"/>
        <v>0</v>
      </c>
      <c r="AL352" s="1030" t="str">
        <f>IFERROR(INDEX(G352:R352,1,MATCH(Parametres!$B$3,G$1:R$1,0)-1)*IF(OR(F352="L",F352="S",F352="I"),-1,1),"")</f>
        <v/>
      </c>
      <c r="AM352" s="1030" t="e">
        <f t="shared" si="21"/>
        <v>#N/A</v>
      </c>
      <c r="AN352" s="1030" t="e">
        <f>INDEX(G352:R352,1,MATCH(Parametres!$B$3,G$1:R$1,0))*IF(OR(F352="L",F352="S",F352="I"),-1,1)</f>
        <v>#N/A</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t="str">
        <f>IFERROR(INDEX(V352:AG352,1,MATCH(Parametres!$B$3,V$1:AG$1,0)-1)*IF(OR(C352="L",C352="S",C352="I"),-1,1),"")</f>
        <v/>
      </c>
      <c r="AW352" s="1030" t="e">
        <f t="shared" si="23"/>
        <v>#N/A</v>
      </c>
      <c r="AX352" s="1030" t="e">
        <f>INDEX(V352:AG352,1,MATCH(Parametres!$B$3,V$1:AG$1,0))*IF(OR(C352="L",C352="S",C352="I"),-1,1)</f>
        <v>#N/A</v>
      </c>
      <c r="AY352" s="598" t="s">
        <v>337</v>
      </c>
      <c r="AZ352" s="598" t="e">
        <f>+VLOOKUP($AJ352,Data_Validation!$A:$E,5,0)</f>
        <v>#N/A</v>
      </c>
    </row>
    <row r="353" spans="36:52" ht="15" customHeight="1">
      <c r="AJ353" s="1030">
        <f t="shared" si="20"/>
        <v>0</v>
      </c>
      <c r="AK353" s="1030">
        <f t="shared" si="20"/>
        <v>0</v>
      </c>
      <c r="AL353" s="1030" t="str">
        <f>IFERROR(INDEX(G353:R353,1,MATCH(Parametres!$B$3,G$1:R$1,0)-1)*IF(OR(F353="L",F353="S",F353="I"),-1,1),"")</f>
        <v/>
      </c>
      <c r="AM353" s="1030" t="e">
        <f t="shared" si="21"/>
        <v>#N/A</v>
      </c>
      <c r="AN353" s="1030" t="e">
        <f>INDEX(G353:R353,1,MATCH(Parametres!$B$3,G$1:R$1,0))*IF(OR(F353="L",F353="S",F353="I"),-1,1)</f>
        <v>#N/A</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t="str">
        <f>IFERROR(INDEX(V353:AG353,1,MATCH(Parametres!$B$3,V$1:AG$1,0)-1)*IF(OR(C353="L",C353="S",C353="I"),-1,1),"")</f>
        <v/>
      </c>
      <c r="AW353" s="1030" t="e">
        <f t="shared" si="23"/>
        <v>#N/A</v>
      </c>
      <c r="AX353" s="1030" t="e">
        <f>INDEX(V353:AG353,1,MATCH(Parametres!$B$3,V$1:AG$1,0))*IF(OR(C353="L",C353="S",C353="I"),-1,1)</f>
        <v>#N/A</v>
      </c>
      <c r="AY353" s="598" t="s">
        <v>337</v>
      </c>
      <c r="AZ353" s="598" t="e">
        <f>+VLOOKUP($AJ353,Data_Validation!$A:$E,5,0)</f>
        <v>#N/A</v>
      </c>
    </row>
    <row r="354" spans="36:52" ht="15" customHeight="1">
      <c r="AJ354" s="1030">
        <f t="shared" si="20"/>
        <v>0</v>
      </c>
      <c r="AK354" s="1030">
        <f t="shared" si="20"/>
        <v>0</v>
      </c>
      <c r="AL354" s="1030" t="str">
        <f>IFERROR(INDEX(G354:R354,1,MATCH(Parametres!$B$3,G$1:R$1,0)-1)*IF(OR(F354="L",F354="S",F354="I"),-1,1),"")</f>
        <v/>
      </c>
      <c r="AM354" s="1030" t="e">
        <f t="shared" si="21"/>
        <v>#N/A</v>
      </c>
      <c r="AN354" s="1030" t="e">
        <f>INDEX(G354:R354,1,MATCH(Parametres!$B$3,G$1:R$1,0))*IF(OR(F354="L",F354="S",F354="I"),-1,1)</f>
        <v>#N/A</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t="str">
        <f>IFERROR(INDEX(V354:AG354,1,MATCH(Parametres!$B$3,V$1:AG$1,0)-1)*IF(OR(C354="L",C354="S",C354="I"),-1,1),"")</f>
        <v/>
      </c>
      <c r="AW354" s="1030" t="e">
        <f t="shared" si="23"/>
        <v>#N/A</v>
      </c>
      <c r="AX354" s="1030" t="e">
        <f>INDEX(V354:AG354,1,MATCH(Parametres!$B$3,V$1:AG$1,0))*IF(OR(C354="L",C354="S",C354="I"),-1,1)</f>
        <v>#N/A</v>
      </c>
      <c r="AY354" s="598" t="s">
        <v>337</v>
      </c>
      <c r="AZ354" s="598" t="e">
        <f>+VLOOKUP($AJ354,Data_Validation!$A:$E,5,0)</f>
        <v>#N/A</v>
      </c>
    </row>
    <row r="355" spans="36:52" ht="15" customHeight="1">
      <c r="AJ355" s="1030">
        <f t="shared" si="20"/>
        <v>0</v>
      </c>
      <c r="AK355" s="1030">
        <f t="shared" si="20"/>
        <v>0</v>
      </c>
      <c r="AL355" s="1030" t="str">
        <f>IFERROR(INDEX(G355:R355,1,MATCH(Parametres!$B$3,G$1:R$1,0)-1)*IF(OR(F355="L",F355="S",F355="I"),-1,1),"")</f>
        <v/>
      </c>
      <c r="AM355" s="1030" t="e">
        <f t="shared" si="21"/>
        <v>#N/A</v>
      </c>
      <c r="AN355" s="1030" t="e">
        <f>INDEX(G355:R355,1,MATCH(Parametres!$B$3,G$1:R$1,0))*IF(OR(F355="L",F355="S",F355="I"),-1,1)</f>
        <v>#N/A</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t="str">
        <f>IFERROR(INDEX(V355:AG355,1,MATCH(Parametres!$B$3,V$1:AG$1,0)-1)*IF(OR(C355="L",C355="S",C355="I"),-1,1),"")</f>
        <v/>
      </c>
      <c r="AW355" s="1030" t="e">
        <f t="shared" si="23"/>
        <v>#N/A</v>
      </c>
      <c r="AX355" s="1030" t="e">
        <f>INDEX(V355:AG355,1,MATCH(Parametres!$B$3,V$1:AG$1,0))*IF(OR(C355="L",C355="S",C355="I"),-1,1)</f>
        <v>#N/A</v>
      </c>
      <c r="AY355" s="598" t="s">
        <v>337</v>
      </c>
      <c r="AZ355" s="598" t="e">
        <f>+VLOOKUP($AJ355,Data_Validation!$A:$E,5,0)</f>
        <v>#N/A</v>
      </c>
    </row>
    <row r="356" spans="36:52" ht="15" customHeight="1">
      <c r="AJ356" s="1030">
        <f t="shared" si="20"/>
        <v>0</v>
      </c>
      <c r="AK356" s="1030">
        <f t="shared" si="20"/>
        <v>0</v>
      </c>
      <c r="AL356" s="1030" t="str">
        <f>IFERROR(INDEX(G356:R356,1,MATCH(Parametres!$B$3,G$1:R$1,0)-1)*IF(OR(F356="L",F356="S",F356="I"),-1,1),"")</f>
        <v/>
      </c>
      <c r="AM356" s="1030" t="e">
        <f t="shared" si="21"/>
        <v>#N/A</v>
      </c>
      <c r="AN356" s="1030" t="e">
        <f>INDEX(G356:R356,1,MATCH(Parametres!$B$3,G$1:R$1,0))*IF(OR(F356="L",F356="S",F356="I"),-1,1)</f>
        <v>#N/A</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t="str">
        <f>IFERROR(INDEX(V356:AG356,1,MATCH(Parametres!$B$3,V$1:AG$1,0)-1)*IF(OR(C356="L",C356="S",C356="I"),-1,1),"")</f>
        <v/>
      </c>
      <c r="AW356" s="1030" t="e">
        <f t="shared" si="23"/>
        <v>#N/A</v>
      </c>
      <c r="AX356" s="1030" t="e">
        <f>INDEX(V356:AG356,1,MATCH(Parametres!$B$3,V$1:AG$1,0))*IF(OR(C356="L",C356="S",C356="I"),-1,1)</f>
        <v>#N/A</v>
      </c>
      <c r="AY356" s="598" t="s">
        <v>337</v>
      </c>
      <c r="AZ356" s="598" t="e">
        <f>+VLOOKUP($AJ356,Data_Validation!$A:$E,5,0)</f>
        <v>#N/A</v>
      </c>
    </row>
    <row r="357" spans="36:52" ht="15" customHeight="1">
      <c r="AJ357" s="1030">
        <f t="shared" si="20"/>
        <v>0</v>
      </c>
      <c r="AK357" s="1030">
        <f t="shared" si="20"/>
        <v>0</v>
      </c>
      <c r="AL357" s="1030" t="str">
        <f>IFERROR(INDEX(G357:R357,1,MATCH(Parametres!$B$3,G$1:R$1,0)-1)*IF(OR(F357="L",F357="S",F357="I"),-1,1),"")</f>
        <v/>
      </c>
      <c r="AM357" s="1030" t="e">
        <f t="shared" si="21"/>
        <v>#N/A</v>
      </c>
      <c r="AN357" s="1030" t="e">
        <f>INDEX(G357:R357,1,MATCH(Parametres!$B$3,G$1:R$1,0))*IF(OR(F357="L",F357="S",F357="I"),-1,1)</f>
        <v>#N/A</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t="str">
        <f>IFERROR(INDEX(V357:AG357,1,MATCH(Parametres!$B$3,V$1:AG$1,0)-1)*IF(OR(C357="L",C357="S",C357="I"),-1,1),"")</f>
        <v/>
      </c>
      <c r="AW357" s="1030" t="e">
        <f t="shared" si="23"/>
        <v>#N/A</v>
      </c>
      <c r="AX357" s="1030" t="e">
        <f>INDEX(V357:AG357,1,MATCH(Parametres!$B$3,V$1:AG$1,0))*IF(OR(C357="L",C357="S",C357="I"),-1,1)</f>
        <v>#N/A</v>
      </c>
      <c r="AY357" s="598" t="s">
        <v>337</v>
      </c>
      <c r="AZ357" s="598" t="e">
        <f>+VLOOKUP($AJ357,Data_Validation!$A:$E,5,0)</f>
        <v>#N/A</v>
      </c>
    </row>
    <row r="358" spans="36:52" ht="15.75" customHeight="1">
      <c r="AJ358" s="1030">
        <f t="shared" si="20"/>
        <v>0</v>
      </c>
      <c r="AK358" s="1030">
        <f t="shared" si="20"/>
        <v>0</v>
      </c>
      <c r="AL358" s="1030" t="str">
        <f>IFERROR(INDEX(G358:R358,1,MATCH(Parametres!$B$3,G$1:R$1,0)-1)*IF(OR(F358="L",F358="S",F358="I"),-1,1),"")</f>
        <v/>
      </c>
      <c r="AM358" s="1030" t="e">
        <f t="shared" si="21"/>
        <v>#N/A</v>
      </c>
      <c r="AN358" s="1030" t="e">
        <f>INDEX(G358:R358,1,MATCH(Parametres!$B$3,G$1:R$1,0))*IF(OR(F358="L",F358="S",F358="I"),-1,1)</f>
        <v>#N/A</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t="str">
        <f>IFERROR(INDEX(V358:AG358,1,MATCH(Parametres!$B$3,V$1:AG$1,0)-1)*IF(OR(C358="L",C358="S",C358="I"),-1,1),"")</f>
        <v/>
      </c>
      <c r="AW358" s="1030" t="e">
        <f t="shared" si="23"/>
        <v>#N/A</v>
      </c>
      <c r="AX358" s="1030" t="e">
        <f>INDEX(V358:AG358,1,MATCH(Parametres!$B$3,V$1:AG$1,0))*IF(OR(C358="L",C358="S",C358="I"),-1,1)</f>
        <v>#N/A</v>
      </c>
      <c r="AY358" s="598" t="s">
        <v>337</v>
      </c>
      <c r="AZ358" s="598" t="e">
        <f>+VLOOKUP($AJ358,Data_Validation!$A:$E,5,0)</f>
        <v>#N/A</v>
      </c>
    </row>
    <row r="359" spans="36:52" ht="15" customHeight="1">
      <c r="AJ359" s="1030">
        <f t="shared" si="20"/>
        <v>0</v>
      </c>
      <c r="AK359" s="1030">
        <f t="shared" si="20"/>
        <v>0</v>
      </c>
      <c r="AL359" s="1030" t="str">
        <f>IFERROR(INDEX(G359:R359,1,MATCH(Parametres!$B$3,G$1:R$1,0)-1)*IF(OR(F359="L",F359="S",F359="I"),-1,1),"")</f>
        <v/>
      </c>
      <c r="AM359" s="1030" t="e">
        <f t="shared" si="21"/>
        <v>#N/A</v>
      </c>
      <c r="AN359" s="1030" t="e">
        <f>INDEX(G359:R359,1,MATCH(Parametres!$B$3,G$1:R$1,0))*IF(OR(F359="L",F359="S",F359="I"),-1,1)</f>
        <v>#N/A</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t="str">
        <f>IFERROR(INDEX(V359:AG359,1,MATCH(Parametres!$B$3,V$1:AG$1,0)-1)*IF(OR(C359="L",C359="S",C359="I"),-1,1),"")</f>
        <v/>
      </c>
      <c r="AW359" s="1030" t="e">
        <f t="shared" si="23"/>
        <v>#N/A</v>
      </c>
      <c r="AX359" s="1030" t="e">
        <f>INDEX(V359:AG359,1,MATCH(Parametres!$B$3,V$1:AG$1,0))*IF(OR(C359="L",C359="S",C359="I"),-1,1)</f>
        <v>#N/A</v>
      </c>
      <c r="AY359" s="598" t="s">
        <v>337</v>
      </c>
      <c r="AZ359" s="598" t="e">
        <f>+VLOOKUP($AJ359,Data_Validation!$A:$E,5,0)</f>
        <v>#N/A</v>
      </c>
    </row>
    <row r="360" spans="36:52" ht="15" customHeight="1">
      <c r="AJ360" s="1030">
        <f t="shared" si="20"/>
        <v>0</v>
      </c>
      <c r="AK360" s="1030">
        <f t="shared" si="20"/>
        <v>0</v>
      </c>
      <c r="AL360" s="1030" t="str">
        <f>IFERROR(INDEX(G360:R360,1,MATCH(Parametres!$B$3,G$1:R$1,0)-1)*IF(OR(F360="L",F360="S",F360="I"),-1,1),"")</f>
        <v/>
      </c>
      <c r="AM360" s="1030" t="e">
        <f t="shared" si="21"/>
        <v>#N/A</v>
      </c>
      <c r="AN360" s="1030" t="e">
        <f>INDEX(G360:R360,1,MATCH(Parametres!$B$3,G$1:R$1,0))*IF(OR(F360="L",F360="S",F360="I"),-1,1)</f>
        <v>#N/A</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t="str">
        <f>IFERROR(INDEX(V360:AG360,1,MATCH(Parametres!$B$3,V$1:AG$1,0)-1)*IF(OR(C360="L",C360="S",C360="I"),-1,1),"")</f>
        <v/>
      </c>
      <c r="AW360" s="1030" t="e">
        <f t="shared" si="23"/>
        <v>#N/A</v>
      </c>
      <c r="AX360" s="1030" t="e">
        <f>INDEX(V360:AG360,1,MATCH(Parametres!$B$3,V$1:AG$1,0))*IF(OR(C360="L",C360="S",C360="I"),-1,1)</f>
        <v>#N/A</v>
      </c>
      <c r="AY360" s="598" t="s">
        <v>337</v>
      </c>
      <c r="AZ360" s="598" t="e">
        <f>+VLOOKUP($AJ360,Data_Validation!$A:$E,5,0)</f>
        <v>#N/A</v>
      </c>
    </row>
    <row r="361" spans="36:52" ht="15" customHeight="1">
      <c r="AJ361" s="1030">
        <f t="shared" si="20"/>
        <v>0</v>
      </c>
      <c r="AK361" s="1030">
        <f t="shared" si="20"/>
        <v>0</v>
      </c>
      <c r="AL361" s="1030" t="str">
        <f>IFERROR(INDEX(G361:R361,1,MATCH(Parametres!$B$3,G$1:R$1,0)-1)*IF(OR(F361="L",F361="S",F361="I"),-1,1),"")</f>
        <v/>
      </c>
      <c r="AM361" s="1030" t="e">
        <f t="shared" si="21"/>
        <v>#N/A</v>
      </c>
      <c r="AN361" s="1030" t="e">
        <f>INDEX(G361:R361,1,MATCH(Parametres!$B$3,G$1:R$1,0))*IF(OR(F361="L",F361="S",F361="I"),-1,1)</f>
        <v>#N/A</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t="str">
        <f>IFERROR(INDEX(V361:AG361,1,MATCH(Parametres!$B$3,V$1:AG$1,0)-1)*IF(OR(C361="L",C361="S",C361="I"),-1,1),"")</f>
        <v/>
      </c>
      <c r="AW361" s="1030" t="e">
        <f t="shared" si="23"/>
        <v>#N/A</v>
      </c>
      <c r="AX361" s="1030" t="e">
        <f>INDEX(V361:AG361,1,MATCH(Parametres!$B$3,V$1:AG$1,0))*IF(OR(C361="L",C361="S",C361="I"),-1,1)</f>
        <v>#N/A</v>
      </c>
      <c r="AY361" s="598" t="s">
        <v>337</v>
      </c>
      <c r="AZ361" s="598" t="e">
        <f>+VLOOKUP($AJ361,Data_Validation!$A:$E,5,0)</f>
        <v>#N/A</v>
      </c>
    </row>
    <row r="362" spans="36:52" ht="15.75" customHeight="1">
      <c r="AJ362" s="1030">
        <f t="shared" si="20"/>
        <v>0</v>
      </c>
      <c r="AK362" s="1030">
        <f t="shared" si="20"/>
        <v>0</v>
      </c>
      <c r="AL362" s="1030" t="str">
        <f>IFERROR(INDEX(G362:R362,1,MATCH(Parametres!$B$3,G$1:R$1,0)-1)*IF(OR(F362="L",F362="S",F362="I"),-1,1),"")</f>
        <v/>
      </c>
      <c r="AM362" s="1030" t="e">
        <f t="shared" si="21"/>
        <v>#N/A</v>
      </c>
      <c r="AN362" s="1030" t="e">
        <f>INDEX(G362:R362,1,MATCH(Parametres!$B$3,G$1:R$1,0))*IF(OR(F362="L",F362="S",F362="I"),-1,1)</f>
        <v>#N/A</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t="str">
        <f>IFERROR(INDEX(V362:AG362,1,MATCH(Parametres!$B$3,V$1:AG$1,0)-1)*IF(OR(C362="L",C362="S",C362="I"),-1,1),"")</f>
        <v/>
      </c>
      <c r="AW362" s="1030" t="e">
        <f t="shared" si="23"/>
        <v>#N/A</v>
      </c>
      <c r="AX362" s="1030" t="e">
        <f>INDEX(V362:AG362,1,MATCH(Parametres!$B$3,V$1:AG$1,0))*IF(OR(C362="L",C362="S",C362="I"),-1,1)</f>
        <v>#N/A</v>
      </c>
      <c r="AY362" s="598" t="s">
        <v>337</v>
      </c>
      <c r="AZ362" s="598" t="e">
        <f>+VLOOKUP($AJ362,Data_Validation!$A:$E,5,0)</f>
        <v>#N/A</v>
      </c>
    </row>
    <row r="363" spans="36:52" ht="15.75" customHeight="1">
      <c r="AJ363" s="1030">
        <f t="shared" si="20"/>
        <v>0</v>
      </c>
      <c r="AK363" s="1030">
        <f t="shared" si="20"/>
        <v>0</v>
      </c>
      <c r="AL363" s="1030" t="str">
        <f>IFERROR(INDEX(G363:R363,1,MATCH(Parametres!$B$3,G$1:R$1,0)-1)*IF(OR(F363="L",F363="S",F363="I"),-1,1),"")</f>
        <v/>
      </c>
      <c r="AM363" s="1030" t="e">
        <f t="shared" si="21"/>
        <v>#N/A</v>
      </c>
      <c r="AN363" s="1030" t="e">
        <f>INDEX(G363:R363,1,MATCH(Parametres!$B$3,G$1:R$1,0))*IF(OR(F363="L",F363="S",F363="I"),-1,1)</f>
        <v>#N/A</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t="str">
        <f>IFERROR(INDEX(V363:AG363,1,MATCH(Parametres!$B$3,V$1:AG$1,0)-1)*IF(OR(C363="L",C363="S",C363="I"),-1,1),"")</f>
        <v/>
      </c>
      <c r="AW363" s="1030" t="e">
        <f t="shared" si="23"/>
        <v>#N/A</v>
      </c>
      <c r="AX363" s="1030" t="e">
        <f>INDEX(V363:AG363,1,MATCH(Parametres!$B$3,V$1:AG$1,0))*IF(OR(C363="L",C363="S",C363="I"),-1,1)</f>
        <v>#N/A</v>
      </c>
      <c r="AY363" s="598" t="s">
        <v>337</v>
      </c>
      <c r="AZ363" s="598" t="e">
        <f>+VLOOKUP($AJ363,Data_Validation!$A:$E,5,0)</f>
        <v>#N/A</v>
      </c>
    </row>
    <row r="364" spans="36:52" ht="15" customHeight="1">
      <c r="AJ364" s="1030">
        <f t="shared" si="20"/>
        <v>0</v>
      </c>
      <c r="AK364" s="1030">
        <f t="shared" si="20"/>
        <v>0</v>
      </c>
      <c r="AL364" s="1030" t="str">
        <f>IFERROR(INDEX(G364:R364,1,MATCH(Parametres!$B$3,G$1:R$1,0)-1)*IF(OR(F364="L",F364="S",F364="I"),-1,1),"")</f>
        <v/>
      </c>
      <c r="AM364" s="1030" t="e">
        <f t="shared" si="21"/>
        <v>#N/A</v>
      </c>
      <c r="AN364" s="1030" t="e">
        <f>INDEX(G364:R364,1,MATCH(Parametres!$B$3,G$1:R$1,0))*IF(OR(F364="L",F364="S",F364="I"),-1,1)</f>
        <v>#N/A</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t="str">
        <f>IFERROR(INDEX(V364:AG364,1,MATCH(Parametres!$B$3,V$1:AG$1,0)-1)*IF(OR(C364="L",C364="S",C364="I"),-1,1),"")</f>
        <v/>
      </c>
      <c r="AW364" s="1030" t="e">
        <f t="shared" si="23"/>
        <v>#N/A</v>
      </c>
      <c r="AX364" s="1030" t="e">
        <f>INDEX(V364:AG364,1,MATCH(Parametres!$B$3,V$1:AG$1,0))*IF(OR(C364="L",C364="S",C364="I"),-1,1)</f>
        <v>#N/A</v>
      </c>
      <c r="AY364" s="598" t="s">
        <v>337</v>
      </c>
      <c r="AZ364" s="598" t="e">
        <f>+VLOOKUP($AJ364,Data_Validation!$A:$E,5,0)</f>
        <v>#N/A</v>
      </c>
    </row>
    <row r="365" spans="36:52" ht="15.75" customHeight="1">
      <c r="AJ365" s="1030">
        <f t="shared" si="20"/>
        <v>0</v>
      </c>
      <c r="AK365" s="1030">
        <f t="shared" si="20"/>
        <v>0</v>
      </c>
      <c r="AL365" s="1030" t="str">
        <f>IFERROR(INDEX(G365:R365,1,MATCH(Parametres!$B$3,G$1:R$1,0)-1)*IF(OR(F365="L",F365="S",F365="I"),-1,1),"")</f>
        <v/>
      </c>
      <c r="AM365" s="1030" t="e">
        <f t="shared" si="21"/>
        <v>#N/A</v>
      </c>
      <c r="AN365" s="1030" t="e">
        <f>INDEX(G365:R365,1,MATCH(Parametres!$B$3,G$1:R$1,0))*IF(OR(F365="L",F365="S",F365="I"),-1,1)</f>
        <v>#N/A</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t="str">
        <f>IFERROR(INDEX(V365:AG365,1,MATCH(Parametres!$B$3,V$1:AG$1,0)-1)*IF(OR(C365="L",C365="S",C365="I"),-1,1),"")</f>
        <v/>
      </c>
      <c r="AW365" s="1030" t="e">
        <f t="shared" si="23"/>
        <v>#N/A</v>
      </c>
      <c r="AX365" s="1030" t="e">
        <f>INDEX(V365:AG365,1,MATCH(Parametres!$B$3,V$1:AG$1,0))*IF(OR(C365="L",C365="S",C365="I"),-1,1)</f>
        <v>#N/A</v>
      </c>
      <c r="AY365" s="598" t="s">
        <v>337</v>
      </c>
      <c r="AZ365" s="598" t="e">
        <f>+VLOOKUP($AJ365,Data_Validation!$A:$E,5,0)</f>
        <v>#N/A</v>
      </c>
    </row>
    <row r="366" spans="36:52" ht="15.75" customHeight="1">
      <c r="AJ366" s="1030">
        <f t="shared" si="20"/>
        <v>0</v>
      </c>
      <c r="AK366" s="1030">
        <f t="shared" si="20"/>
        <v>0</v>
      </c>
      <c r="AL366" s="1030" t="str">
        <f>IFERROR(INDEX(G366:R366,1,MATCH(Parametres!$B$3,G$1:R$1,0)-1)*IF(OR(F366="L",F366="S",F366="I"),-1,1),"")</f>
        <v/>
      </c>
      <c r="AM366" s="1030" t="e">
        <f t="shared" si="21"/>
        <v>#N/A</v>
      </c>
      <c r="AN366" s="1030" t="e">
        <f>INDEX(G366:R366,1,MATCH(Parametres!$B$3,G$1:R$1,0))*IF(OR(F366="L",F366="S",F366="I"),-1,1)</f>
        <v>#N/A</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t="str">
        <f>IFERROR(INDEX(V366:AG366,1,MATCH(Parametres!$B$3,V$1:AG$1,0)-1)*IF(OR(C366="L",C366="S",C366="I"),-1,1),"")</f>
        <v/>
      </c>
      <c r="AW366" s="1030" t="e">
        <f t="shared" si="23"/>
        <v>#N/A</v>
      </c>
      <c r="AX366" s="1030" t="e">
        <f>INDEX(V366:AG366,1,MATCH(Parametres!$B$3,V$1:AG$1,0))*IF(OR(C366="L",C366="S",C366="I"),-1,1)</f>
        <v>#N/A</v>
      </c>
      <c r="AY366" s="598" t="s">
        <v>337</v>
      </c>
      <c r="AZ366" s="598" t="e">
        <f>+VLOOKUP($AJ366,Data_Validation!$A:$E,5,0)</f>
        <v>#N/A</v>
      </c>
    </row>
    <row r="367" spans="36:52" ht="15.75" customHeight="1">
      <c r="AJ367" s="1030">
        <f t="shared" si="20"/>
        <v>0</v>
      </c>
      <c r="AK367" s="1030">
        <f t="shared" si="20"/>
        <v>0</v>
      </c>
      <c r="AL367" s="1030" t="str">
        <f>IFERROR(INDEX(G367:R367,1,MATCH(Parametres!$B$3,G$1:R$1,0)-1)*IF(OR(F367="L",F367="S",F367="I"),-1,1),"")</f>
        <v/>
      </c>
      <c r="AM367" s="1030" t="e">
        <f t="shared" si="21"/>
        <v>#N/A</v>
      </c>
      <c r="AN367" s="1030" t="e">
        <f>INDEX(G367:R367,1,MATCH(Parametres!$B$3,G$1:R$1,0))*IF(OR(F367="L",F367="S",F367="I"),-1,1)</f>
        <v>#N/A</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t="str">
        <f>IFERROR(INDEX(V367:AG367,1,MATCH(Parametres!$B$3,V$1:AG$1,0)-1)*IF(OR(C367="L",C367="S",C367="I"),-1,1),"")</f>
        <v/>
      </c>
      <c r="AW367" s="1030" t="e">
        <f t="shared" si="23"/>
        <v>#N/A</v>
      </c>
      <c r="AX367" s="1030" t="e">
        <f>INDEX(V367:AG367,1,MATCH(Parametres!$B$3,V$1:AG$1,0))*IF(OR(C367="L",C367="S",C367="I"),-1,1)</f>
        <v>#N/A</v>
      </c>
      <c r="AY367" s="598" t="s">
        <v>337</v>
      </c>
      <c r="AZ367" s="598" t="e">
        <f>+VLOOKUP($AJ367,Data_Validation!$A:$E,5,0)</f>
        <v>#N/A</v>
      </c>
    </row>
    <row r="368" spans="36:52" ht="15.75" customHeight="1">
      <c r="AJ368" s="1030">
        <f t="shared" si="20"/>
        <v>0</v>
      </c>
      <c r="AK368" s="1030">
        <f t="shared" si="20"/>
        <v>0</v>
      </c>
      <c r="AL368" s="1030" t="str">
        <f>IFERROR(INDEX(G368:R368,1,MATCH(Parametres!$B$3,G$1:R$1,0)-1)*IF(OR(F368="L",F368="S",F368="I"),-1,1),"")</f>
        <v/>
      </c>
      <c r="AM368" s="1030" t="e">
        <f t="shared" si="21"/>
        <v>#N/A</v>
      </c>
      <c r="AN368" s="1030" t="e">
        <f>INDEX(G368:R368,1,MATCH(Parametres!$B$3,G$1:R$1,0))*IF(OR(F368="L",F368="S",F368="I"),-1,1)</f>
        <v>#N/A</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t="str">
        <f>IFERROR(INDEX(V368:AG368,1,MATCH(Parametres!$B$3,V$1:AG$1,0)-1)*IF(OR(C368="L",C368="S",C368="I"),-1,1),"")</f>
        <v/>
      </c>
      <c r="AW368" s="1030" t="e">
        <f t="shared" si="23"/>
        <v>#N/A</v>
      </c>
      <c r="AX368" s="1030" t="e">
        <f>INDEX(V368:AG368,1,MATCH(Parametres!$B$3,V$1:AG$1,0))*IF(OR(C368="L",C368="S",C368="I"),-1,1)</f>
        <v>#N/A</v>
      </c>
      <c r="AY368" s="598" t="s">
        <v>337</v>
      </c>
      <c r="AZ368" s="598" t="e">
        <f>+VLOOKUP($AJ368,Data_Validation!$A:$E,5,0)</f>
        <v>#N/A</v>
      </c>
    </row>
    <row r="369" spans="36:52" ht="15.75" customHeight="1">
      <c r="AJ369" s="1030">
        <f t="shared" si="20"/>
        <v>0</v>
      </c>
      <c r="AK369" s="1030">
        <f t="shared" si="20"/>
        <v>0</v>
      </c>
      <c r="AL369" s="1030" t="str">
        <f>IFERROR(INDEX(G369:R369,1,MATCH(Parametres!$B$3,G$1:R$1,0)-1)*IF(OR(F369="L",F369="S",F369="I"),-1,1),"")</f>
        <v/>
      </c>
      <c r="AM369" s="1030" t="e">
        <f t="shared" si="21"/>
        <v>#N/A</v>
      </c>
      <c r="AN369" s="1030" t="e">
        <f>INDEX(G369:R369,1,MATCH(Parametres!$B$3,G$1:R$1,0))*IF(OR(F369="L",F369="S",F369="I"),-1,1)</f>
        <v>#N/A</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t="str">
        <f>IFERROR(INDEX(V369:AG369,1,MATCH(Parametres!$B$3,V$1:AG$1,0)-1)*IF(OR(C369="L",C369="S",C369="I"),-1,1),"")</f>
        <v/>
      </c>
      <c r="AW369" s="1030" t="e">
        <f t="shared" si="23"/>
        <v>#N/A</v>
      </c>
      <c r="AX369" s="1030" t="e">
        <f>INDEX(V369:AG369,1,MATCH(Parametres!$B$3,V$1:AG$1,0))*IF(OR(C369="L",C369="S",C369="I"),-1,1)</f>
        <v>#N/A</v>
      </c>
      <c r="AY369" s="598" t="s">
        <v>337</v>
      </c>
      <c r="AZ369" s="598" t="e">
        <f>+VLOOKUP($AJ369,Data_Validation!$A:$E,5,0)</f>
        <v>#N/A</v>
      </c>
    </row>
    <row r="370" spans="36:52" ht="15.75" customHeight="1">
      <c r="AJ370" s="1030">
        <f t="shared" si="20"/>
        <v>0</v>
      </c>
      <c r="AK370" s="1030">
        <f t="shared" si="20"/>
        <v>0</v>
      </c>
      <c r="AL370" s="1030" t="str">
        <f>IFERROR(INDEX(G370:R370,1,MATCH(Parametres!$B$3,G$1:R$1,0)-1)*IF(OR(F370="L",F370="S",F370="I"),-1,1),"")</f>
        <v/>
      </c>
      <c r="AM370" s="1030" t="e">
        <f t="shared" si="21"/>
        <v>#N/A</v>
      </c>
      <c r="AN370" s="1030" t="e">
        <f>INDEX(G370:R370,1,MATCH(Parametres!$B$3,G$1:R$1,0))*IF(OR(F370="L",F370="S",F370="I"),-1,1)</f>
        <v>#N/A</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t="str">
        <f>IFERROR(INDEX(V370:AG370,1,MATCH(Parametres!$B$3,V$1:AG$1,0)-1)*IF(OR(C370="L",C370="S",C370="I"),-1,1),"")</f>
        <v/>
      </c>
      <c r="AW370" s="1030" t="e">
        <f t="shared" si="23"/>
        <v>#N/A</v>
      </c>
      <c r="AX370" s="1030" t="e">
        <f>INDEX(V370:AG370,1,MATCH(Parametres!$B$3,V$1:AG$1,0))*IF(OR(C370="L",C370="S",C370="I"),-1,1)</f>
        <v>#N/A</v>
      </c>
      <c r="AY370" s="598" t="s">
        <v>337</v>
      </c>
      <c r="AZ370" s="598" t="e">
        <f>+VLOOKUP($AJ370,Data_Validation!$A:$E,5,0)</f>
        <v>#N/A</v>
      </c>
    </row>
    <row r="371" spans="36:52" ht="15.75" customHeight="1">
      <c r="AJ371" s="1030">
        <f t="shared" si="20"/>
        <v>0</v>
      </c>
      <c r="AK371" s="1030">
        <f t="shared" si="20"/>
        <v>0</v>
      </c>
      <c r="AL371" s="1030" t="str">
        <f>IFERROR(INDEX(G371:R371,1,MATCH(Parametres!$B$3,G$1:R$1,0)-1)*IF(OR(F371="L",F371="S",F371="I"),-1,1),"")</f>
        <v/>
      </c>
      <c r="AM371" s="1030" t="e">
        <f t="shared" si="21"/>
        <v>#N/A</v>
      </c>
      <c r="AN371" s="1030" t="e">
        <f>INDEX(G371:R371,1,MATCH(Parametres!$B$3,G$1:R$1,0))*IF(OR(F371="L",F371="S",F371="I"),-1,1)</f>
        <v>#N/A</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t="str">
        <f>IFERROR(INDEX(V371:AG371,1,MATCH(Parametres!$B$3,V$1:AG$1,0)-1)*IF(OR(C371="L",C371="S",C371="I"),-1,1),"")</f>
        <v/>
      </c>
      <c r="AW371" s="1030" t="e">
        <f t="shared" si="23"/>
        <v>#N/A</v>
      </c>
      <c r="AX371" s="1030" t="e">
        <f>INDEX(V371:AG371,1,MATCH(Parametres!$B$3,V$1:AG$1,0))*IF(OR(C371="L",C371="S",C371="I"),-1,1)</f>
        <v>#N/A</v>
      </c>
      <c r="AY371" s="598" t="s">
        <v>337</v>
      </c>
      <c r="AZ371" s="598" t="e">
        <f>+VLOOKUP($AJ371,Data_Validation!$A:$E,5,0)</f>
        <v>#N/A</v>
      </c>
    </row>
    <row r="372" spans="36:52" ht="15.75" customHeight="1">
      <c r="AJ372" s="1030">
        <f t="shared" si="20"/>
        <v>0</v>
      </c>
      <c r="AK372" s="1030">
        <f t="shared" si="20"/>
        <v>0</v>
      </c>
      <c r="AL372" s="1030" t="str">
        <f>IFERROR(INDEX(G372:R372,1,MATCH(Parametres!$B$3,G$1:R$1,0)-1)*IF(OR(F372="L",F372="S",F372="I"),-1,1),"")</f>
        <v/>
      </c>
      <c r="AM372" s="1030" t="e">
        <f t="shared" si="21"/>
        <v>#N/A</v>
      </c>
      <c r="AN372" s="1030" t="e">
        <f>INDEX(G372:R372,1,MATCH(Parametres!$B$3,G$1:R$1,0))*IF(OR(F372="L",F372="S",F372="I"),-1,1)</f>
        <v>#N/A</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t="str">
        <f>IFERROR(INDEX(V372:AG372,1,MATCH(Parametres!$B$3,V$1:AG$1,0)-1)*IF(OR(C372="L",C372="S",C372="I"),-1,1),"")</f>
        <v/>
      </c>
      <c r="AW372" s="1030" t="e">
        <f t="shared" si="23"/>
        <v>#N/A</v>
      </c>
      <c r="AX372" s="1030" t="e">
        <f>INDEX(V372:AG372,1,MATCH(Parametres!$B$3,V$1:AG$1,0))*IF(OR(C372="L",C372="S",C372="I"),-1,1)</f>
        <v>#N/A</v>
      </c>
      <c r="AY372" s="598" t="s">
        <v>337</v>
      </c>
      <c r="AZ372" s="598" t="e">
        <f>+VLOOKUP($AJ372,Data_Validation!$A:$E,5,0)</f>
        <v>#N/A</v>
      </c>
    </row>
    <row r="373" spans="36:52" ht="15.75" customHeight="1">
      <c r="AJ373" s="1030">
        <f t="shared" si="20"/>
        <v>0</v>
      </c>
      <c r="AK373" s="1030">
        <f t="shared" si="20"/>
        <v>0</v>
      </c>
      <c r="AL373" s="1030" t="str">
        <f>IFERROR(INDEX(G373:R373,1,MATCH(Parametres!$B$3,G$1:R$1,0)-1)*IF(OR(F373="L",F373="S",F373="I"),-1,1),"")</f>
        <v/>
      </c>
      <c r="AM373" s="1030" t="e">
        <f t="shared" si="21"/>
        <v>#N/A</v>
      </c>
      <c r="AN373" s="1030" t="e">
        <f>INDEX(G373:R373,1,MATCH(Parametres!$B$3,G$1:R$1,0))*IF(OR(F373="L",F373="S",F373="I"),-1,1)</f>
        <v>#N/A</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t="str">
        <f>IFERROR(INDEX(V373:AG373,1,MATCH(Parametres!$B$3,V$1:AG$1,0)-1)*IF(OR(C373="L",C373="S",C373="I"),-1,1),"")</f>
        <v/>
      </c>
      <c r="AW373" s="1030" t="e">
        <f t="shared" si="23"/>
        <v>#N/A</v>
      </c>
      <c r="AX373" s="1030" t="e">
        <f>INDEX(V373:AG373,1,MATCH(Parametres!$B$3,V$1:AG$1,0))*IF(OR(C373="L",C373="S",C373="I"),-1,1)</f>
        <v>#N/A</v>
      </c>
      <c r="AY373" s="598" t="s">
        <v>337</v>
      </c>
      <c r="AZ373" s="598" t="e">
        <f>+VLOOKUP($AJ373,Data_Validation!$A:$E,5,0)</f>
        <v>#N/A</v>
      </c>
    </row>
    <row r="374" spans="36:52" ht="15.75" customHeight="1">
      <c r="AJ374" s="1030">
        <f t="shared" si="20"/>
        <v>0</v>
      </c>
      <c r="AK374" s="1030">
        <f t="shared" si="20"/>
        <v>0</v>
      </c>
      <c r="AL374" s="1030" t="str">
        <f>IFERROR(INDEX(G374:R374,1,MATCH(Parametres!$B$3,G$1:R$1,0)-1)*IF(OR(F374="L",F374="S",F374="I"),-1,1),"")</f>
        <v/>
      </c>
      <c r="AM374" s="1030" t="e">
        <f t="shared" si="21"/>
        <v>#N/A</v>
      </c>
      <c r="AN374" s="1030" t="e">
        <f>INDEX(G374:R374,1,MATCH(Parametres!$B$3,G$1:R$1,0))*IF(OR(F374="L",F374="S",F374="I"),-1,1)</f>
        <v>#N/A</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t="str">
        <f>IFERROR(INDEX(V374:AG374,1,MATCH(Parametres!$B$3,V$1:AG$1,0)-1)*IF(OR(C374="L",C374="S",C374="I"),-1,1),"")</f>
        <v/>
      </c>
      <c r="AW374" s="1030" t="e">
        <f t="shared" si="23"/>
        <v>#N/A</v>
      </c>
      <c r="AX374" s="1030" t="e">
        <f>INDEX(V374:AG374,1,MATCH(Parametres!$B$3,V$1:AG$1,0))*IF(OR(C374="L",C374="S",C374="I"),-1,1)</f>
        <v>#N/A</v>
      </c>
      <c r="AY374" s="598" t="s">
        <v>337</v>
      </c>
      <c r="AZ374" s="598" t="e">
        <f>+VLOOKUP($AJ374,Data_Validation!$A:$E,5,0)</f>
        <v>#N/A</v>
      </c>
    </row>
    <row r="375" spans="36:52" ht="15.75" customHeight="1">
      <c r="AJ375" s="1030">
        <f t="shared" si="20"/>
        <v>0</v>
      </c>
      <c r="AK375" s="1030">
        <f t="shared" si="20"/>
        <v>0</v>
      </c>
      <c r="AL375" s="1030" t="str">
        <f>IFERROR(INDEX(G375:R375,1,MATCH(Parametres!$B$3,G$1:R$1,0)-1)*IF(OR(F375="L",F375="S",F375="I"),-1,1),"")</f>
        <v/>
      </c>
      <c r="AM375" s="1030" t="e">
        <f t="shared" si="21"/>
        <v>#N/A</v>
      </c>
      <c r="AN375" s="1030" t="e">
        <f>INDEX(G375:R375,1,MATCH(Parametres!$B$3,G$1:R$1,0))*IF(OR(F375="L",F375="S",F375="I"),-1,1)</f>
        <v>#N/A</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t="str">
        <f>IFERROR(INDEX(V375:AG375,1,MATCH(Parametres!$B$3,V$1:AG$1,0)-1)*IF(OR(C375="L",C375="S",C375="I"),-1,1),"")</f>
        <v/>
      </c>
      <c r="AW375" s="1030" t="e">
        <f t="shared" si="23"/>
        <v>#N/A</v>
      </c>
      <c r="AX375" s="1030" t="e">
        <f>INDEX(V375:AG375,1,MATCH(Parametres!$B$3,V$1:AG$1,0))*IF(OR(C375="L",C375="S",C375="I"),-1,1)</f>
        <v>#N/A</v>
      </c>
      <c r="AY375" s="598" t="s">
        <v>337</v>
      </c>
      <c r="AZ375" s="598" t="e">
        <f>+VLOOKUP($AJ375,Data_Validation!$A:$E,5,0)</f>
        <v>#N/A</v>
      </c>
    </row>
    <row r="376" spans="36:52" ht="15.75" customHeight="1">
      <c r="AJ376" s="1030">
        <f t="shared" si="20"/>
        <v>0</v>
      </c>
      <c r="AK376" s="1030">
        <f t="shared" si="20"/>
        <v>0</v>
      </c>
      <c r="AL376" s="1030" t="str">
        <f>IFERROR(INDEX(G376:R376,1,MATCH(Parametres!$B$3,G$1:R$1,0)-1)*IF(OR(F376="L",F376="S",F376="I"),-1,1),"")</f>
        <v/>
      </c>
      <c r="AM376" s="1030" t="e">
        <f t="shared" si="21"/>
        <v>#N/A</v>
      </c>
      <c r="AN376" s="1030" t="e">
        <f>INDEX(G376:R376,1,MATCH(Parametres!$B$3,G$1:R$1,0))*IF(OR(F376="L",F376="S",F376="I"),-1,1)</f>
        <v>#N/A</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t="str">
        <f>IFERROR(INDEX(V376:AG376,1,MATCH(Parametres!$B$3,V$1:AG$1,0)-1)*IF(OR(C376="L",C376="S",C376="I"),-1,1),"")</f>
        <v/>
      </c>
      <c r="AW376" s="1030" t="e">
        <f t="shared" si="23"/>
        <v>#N/A</v>
      </c>
      <c r="AX376" s="1030" t="e">
        <f>INDEX(V376:AG376,1,MATCH(Parametres!$B$3,V$1:AG$1,0))*IF(OR(C376="L",C376="S",C376="I"),-1,1)</f>
        <v>#N/A</v>
      </c>
      <c r="AY376" s="598" t="s">
        <v>337</v>
      </c>
      <c r="AZ376" s="598" t="e">
        <f>+VLOOKUP($AJ376,Data_Validation!$A:$E,5,0)</f>
        <v>#N/A</v>
      </c>
    </row>
    <row r="377" spans="36:52" ht="15.75" customHeight="1">
      <c r="AJ377" s="1030">
        <f t="shared" si="20"/>
        <v>0</v>
      </c>
      <c r="AK377" s="1030">
        <f t="shared" si="20"/>
        <v>0</v>
      </c>
      <c r="AL377" s="1030" t="str">
        <f>IFERROR(INDEX(G377:R377,1,MATCH(Parametres!$B$3,G$1:R$1,0)-1)*IF(OR(F377="L",F377="S",F377="I"),-1,1),"")</f>
        <v/>
      </c>
      <c r="AM377" s="1030" t="e">
        <f t="shared" si="21"/>
        <v>#N/A</v>
      </c>
      <c r="AN377" s="1030" t="e">
        <f>INDEX(G377:R377,1,MATCH(Parametres!$B$3,G$1:R$1,0))*IF(OR(F377="L",F377="S",F377="I"),-1,1)</f>
        <v>#N/A</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t="str">
        <f>IFERROR(INDEX(V377:AG377,1,MATCH(Parametres!$B$3,V$1:AG$1,0)-1)*IF(OR(C377="L",C377="S",C377="I"),-1,1),"")</f>
        <v/>
      </c>
      <c r="AW377" s="1030" t="e">
        <f t="shared" si="23"/>
        <v>#N/A</v>
      </c>
      <c r="AX377" s="1030" t="e">
        <f>INDEX(V377:AG377,1,MATCH(Parametres!$B$3,V$1:AG$1,0))*IF(OR(C377="L",C377="S",C377="I"),-1,1)</f>
        <v>#N/A</v>
      </c>
      <c r="AY377" s="598" t="s">
        <v>337</v>
      </c>
      <c r="AZ377" s="598" t="e">
        <f>+VLOOKUP($AJ377,Data_Validation!$A:$E,5,0)</f>
        <v>#N/A</v>
      </c>
    </row>
    <row r="378" spans="36:52" ht="15.75" customHeight="1">
      <c r="AJ378" s="1030">
        <f t="shared" si="20"/>
        <v>0</v>
      </c>
      <c r="AK378" s="1030">
        <f t="shared" si="20"/>
        <v>0</v>
      </c>
      <c r="AL378" s="1030" t="str">
        <f>IFERROR(INDEX(G378:R378,1,MATCH(Parametres!$B$3,G$1:R$1,0)-1)*IF(OR(F378="L",F378="S",F378="I"),-1,1),"")</f>
        <v/>
      </c>
      <c r="AM378" s="1030" t="e">
        <f t="shared" si="21"/>
        <v>#N/A</v>
      </c>
      <c r="AN378" s="1030" t="e">
        <f>INDEX(G378:R378,1,MATCH(Parametres!$B$3,G$1:R$1,0))*IF(OR(F378="L",F378="S",F378="I"),-1,1)</f>
        <v>#N/A</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t="str">
        <f>IFERROR(INDEX(V378:AG378,1,MATCH(Parametres!$B$3,V$1:AG$1,0)-1)*IF(OR(C378="L",C378="S",C378="I"),-1,1),"")</f>
        <v/>
      </c>
      <c r="AW378" s="1030" t="e">
        <f t="shared" si="23"/>
        <v>#N/A</v>
      </c>
      <c r="AX378" s="1030" t="e">
        <f>INDEX(V378:AG378,1,MATCH(Parametres!$B$3,V$1:AG$1,0))*IF(OR(C378="L",C378="S",C378="I"),-1,1)</f>
        <v>#N/A</v>
      </c>
      <c r="AY378" s="598" t="s">
        <v>337</v>
      </c>
      <c r="AZ378" s="598" t="e">
        <f>+VLOOKUP($AJ378,Data_Validation!$A:$E,5,0)</f>
        <v>#N/A</v>
      </c>
    </row>
    <row r="379" spans="36:52" ht="15.75" customHeight="1">
      <c r="AJ379" s="1030">
        <f t="shared" si="20"/>
        <v>0</v>
      </c>
      <c r="AK379" s="1030">
        <f t="shared" si="20"/>
        <v>0</v>
      </c>
      <c r="AL379" s="1030" t="str">
        <f>IFERROR(INDEX(G379:R379,1,MATCH(Parametres!$B$3,G$1:R$1,0)-1)*IF(OR(F379="L",F379="S",F379="I"),-1,1),"")</f>
        <v/>
      </c>
      <c r="AM379" s="1030" t="e">
        <f t="shared" si="21"/>
        <v>#N/A</v>
      </c>
      <c r="AN379" s="1030" t="e">
        <f>INDEX(G379:R379,1,MATCH(Parametres!$B$3,G$1:R$1,0))*IF(OR(F379="L",F379="S",F379="I"),-1,1)</f>
        <v>#N/A</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t="str">
        <f>IFERROR(INDEX(V379:AG379,1,MATCH(Parametres!$B$3,V$1:AG$1,0)-1)*IF(OR(C379="L",C379="S",C379="I"),-1,1),"")</f>
        <v/>
      </c>
      <c r="AW379" s="1030" t="e">
        <f t="shared" si="23"/>
        <v>#N/A</v>
      </c>
      <c r="AX379" s="1030" t="e">
        <f>INDEX(V379:AG379,1,MATCH(Parametres!$B$3,V$1:AG$1,0))*IF(OR(C379="L",C379="S",C379="I"),-1,1)</f>
        <v>#N/A</v>
      </c>
      <c r="AY379" s="598" t="s">
        <v>337</v>
      </c>
      <c r="AZ379" s="598" t="e">
        <f>+VLOOKUP($AJ379,Data_Validation!$A:$E,5,0)</f>
        <v>#N/A</v>
      </c>
    </row>
    <row r="380" spans="36:52" ht="15.75" customHeight="1">
      <c r="AJ380" s="1030">
        <f t="shared" si="20"/>
        <v>0</v>
      </c>
      <c r="AK380" s="1030">
        <f t="shared" si="20"/>
        <v>0</v>
      </c>
      <c r="AL380" s="1030" t="str">
        <f>IFERROR(INDEX(G380:R380,1,MATCH(Parametres!$B$3,G$1:R$1,0)-1)*IF(OR(F380="L",F380="S",F380="I"),-1,1),"")</f>
        <v/>
      </c>
      <c r="AM380" s="1030" t="e">
        <f t="shared" si="21"/>
        <v>#N/A</v>
      </c>
      <c r="AN380" s="1030" t="e">
        <f>INDEX(G380:R380,1,MATCH(Parametres!$B$3,G$1:R$1,0))*IF(OR(F380="L",F380="S",F380="I"),-1,1)</f>
        <v>#N/A</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t="str">
        <f>IFERROR(INDEX(V380:AG380,1,MATCH(Parametres!$B$3,V$1:AG$1,0)-1)*IF(OR(C380="L",C380="S",C380="I"),-1,1),"")</f>
        <v/>
      </c>
      <c r="AW380" s="1030" t="e">
        <f t="shared" si="23"/>
        <v>#N/A</v>
      </c>
      <c r="AX380" s="1030" t="e">
        <f>INDEX(V380:AG380,1,MATCH(Parametres!$B$3,V$1:AG$1,0))*IF(OR(C380="L",C380="S",C380="I"),-1,1)</f>
        <v>#N/A</v>
      </c>
      <c r="AY380" s="598" t="s">
        <v>337</v>
      </c>
      <c r="AZ380" s="598" t="e">
        <f>+VLOOKUP($AJ380,Data_Validation!$A:$E,5,0)</f>
        <v>#N/A</v>
      </c>
    </row>
    <row r="381" spans="36:52" ht="15.75" customHeight="1">
      <c r="AJ381" s="1030">
        <f t="shared" si="20"/>
        <v>0</v>
      </c>
      <c r="AK381" s="1030">
        <f t="shared" si="20"/>
        <v>0</v>
      </c>
      <c r="AL381" s="1030" t="str">
        <f>IFERROR(INDEX(G381:R381,1,MATCH(Parametres!$B$3,G$1:R$1,0)-1)*IF(OR(F381="L",F381="S",F381="I"),-1,1),"")</f>
        <v/>
      </c>
      <c r="AM381" s="1030" t="e">
        <f t="shared" si="21"/>
        <v>#N/A</v>
      </c>
      <c r="AN381" s="1030" t="e">
        <f>INDEX(G381:R381,1,MATCH(Parametres!$B$3,G$1:R$1,0))*IF(OR(F381="L",F381="S",F381="I"),-1,1)</f>
        <v>#N/A</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t="str">
        <f>IFERROR(INDEX(V381:AG381,1,MATCH(Parametres!$B$3,V$1:AG$1,0)-1)*IF(OR(C381="L",C381="S",C381="I"),-1,1),"")</f>
        <v/>
      </c>
      <c r="AW381" s="1030" t="e">
        <f t="shared" si="23"/>
        <v>#N/A</v>
      </c>
      <c r="AX381" s="1030" t="e">
        <f>INDEX(V381:AG381,1,MATCH(Parametres!$B$3,V$1:AG$1,0))*IF(OR(C381="L",C381="S",C381="I"),-1,1)</f>
        <v>#N/A</v>
      </c>
      <c r="AY381" s="598" t="s">
        <v>337</v>
      </c>
      <c r="AZ381" s="598" t="e">
        <f>+VLOOKUP($AJ381,Data_Validation!$A:$E,5,0)</f>
        <v>#N/A</v>
      </c>
    </row>
    <row r="382" spans="36:52" ht="15.75" customHeight="1">
      <c r="AJ382" s="1030">
        <f t="shared" si="20"/>
        <v>0</v>
      </c>
      <c r="AK382" s="1030">
        <f t="shared" si="20"/>
        <v>0</v>
      </c>
      <c r="AL382" s="1030" t="str">
        <f>IFERROR(INDEX(G382:R382,1,MATCH(Parametres!$B$3,G$1:R$1,0)-1)*IF(OR(F382="L",F382="S",F382="I"),-1,1),"")</f>
        <v/>
      </c>
      <c r="AM382" s="1030" t="e">
        <f t="shared" si="21"/>
        <v>#N/A</v>
      </c>
      <c r="AN382" s="1030" t="e">
        <f>INDEX(G382:R382,1,MATCH(Parametres!$B$3,G$1:R$1,0))*IF(OR(F382="L",F382="S",F382="I"),-1,1)</f>
        <v>#N/A</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t="str">
        <f>IFERROR(INDEX(V382:AG382,1,MATCH(Parametres!$B$3,V$1:AG$1,0)-1)*IF(OR(C382="L",C382="S",C382="I"),-1,1),"")</f>
        <v/>
      </c>
      <c r="AW382" s="1030" t="e">
        <f t="shared" si="23"/>
        <v>#N/A</v>
      </c>
      <c r="AX382" s="1030" t="e">
        <f>INDEX(V382:AG382,1,MATCH(Parametres!$B$3,V$1:AG$1,0))*IF(OR(C382="L",C382="S",C382="I"),-1,1)</f>
        <v>#N/A</v>
      </c>
      <c r="AY382" s="598" t="s">
        <v>337</v>
      </c>
      <c r="AZ382" s="598" t="e">
        <f>+VLOOKUP($AJ382,Data_Validation!$A:$E,5,0)</f>
        <v>#N/A</v>
      </c>
    </row>
    <row r="383" spans="36:52" ht="15.75" customHeight="1">
      <c r="AJ383" s="1030">
        <f t="shared" si="20"/>
        <v>0</v>
      </c>
      <c r="AK383" s="1030">
        <f t="shared" si="20"/>
        <v>0</v>
      </c>
      <c r="AL383" s="1030" t="str">
        <f>IFERROR(INDEX(G383:R383,1,MATCH(Parametres!$B$3,G$1:R$1,0)-1)*IF(OR(F383="L",F383="S",F383="I"),-1,1),"")</f>
        <v/>
      </c>
      <c r="AM383" s="1030" t="e">
        <f t="shared" si="21"/>
        <v>#N/A</v>
      </c>
      <c r="AN383" s="1030" t="e">
        <f>INDEX(G383:R383,1,MATCH(Parametres!$B$3,G$1:R$1,0))*IF(OR(F383="L",F383="S",F383="I"),-1,1)</f>
        <v>#N/A</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t="str">
        <f>IFERROR(INDEX(V383:AG383,1,MATCH(Parametres!$B$3,V$1:AG$1,0)-1)*IF(OR(C383="L",C383="S",C383="I"),-1,1),"")</f>
        <v/>
      </c>
      <c r="AW383" s="1030" t="e">
        <f t="shared" si="23"/>
        <v>#N/A</v>
      </c>
      <c r="AX383" s="1030" t="e">
        <f>INDEX(V383:AG383,1,MATCH(Parametres!$B$3,V$1:AG$1,0))*IF(OR(C383="L",C383="S",C383="I"),-1,1)</f>
        <v>#N/A</v>
      </c>
      <c r="AY383" s="598" t="s">
        <v>337</v>
      </c>
      <c r="AZ383" s="598" t="e">
        <f>+VLOOKUP($AJ383,Data_Validation!$A:$E,5,0)</f>
        <v>#N/A</v>
      </c>
    </row>
    <row r="384" spans="36:52" ht="15.75" customHeight="1">
      <c r="AJ384" s="1030">
        <f t="shared" si="20"/>
        <v>0</v>
      </c>
      <c r="AK384" s="1030">
        <f t="shared" si="20"/>
        <v>0</v>
      </c>
      <c r="AL384" s="1030" t="str">
        <f>IFERROR(INDEX(G384:R384,1,MATCH(Parametres!$B$3,G$1:R$1,0)-1)*IF(OR(F384="L",F384="S",F384="I"),-1,1),"")</f>
        <v/>
      </c>
      <c r="AM384" s="1030" t="e">
        <f t="shared" si="21"/>
        <v>#N/A</v>
      </c>
      <c r="AN384" s="1030" t="e">
        <f>INDEX(G384:R384,1,MATCH(Parametres!$B$3,G$1:R$1,0))*IF(OR(F384="L",F384="S",F384="I"),-1,1)</f>
        <v>#N/A</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t="str">
        <f>IFERROR(INDEX(V384:AG384,1,MATCH(Parametres!$B$3,V$1:AG$1,0)-1)*IF(OR(C384="L",C384="S",C384="I"),-1,1),"")</f>
        <v/>
      </c>
      <c r="AW384" s="1030" t="e">
        <f t="shared" si="23"/>
        <v>#N/A</v>
      </c>
      <c r="AX384" s="1030" t="e">
        <f>INDEX(V384:AG384,1,MATCH(Parametres!$B$3,V$1:AG$1,0))*IF(OR(C384="L",C384="S",C384="I"),-1,1)</f>
        <v>#N/A</v>
      </c>
      <c r="AY384" s="598" t="s">
        <v>337</v>
      </c>
      <c r="AZ384" s="598" t="e">
        <f>+VLOOKUP($AJ384,Data_Validation!$A:$E,5,0)</f>
        <v>#N/A</v>
      </c>
    </row>
    <row r="385" spans="36:52" ht="15.75" customHeight="1">
      <c r="AJ385" s="1030">
        <f t="shared" si="20"/>
        <v>0</v>
      </c>
      <c r="AK385" s="1030">
        <f t="shared" si="20"/>
        <v>0</v>
      </c>
      <c r="AL385" s="1030" t="str">
        <f>IFERROR(INDEX(G385:R385,1,MATCH(Parametres!$B$3,G$1:R$1,0)-1)*IF(OR(F385="L",F385="S",F385="I"),-1,1),"")</f>
        <v/>
      </c>
      <c r="AM385" s="1030" t="e">
        <f t="shared" si="21"/>
        <v>#N/A</v>
      </c>
      <c r="AN385" s="1030" t="e">
        <f>INDEX(G385:R385,1,MATCH(Parametres!$B$3,G$1:R$1,0))*IF(OR(F385="L",F385="S",F385="I"),-1,1)</f>
        <v>#N/A</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t="str">
        <f>IFERROR(INDEX(V385:AG385,1,MATCH(Parametres!$B$3,V$1:AG$1,0)-1)*IF(OR(C385="L",C385="S",C385="I"),-1,1),"")</f>
        <v/>
      </c>
      <c r="AW385" s="1030" t="e">
        <f t="shared" si="23"/>
        <v>#N/A</v>
      </c>
      <c r="AX385" s="1030" t="e">
        <f>INDEX(V385:AG385,1,MATCH(Parametres!$B$3,V$1:AG$1,0))*IF(OR(C385="L",C385="S",C385="I"),-1,1)</f>
        <v>#N/A</v>
      </c>
      <c r="AY385" s="598" t="s">
        <v>337</v>
      </c>
      <c r="AZ385" s="598" t="e">
        <f>+VLOOKUP($AJ385,Data_Validation!$A:$E,5,0)</f>
        <v>#N/A</v>
      </c>
    </row>
    <row r="386" spans="36:52" ht="15.75" customHeight="1">
      <c r="AJ386" s="1030">
        <f t="shared" si="20"/>
        <v>0</v>
      </c>
      <c r="AK386" s="1030">
        <f t="shared" si="20"/>
        <v>0</v>
      </c>
      <c r="AL386" s="1030" t="str">
        <f>IFERROR(INDEX(G386:R386,1,MATCH(Parametres!$B$3,G$1:R$1,0)-1)*IF(OR(F386="L",F386="S",F386="I"),-1,1),"")</f>
        <v/>
      </c>
      <c r="AM386" s="1030" t="e">
        <f t="shared" si="21"/>
        <v>#N/A</v>
      </c>
      <c r="AN386" s="1030" t="e">
        <f>INDEX(G386:R386,1,MATCH(Parametres!$B$3,G$1:R$1,0))*IF(OR(F386="L",F386="S",F386="I"),-1,1)</f>
        <v>#N/A</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t="str">
        <f>IFERROR(INDEX(V386:AG386,1,MATCH(Parametres!$B$3,V$1:AG$1,0)-1)*IF(OR(C386="L",C386="S",C386="I"),-1,1),"")</f>
        <v/>
      </c>
      <c r="AW386" s="1030" t="e">
        <f t="shared" si="23"/>
        <v>#N/A</v>
      </c>
      <c r="AX386" s="1030" t="e">
        <f>INDEX(V386:AG386,1,MATCH(Parametres!$B$3,V$1:AG$1,0))*IF(OR(C386="L",C386="S",C386="I"),-1,1)</f>
        <v>#N/A</v>
      </c>
      <c r="AY386" s="598" t="s">
        <v>337</v>
      </c>
      <c r="AZ386" s="598" t="e">
        <f>+VLOOKUP($AJ386,Data_Validation!$A:$E,5,0)</f>
        <v>#N/A</v>
      </c>
    </row>
    <row r="387" spans="36:52" ht="15.75" customHeight="1">
      <c r="AJ387" s="1030">
        <f t="shared" si="20"/>
        <v>0</v>
      </c>
      <c r="AK387" s="1030">
        <f t="shared" si="20"/>
        <v>0</v>
      </c>
      <c r="AL387" s="1030" t="str">
        <f>IFERROR(INDEX(G387:R387,1,MATCH(Parametres!$B$3,G$1:R$1,0)-1)*IF(OR(F387="L",F387="S",F387="I"),-1,1),"")</f>
        <v/>
      </c>
      <c r="AM387" s="1030" t="e">
        <f t="shared" si="21"/>
        <v>#N/A</v>
      </c>
      <c r="AN387" s="1030" t="e">
        <f>INDEX(G387:R387,1,MATCH(Parametres!$B$3,G$1:R$1,0))*IF(OR(F387="L",F387="S",F387="I"),-1,1)</f>
        <v>#N/A</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t="str">
        <f>IFERROR(INDEX(V387:AG387,1,MATCH(Parametres!$B$3,V$1:AG$1,0)-1)*IF(OR(C387="L",C387="S",C387="I"),-1,1),"")</f>
        <v/>
      </c>
      <c r="AW387" s="1030" t="e">
        <f t="shared" si="23"/>
        <v>#N/A</v>
      </c>
      <c r="AX387" s="1030" t="e">
        <f>INDEX(V387:AG387,1,MATCH(Parametres!$B$3,V$1:AG$1,0))*IF(OR(C387="L",C387="S",C387="I"),-1,1)</f>
        <v>#N/A</v>
      </c>
      <c r="AY387" s="598" t="s">
        <v>337</v>
      </c>
      <c r="AZ387" s="598" t="e">
        <f>+VLOOKUP($AJ387,Data_Validation!$A:$E,5,0)</f>
        <v>#N/A</v>
      </c>
    </row>
    <row r="388" spans="36:52" ht="15.75" customHeight="1">
      <c r="AJ388" s="1030">
        <f t="shared" ref="AJ388:AK451" si="24">C388</f>
        <v>0</v>
      </c>
      <c r="AK388" s="1030">
        <f t="shared" si="24"/>
        <v>0</v>
      </c>
      <c r="AL388" s="1030" t="str">
        <f>IFERROR(INDEX(G388:R388,1,MATCH(Parametres!$B$3,G$1:R$1,0)-1)*IF(OR(F388="L",F388="S",F388="I"),-1,1),"")</f>
        <v/>
      </c>
      <c r="AM388" s="1030" t="e">
        <f t="shared" ref="AM388:AM451" si="25">AN388-N(AL388)</f>
        <v>#N/A</v>
      </c>
      <c r="AN388" s="1030" t="e">
        <f>INDEX(G388:R388,1,MATCH(Parametres!$B$3,G$1:R$1,0))*IF(OR(F388="L",F388="S",F388="I"),-1,1)</f>
        <v>#N/A</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t="str">
        <f>IFERROR(INDEX(V388:AG388,1,MATCH(Parametres!$B$3,V$1:AG$1,0)-1)*IF(OR(C388="L",C388="S",C388="I"),-1,1),"")</f>
        <v/>
      </c>
      <c r="AW388" s="1030" t="e">
        <f t="shared" ref="AW388:AW451" si="27">AX388-AV388</f>
        <v>#N/A</v>
      </c>
      <c r="AX388" s="1030" t="e">
        <f>INDEX(V388:AG388,1,MATCH(Parametres!$B$3,V$1:AG$1,0))*IF(OR(C388="L",C388="S",C388="I"),-1,1)</f>
        <v>#N/A</v>
      </c>
      <c r="AY388" s="598" t="s">
        <v>337</v>
      </c>
      <c r="AZ388" s="598" t="e">
        <f>+VLOOKUP($AJ388,Data_Validation!$A:$E,5,0)</f>
        <v>#N/A</v>
      </c>
    </row>
    <row r="389" spans="36:52" ht="15.75" customHeight="1">
      <c r="AJ389" s="1030">
        <f t="shared" si="24"/>
        <v>0</v>
      </c>
      <c r="AK389" s="1030">
        <f t="shared" si="24"/>
        <v>0</v>
      </c>
      <c r="AL389" s="1030" t="str">
        <f>IFERROR(INDEX(G389:R389,1,MATCH(Parametres!$B$3,G$1:R$1,0)-1)*IF(OR(F389="L",F389="S",F389="I"),-1,1),"")</f>
        <v/>
      </c>
      <c r="AM389" s="1030" t="e">
        <f t="shared" si="25"/>
        <v>#N/A</v>
      </c>
      <c r="AN389" s="1030" t="e">
        <f>INDEX(G389:R389,1,MATCH(Parametres!$B$3,G$1:R$1,0))*IF(OR(F389="L",F389="S",F389="I"),-1,1)</f>
        <v>#N/A</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t="str">
        <f>IFERROR(INDEX(V389:AG389,1,MATCH(Parametres!$B$3,V$1:AG$1,0)-1)*IF(OR(C389="L",C389="S",C389="I"),-1,1),"")</f>
        <v/>
      </c>
      <c r="AW389" s="1030" t="e">
        <f t="shared" si="27"/>
        <v>#N/A</v>
      </c>
      <c r="AX389" s="1030" t="e">
        <f>INDEX(V389:AG389,1,MATCH(Parametres!$B$3,V$1:AG$1,0))*IF(OR(C389="L",C389="S",C389="I"),-1,1)</f>
        <v>#N/A</v>
      </c>
      <c r="AY389" s="598" t="s">
        <v>337</v>
      </c>
      <c r="AZ389" s="598" t="e">
        <f>+VLOOKUP($AJ389,Data_Validation!$A:$E,5,0)</f>
        <v>#N/A</v>
      </c>
    </row>
    <row r="390" spans="36:52" ht="15.75" customHeight="1">
      <c r="AJ390" s="1030">
        <f t="shared" si="24"/>
        <v>0</v>
      </c>
      <c r="AK390" s="1030">
        <f t="shared" si="24"/>
        <v>0</v>
      </c>
      <c r="AL390" s="1030" t="str">
        <f>IFERROR(INDEX(G390:R390,1,MATCH(Parametres!$B$3,G$1:R$1,0)-1)*IF(OR(F390="L",F390="S",F390="I"),-1,1),"")</f>
        <v/>
      </c>
      <c r="AM390" s="1030" t="e">
        <f t="shared" si="25"/>
        <v>#N/A</v>
      </c>
      <c r="AN390" s="1030" t="e">
        <f>INDEX(G390:R390,1,MATCH(Parametres!$B$3,G$1:R$1,0))*IF(OR(F390="L",F390="S",F390="I"),-1,1)</f>
        <v>#N/A</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t="str">
        <f>IFERROR(INDEX(V390:AG390,1,MATCH(Parametres!$B$3,V$1:AG$1,0)-1)*IF(OR(C390="L",C390="S",C390="I"),-1,1),"")</f>
        <v/>
      </c>
      <c r="AW390" s="1030" t="e">
        <f t="shared" si="27"/>
        <v>#N/A</v>
      </c>
      <c r="AX390" s="1030" t="e">
        <f>INDEX(V390:AG390,1,MATCH(Parametres!$B$3,V$1:AG$1,0))*IF(OR(C390="L",C390="S",C390="I"),-1,1)</f>
        <v>#N/A</v>
      </c>
      <c r="AY390" s="598" t="s">
        <v>337</v>
      </c>
      <c r="AZ390" s="598" t="e">
        <f>+VLOOKUP($AJ390,Data_Validation!$A:$E,5,0)</f>
        <v>#N/A</v>
      </c>
    </row>
    <row r="391" spans="36:52" ht="15.75" customHeight="1">
      <c r="AJ391" s="1030">
        <f t="shared" si="24"/>
        <v>0</v>
      </c>
      <c r="AK391" s="1030">
        <f t="shared" si="24"/>
        <v>0</v>
      </c>
      <c r="AL391" s="1030" t="str">
        <f>IFERROR(INDEX(G391:R391,1,MATCH(Parametres!$B$3,G$1:R$1,0)-1)*IF(OR(F391="L",F391="S",F391="I"),-1,1),"")</f>
        <v/>
      </c>
      <c r="AM391" s="1030" t="e">
        <f t="shared" si="25"/>
        <v>#N/A</v>
      </c>
      <c r="AN391" s="1030" t="e">
        <f>INDEX(G391:R391,1,MATCH(Parametres!$B$3,G$1:R$1,0))*IF(OR(F391="L",F391="S",F391="I"),-1,1)</f>
        <v>#N/A</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t="str">
        <f>IFERROR(INDEX(V391:AG391,1,MATCH(Parametres!$B$3,V$1:AG$1,0)-1)*IF(OR(C391="L",C391="S",C391="I"),-1,1),"")</f>
        <v/>
      </c>
      <c r="AW391" s="1030" t="e">
        <f t="shared" si="27"/>
        <v>#N/A</v>
      </c>
      <c r="AX391" s="1030" t="e">
        <f>INDEX(V391:AG391,1,MATCH(Parametres!$B$3,V$1:AG$1,0))*IF(OR(C391="L",C391="S",C391="I"),-1,1)</f>
        <v>#N/A</v>
      </c>
      <c r="AY391" s="598" t="s">
        <v>337</v>
      </c>
      <c r="AZ391" s="598" t="e">
        <f>+VLOOKUP($AJ391,Data_Validation!$A:$E,5,0)</f>
        <v>#N/A</v>
      </c>
    </row>
    <row r="392" spans="36:52" ht="15.75" customHeight="1">
      <c r="AJ392" s="1030">
        <f t="shared" si="24"/>
        <v>0</v>
      </c>
      <c r="AK392" s="1030">
        <f t="shared" si="24"/>
        <v>0</v>
      </c>
      <c r="AL392" s="1030" t="str">
        <f>IFERROR(INDEX(G392:R392,1,MATCH(Parametres!$B$3,G$1:R$1,0)-1)*IF(OR(F392="L",F392="S",F392="I"),-1,1),"")</f>
        <v/>
      </c>
      <c r="AM392" s="1030" t="e">
        <f t="shared" si="25"/>
        <v>#N/A</v>
      </c>
      <c r="AN392" s="1030" t="e">
        <f>INDEX(G392:R392,1,MATCH(Parametres!$B$3,G$1:R$1,0))*IF(OR(F392="L",F392="S",F392="I"),-1,1)</f>
        <v>#N/A</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t="str">
        <f>IFERROR(INDEX(V392:AG392,1,MATCH(Parametres!$B$3,V$1:AG$1,0)-1)*IF(OR(C392="L",C392="S",C392="I"),-1,1),"")</f>
        <v/>
      </c>
      <c r="AW392" s="1030" t="e">
        <f t="shared" si="27"/>
        <v>#N/A</v>
      </c>
      <c r="AX392" s="1030" t="e">
        <f>INDEX(V392:AG392,1,MATCH(Parametres!$B$3,V$1:AG$1,0))*IF(OR(C392="L",C392="S",C392="I"),-1,1)</f>
        <v>#N/A</v>
      </c>
      <c r="AY392" s="598" t="s">
        <v>337</v>
      </c>
      <c r="AZ392" s="598" t="e">
        <f>+VLOOKUP($AJ392,Data_Validation!$A:$E,5,0)</f>
        <v>#N/A</v>
      </c>
    </row>
    <row r="393" spans="36:52" ht="15.75" customHeight="1">
      <c r="AJ393" s="1030">
        <f t="shared" si="24"/>
        <v>0</v>
      </c>
      <c r="AK393" s="1030">
        <f t="shared" si="24"/>
        <v>0</v>
      </c>
      <c r="AL393" s="1030" t="str">
        <f>IFERROR(INDEX(G393:R393,1,MATCH(Parametres!$B$3,G$1:R$1,0)-1)*IF(OR(F393="L",F393="S",F393="I"),-1,1),"")</f>
        <v/>
      </c>
      <c r="AM393" s="1030" t="e">
        <f t="shared" si="25"/>
        <v>#N/A</v>
      </c>
      <c r="AN393" s="1030" t="e">
        <f>INDEX(G393:R393,1,MATCH(Parametres!$B$3,G$1:R$1,0))*IF(OR(F393="L",F393="S",F393="I"),-1,1)</f>
        <v>#N/A</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t="str">
        <f>IFERROR(INDEX(V393:AG393,1,MATCH(Parametres!$B$3,V$1:AG$1,0)-1)*IF(OR(C393="L",C393="S",C393="I"),-1,1),"")</f>
        <v/>
      </c>
      <c r="AW393" s="1030" t="e">
        <f t="shared" si="27"/>
        <v>#N/A</v>
      </c>
      <c r="AX393" s="1030" t="e">
        <f>INDEX(V393:AG393,1,MATCH(Parametres!$B$3,V$1:AG$1,0))*IF(OR(C393="L",C393="S",C393="I"),-1,1)</f>
        <v>#N/A</v>
      </c>
      <c r="AY393" s="598" t="s">
        <v>337</v>
      </c>
      <c r="AZ393" s="598" t="e">
        <f>+VLOOKUP($AJ393,Data_Validation!$A:$E,5,0)</f>
        <v>#N/A</v>
      </c>
    </row>
    <row r="394" spans="36:52" ht="15.75" customHeight="1">
      <c r="AJ394" s="1030">
        <f t="shared" si="24"/>
        <v>0</v>
      </c>
      <c r="AK394" s="1030">
        <f t="shared" si="24"/>
        <v>0</v>
      </c>
      <c r="AL394" s="1030" t="str">
        <f>IFERROR(INDEX(G394:R394,1,MATCH(Parametres!$B$3,G$1:R$1,0)-1)*IF(OR(F394="L",F394="S",F394="I"),-1,1),"")</f>
        <v/>
      </c>
      <c r="AM394" s="1030" t="e">
        <f t="shared" si="25"/>
        <v>#N/A</v>
      </c>
      <c r="AN394" s="1030" t="e">
        <f>INDEX(G394:R394,1,MATCH(Parametres!$B$3,G$1:R$1,0))*IF(OR(F394="L",F394="S",F394="I"),-1,1)</f>
        <v>#N/A</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t="str">
        <f>IFERROR(INDEX(V394:AG394,1,MATCH(Parametres!$B$3,V$1:AG$1,0)-1)*IF(OR(C394="L",C394="S",C394="I"),-1,1),"")</f>
        <v/>
      </c>
      <c r="AW394" s="1030" t="e">
        <f t="shared" si="27"/>
        <v>#N/A</v>
      </c>
      <c r="AX394" s="1030" t="e">
        <f>INDEX(V394:AG394,1,MATCH(Parametres!$B$3,V$1:AG$1,0))*IF(OR(C394="L",C394="S",C394="I"),-1,1)</f>
        <v>#N/A</v>
      </c>
      <c r="AY394" s="598" t="s">
        <v>337</v>
      </c>
      <c r="AZ394" s="598" t="e">
        <f>+VLOOKUP($AJ394,Data_Validation!$A:$E,5,0)</f>
        <v>#N/A</v>
      </c>
    </row>
    <row r="395" spans="36:52" ht="15.75" customHeight="1">
      <c r="AJ395" s="1030">
        <f t="shared" si="24"/>
        <v>0</v>
      </c>
      <c r="AK395" s="1030">
        <f t="shared" si="24"/>
        <v>0</v>
      </c>
      <c r="AL395" s="1030" t="str">
        <f>IFERROR(INDEX(G395:R395,1,MATCH(Parametres!$B$3,G$1:R$1,0)-1)*IF(OR(F395="L",F395="S",F395="I"),-1,1),"")</f>
        <v/>
      </c>
      <c r="AM395" s="1030" t="e">
        <f t="shared" si="25"/>
        <v>#N/A</v>
      </c>
      <c r="AN395" s="1030" t="e">
        <f>INDEX(G395:R395,1,MATCH(Parametres!$B$3,G$1:R$1,0))*IF(OR(F395="L",F395="S",F395="I"),-1,1)</f>
        <v>#N/A</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t="str">
        <f>IFERROR(INDEX(V395:AG395,1,MATCH(Parametres!$B$3,V$1:AG$1,0)-1)*IF(OR(C395="L",C395="S",C395="I"),-1,1),"")</f>
        <v/>
      </c>
      <c r="AW395" s="1030" t="e">
        <f t="shared" si="27"/>
        <v>#N/A</v>
      </c>
      <c r="AX395" s="1030" t="e">
        <f>INDEX(V395:AG395,1,MATCH(Parametres!$B$3,V$1:AG$1,0))*IF(OR(C395="L",C395="S",C395="I"),-1,1)</f>
        <v>#N/A</v>
      </c>
      <c r="AY395" s="598" t="s">
        <v>337</v>
      </c>
      <c r="AZ395" s="598" t="e">
        <f>+VLOOKUP($AJ395,Data_Validation!$A:$E,5,0)</f>
        <v>#N/A</v>
      </c>
    </row>
    <row r="396" spans="36:52" ht="15.75" customHeight="1">
      <c r="AJ396" s="1030">
        <f t="shared" si="24"/>
        <v>0</v>
      </c>
      <c r="AK396" s="1030">
        <f t="shared" si="24"/>
        <v>0</v>
      </c>
      <c r="AL396" s="1030" t="str">
        <f>IFERROR(INDEX(G396:R396,1,MATCH(Parametres!$B$3,G$1:R$1,0)-1)*IF(OR(F396="L",F396="S",F396="I"),-1,1),"")</f>
        <v/>
      </c>
      <c r="AM396" s="1030" t="e">
        <f t="shared" si="25"/>
        <v>#N/A</v>
      </c>
      <c r="AN396" s="1030" t="e">
        <f>INDEX(G396:R396,1,MATCH(Parametres!$B$3,G$1:R$1,0))*IF(OR(F396="L",F396="S",F396="I"),-1,1)</f>
        <v>#N/A</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t="str">
        <f>IFERROR(INDEX(V396:AG396,1,MATCH(Parametres!$B$3,V$1:AG$1,0)-1)*IF(OR(C396="L",C396="S",C396="I"),-1,1),"")</f>
        <v/>
      </c>
      <c r="AW396" s="1030" t="e">
        <f t="shared" si="27"/>
        <v>#N/A</v>
      </c>
      <c r="AX396" s="1030" t="e">
        <f>INDEX(V396:AG396,1,MATCH(Parametres!$B$3,V$1:AG$1,0))*IF(OR(C396="L",C396="S",C396="I"),-1,1)</f>
        <v>#N/A</v>
      </c>
      <c r="AY396" s="598" t="s">
        <v>337</v>
      </c>
      <c r="AZ396" s="598" t="e">
        <f>+VLOOKUP($AJ396,Data_Validation!$A:$E,5,0)</f>
        <v>#N/A</v>
      </c>
    </row>
    <row r="397" spans="36:52" ht="15.75" customHeight="1">
      <c r="AJ397" s="1030">
        <f t="shared" si="24"/>
        <v>0</v>
      </c>
      <c r="AK397" s="1030">
        <f t="shared" si="24"/>
        <v>0</v>
      </c>
      <c r="AL397" s="1030" t="str">
        <f>IFERROR(INDEX(G397:R397,1,MATCH(Parametres!$B$3,G$1:R$1,0)-1)*IF(OR(F397="L",F397="S",F397="I"),-1,1),"")</f>
        <v/>
      </c>
      <c r="AM397" s="1030" t="e">
        <f t="shared" si="25"/>
        <v>#N/A</v>
      </c>
      <c r="AN397" s="1030" t="e">
        <f>INDEX(G397:R397,1,MATCH(Parametres!$B$3,G$1:R$1,0))*IF(OR(F397="L",F397="S",F397="I"),-1,1)</f>
        <v>#N/A</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t="str">
        <f>IFERROR(INDEX(V397:AG397,1,MATCH(Parametres!$B$3,V$1:AG$1,0)-1)*IF(OR(C397="L",C397="S",C397="I"),-1,1),"")</f>
        <v/>
      </c>
      <c r="AW397" s="1030" t="e">
        <f t="shared" si="27"/>
        <v>#N/A</v>
      </c>
      <c r="AX397" s="1030" t="e">
        <f>INDEX(V397:AG397,1,MATCH(Parametres!$B$3,V$1:AG$1,0))*IF(OR(C397="L",C397="S",C397="I"),-1,1)</f>
        <v>#N/A</v>
      </c>
      <c r="AY397" s="598" t="s">
        <v>337</v>
      </c>
      <c r="AZ397" s="598" t="e">
        <f>+VLOOKUP($AJ397,Data_Validation!$A:$E,5,0)</f>
        <v>#N/A</v>
      </c>
    </row>
    <row r="398" spans="36:52" ht="15.75" customHeight="1">
      <c r="AJ398" s="1030">
        <f t="shared" si="24"/>
        <v>0</v>
      </c>
      <c r="AK398" s="1030">
        <f t="shared" si="24"/>
        <v>0</v>
      </c>
      <c r="AL398" s="1030" t="str">
        <f>IFERROR(INDEX(G398:R398,1,MATCH(Parametres!$B$3,G$1:R$1,0)-1)*IF(OR(F398="L",F398="S",F398="I"),-1,1),"")</f>
        <v/>
      </c>
      <c r="AM398" s="1030" t="e">
        <f t="shared" si="25"/>
        <v>#N/A</v>
      </c>
      <c r="AN398" s="1030" t="e">
        <f>INDEX(G398:R398,1,MATCH(Parametres!$B$3,G$1:R$1,0))*IF(OR(F398="L",F398="S",F398="I"),-1,1)</f>
        <v>#N/A</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t="str">
        <f>IFERROR(INDEX(V398:AG398,1,MATCH(Parametres!$B$3,V$1:AG$1,0)-1)*IF(OR(C398="L",C398="S",C398="I"),-1,1),"")</f>
        <v/>
      </c>
      <c r="AW398" s="1030" t="e">
        <f t="shared" si="27"/>
        <v>#N/A</v>
      </c>
      <c r="AX398" s="1030" t="e">
        <f>INDEX(V398:AG398,1,MATCH(Parametres!$B$3,V$1:AG$1,0))*IF(OR(C398="L",C398="S",C398="I"),-1,1)</f>
        <v>#N/A</v>
      </c>
      <c r="AY398" s="598" t="s">
        <v>337</v>
      </c>
      <c r="AZ398" s="598" t="e">
        <f>+VLOOKUP($AJ398,Data_Validation!$A:$E,5,0)</f>
        <v>#N/A</v>
      </c>
    </row>
    <row r="399" spans="36:52" ht="15.75" customHeight="1">
      <c r="AJ399" s="1030">
        <f t="shared" si="24"/>
        <v>0</v>
      </c>
      <c r="AK399" s="1030">
        <f t="shared" si="24"/>
        <v>0</v>
      </c>
      <c r="AL399" s="1030" t="str">
        <f>IFERROR(INDEX(G399:R399,1,MATCH(Parametres!$B$3,G$1:R$1,0)-1)*IF(OR(F399="L",F399="S",F399="I"),-1,1),"")</f>
        <v/>
      </c>
      <c r="AM399" s="1030" t="e">
        <f t="shared" si="25"/>
        <v>#N/A</v>
      </c>
      <c r="AN399" s="1030" t="e">
        <f>INDEX(G399:R399,1,MATCH(Parametres!$B$3,G$1:R$1,0))*IF(OR(F399="L",F399="S",F399="I"),-1,1)</f>
        <v>#N/A</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t="str">
        <f>IFERROR(INDEX(V399:AG399,1,MATCH(Parametres!$B$3,V$1:AG$1,0)-1)*IF(OR(C399="L",C399="S",C399="I"),-1,1),"")</f>
        <v/>
      </c>
      <c r="AW399" s="1030" t="e">
        <f t="shared" si="27"/>
        <v>#N/A</v>
      </c>
      <c r="AX399" s="1030" t="e">
        <f>INDEX(V399:AG399,1,MATCH(Parametres!$B$3,V$1:AG$1,0))*IF(OR(C399="L",C399="S",C399="I"),-1,1)</f>
        <v>#N/A</v>
      </c>
      <c r="AY399" s="598" t="s">
        <v>337</v>
      </c>
      <c r="AZ399" s="598" t="e">
        <f>+VLOOKUP($AJ399,Data_Validation!$A:$E,5,0)</f>
        <v>#N/A</v>
      </c>
    </row>
    <row r="400" spans="36:52" ht="15.75" customHeight="1">
      <c r="AJ400" s="1030">
        <f t="shared" si="24"/>
        <v>0</v>
      </c>
      <c r="AK400" s="1030">
        <f t="shared" si="24"/>
        <v>0</v>
      </c>
      <c r="AL400" s="1030" t="str">
        <f>IFERROR(INDEX(G400:R400,1,MATCH(Parametres!$B$3,G$1:R$1,0)-1)*IF(OR(F400="L",F400="S",F400="I"),-1,1),"")</f>
        <v/>
      </c>
      <c r="AM400" s="1030" t="e">
        <f t="shared" si="25"/>
        <v>#N/A</v>
      </c>
      <c r="AN400" s="1030" t="e">
        <f>INDEX(G400:R400,1,MATCH(Parametres!$B$3,G$1:R$1,0))*IF(OR(F400="L",F400="S",F400="I"),-1,1)</f>
        <v>#N/A</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t="str">
        <f>IFERROR(INDEX(V400:AG400,1,MATCH(Parametres!$B$3,V$1:AG$1,0)-1)*IF(OR(C400="L",C400="S",C400="I"),-1,1),"")</f>
        <v/>
      </c>
      <c r="AW400" s="1030" t="e">
        <f t="shared" si="27"/>
        <v>#N/A</v>
      </c>
      <c r="AX400" s="1030" t="e">
        <f>INDEX(V400:AG400,1,MATCH(Parametres!$B$3,V$1:AG$1,0))*IF(OR(C400="L",C400="S",C400="I"),-1,1)</f>
        <v>#N/A</v>
      </c>
      <c r="AY400" s="598" t="s">
        <v>337</v>
      </c>
      <c r="AZ400" s="598" t="e">
        <f>+VLOOKUP($AJ400,Data_Validation!$A:$E,5,0)</f>
        <v>#N/A</v>
      </c>
    </row>
    <row r="401" spans="36:52" ht="15.75" customHeight="1">
      <c r="AJ401" s="1030">
        <f t="shared" si="24"/>
        <v>0</v>
      </c>
      <c r="AK401" s="1030">
        <f t="shared" si="24"/>
        <v>0</v>
      </c>
      <c r="AL401" s="1030" t="str">
        <f>IFERROR(INDEX(G401:R401,1,MATCH(Parametres!$B$3,G$1:R$1,0)-1)*IF(OR(F401="L",F401="S",F401="I"),-1,1),"")</f>
        <v/>
      </c>
      <c r="AM401" s="1030" t="e">
        <f t="shared" si="25"/>
        <v>#N/A</v>
      </c>
      <c r="AN401" s="1030" t="e">
        <f>INDEX(G401:R401,1,MATCH(Parametres!$B$3,G$1:R$1,0))*IF(OR(F401="L",F401="S",F401="I"),-1,1)</f>
        <v>#N/A</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t="str">
        <f>IFERROR(INDEX(V401:AG401,1,MATCH(Parametres!$B$3,V$1:AG$1,0)-1)*IF(OR(C401="L",C401="S",C401="I"),-1,1),"")</f>
        <v/>
      </c>
      <c r="AW401" s="1030" t="e">
        <f t="shared" si="27"/>
        <v>#N/A</v>
      </c>
      <c r="AX401" s="1030" t="e">
        <f>INDEX(V401:AG401,1,MATCH(Parametres!$B$3,V$1:AG$1,0))*IF(OR(C401="L",C401="S",C401="I"),-1,1)</f>
        <v>#N/A</v>
      </c>
      <c r="AY401" s="598" t="s">
        <v>337</v>
      </c>
      <c r="AZ401" s="598" t="e">
        <f>+VLOOKUP($AJ401,Data_Validation!$A:$E,5,0)</f>
        <v>#N/A</v>
      </c>
    </row>
    <row r="402" spans="36:52" ht="15.75" customHeight="1">
      <c r="AJ402" s="1030">
        <f t="shared" si="24"/>
        <v>0</v>
      </c>
      <c r="AK402" s="1030">
        <f t="shared" si="24"/>
        <v>0</v>
      </c>
      <c r="AL402" s="1030" t="str">
        <f>IFERROR(INDEX(G402:R402,1,MATCH(Parametres!$B$3,G$1:R$1,0)-1)*IF(OR(F402="L",F402="S",F402="I"),-1,1),"")</f>
        <v/>
      </c>
      <c r="AM402" s="1030" t="e">
        <f t="shared" si="25"/>
        <v>#N/A</v>
      </c>
      <c r="AN402" s="1030" t="e">
        <f>INDEX(G402:R402,1,MATCH(Parametres!$B$3,G$1:R$1,0))*IF(OR(F402="L",F402="S",F402="I"),-1,1)</f>
        <v>#N/A</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t="str">
        <f>IFERROR(INDEX(V402:AG402,1,MATCH(Parametres!$B$3,V$1:AG$1,0)-1)*IF(OR(C402="L",C402="S",C402="I"),-1,1),"")</f>
        <v/>
      </c>
      <c r="AW402" s="1030" t="e">
        <f t="shared" si="27"/>
        <v>#N/A</v>
      </c>
      <c r="AX402" s="1030" t="e">
        <f>INDEX(V402:AG402,1,MATCH(Parametres!$B$3,V$1:AG$1,0))*IF(OR(C402="L",C402="S",C402="I"),-1,1)</f>
        <v>#N/A</v>
      </c>
      <c r="AY402" s="598" t="s">
        <v>337</v>
      </c>
      <c r="AZ402" s="598" t="e">
        <f>+VLOOKUP($AJ402,Data_Validation!$A:$E,5,0)</f>
        <v>#N/A</v>
      </c>
    </row>
    <row r="403" spans="36:52" ht="15.75" customHeight="1">
      <c r="AJ403" s="1030">
        <f t="shared" si="24"/>
        <v>0</v>
      </c>
      <c r="AK403" s="1030">
        <f t="shared" si="24"/>
        <v>0</v>
      </c>
      <c r="AL403" s="1030" t="str">
        <f>IFERROR(INDEX(G403:R403,1,MATCH(Parametres!$B$3,G$1:R$1,0)-1)*IF(OR(F403="L",F403="S",F403="I"),-1,1),"")</f>
        <v/>
      </c>
      <c r="AM403" s="1030" t="e">
        <f t="shared" si="25"/>
        <v>#N/A</v>
      </c>
      <c r="AN403" s="1030" t="e">
        <f>INDEX(G403:R403,1,MATCH(Parametres!$B$3,G$1:R$1,0))*IF(OR(F403="L",F403="S",F403="I"),-1,1)</f>
        <v>#N/A</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t="str">
        <f>IFERROR(INDEX(V403:AG403,1,MATCH(Parametres!$B$3,V$1:AG$1,0)-1)*IF(OR(C403="L",C403="S",C403="I"),-1,1),"")</f>
        <v/>
      </c>
      <c r="AW403" s="1030" t="e">
        <f t="shared" si="27"/>
        <v>#N/A</v>
      </c>
      <c r="AX403" s="1030" t="e">
        <f>INDEX(V403:AG403,1,MATCH(Parametres!$B$3,V$1:AG$1,0))*IF(OR(C403="L",C403="S",C403="I"),-1,1)</f>
        <v>#N/A</v>
      </c>
      <c r="AY403" s="598" t="s">
        <v>337</v>
      </c>
      <c r="AZ403" s="598" t="e">
        <f>+VLOOKUP($AJ403,Data_Validation!$A:$E,5,0)</f>
        <v>#N/A</v>
      </c>
    </row>
    <row r="404" spans="36:52" ht="15.75" customHeight="1">
      <c r="AJ404" s="1030">
        <f t="shared" si="24"/>
        <v>0</v>
      </c>
      <c r="AK404" s="1030">
        <f t="shared" si="24"/>
        <v>0</v>
      </c>
      <c r="AL404" s="1030" t="str">
        <f>IFERROR(INDEX(G404:R404,1,MATCH(Parametres!$B$3,G$1:R$1,0)-1)*IF(OR(F404="L",F404="S",F404="I"),-1,1),"")</f>
        <v/>
      </c>
      <c r="AM404" s="1030" t="e">
        <f t="shared" si="25"/>
        <v>#N/A</v>
      </c>
      <c r="AN404" s="1030" t="e">
        <f>INDEX(G404:R404,1,MATCH(Parametres!$B$3,G$1:R$1,0))*IF(OR(F404="L",F404="S",F404="I"),-1,1)</f>
        <v>#N/A</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t="str">
        <f>IFERROR(INDEX(V404:AG404,1,MATCH(Parametres!$B$3,V$1:AG$1,0)-1)*IF(OR(C404="L",C404="S",C404="I"),-1,1),"")</f>
        <v/>
      </c>
      <c r="AW404" s="1030" t="e">
        <f t="shared" si="27"/>
        <v>#N/A</v>
      </c>
      <c r="AX404" s="1030" t="e">
        <f>INDEX(V404:AG404,1,MATCH(Parametres!$B$3,V$1:AG$1,0))*IF(OR(C404="L",C404="S",C404="I"),-1,1)</f>
        <v>#N/A</v>
      </c>
      <c r="AY404" s="598" t="s">
        <v>337</v>
      </c>
      <c r="AZ404" s="598" t="e">
        <f>+VLOOKUP($AJ404,Data_Validation!$A:$E,5,0)</f>
        <v>#N/A</v>
      </c>
    </row>
    <row r="405" spans="36:52" ht="15.75" customHeight="1">
      <c r="AJ405" s="1030">
        <f t="shared" si="24"/>
        <v>0</v>
      </c>
      <c r="AK405" s="1030">
        <f t="shared" si="24"/>
        <v>0</v>
      </c>
      <c r="AL405" s="1030" t="str">
        <f>IFERROR(INDEX(G405:R405,1,MATCH(Parametres!$B$3,G$1:R$1,0)-1)*IF(OR(F405="L",F405="S",F405="I"),-1,1),"")</f>
        <v/>
      </c>
      <c r="AM405" s="1030" t="e">
        <f t="shared" si="25"/>
        <v>#N/A</v>
      </c>
      <c r="AN405" s="1030" t="e">
        <f>INDEX(G405:R405,1,MATCH(Parametres!$B$3,G$1:R$1,0))*IF(OR(F405="L",F405="S",F405="I"),-1,1)</f>
        <v>#N/A</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t="str">
        <f>IFERROR(INDEX(V405:AG405,1,MATCH(Parametres!$B$3,V$1:AG$1,0)-1)*IF(OR(C405="L",C405="S",C405="I"),-1,1),"")</f>
        <v/>
      </c>
      <c r="AW405" s="1030" t="e">
        <f t="shared" si="27"/>
        <v>#N/A</v>
      </c>
      <c r="AX405" s="1030" t="e">
        <f>INDEX(V405:AG405,1,MATCH(Parametres!$B$3,V$1:AG$1,0))*IF(OR(C405="L",C405="S",C405="I"),-1,1)</f>
        <v>#N/A</v>
      </c>
      <c r="AY405" s="598" t="s">
        <v>337</v>
      </c>
      <c r="AZ405" s="598" t="e">
        <f>+VLOOKUP($AJ405,Data_Validation!$A:$E,5,0)</f>
        <v>#N/A</v>
      </c>
    </row>
    <row r="406" spans="36:52" ht="15.75" customHeight="1">
      <c r="AJ406" s="1030">
        <f t="shared" si="24"/>
        <v>0</v>
      </c>
      <c r="AK406" s="1030">
        <f t="shared" si="24"/>
        <v>0</v>
      </c>
      <c r="AL406" s="1030" t="str">
        <f>IFERROR(INDEX(G406:R406,1,MATCH(Parametres!$B$3,G$1:R$1,0)-1)*IF(OR(F406="L",F406="S",F406="I"),-1,1),"")</f>
        <v/>
      </c>
      <c r="AM406" s="1030" t="e">
        <f t="shared" si="25"/>
        <v>#N/A</v>
      </c>
      <c r="AN406" s="1030" t="e">
        <f>INDEX(G406:R406,1,MATCH(Parametres!$B$3,G$1:R$1,0))*IF(OR(F406="L",F406="S",F406="I"),-1,1)</f>
        <v>#N/A</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t="str">
        <f>IFERROR(INDEX(V406:AG406,1,MATCH(Parametres!$B$3,V$1:AG$1,0)-1)*IF(OR(C406="L",C406="S",C406="I"),-1,1),"")</f>
        <v/>
      </c>
      <c r="AW406" s="1030" t="e">
        <f t="shared" si="27"/>
        <v>#N/A</v>
      </c>
      <c r="AX406" s="1030" t="e">
        <f>INDEX(V406:AG406,1,MATCH(Parametres!$B$3,V$1:AG$1,0))*IF(OR(C406="L",C406="S",C406="I"),-1,1)</f>
        <v>#N/A</v>
      </c>
      <c r="AY406" s="598" t="s">
        <v>337</v>
      </c>
      <c r="AZ406" s="598" t="e">
        <f>+VLOOKUP($AJ406,Data_Validation!$A:$E,5,0)</f>
        <v>#N/A</v>
      </c>
    </row>
    <row r="407" spans="36:52" ht="15.75" customHeight="1">
      <c r="AJ407" s="1030">
        <f t="shared" si="24"/>
        <v>0</v>
      </c>
      <c r="AK407" s="1030">
        <f t="shared" si="24"/>
        <v>0</v>
      </c>
      <c r="AL407" s="1030" t="str">
        <f>IFERROR(INDEX(G407:R407,1,MATCH(Parametres!$B$3,G$1:R$1,0)-1)*IF(OR(F407="L",F407="S",F407="I"),-1,1),"")</f>
        <v/>
      </c>
      <c r="AM407" s="1030" t="e">
        <f t="shared" si="25"/>
        <v>#N/A</v>
      </c>
      <c r="AN407" s="1030" t="e">
        <f>INDEX(G407:R407,1,MATCH(Parametres!$B$3,G$1:R$1,0))*IF(OR(F407="L",F407="S",F407="I"),-1,1)</f>
        <v>#N/A</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t="str">
        <f>IFERROR(INDEX(V407:AG407,1,MATCH(Parametres!$B$3,V$1:AG$1,0)-1)*IF(OR(C407="L",C407="S",C407="I"),-1,1),"")</f>
        <v/>
      </c>
      <c r="AW407" s="1030" t="e">
        <f t="shared" si="27"/>
        <v>#N/A</v>
      </c>
      <c r="AX407" s="1030" t="e">
        <f>INDEX(V407:AG407,1,MATCH(Parametres!$B$3,V$1:AG$1,0))*IF(OR(C407="L",C407="S",C407="I"),-1,1)</f>
        <v>#N/A</v>
      </c>
      <c r="AY407" s="598" t="s">
        <v>337</v>
      </c>
      <c r="AZ407" s="598" t="e">
        <f>+VLOOKUP($AJ407,Data_Validation!$A:$E,5,0)</f>
        <v>#N/A</v>
      </c>
    </row>
    <row r="408" spans="36:52" ht="15.75" customHeight="1">
      <c r="AJ408" s="1030">
        <f t="shared" si="24"/>
        <v>0</v>
      </c>
      <c r="AK408" s="1030">
        <f t="shared" si="24"/>
        <v>0</v>
      </c>
      <c r="AL408" s="1030" t="str">
        <f>IFERROR(INDEX(G408:R408,1,MATCH(Parametres!$B$3,G$1:R$1,0)-1)*IF(OR(F408="L",F408="S",F408="I"),-1,1),"")</f>
        <v/>
      </c>
      <c r="AM408" s="1030" t="e">
        <f t="shared" si="25"/>
        <v>#N/A</v>
      </c>
      <c r="AN408" s="1030" t="e">
        <f>INDEX(G408:R408,1,MATCH(Parametres!$B$3,G$1:R$1,0))*IF(OR(F408="L",F408="S",F408="I"),-1,1)</f>
        <v>#N/A</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t="str">
        <f>IFERROR(INDEX(V408:AG408,1,MATCH(Parametres!$B$3,V$1:AG$1,0)-1)*IF(OR(C408="L",C408="S",C408="I"),-1,1),"")</f>
        <v/>
      </c>
      <c r="AW408" s="1030" t="e">
        <f t="shared" si="27"/>
        <v>#N/A</v>
      </c>
      <c r="AX408" s="1030" t="e">
        <f>INDEX(V408:AG408,1,MATCH(Parametres!$B$3,V$1:AG$1,0))*IF(OR(C408="L",C408="S",C408="I"),-1,1)</f>
        <v>#N/A</v>
      </c>
      <c r="AY408" s="598" t="s">
        <v>337</v>
      </c>
      <c r="AZ408" s="598" t="e">
        <f>+VLOOKUP($AJ408,Data_Validation!$A:$E,5,0)</f>
        <v>#N/A</v>
      </c>
    </row>
    <row r="409" spans="36:52" ht="15.75" customHeight="1">
      <c r="AJ409" s="1030">
        <f t="shared" si="24"/>
        <v>0</v>
      </c>
      <c r="AK409" s="1030">
        <f t="shared" si="24"/>
        <v>0</v>
      </c>
      <c r="AL409" s="1030" t="str">
        <f>IFERROR(INDEX(G409:R409,1,MATCH(Parametres!$B$3,G$1:R$1,0)-1)*IF(OR(F409="L",F409="S",F409="I"),-1,1),"")</f>
        <v/>
      </c>
      <c r="AM409" s="1030" t="e">
        <f t="shared" si="25"/>
        <v>#N/A</v>
      </c>
      <c r="AN409" s="1030" t="e">
        <f>INDEX(G409:R409,1,MATCH(Parametres!$B$3,G$1:R$1,0))*IF(OR(F409="L",F409="S",F409="I"),-1,1)</f>
        <v>#N/A</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t="str">
        <f>IFERROR(INDEX(V409:AG409,1,MATCH(Parametres!$B$3,V$1:AG$1,0)-1)*IF(OR(C409="L",C409="S",C409="I"),-1,1),"")</f>
        <v/>
      </c>
      <c r="AW409" s="1030" t="e">
        <f t="shared" si="27"/>
        <v>#N/A</v>
      </c>
      <c r="AX409" s="1030" t="e">
        <f>INDEX(V409:AG409,1,MATCH(Parametres!$B$3,V$1:AG$1,0))*IF(OR(C409="L",C409="S",C409="I"),-1,1)</f>
        <v>#N/A</v>
      </c>
      <c r="AY409" s="598" t="s">
        <v>337</v>
      </c>
      <c r="AZ409" s="598" t="e">
        <f>+VLOOKUP($AJ409,Data_Validation!$A:$E,5,0)</f>
        <v>#N/A</v>
      </c>
    </row>
    <row r="410" spans="36:52" ht="15.75" customHeight="1">
      <c r="AJ410" s="1030">
        <f t="shared" si="24"/>
        <v>0</v>
      </c>
      <c r="AK410" s="1030">
        <f t="shared" si="24"/>
        <v>0</v>
      </c>
      <c r="AL410" s="1030" t="str">
        <f>IFERROR(INDEX(G410:R410,1,MATCH(Parametres!$B$3,G$1:R$1,0)-1)*IF(OR(F410="L",F410="S",F410="I"),-1,1),"")</f>
        <v/>
      </c>
      <c r="AM410" s="1030" t="e">
        <f t="shared" si="25"/>
        <v>#N/A</v>
      </c>
      <c r="AN410" s="1030" t="e">
        <f>INDEX(G410:R410,1,MATCH(Parametres!$B$3,G$1:R$1,0))*IF(OR(F410="L",F410="S",F410="I"),-1,1)</f>
        <v>#N/A</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t="str">
        <f>IFERROR(INDEX(V410:AG410,1,MATCH(Parametres!$B$3,V$1:AG$1,0)-1)*IF(OR(C410="L",C410="S",C410="I"),-1,1),"")</f>
        <v/>
      </c>
      <c r="AW410" s="1030" t="e">
        <f t="shared" si="27"/>
        <v>#N/A</v>
      </c>
      <c r="AX410" s="1030" t="e">
        <f>INDEX(V410:AG410,1,MATCH(Parametres!$B$3,V$1:AG$1,0))*IF(OR(C410="L",C410="S",C410="I"),-1,1)</f>
        <v>#N/A</v>
      </c>
      <c r="AY410" s="598" t="s">
        <v>337</v>
      </c>
      <c r="AZ410" s="598" t="e">
        <f>+VLOOKUP($AJ410,Data_Validation!$A:$E,5,0)</f>
        <v>#N/A</v>
      </c>
    </row>
    <row r="411" spans="36:52" ht="15.75" customHeight="1">
      <c r="AJ411" s="1030">
        <f t="shared" si="24"/>
        <v>0</v>
      </c>
      <c r="AK411" s="1030">
        <f t="shared" si="24"/>
        <v>0</v>
      </c>
      <c r="AL411" s="1030" t="str">
        <f>IFERROR(INDEX(G411:R411,1,MATCH(Parametres!$B$3,G$1:R$1,0)-1)*IF(OR(F411="L",F411="S",F411="I"),-1,1),"")</f>
        <v/>
      </c>
      <c r="AM411" s="1030" t="e">
        <f t="shared" si="25"/>
        <v>#N/A</v>
      </c>
      <c r="AN411" s="1030" t="e">
        <f>INDEX(G411:R411,1,MATCH(Parametres!$B$3,G$1:R$1,0))*IF(OR(F411="L",F411="S",F411="I"),-1,1)</f>
        <v>#N/A</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t="str">
        <f>IFERROR(INDEX(V411:AG411,1,MATCH(Parametres!$B$3,V$1:AG$1,0)-1)*IF(OR(C411="L",C411="S",C411="I"),-1,1),"")</f>
        <v/>
      </c>
      <c r="AW411" s="1030" t="e">
        <f t="shared" si="27"/>
        <v>#N/A</v>
      </c>
      <c r="AX411" s="1030" t="e">
        <f>INDEX(V411:AG411,1,MATCH(Parametres!$B$3,V$1:AG$1,0))*IF(OR(C411="L",C411="S",C411="I"),-1,1)</f>
        <v>#N/A</v>
      </c>
      <c r="AY411" s="598" t="s">
        <v>337</v>
      </c>
      <c r="AZ411" s="598" t="e">
        <f>+VLOOKUP($AJ411,Data_Validation!$A:$E,5,0)</f>
        <v>#N/A</v>
      </c>
    </row>
    <row r="412" spans="36:52" ht="15.75" customHeight="1">
      <c r="AJ412" s="1030">
        <f t="shared" si="24"/>
        <v>0</v>
      </c>
      <c r="AK412" s="1030">
        <f t="shared" si="24"/>
        <v>0</v>
      </c>
      <c r="AL412" s="1030" t="str">
        <f>IFERROR(INDEX(G412:R412,1,MATCH(Parametres!$B$3,G$1:R$1,0)-1)*IF(OR(F412="L",F412="S",F412="I"),-1,1),"")</f>
        <v/>
      </c>
      <c r="AM412" s="1030" t="e">
        <f t="shared" si="25"/>
        <v>#N/A</v>
      </c>
      <c r="AN412" s="1030" t="e">
        <f>INDEX(G412:R412,1,MATCH(Parametres!$B$3,G$1:R$1,0))*IF(OR(F412="L",F412="S",F412="I"),-1,1)</f>
        <v>#N/A</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t="str">
        <f>IFERROR(INDEX(V412:AG412,1,MATCH(Parametres!$B$3,V$1:AG$1,0)-1)*IF(OR(C412="L",C412="S",C412="I"),-1,1),"")</f>
        <v/>
      </c>
      <c r="AW412" s="1030" t="e">
        <f t="shared" si="27"/>
        <v>#N/A</v>
      </c>
      <c r="AX412" s="1030" t="e">
        <f>INDEX(V412:AG412,1,MATCH(Parametres!$B$3,V$1:AG$1,0))*IF(OR(C412="L",C412="S",C412="I"),-1,1)</f>
        <v>#N/A</v>
      </c>
      <c r="AY412" s="598" t="s">
        <v>337</v>
      </c>
      <c r="AZ412" s="598" t="e">
        <f>+VLOOKUP($AJ412,Data_Validation!$A:$E,5,0)</f>
        <v>#N/A</v>
      </c>
    </row>
    <row r="413" spans="36:52" ht="15.75" customHeight="1">
      <c r="AJ413" s="1030">
        <f t="shared" si="24"/>
        <v>0</v>
      </c>
      <c r="AK413" s="1030">
        <f t="shared" si="24"/>
        <v>0</v>
      </c>
      <c r="AL413" s="1030" t="str">
        <f>IFERROR(INDEX(G413:R413,1,MATCH(Parametres!$B$3,G$1:R$1,0)-1)*IF(OR(F413="L",F413="S",F413="I"),-1,1),"")</f>
        <v/>
      </c>
      <c r="AM413" s="1030" t="e">
        <f t="shared" si="25"/>
        <v>#N/A</v>
      </c>
      <c r="AN413" s="1030" t="e">
        <f>INDEX(G413:R413,1,MATCH(Parametres!$B$3,G$1:R$1,0))*IF(OR(F413="L",F413="S",F413="I"),-1,1)</f>
        <v>#N/A</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t="str">
        <f>IFERROR(INDEX(V413:AG413,1,MATCH(Parametres!$B$3,V$1:AG$1,0)-1)*IF(OR(C413="L",C413="S",C413="I"),-1,1),"")</f>
        <v/>
      </c>
      <c r="AW413" s="1030" t="e">
        <f t="shared" si="27"/>
        <v>#N/A</v>
      </c>
      <c r="AX413" s="1030" t="e">
        <f>INDEX(V413:AG413,1,MATCH(Parametres!$B$3,V$1:AG$1,0))*IF(OR(C413="L",C413="S",C413="I"),-1,1)</f>
        <v>#N/A</v>
      </c>
      <c r="AY413" s="598" t="s">
        <v>337</v>
      </c>
      <c r="AZ413" s="598" t="e">
        <f>+VLOOKUP($AJ413,Data_Validation!$A:$E,5,0)</f>
        <v>#N/A</v>
      </c>
    </row>
    <row r="414" spans="36:52" ht="15.75" customHeight="1">
      <c r="AJ414" s="1030">
        <f t="shared" si="24"/>
        <v>0</v>
      </c>
      <c r="AK414" s="1030">
        <f t="shared" si="24"/>
        <v>0</v>
      </c>
      <c r="AL414" s="1030" t="str">
        <f>IFERROR(INDEX(G414:R414,1,MATCH(Parametres!$B$3,G$1:R$1,0)-1)*IF(OR(F414="L",F414="S",F414="I"),-1,1),"")</f>
        <v/>
      </c>
      <c r="AM414" s="1030" t="e">
        <f t="shared" si="25"/>
        <v>#N/A</v>
      </c>
      <c r="AN414" s="1030" t="e">
        <f>INDEX(G414:R414,1,MATCH(Parametres!$B$3,G$1:R$1,0))*IF(OR(F414="L",F414="S",F414="I"),-1,1)</f>
        <v>#N/A</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t="str">
        <f>IFERROR(INDEX(V414:AG414,1,MATCH(Parametres!$B$3,V$1:AG$1,0)-1)*IF(OR(C414="L",C414="S",C414="I"),-1,1),"")</f>
        <v/>
      </c>
      <c r="AW414" s="1030" t="e">
        <f t="shared" si="27"/>
        <v>#N/A</v>
      </c>
      <c r="AX414" s="1030" t="e">
        <f>INDEX(V414:AG414,1,MATCH(Parametres!$B$3,V$1:AG$1,0))*IF(OR(C414="L",C414="S",C414="I"),-1,1)</f>
        <v>#N/A</v>
      </c>
      <c r="AY414" s="598" t="s">
        <v>337</v>
      </c>
      <c r="AZ414" s="598" t="e">
        <f>+VLOOKUP($AJ414,Data_Validation!$A:$E,5,0)</f>
        <v>#N/A</v>
      </c>
    </row>
    <row r="415" spans="36:52" ht="15.75" customHeight="1">
      <c r="AJ415" s="1030">
        <f t="shared" si="24"/>
        <v>0</v>
      </c>
      <c r="AK415" s="1030">
        <f t="shared" si="24"/>
        <v>0</v>
      </c>
      <c r="AL415" s="1030" t="str">
        <f>IFERROR(INDEX(G415:R415,1,MATCH(Parametres!$B$3,G$1:R$1,0)-1)*IF(OR(F415="L",F415="S",F415="I"),-1,1),"")</f>
        <v/>
      </c>
      <c r="AM415" s="1030" t="e">
        <f t="shared" si="25"/>
        <v>#N/A</v>
      </c>
      <c r="AN415" s="1030" t="e">
        <f>INDEX(G415:R415,1,MATCH(Parametres!$B$3,G$1:R$1,0))*IF(OR(F415="L",F415="S",F415="I"),-1,1)</f>
        <v>#N/A</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t="str">
        <f>IFERROR(INDEX(V415:AG415,1,MATCH(Parametres!$B$3,V$1:AG$1,0)-1)*IF(OR(C415="L",C415="S",C415="I"),-1,1),"")</f>
        <v/>
      </c>
      <c r="AW415" s="1030" t="e">
        <f t="shared" si="27"/>
        <v>#N/A</v>
      </c>
      <c r="AX415" s="1030" t="e">
        <f>INDEX(V415:AG415,1,MATCH(Parametres!$B$3,V$1:AG$1,0))*IF(OR(C415="L",C415="S",C415="I"),-1,1)</f>
        <v>#N/A</v>
      </c>
      <c r="AY415" s="598" t="s">
        <v>337</v>
      </c>
      <c r="AZ415" s="598" t="e">
        <f>+VLOOKUP($AJ415,Data_Validation!$A:$E,5,0)</f>
        <v>#N/A</v>
      </c>
    </row>
    <row r="416" spans="36:52" ht="15.75" customHeight="1">
      <c r="AJ416" s="1030">
        <f t="shared" si="24"/>
        <v>0</v>
      </c>
      <c r="AK416" s="1030">
        <f t="shared" si="24"/>
        <v>0</v>
      </c>
      <c r="AL416" s="1030" t="str">
        <f>IFERROR(INDEX(G416:R416,1,MATCH(Parametres!$B$3,G$1:R$1,0)-1)*IF(OR(F416="L",F416="S",F416="I"),-1,1),"")</f>
        <v/>
      </c>
      <c r="AM416" s="1030" t="e">
        <f t="shared" si="25"/>
        <v>#N/A</v>
      </c>
      <c r="AN416" s="1030" t="e">
        <f>INDEX(G416:R416,1,MATCH(Parametres!$B$3,G$1:R$1,0))*IF(OR(F416="L",F416="S",F416="I"),-1,1)</f>
        <v>#N/A</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t="str">
        <f>IFERROR(INDEX(V416:AG416,1,MATCH(Parametres!$B$3,V$1:AG$1,0)-1)*IF(OR(C416="L",C416="S",C416="I"),-1,1),"")</f>
        <v/>
      </c>
      <c r="AW416" s="1030" t="e">
        <f t="shared" si="27"/>
        <v>#N/A</v>
      </c>
      <c r="AX416" s="1030" t="e">
        <f>INDEX(V416:AG416,1,MATCH(Parametres!$B$3,V$1:AG$1,0))*IF(OR(C416="L",C416="S",C416="I"),-1,1)</f>
        <v>#N/A</v>
      </c>
      <c r="AY416" s="598" t="s">
        <v>337</v>
      </c>
      <c r="AZ416" s="598" t="e">
        <f>+VLOOKUP($AJ416,Data_Validation!$A:$E,5,0)</f>
        <v>#N/A</v>
      </c>
    </row>
    <row r="417" spans="36:52" ht="15.75" customHeight="1">
      <c r="AJ417" s="1030">
        <f t="shared" si="24"/>
        <v>0</v>
      </c>
      <c r="AK417" s="1030">
        <f t="shared" si="24"/>
        <v>0</v>
      </c>
      <c r="AL417" s="1030" t="str">
        <f>IFERROR(INDEX(G417:R417,1,MATCH(Parametres!$B$3,G$1:R$1,0)-1)*IF(OR(F417="L",F417="S",F417="I"),-1,1),"")</f>
        <v/>
      </c>
      <c r="AM417" s="1030" t="e">
        <f t="shared" si="25"/>
        <v>#N/A</v>
      </c>
      <c r="AN417" s="1030" t="e">
        <f>INDEX(G417:R417,1,MATCH(Parametres!$B$3,G$1:R$1,0))*IF(OR(F417="L",F417="S",F417="I"),-1,1)</f>
        <v>#N/A</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t="str">
        <f>IFERROR(INDEX(V417:AG417,1,MATCH(Parametres!$B$3,V$1:AG$1,0)-1)*IF(OR(C417="L",C417="S",C417="I"),-1,1),"")</f>
        <v/>
      </c>
      <c r="AW417" s="1030" t="e">
        <f t="shared" si="27"/>
        <v>#N/A</v>
      </c>
      <c r="AX417" s="1030" t="e">
        <f>INDEX(V417:AG417,1,MATCH(Parametres!$B$3,V$1:AG$1,0))*IF(OR(C417="L",C417="S",C417="I"),-1,1)</f>
        <v>#N/A</v>
      </c>
      <c r="AY417" s="598" t="s">
        <v>337</v>
      </c>
      <c r="AZ417" s="598" t="e">
        <f>+VLOOKUP($AJ417,Data_Validation!$A:$E,5,0)</f>
        <v>#N/A</v>
      </c>
    </row>
    <row r="418" spans="36:52" ht="15.75" customHeight="1">
      <c r="AJ418" s="1030">
        <f t="shared" si="24"/>
        <v>0</v>
      </c>
      <c r="AK418" s="1030">
        <f t="shared" si="24"/>
        <v>0</v>
      </c>
      <c r="AL418" s="1030" t="str">
        <f>IFERROR(INDEX(G418:R418,1,MATCH(Parametres!$B$3,G$1:R$1,0)-1)*IF(OR(F418="L",F418="S",F418="I"),-1,1),"")</f>
        <v/>
      </c>
      <c r="AM418" s="1030" t="e">
        <f t="shared" si="25"/>
        <v>#N/A</v>
      </c>
      <c r="AN418" s="1030" t="e">
        <f>INDEX(G418:R418,1,MATCH(Parametres!$B$3,G$1:R$1,0))*IF(OR(F418="L",F418="S",F418="I"),-1,1)</f>
        <v>#N/A</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t="str">
        <f>IFERROR(INDEX(V418:AG418,1,MATCH(Parametres!$B$3,V$1:AG$1,0)-1)*IF(OR(C418="L",C418="S",C418="I"),-1,1),"")</f>
        <v/>
      </c>
      <c r="AW418" s="1030" t="e">
        <f t="shared" si="27"/>
        <v>#N/A</v>
      </c>
      <c r="AX418" s="1030" t="e">
        <f>INDEX(V418:AG418,1,MATCH(Parametres!$B$3,V$1:AG$1,0))*IF(OR(C418="L",C418="S",C418="I"),-1,1)</f>
        <v>#N/A</v>
      </c>
      <c r="AY418" s="598" t="s">
        <v>337</v>
      </c>
      <c r="AZ418" s="598" t="e">
        <f>+VLOOKUP($AJ418,Data_Validation!$A:$E,5,0)</f>
        <v>#N/A</v>
      </c>
    </row>
    <row r="419" spans="36:52" ht="15.75" customHeight="1">
      <c r="AJ419" s="1030">
        <f t="shared" si="24"/>
        <v>0</v>
      </c>
      <c r="AK419" s="1030">
        <f t="shared" si="24"/>
        <v>0</v>
      </c>
      <c r="AL419" s="1030" t="str">
        <f>IFERROR(INDEX(G419:R419,1,MATCH(Parametres!$B$3,G$1:R$1,0)-1)*IF(OR(F419="L",F419="S",F419="I"),-1,1),"")</f>
        <v/>
      </c>
      <c r="AM419" s="1030" t="e">
        <f t="shared" si="25"/>
        <v>#N/A</v>
      </c>
      <c r="AN419" s="1030" t="e">
        <f>INDEX(G419:R419,1,MATCH(Parametres!$B$3,G$1:R$1,0))*IF(OR(F419="L",F419="S",F419="I"),-1,1)</f>
        <v>#N/A</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t="str">
        <f>IFERROR(INDEX(V419:AG419,1,MATCH(Parametres!$B$3,V$1:AG$1,0)-1)*IF(OR(C419="L",C419="S",C419="I"),-1,1),"")</f>
        <v/>
      </c>
      <c r="AW419" s="1030" t="e">
        <f t="shared" si="27"/>
        <v>#N/A</v>
      </c>
      <c r="AX419" s="1030" t="e">
        <f>INDEX(V419:AG419,1,MATCH(Parametres!$B$3,V$1:AG$1,0))*IF(OR(C419="L",C419="S",C419="I"),-1,1)</f>
        <v>#N/A</v>
      </c>
      <c r="AY419" s="598" t="s">
        <v>337</v>
      </c>
      <c r="AZ419" s="598" t="e">
        <f>+VLOOKUP($AJ419,Data_Validation!$A:$E,5,0)</f>
        <v>#N/A</v>
      </c>
    </row>
    <row r="420" spans="36:52" ht="15.75" customHeight="1">
      <c r="AJ420" s="1030">
        <f t="shared" si="24"/>
        <v>0</v>
      </c>
      <c r="AK420" s="1030">
        <f t="shared" si="24"/>
        <v>0</v>
      </c>
      <c r="AL420" s="1030" t="str">
        <f>IFERROR(INDEX(G420:R420,1,MATCH(Parametres!$B$3,G$1:R$1,0)-1)*IF(OR(F420="L",F420="S",F420="I"),-1,1),"")</f>
        <v/>
      </c>
      <c r="AM420" s="1030" t="e">
        <f t="shared" si="25"/>
        <v>#N/A</v>
      </c>
      <c r="AN420" s="1030" t="e">
        <f>INDEX(G420:R420,1,MATCH(Parametres!$B$3,G$1:R$1,0))*IF(OR(F420="L",F420="S",F420="I"),-1,1)</f>
        <v>#N/A</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t="str">
        <f>IFERROR(INDEX(V420:AG420,1,MATCH(Parametres!$B$3,V$1:AG$1,0)-1)*IF(OR(C420="L",C420="S",C420="I"),-1,1),"")</f>
        <v/>
      </c>
      <c r="AW420" s="1030" t="e">
        <f t="shared" si="27"/>
        <v>#N/A</v>
      </c>
      <c r="AX420" s="1030" t="e">
        <f>INDEX(V420:AG420,1,MATCH(Parametres!$B$3,V$1:AG$1,0))*IF(OR(C420="L",C420="S",C420="I"),-1,1)</f>
        <v>#N/A</v>
      </c>
      <c r="AY420" s="598" t="s">
        <v>337</v>
      </c>
      <c r="AZ420" s="598" t="e">
        <f>+VLOOKUP($AJ420,Data_Validation!$A:$E,5,0)</f>
        <v>#N/A</v>
      </c>
    </row>
    <row r="421" spans="36:52" ht="15.75" customHeight="1">
      <c r="AJ421" s="1030">
        <f t="shared" si="24"/>
        <v>0</v>
      </c>
      <c r="AK421" s="1030">
        <f t="shared" si="24"/>
        <v>0</v>
      </c>
      <c r="AL421" s="1030" t="str">
        <f>IFERROR(INDEX(G421:R421,1,MATCH(Parametres!$B$3,G$1:R$1,0)-1)*IF(OR(F421="L",F421="S",F421="I"),-1,1),"")</f>
        <v/>
      </c>
      <c r="AM421" s="1030" t="e">
        <f t="shared" si="25"/>
        <v>#N/A</v>
      </c>
      <c r="AN421" s="1030" t="e">
        <f>INDEX(G421:R421,1,MATCH(Parametres!$B$3,G$1:R$1,0))*IF(OR(F421="L",F421="S",F421="I"),-1,1)</f>
        <v>#N/A</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t="str">
        <f>IFERROR(INDEX(V421:AG421,1,MATCH(Parametres!$B$3,V$1:AG$1,0)-1)*IF(OR(C421="L",C421="S",C421="I"),-1,1),"")</f>
        <v/>
      </c>
      <c r="AW421" s="1030" t="e">
        <f t="shared" si="27"/>
        <v>#N/A</v>
      </c>
      <c r="AX421" s="1030" t="e">
        <f>INDEX(V421:AG421,1,MATCH(Parametres!$B$3,V$1:AG$1,0))*IF(OR(C421="L",C421="S",C421="I"),-1,1)</f>
        <v>#N/A</v>
      </c>
      <c r="AY421" s="598" t="s">
        <v>337</v>
      </c>
      <c r="AZ421" s="598" t="e">
        <f>+VLOOKUP($AJ421,Data_Validation!$A:$E,5,0)</f>
        <v>#N/A</v>
      </c>
    </row>
    <row r="422" spans="36:52" ht="15.75" customHeight="1">
      <c r="AJ422" s="1030">
        <f t="shared" si="24"/>
        <v>0</v>
      </c>
      <c r="AK422" s="1030">
        <f t="shared" si="24"/>
        <v>0</v>
      </c>
      <c r="AL422" s="1030" t="str">
        <f>IFERROR(INDEX(G422:R422,1,MATCH(Parametres!$B$3,G$1:R$1,0)-1)*IF(OR(F422="L",F422="S",F422="I"),-1,1),"")</f>
        <v/>
      </c>
      <c r="AM422" s="1030" t="e">
        <f t="shared" si="25"/>
        <v>#N/A</v>
      </c>
      <c r="AN422" s="1030" t="e">
        <f>INDEX(G422:R422,1,MATCH(Parametres!$B$3,G$1:R$1,0))*IF(OR(F422="L",F422="S",F422="I"),-1,1)</f>
        <v>#N/A</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t="str">
        <f>IFERROR(INDEX(V422:AG422,1,MATCH(Parametres!$B$3,V$1:AG$1,0)-1)*IF(OR(C422="L",C422="S",C422="I"),-1,1),"")</f>
        <v/>
      </c>
      <c r="AW422" s="1030" t="e">
        <f t="shared" si="27"/>
        <v>#N/A</v>
      </c>
      <c r="AX422" s="1030" t="e">
        <f>INDEX(V422:AG422,1,MATCH(Parametres!$B$3,V$1:AG$1,0))*IF(OR(C422="L",C422="S",C422="I"),-1,1)</f>
        <v>#N/A</v>
      </c>
      <c r="AY422" s="598" t="s">
        <v>337</v>
      </c>
      <c r="AZ422" s="598" t="e">
        <f>+VLOOKUP($AJ422,Data_Validation!$A:$E,5,0)</f>
        <v>#N/A</v>
      </c>
    </row>
    <row r="423" spans="36:52" ht="15.75" customHeight="1">
      <c r="AJ423" s="1030">
        <f t="shared" si="24"/>
        <v>0</v>
      </c>
      <c r="AK423" s="1030">
        <f t="shared" si="24"/>
        <v>0</v>
      </c>
      <c r="AL423" s="1030" t="str">
        <f>IFERROR(INDEX(G423:R423,1,MATCH(Parametres!$B$3,G$1:R$1,0)-1)*IF(OR(F423="L",F423="S",F423="I"),-1,1),"")</f>
        <v/>
      </c>
      <c r="AM423" s="1030" t="e">
        <f t="shared" si="25"/>
        <v>#N/A</v>
      </c>
      <c r="AN423" s="1030" t="e">
        <f>INDEX(G423:R423,1,MATCH(Parametres!$B$3,G$1:R$1,0))*IF(OR(F423="L",F423="S",F423="I"),-1,1)</f>
        <v>#N/A</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t="str">
        <f>IFERROR(INDEX(V423:AG423,1,MATCH(Parametres!$B$3,V$1:AG$1,0)-1)*IF(OR(C423="L",C423="S",C423="I"),-1,1),"")</f>
        <v/>
      </c>
      <c r="AW423" s="1030" t="e">
        <f t="shared" si="27"/>
        <v>#N/A</v>
      </c>
      <c r="AX423" s="1030" t="e">
        <f>INDEX(V423:AG423,1,MATCH(Parametres!$B$3,V$1:AG$1,0))*IF(OR(C423="L",C423="S",C423="I"),-1,1)</f>
        <v>#N/A</v>
      </c>
      <c r="AY423" s="598" t="s">
        <v>337</v>
      </c>
      <c r="AZ423" s="598" t="e">
        <f>+VLOOKUP($AJ423,Data_Validation!$A:$E,5,0)</f>
        <v>#N/A</v>
      </c>
    </row>
    <row r="424" spans="36:52" ht="15.75" customHeight="1">
      <c r="AJ424" s="1030">
        <f t="shared" si="24"/>
        <v>0</v>
      </c>
      <c r="AK424" s="1030">
        <f t="shared" si="24"/>
        <v>0</v>
      </c>
      <c r="AL424" s="1030" t="str">
        <f>IFERROR(INDEX(G424:R424,1,MATCH(Parametres!$B$3,G$1:R$1,0)-1)*IF(OR(F424="L",F424="S",F424="I"),-1,1),"")</f>
        <v/>
      </c>
      <c r="AM424" s="1030" t="e">
        <f t="shared" si="25"/>
        <v>#N/A</v>
      </c>
      <c r="AN424" s="1030" t="e">
        <f>INDEX(G424:R424,1,MATCH(Parametres!$B$3,G$1:R$1,0))*IF(OR(F424="L",F424="S",F424="I"),-1,1)</f>
        <v>#N/A</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t="str">
        <f>IFERROR(INDEX(V424:AG424,1,MATCH(Parametres!$B$3,V$1:AG$1,0)-1)*IF(OR(C424="L",C424="S",C424="I"),-1,1),"")</f>
        <v/>
      </c>
      <c r="AW424" s="1030" t="e">
        <f t="shared" si="27"/>
        <v>#N/A</v>
      </c>
      <c r="AX424" s="1030" t="e">
        <f>INDEX(V424:AG424,1,MATCH(Parametres!$B$3,V$1:AG$1,0))*IF(OR(C424="L",C424="S",C424="I"),-1,1)</f>
        <v>#N/A</v>
      </c>
      <c r="AY424" s="598" t="s">
        <v>337</v>
      </c>
      <c r="AZ424" s="598" t="e">
        <f>+VLOOKUP($AJ424,Data_Validation!$A:$E,5,0)</f>
        <v>#N/A</v>
      </c>
    </row>
    <row r="425" spans="36:52" ht="15.75" customHeight="1">
      <c r="AJ425" s="1030">
        <f t="shared" si="24"/>
        <v>0</v>
      </c>
      <c r="AK425" s="1030">
        <f t="shared" si="24"/>
        <v>0</v>
      </c>
      <c r="AL425" s="1030" t="str">
        <f>IFERROR(INDEX(G425:R425,1,MATCH(Parametres!$B$3,G$1:R$1,0)-1)*IF(OR(F425="L",F425="S",F425="I"),-1,1),"")</f>
        <v/>
      </c>
      <c r="AM425" s="1030" t="e">
        <f t="shared" si="25"/>
        <v>#N/A</v>
      </c>
      <c r="AN425" s="1030" t="e">
        <f>INDEX(G425:R425,1,MATCH(Parametres!$B$3,G$1:R$1,0))*IF(OR(F425="L",F425="S",F425="I"),-1,1)</f>
        <v>#N/A</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t="str">
        <f>IFERROR(INDEX(V425:AG425,1,MATCH(Parametres!$B$3,V$1:AG$1,0)-1)*IF(OR(C425="L",C425="S",C425="I"),-1,1),"")</f>
        <v/>
      </c>
      <c r="AW425" s="1030" t="e">
        <f t="shared" si="27"/>
        <v>#N/A</v>
      </c>
      <c r="AX425" s="1030" t="e">
        <f>INDEX(V425:AG425,1,MATCH(Parametres!$B$3,V$1:AG$1,0))*IF(OR(C425="L",C425="S",C425="I"),-1,1)</f>
        <v>#N/A</v>
      </c>
      <c r="AY425" s="598" t="s">
        <v>337</v>
      </c>
      <c r="AZ425" s="598" t="e">
        <f>+VLOOKUP($AJ425,Data_Validation!$A:$E,5,0)</f>
        <v>#N/A</v>
      </c>
    </row>
    <row r="426" spans="36:52" ht="15.75" customHeight="1">
      <c r="AJ426" s="1030">
        <f t="shared" si="24"/>
        <v>0</v>
      </c>
      <c r="AK426" s="1030">
        <f t="shared" si="24"/>
        <v>0</v>
      </c>
      <c r="AL426" s="1030" t="str">
        <f>IFERROR(INDEX(G426:R426,1,MATCH(Parametres!$B$3,G$1:R$1,0)-1)*IF(OR(F426="L",F426="S",F426="I"),-1,1),"")</f>
        <v/>
      </c>
      <c r="AM426" s="1030" t="e">
        <f t="shared" si="25"/>
        <v>#N/A</v>
      </c>
      <c r="AN426" s="1030" t="e">
        <f>INDEX(G426:R426,1,MATCH(Parametres!$B$3,G$1:R$1,0))*IF(OR(F426="L",F426="S",F426="I"),-1,1)</f>
        <v>#N/A</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t="str">
        <f>IFERROR(INDEX(V426:AG426,1,MATCH(Parametres!$B$3,V$1:AG$1,0)-1)*IF(OR(C426="L",C426="S",C426="I"),-1,1),"")</f>
        <v/>
      </c>
      <c r="AW426" s="1030" t="e">
        <f t="shared" si="27"/>
        <v>#N/A</v>
      </c>
      <c r="AX426" s="1030" t="e">
        <f>INDEX(V426:AG426,1,MATCH(Parametres!$B$3,V$1:AG$1,0))*IF(OR(C426="L",C426="S",C426="I"),-1,1)</f>
        <v>#N/A</v>
      </c>
      <c r="AY426" s="598" t="s">
        <v>337</v>
      </c>
      <c r="AZ426" s="598" t="e">
        <f>+VLOOKUP($AJ426,Data_Validation!$A:$E,5,0)</f>
        <v>#N/A</v>
      </c>
    </row>
    <row r="427" spans="36:52" ht="15.75" customHeight="1">
      <c r="AJ427" s="1030">
        <f t="shared" si="24"/>
        <v>0</v>
      </c>
      <c r="AK427" s="1030">
        <f t="shared" si="24"/>
        <v>0</v>
      </c>
      <c r="AL427" s="1030" t="str">
        <f>IFERROR(INDEX(G427:R427,1,MATCH(Parametres!$B$3,G$1:R$1,0)-1)*IF(OR(F427="L",F427="S",F427="I"),-1,1),"")</f>
        <v/>
      </c>
      <c r="AM427" s="1030" t="e">
        <f t="shared" si="25"/>
        <v>#N/A</v>
      </c>
      <c r="AN427" s="1030" t="e">
        <f>INDEX(G427:R427,1,MATCH(Parametres!$B$3,G$1:R$1,0))*IF(OR(F427="L",F427="S",F427="I"),-1,1)</f>
        <v>#N/A</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t="str">
        <f>IFERROR(INDEX(V427:AG427,1,MATCH(Parametres!$B$3,V$1:AG$1,0)-1)*IF(OR(C427="L",C427="S",C427="I"),-1,1),"")</f>
        <v/>
      </c>
      <c r="AW427" s="1030" t="e">
        <f t="shared" si="27"/>
        <v>#N/A</v>
      </c>
      <c r="AX427" s="1030" t="e">
        <f>INDEX(V427:AG427,1,MATCH(Parametres!$B$3,V$1:AG$1,0))*IF(OR(C427="L",C427="S",C427="I"),-1,1)</f>
        <v>#N/A</v>
      </c>
      <c r="AY427" s="598" t="s">
        <v>337</v>
      </c>
      <c r="AZ427" s="598" t="e">
        <f>+VLOOKUP($AJ427,Data_Validation!$A:$E,5,0)</f>
        <v>#N/A</v>
      </c>
    </row>
    <row r="428" spans="36:52" ht="15.75" customHeight="1">
      <c r="AJ428" s="1030">
        <f t="shared" si="24"/>
        <v>0</v>
      </c>
      <c r="AK428" s="1030">
        <f t="shared" si="24"/>
        <v>0</v>
      </c>
      <c r="AL428" s="1030" t="str">
        <f>IFERROR(INDEX(G428:R428,1,MATCH(Parametres!$B$3,G$1:R$1,0)-1)*IF(OR(F428="L",F428="S",F428="I"),-1,1),"")</f>
        <v/>
      </c>
      <c r="AM428" s="1030" t="e">
        <f t="shared" si="25"/>
        <v>#N/A</v>
      </c>
      <c r="AN428" s="1030" t="e">
        <f>INDEX(G428:R428,1,MATCH(Parametres!$B$3,G$1:R$1,0))*IF(OR(F428="L",F428="S",F428="I"),-1,1)</f>
        <v>#N/A</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t="str">
        <f>IFERROR(INDEX(V428:AG428,1,MATCH(Parametres!$B$3,V$1:AG$1,0)-1)*IF(OR(C428="L",C428="S",C428="I"),-1,1),"")</f>
        <v/>
      </c>
      <c r="AW428" s="1030" t="e">
        <f t="shared" si="27"/>
        <v>#N/A</v>
      </c>
      <c r="AX428" s="1030" t="e">
        <f>INDEX(V428:AG428,1,MATCH(Parametres!$B$3,V$1:AG$1,0))*IF(OR(C428="L",C428="S",C428="I"),-1,1)</f>
        <v>#N/A</v>
      </c>
      <c r="AY428" s="598" t="s">
        <v>337</v>
      </c>
      <c r="AZ428" s="598" t="e">
        <f>+VLOOKUP($AJ428,Data_Validation!$A:$E,5,0)</f>
        <v>#N/A</v>
      </c>
    </row>
    <row r="429" spans="36:52" ht="15.75" customHeight="1">
      <c r="AJ429" s="1030">
        <f t="shared" si="24"/>
        <v>0</v>
      </c>
      <c r="AK429" s="1030">
        <f t="shared" si="24"/>
        <v>0</v>
      </c>
      <c r="AL429" s="1030" t="str">
        <f>IFERROR(INDEX(G429:R429,1,MATCH(Parametres!$B$3,G$1:R$1,0)-1)*IF(OR(F429="L",F429="S",F429="I"),-1,1),"")</f>
        <v/>
      </c>
      <c r="AM429" s="1030" t="e">
        <f t="shared" si="25"/>
        <v>#N/A</v>
      </c>
      <c r="AN429" s="1030" t="e">
        <f>INDEX(G429:R429,1,MATCH(Parametres!$B$3,G$1:R$1,0))*IF(OR(F429="L",F429="S",F429="I"),-1,1)</f>
        <v>#N/A</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t="str">
        <f>IFERROR(INDEX(V429:AG429,1,MATCH(Parametres!$B$3,V$1:AG$1,0)-1)*IF(OR(C429="L",C429="S",C429="I"),-1,1),"")</f>
        <v/>
      </c>
      <c r="AW429" s="1030" t="e">
        <f t="shared" si="27"/>
        <v>#N/A</v>
      </c>
      <c r="AX429" s="1030" t="e">
        <f>INDEX(V429:AG429,1,MATCH(Parametres!$B$3,V$1:AG$1,0))*IF(OR(C429="L",C429="S",C429="I"),-1,1)</f>
        <v>#N/A</v>
      </c>
      <c r="AY429" s="598" t="s">
        <v>337</v>
      </c>
      <c r="AZ429" s="598" t="e">
        <f>+VLOOKUP($AJ429,Data_Validation!$A:$E,5,0)</f>
        <v>#N/A</v>
      </c>
    </row>
    <row r="430" spans="36:52" ht="15.75" customHeight="1">
      <c r="AJ430" s="1030">
        <f t="shared" si="24"/>
        <v>0</v>
      </c>
      <c r="AK430" s="1030">
        <f t="shared" si="24"/>
        <v>0</v>
      </c>
      <c r="AL430" s="1030" t="str">
        <f>IFERROR(INDEX(G430:R430,1,MATCH(Parametres!$B$3,G$1:R$1,0)-1)*IF(OR(F430="L",F430="S",F430="I"),-1,1),"")</f>
        <v/>
      </c>
      <c r="AM430" s="1030" t="e">
        <f t="shared" si="25"/>
        <v>#N/A</v>
      </c>
      <c r="AN430" s="1030" t="e">
        <f>INDEX(G430:R430,1,MATCH(Parametres!$B$3,G$1:R$1,0))*IF(OR(F430="L",F430="S",F430="I"),-1,1)</f>
        <v>#N/A</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t="str">
        <f>IFERROR(INDEX(V430:AG430,1,MATCH(Parametres!$B$3,V$1:AG$1,0)-1)*IF(OR(C430="L",C430="S",C430="I"),-1,1),"")</f>
        <v/>
      </c>
      <c r="AW430" s="1030" t="e">
        <f t="shared" si="27"/>
        <v>#N/A</v>
      </c>
      <c r="AX430" s="1030" t="e">
        <f>INDEX(V430:AG430,1,MATCH(Parametres!$B$3,V$1:AG$1,0))*IF(OR(C430="L",C430="S",C430="I"),-1,1)</f>
        <v>#N/A</v>
      </c>
      <c r="AY430" s="598" t="s">
        <v>337</v>
      </c>
      <c r="AZ430" s="598" t="e">
        <f>+VLOOKUP($AJ430,Data_Validation!$A:$E,5,0)</f>
        <v>#N/A</v>
      </c>
    </row>
    <row r="431" spans="36:52" ht="15.75" customHeight="1">
      <c r="AJ431" s="1030">
        <f t="shared" si="24"/>
        <v>0</v>
      </c>
      <c r="AK431" s="1030">
        <f t="shared" si="24"/>
        <v>0</v>
      </c>
      <c r="AL431" s="1030" t="str">
        <f>IFERROR(INDEX(G431:R431,1,MATCH(Parametres!$B$3,G$1:R$1,0)-1)*IF(OR(F431="L",F431="S",F431="I"),-1,1),"")</f>
        <v/>
      </c>
      <c r="AM431" s="1030" t="e">
        <f t="shared" si="25"/>
        <v>#N/A</v>
      </c>
      <c r="AN431" s="1030" t="e">
        <f>INDEX(G431:R431,1,MATCH(Parametres!$B$3,G$1:R$1,0))*IF(OR(F431="L",F431="S",F431="I"),-1,1)</f>
        <v>#N/A</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t="str">
        <f>IFERROR(INDEX(V431:AG431,1,MATCH(Parametres!$B$3,V$1:AG$1,0)-1)*IF(OR(C431="L",C431="S",C431="I"),-1,1),"")</f>
        <v/>
      </c>
      <c r="AW431" s="1030" t="e">
        <f t="shared" si="27"/>
        <v>#N/A</v>
      </c>
      <c r="AX431" s="1030" t="e">
        <f>INDEX(V431:AG431,1,MATCH(Parametres!$B$3,V$1:AG$1,0))*IF(OR(C431="L",C431="S",C431="I"),-1,1)</f>
        <v>#N/A</v>
      </c>
      <c r="AY431" s="598" t="s">
        <v>337</v>
      </c>
      <c r="AZ431" s="598" t="e">
        <f>+VLOOKUP($AJ431,Data_Validation!$A:$E,5,0)</f>
        <v>#N/A</v>
      </c>
    </row>
    <row r="432" spans="36:52" ht="15.75" customHeight="1">
      <c r="AJ432" s="1030">
        <f t="shared" si="24"/>
        <v>0</v>
      </c>
      <c r="AK432" s="1030">
        <f t="shared" si="24"/>
        <v>0</v>
      </c>
      <c r="AL432" s="1030" t="str">
        <f>IFERROR(INDEX(G432:R432,1,MATCH(Parametres!$B$3,G$1:R$1,0)-1)*IF(OR(F432="L",F432="S",F432="I"),-1,1),"")</f>
        <v/>
      </c>
      <c r="AM432" s="1030" t="e">
        <f t="shared" si="25"/>
        <v>#N/A</v>
      </c>
      <c r="AN432" s="1030" t="e">
        <f>INDEX(G432:R432,1,MATCH(Parametres!$B$3,G$1:R$1,0))*IF(OR(F432="L",F432="S",F432="I"),-1,1)</f>
        <v>#N/A</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t="str">
        <f>IFERROR(INDEX(V432:AG432,1,MATCH(Parametres!$B$3,V$1:AG$1,0)-1)*IF(OR(C432="L",C432="S",C432="I"),-1,1),"")</f>
        <v/>
      </c>
      <c r="AW432" s="1030" t="e">
        <f t="shared" si="27"/>
        <v>#N/A</v>
      </c>
      <c r="AX432" s="1030" t="e">
        <f>INDEX(V432:AG432,1,MATCH(Parametres!$B$3,V$1:AG$1,0))*IF(OR(C432="L",C432="S",C432="I"),-1,1)</f>
        <v>#N/A</v>
      </c>
      <c r="AY432" s="598" t="s">
        <v>337</v>
      </c>
      <c r="AZ432" s="598" t="e">
        <f>+VLOOKUP($AJ432,Data_Validation!$A:$E,5,0)</f>
        <v>#N/A</v>
      </c>
    </row>
    <row r="433" spans="36:52" ht="15.75" customHeight="1">
      <c r="AJ433" s="1030">
        <f t="shared" si="24"/>
        <v>0</v>
      </c>
      <c r="AK433" s="1030">
        <f t="shared" si="24"/>
        <v>0</v>
      </c>
      <c r="AL433" s="1030" t="str">
        <f>IFERROR(INDEX(G433:R433,1,MATCH(Parametres!$B$3,G$1:R$1,0)-1)*IF(OR(F433="L",F433="S",F433="I"),-1,1),"")</f>
        <v/>
      </c>
      <c r="AM433" s="1030" t="e">
        <f t="shared" si="25"/>
        <v>#N/A</v>
      </c>
      <c r="AN433" s="1030" t="e">
        <f>INDEX(G433:R433,1,MATCH(Parametres!$B$3,G$1:R$1,0))*IF(OR(F433="L",F433="S",F433="I"),-1,1)</f>
        <v>#N/A</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t="str">
        <f>IFERROR(INDEX(V433:AG433,1,MATCH(Parametres!$B$3,V$1:AG$1,0)-1)*IF(OR(C433="L",C433="S",C433="I"),-1,1),"")</f>
        <v/>
      </c>
      <c r="AW433" s="1030" t="e">
        <f t="shared" si="27"/>
        <v>#N/A</v>
      </c>
      <c r="AX433" s="1030" t="e">
        <f>INDEX(V433:AG433,1,MATCH(Parametres!$B$3,V$1:AG$1,0))*IF(OR(C433="L",C433="S",C433="I"),-1,1)</f>
        <v>#N/A</v>
      </c>
      <c r="AY433" s="598" t="s">
        <v>337</v>
      </c>
      <c r="AZ433" s="598" t="e">
        <f>+VLOOKUP($AJ433,Data_Validation!$A:$E,5,0)</f>
        <v>#N/A</v>
      </c>
    </row>
    <row r="434" spans="36:52" ht="15.75" customHeight="1">
      <c r="AJ434" s="1030">
        <f t="shared" si="24"/>
        <v>0</v>
      </c>
      <c r="AK434" s="1030">
        <f t="shared" si="24"/>
        <v>0</v>
      </c>
      <c r="AL434" s="1030" t="str">
        <f>IFERROR(INDEX(G434:R434,1,MATCH(Parametres!$B$3,G$1:R$1,0)-1)*IF(OR(F434="L",F434="S",F434="I"),-1,1),"")</f>
        <v/>
      </c>
      <c r="AM434" s="1030" t="e">
        <f t="shared" si="25"/>
        <v>#N/A</v>
      </c>
      <c r="AN434" s="1030" t="e">
        <f>INDEX(G434:R434,1,MATCH(Parametres!$B$3,G$1:R$1,0))*IF(OR(F434="L",F434="S",F434="I"),-1,1)</f>
        <v>#N/A</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t="str">
        <f>IFERROR(INDEX(V434:AG434,1,MATCH(Parametres!$B$3,V$1:AG$1,0)-1)*IF(OR(C434="L",C434="S",C434="I"),-1,1),"")</f>
        <v/>
      </c>
      <c r="AW434" s="1030" t="e">
        <f t="shared" si="27"/>
        <v>#N/A</v>
      </c>
      <c r="AX434" s="1030" t="e">
        <f>INDEX(V434:AG434,1,MATCH(Parametres!$B$3,V$1:AG$1,0))*IF(OR(C434="L",C434="S",C434="I"),-1,1)</f>
        <v>#N/A</v>
      </c>
      <c r="AY434" s="598" t="s">
        <v>337</v>
      </c>
      <c r="AZ434" s="598" t="e">
        <f>+VLOOKUP($AJ434,Data_Validation!$A:$E,5,0)</f>
        <v>#N/A</v>
      </c>
    </row>
    <row r="435" spans="36:52" ht="15.75" customHeight="1">
      <c r="AJ435" s="1030">
        <f t="shared" si="24"/>
        <v>0</v>
      </c>
      <c r="AK435" s="1030">
        <f t="shared" si="24"/>
        <v>0</v>
      </c>
      <c r="AL435" s="1030" t="str">
        <f>IFERROR(INDEX(G435:R435,1,MATCH(Parametres!$B$3,G$1:R$1,0)-1)*IF(OR(F435="L",F435="S",F435="I"),-1,1),"")</f>
        <v/>
      </c>
      <c r="AM435" s="1030" t="e">
        <f t="shared" si="25"/>
        <v>#N/A</v>
      </c>
      <c r="AN435" s="1030" t="e">
        <f>INDEX(G435:R435,1,MATCH(Parametres!$B$3,G$1:R$1,0))*IF(OR(F435="L",F435="S",F435="I"),-1,1)</f>
        <v>#N/A</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t="str">
        <f>IFERROR(INDEX(V435:AG435,1,MATCH(Parametres!$B$3,V$1:AG$1,0)-1)*IF(OR(C435="L",C435="S",C435="I"),-1,1),"")</f>
        <v/>
      </c>
      <c r="AW435" s="1030" t="e">
        <f t="shared" si="27"/>
        <v>#N/A</v>
      </c>
      <c r="AX435" s="1030" t="e">
        <f>INDEX(V435:AG435,1,MATCH(Parametres!$B$3,V$1:AG$1,0))*IF(OR(C435="L",C435="S",C435="I"),-1,1)</f>
        <v>#N/A</v>
      </c>
      <c r="AY435" s="598" t="s">
        <v>337</v>
      </c>
      <c r="AZ435" s="598" t="e">
        <f>+VLOOKUP($AJ435,Data_Validation!$A:$E,5,0)</f>
        <v>#N/A</v>
      </c>
    </row>
    <row r="436" spans="36:52" ht="15.75" customHeight="1">
      <c r="AJ436" s="1030">
        <f t="shared" si="24"/>
        <v>0</v>
      </c>
      <c r="AK436" s="1030">
        <f t="shared" si="24"/>
        <v>0</v>
      </c>
      <c r="AL436" s="1030" t="str">
        <f>IFERROR(INDEX(G436:R436,1,MATCH(Parametres!$B$3,G$1:R$1,0)-1)*IF(OR(F436="L",F436="S",F436="I"),-1,1),"")</f>
        <v/>
      </c>
      <c r="AM436" s="1030" t="e">
        <f t="shared" si="25"/>
        <v>#N/A</v>
      </c>
      <c r="AN436" s="1030" t="e">
        <f>INDEX(G436:R436,1,MATCH(Parametres!$B$3,G$1:R$1,0))*IF(OR(F436="L",F436="S",F436="I"),-1,1)</f>
        <v>#N/A</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t="str">
        <f>IFERROR(INDEX(V436:AG436,1,MATCH(Parametres!$B$3,V$1:AG$1,0)-1)*IF(OR(C436="L",C436="S",C436="I"),-1,1),"")</f>
        <v/>
      </c>
      <c r="AW436" s="1030" t="e">
        <f t="shared" si="27"/>
        <v>#N/A</v>
      </c>
      <c r="AX436" s="1030" t="e">
        <f>INDEX(V436:AG436,1,MATCH(Parametres!$B$3,V$1:AG$1,0))*IF(OR(C436="L",C436="S",C436="I"),-1,1)</f>
        <v>#N/A</v>
      </c>
      <c r="AY436" s="598" t="s">
        <v>337</v>
      </c>
      <c r="AZ436" s="598" t="e">
        <f>+VLOOKUP($AJ436,Data_Validation!$A:$E,5,0)</f>
        <v>#N/A</v>
      </c>
    </row>
    <row r="437" spans="36:52" ht="15.75" customHeight="1">
      <c r="AJ437" s="1030">
        <f t="shared" si="24"/>
        <v>0</v>
      </c>
      <c r="AK437" s="1030">
        <f t="shared" si="24"/>
        <v>0</v>
      </c>
      <c r="AL437" s="1030" t="str">
        <f>IFERROR(INDEX(G437:R437,1,MATCH(Parametres!$B$3,G$1:R$1,0)-1)*IF(OR(F437="L",F437="S",F437="I"),-1,1),"")</f>
        <v/>
      </c>
      <c r="AM437" s="1030" t="e">
        <f t="shared" si="25"/>
        <v>#N/A</v>
      </c>
      <c r="AN437" s="1030" t="e">
        <f>INDEX(G437:R437,1,MATCH(Parametres!$B$3,G$1:R$1,0))*IF(OR(F437="L",F437="S",F437="I"),-1,1)</f>
        <v>#N/A</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t="str">
        <f>IFERROR(INDEX(V437:AG437,1,MATCH(Parametres!$B$3,V$1:AG$1,0)-1)*IF(OR(C437="L",C437="S",C437="I"),-1,1),"")</f>
        <v/>
      </c>
      <c r="AW437" s="1030" t="e">
        <f t="shared" si="27"/>
        <v>#N/A</v>
      </c>
      <c r="AX437" s="1030" t="e">
        <f>INDEX(V437:AG437,1,MATCH(Parametres!$B$3,V$1:AG$1,0))*IF(OR(C437="L",C437="S",C437="I"),-1,1)</f>
        <v>#N/A</v>
      </c>
      <c r="AY437" s="598" t="s">
        <v>337</v>
      </c>
      <c r="AZ437" s="598" t="e">
        <f>+VLOOKUP($AJ437,Data_Validation!$A:$E,5,0)</f>
        <v>#N/A</v>
      </c>
    </row>
    <row r="438" spans="36:52" ht="15.75" customHeight="1">
      <c r="AJ438" s="1030">
        <f t="shared" si="24"/>
        <v>0</v>
      </c>
      <c r="AK438" s="1030">
        <f t="shared" si="24"/>
        <v>0</v>
      </c>
      <c r="AL438" s="1030" t="str">
        <f>IFERROR(INDEX(G438:R438,1,MATCH(Parametres!$B$3,G$1:R$1,0)-1)*IF(OR(F438="L",F438="S",F438="I"),-1,1),"")</f>
        <v/>
      </c>
      <c r="AM438" s="1030" t="e">
        <f t="shared" si="25"/>
        <v>#N/A</v>
      </c>
      <c r="AN438" s="1030" t="e">
        <f>INDEX(G438:R438,1,MATCH(Parametres!$B$3,G$1:R$1,0))*IF(OR(F438="L",F438="S",F438="I"),-1,1)</f>
        <v>#N/A</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t="str">
        <f>IFERROR(INDEX(V438:AG438,1,MATCH(Parametres!$B$3,V$1:AG$1,0)-1)*IF(OR(C438="L",C438="S",C438="I"),-1,1),"")</f>
        <v/>
      </c>
      <c r="AW438" s="1030" t="e">
        <f t="shared" si="27"/>
        <v>#N/A</v>
      </c>
      <c r="AX438" s="1030" t="e">
        <f>INDEX(V438:AG438,1,MATCH(Parametres!$B$3,V$1:AG$1,0))*IF(OR(C438="L",C438="S",C438="I"),-1,1)</f>
        <v>#N/A</v>
      </c>
      <c r="AY438" s="598" t="s">
        <v>337</v>
      </c>
      <c r="AZ438" s="598" t="e">
        <f>+VLOOKUP($AJ438,Data_Validation!$A:$E,5,0)</f>
        <v>#N/A</v>
      </c>
    </row>
    <row r="439" spans="36:52" ht="15.75" customHeight="1">
      <c r="AJ439" s="1030">
        <f t="shared" si="24"/>
        <v>0</v>
      </c>
      <c r="AK439" s="1030">
        <f t="shared" si="24"/>
        <v>0</v>
      </c>
      <c r="AL439" s="1030" t="str">
        <f>IFERROR(INDEX(G439:R439,1,MATCH(Parametres!$B$3,G$1:R$1,0)-1)*IF(OR(F439="L",F439="S",F439="I"),-1,1),"")</f>
        <v/>
      </c>
      <c r="AM439" s="1030" t="e">
        <f t="shared" si="25"/>
        <v>#N/A</v>
      </c>
      <c r="AN439" s="1030" t="e">
        <f>INDEX(G439:R439,1,MATCH(Parametres!$B$3,G$1:R$1,0))*IF(OR(F439="L",F439="S",F439="I"),-1,1)</f>
        <v>#N/A</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t="str">
        <f>IFERROR(INDEX(V439:AG439,1,MATCH(Parametres!$B$3,V$1:AG$1,0)-1)*IF(OR(C439="L",C439="S",C439="I"),-1,1),"")</f>
        <v/>
      </c>
      <c r="AW439" s="1030" t="e">
        <f t="shared" si="27"/>
        <v>#N/A</v>
      </c>
      <c r="AX439" s="1030" t="e">
        <f>INDEX(V439:AG439,1,MATCH(Parametres!$B$3,V$1:AG$1,0))*IF(OR(C439="L",C439="S",C439="I"),-1,1)</f>
        <v>#N/A</v>
      </c>
      <c r="AY439" s="598" t="s">
        <v>337</v>
      </c>
      <c r="AZ439" s="598" t="e">
        <f>+VLOOKUP($AJ439,Data_Validation!$A:$E,5,0)</f>
        <v>#N/A</v>
      </c>
    </row>
    <row r="440" spans="36:52" ht="15.75" customHeight="1">
      <c r="AJ440" s="1030">
        <f t="shared" si="24"/>
        <v>0</v>
      </c>
      <c r="AK440" s="1030">
        <f t="shared" si="24"/>
        <v>0</v>
      </c>
      <c r="AL440" s="1030" t="str">
        <f>IFERROR(INDEX(G440:R440,1,MATCH(Parametres!$B$3,G$1:R$1,0)-1)*IF(OR(F440="L",F440="S",F440="I"),-1,1),"")</f>
        <v/>
      </c>
      <c r="AM440" s="1030" t="e">
        <f t="shared" si="25"/>
        <v>#N/A</v>
      </c>
      <c r="AN440" s="1030" t="e">
        <f>INDEX(G440:R440,1,MATCH(Parametres!$B$3,G$1:R$1,0))*IF(OR(F440="L",F440="S",F440="I"),-1,1)</f>
        <v>#N/A</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t="str">
        <f>IFERROR(INDEX(V440:AG440,1,MATCH(Parametres!$B$3,V$1:AG$1,0)-1)*IF(OR(C440="L",C440="S",C440="I"),-1,1),"")</f>
        <v/>
      </c>
      <c r="AW440" s="1030" t="e">
        <f t="shared" si="27"/>
        <v>#N/A</v>
      </c>
      <c r="AX440" s="1030" t="e">
        <f>INDEX(V440:AG440,1,MATCH(Parametres!$B$3,V$1:AG$1,0))*IF(OR(C440="L",C440="S",C440="I"),-1,1)</f>
        <v>#N/A</v>
      </c>
      <c r="AY440" s="598" t="s">
        <v>337</v>
      </c>
      <c r="AZ440" s="598" t="e">
        <f>+VLOOKUP($AJ440,Data_Validation!$A:$E,5,0)</f>
        <v>#N/A</v>
      </c>
    </row>
    <row r="441" spans="36:52" ht="15.75" customHeight="1">
      <c r="AJ441" s="1030">
        <f t="shared" si="24"/>
        <v>0</v>
      </c>
      <c r="AK441" s="1030">
        <f t="shared" si="24"/>
        <v>0</v>
      </c>
      <c r="AL441" s="1030" t="str">
        <f>IFERROR(INDEX(G441:R441,1,MATCH(Parametres!$B$3,G$1:R$1,0)-1)*IF(OR(F441="L",F441="S",F441="I"),-1,1),"")</f>
        <v/>
      </c>
      <c r="AM441" s="1030" t="e">
        <f t="shared" si="25"/>
        <v>#N/A</v>
      </c>
      <c r="AN441" s="1030" t="e">
        <f>INDEX(G441:R441,1,MATCH(Parametres!$B$3,G$1:R$1,0))*IF(OR(F441="L",F441="S",F441="I"),-1,1)</f>
        <v>#N/A</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t="str">
        <f>IFERROR(INDEX(V441:AG441,1,MATCH(Parametres!$B$3,V$1:AG$1,0)-1)*IF(OR(C441="L",C441="S",C441="I"),-1,1),"")</f>
        <v/>
      </c>
      <c r="AW441" s="1030" t="e">
        <f t="shared" si="27"/>
        <v>#N/A</v>
      </c>
      <c r="AX441" s="1030" t="e">
        <f>INDEX(V441:AG441,1,MATCH(Parametres!$B$3,V$1:AG$1,0))*IF(OR(C441="L",C441="S",C441="I"),-1,1)</f>
        <v>#N/A</v>
      </c>
      <c r="AY441" s="598" t="s">
        <v>337</v>
      </c>
      <c r="AZ441" s="598" t="e">
        <f>+VLOOKUP($AJ441,Data_Validation!$A:$E,5,0)</f>
        <v>#N/A</v>
      </c>
    </row>
    <row r="442" spans="36:52" ht="15.75" customHeight="1">
      <c r="AJ442" s="1030">
        <f t="shared" si="24"/>
        <v>0</v>
      </c>
      <c r="AK442" s="1030">
        <f t="shared" si="24"/>
        <v>0</v>
      </c>
      <c r="AL442" s="1030" t="str">
        <f>IFERROR(INDEX(G442:R442,1,MATCH(Parametres!$B$3,G$1:R$1,0)-1)*IF(OR(F442="L",F442="S",F442="I"),-1,1),"")</f>
        <v/>
      </c>
      <c r="AM442" s="1030" t="e">
        <f t="shared" si="25"/>
        <v>#N/A</v>
      </c>
      <c r="AN442" s="1030" t="e">
        <f>INDEX(G442:R442,1,MATCH(Parametres!$B$3,G$1:R$1,0))*IF(OR(F442="L",F442="S",F442="I"),-1,1)</f>
        <v>#N/A</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t="str">
        <f>IFERROR(INDEX(V442:AG442,1,MATCH(Parametres!$B$3,V$1:AG$1,0)-1)*IF(OR(C442="L",C442="S",C442="I"),-1,1),"")</f>
        <v/>
      </c>
      <c r="AW442" s="1030" t="e">
        <f t="shared" si="27"/>
        <v>#N/A</v>
      </c>
      <c r="AX442" s="1030" t="e">
        <f>INDEX(V442:AG442,1,MATCH(Parametres!$B$3,V$1:AG$1,0))*IF(OR(C442="L",C442="S",C442="I"),-1,1)</f>
        <v>#N/A</v>
      </c>
      <c r="AY442" s="598" t="s">
        <v>337</v>
      </c>
      <c r="AZ442" s="598" t="e">
        <f>+VLOOKUP($AJ442,Data_Validation!$A:$E,5,0)</f>
        <v>#N/A</v>
      </c>
    </row>
    <row r="443" spans="36:52" ht="15.75" customHeight="1">
      <c r="AJ443" s="1030">
        <f t="shared" si="24"/>
        <v>0</v>
      </c>
      <c r="AK443" s="1030">
        <f t="shared" si="24"/>
        <v>0</v>
      </c>
      <c r="AL443" s="1030" t="str">
        <f>IFERROR(INDEX(G443:R443,1,MATCH(Parametres!$B$3,G$1:R$1,0)-1)*IF(OR(F443="L",F443="S",F443="I"),-1,1),"")</f>
        <v/>
      </c>
      <c r="AM443" s="1030" t="e">
        <f t="shared" si="25"/>
        <v>#N/A</v>
      </c>
      <c r="AN443" s="1030" t="e">
        <f>INDEX(G443:R443,1,MATCH(Parametres!$B$3,G$1:R$1,0))*IF(OR(F443="L",F443="S",F443="I"),-1,1)</f>
        <v>#N/A</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t="str">
        <f>IFERROR(INDEX(V443:AG443,1,MATCH(Parametres!$B$3,V$1:AG$1,0)-1)*IF(OR(C443="L",C443="S",C443="I"),-1,1),"")</f>
        <v/>
      </c>
      <c r="AW443" s="1030" t="e">
        <f t="shared" si="27"/>
        <v>#N/A</v>
      </c>
      <c r="AX443" s="1030" t="e">
        <f>INDEX(V443:AG443,1,MATCH(Parametres!$B$3,V$1:AG$1,0))*IF(OR(C443="L",C443="S",C443="I"),-1,1)</f>
        <v>#N/A</v>
      </c>
      <c r="AY443" s="598" t="s">
        <v>337</v>
      </c>
      <c r="AZ443" s="598" t="e">
        <f>+VLOOKUP($AJ443,Data_Validation!$A:$E,5,0)</f>
        <v>#N/A</v>
      </c>
    </row>
    <row r="444" spans="36:52" ht="15.75" customHeight="1">
      <c r="AJ444" s="1030">
        <f t="shared" si="24"/>
        <v>0</v>
      </c>
      <c r="AK444" s="1030">
        <f t="shared" si="24"/>
        <v>0</v>
      </c>
      <c r="AL444" s="1030" t="str">
        <f>IFERROR(INDEX(G444:R444,1,MATCH(Parametres!$B$3,G$1:R$1,0)-1)*IF(OR(F444="L",F444="S",F444="I"),-1,1),"")</f>
        <v/>
      </c>
      <c r="AM444" s="1030" t="e">
        <f t="shared" si="25"/>
        <v>#N/A</v>
      </c>
      <c r="AN444" s="1030" t="e">
        <f>INDEX(G444:R444,1,MATCH(Parametres!$B$3,G$1:R$1,0))*IF(OR(F444="L",F444="S",F444="I"),-1,1)</f>
        <v>#N/A</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t="str">
        <f>IFERROR(INDEX(V444:AG444,1,MATCH(Parametres!$B$3,V$1:AG$1,0)-1)*IF(OR(C444="L",C444="S",C444="I"),-1,1),"")</f>
        <v/>
      </c>
      <c r="AW444" s="1030" t="e">
        <f t="shared" si="27"/>
        <v>#N/A</v>
      </c>
      <c r="AX444" s="1030" t="e">
        <f>INDEX(V444:AG444,1,MATCH(Parametres!$B$3,V$1:AG$1,0))*IF(OR(C444="L",C444="S",C444="I"),-1,1)</f>
        <v>#N/A</v>
      </c>
      <c r="AY444" s="598" t="s">
        <v>337</v>
      </c>
      <c r="AZ444" s="598" t="e">
        <f>+VLOOKUP($AJ444,Data_Validation!$A:$E,5,0)</f>
        <v>#N/A</v>
      </c>
    </row>
    <row r="445" spans="36:52" ht="15.75" customHeight="1">
      <c r="AJ445" s="1030">
        <f t="shared" si="24"/>
        <v>0</v>
      </c>
      <c r="AK445" s="1030">
        <f t="shared" si="24"/>
        <v>0</v>
      </c>
      <c r="AL445" s="1030" t="str">
        <f>IFERROR(INDEX(G445:R445,1,MATCH(Parametres!$B$3,G$1:R$1,0)-1)*IF(OR(F445="L",F445="S",F445="I"),-1,1),"")</f>
        <v/>
      </c>
      <c r="AM445" s="1030" t="e">
        <f t="shared" si="25"/>
        <v>#N/A</v>
      </c>
      <c r="AN445" s="1030" t="e">
        <f>INDEX(G445:R445,1,MATCH(Parametres!$B$3,G$1:R$1,0))*IF(OR(F445="L",F445="S",F445="I"),-1,1)</f>
        <v>#N/A</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t="str">
        <f>IFERROR(INDEX(V445:AG445,1,MATCH(Parametres!$B$3,V$1:AG$1,0)-1)*IF(OR(C445="L",C445="S",C445="I"),-1,1),"")</f>
        <v/>
      </c>
      <c r="AW445" s="1030" t="e">
        <f t="shared" si="27"/>
        <v>#N/A</v>
      </c>
      <c r="AX445" s="1030" t="e">
        <f>INDEX(V445:AG445,1,MATCH(Parametres!$B$3,V$1:AG$1,0))*IF(OR(C445="L",C445="S",C445="I"),-1,1)</f>
        <v>#N/A</v>
      </c>
      <c r="AY445" s="598" t="s">
        <v>337</v>
      </c>
      <c r="AZ445" s="598" t="e">
        <f>+VLOOKUP($AJ445,Data_Validation!$A:$E,5,0)</f>
        <v>#N/A</v>
      </c>
    </row>
    <row r="446" spans="36:52" ht="15.75" customHeight="1">
      <c r="AJ446" s="1030">
        <f t="shared" si="24"/>
        <v>0</v>
      </c>
      <c r="AK446" s="1030">
        <f t="shared" si="24"/>
        <v>0</v>
      </c>
      <c r="AL446" s="1030" t="str">
        <f>IFERROR(INDEX(G446:R446,1,MATCH(Parametres!$B$3,G$1:R$1,0)-1)*IF(OR(F446="L",F446="S",F446="I"),-1,1),"")</f>
        <v/>
      </c>
      <c r="AM446" s="1030" t="e">
        <f t="shared" si="25"/>
        <v>#N/A</v>
      </c>
      <c r="AN446" s="1030" t="e">
        <f>INDEX(G446:R446,1,MATCH(Parametres!$B$3,G$1:R$1,0))*IF(OR(F446="L",F446="S",F446="I"),-1,1)</f>
        <v>#N/A</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t="str">
        <f>IFERROR(INDEX(V446:AG446,1,MATCH(Parametres!$B$3,V$1:AG$1,0)-1)*IF(OR(C446="L",C446="S",C446="I"),-1,1),"")</f>
        <v/>
      </c>
      <c r="AW446" s="1030" t="e">
        <f t="shared" si="27"/>
        <v>#N/A</v>
      </c>
      <c r="AX446" s="1030" t="e">
        <f>INDEX(V446:AG446,1,MATCH(Parametres!$B$3,V$1:AG$1,0))*IF(OR(C446="L",C446="S",C446="I"),-1,1)</f>
        <v>#N/A</v>
      </c>
      <c r="AY446" s="598" t="s">
        <v>337</v>
      </c>
      <c r="AZ446" s="598" t="e">
        <f>+VLOOKUP($AJ446,Data_Validation!$A:$E,5,0)</f>
        <v>#N/A</v>
      </c>
    </row>
    <row r="447" spans="36:52" ht="15.75" customHeight="1">
      <c r="AJ447" s="1030">
        <f t="shared" si="24"/>
        <v>0</v>
      </c>
      <c r="AK447" s="1030">
        <f t="shared" si="24"/>
        <v>0</v>
      </c>
      <c r="AL447" s="1030" t="str">
        <f>IFERROR(INDEX(G447:R447,1,MATCH(Parametres!$B$3,G$1:R$1,0)-1)*IF(OR(F447="L",F447="S",F447="I"),-1,1),"")</f>
        <v/>
      </c>
      <c r="AM447" s="1030" t="e">
        <f t="shared" si="25"/>
        <v>#N/A</v>
      </c>
      <c r="AN447" s="1030" t="e">
        <f>INDEX(G447:R447,1,MATCH(Parametres!$B$3,G$1:R$1,0))*IF(OR(F447="L",F447="S",F447="I"),-1,1)</f>
        <v>#N/A</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t="str">
        <f>IFERROR(INDEX(V447:AG447,1,MATCH(Parametres!$B$3,V$1:AG$1,0)-1)*IF(OR(C447="L",C447="S",C447="I"),-1,1),"")</f>
        <v/>
      </c>
      <c r="AW447" s="1030" t="e">
        <f t="shared" si="27"/>
        <v>#N/A</v>
      </c>
      <c r="AX447" s="1030" t="e">
        <f>INDEX(V447:AG447,1,MATCH(Parametres!$B$3,V$1:AG$1,0))*IF(OR(C447="L",C447="S",C447="I"),-1,1)</f>
        <v>#N/A</v>
      </c>
      <c r="AY447" s="598" t="s">
        <v>337</v>
      </c>
      <c r="AZ447" s="598" t="e">
        <f>+VLOOKUP($AJ447,Data_Validation!$A:$E,5,0)</f>
        <v>#N/A</v>
      </c>
    </row>
    <row r="448" spans="36:52" ht="15.75" customHeight="1">
      <c r="AJ448" s="1030">
        <f t="shared" si="24"/>
        <v>0</v>
      </c>
      <c r="AK448" s="1030">
        <f t="shared" si="24"/>
        <v>0</v>
      </c>
      <c r="AL448" s="1030" t="str">
        <f>IFERROR(INDEX(G448:R448,1,MATCH(Parametres!$B$3,G$1:R$1,0)-1)*IF(OR(F448="L",F448="S",F448="I"),-1,1),"")</f>
        <v/>
      </c>
      <c r="AM448" s="1030" t="e">
        <f t="shared" si="25"/>
        <v>#N/A</v>
      </c>
      <c r="AN448" s="1030" t="e">
        <f>INDEX(G448:R448,1,MATCH(Parametres!$B$3,G$1:R$1,0))*IF(OR(F448="L",F448="S",F448="I"),-1,1)</f>
        <v>#N/A</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t="str">
        <f>IFERROR(INDEX(V448:AG448,1,MATCH(Parametres!$B$3,V$1:AG$1,0)-1)*IF(OR(C448="L",C448="S",C448="I"),-1,1),"")</f>
        <v/>
      </c>
      <c r="AW448" s="1030" t="e">
        <f t="shared" si="27"/>
        <v>#N/A</v>
      </c>
      <c r="AX448" s="1030" t="e">
        <f>INDEX(V448:AG448,1,MATCH(Parametres!$B$3,V$1:AG$1,0))*IF(OR(C448="L",C448="S",C448="I"),-1,1)</f>
        <v>#N/A</v>
      </c>
      <c r="AY448" s="598" t="s">
        <v>337</v>
      </c>
      <c r="AZ448" s="598" t="e">
        <f>+VLOOKUP($AJ448,Data_Validation!$A:$E,5,0)</f>
        <v>#N/A</v>
      </c>
    </row>
    <row r="449" spans="36:52" ht="15.75" customHeight="1">
      <c r="AJ449" s="1030">
        <f t="shared" si="24"/>
        <v>0</v>
      </c>
      <c r="AK449" s="1030">
        <f t="shared" si="24"/>
        <v>0</v>
      </c>
      <c r="AL449" s="1030" t="str">
        <f>IFERROR(INDEX(G449:R449,1,MATCH(Parametres!$B$3,G$1:R$1,0)-1)*IF(OR(F449="L",F449="S",F449="I"),-1,1),"")</f>
        <v/>
      </c>
      <c r="AM449" s="1030" t="e">
        <f t="shared" si="25"/>
        <v>#N/A</v>
      </c>
      <c r="AN449" s="1030" t="e">
        <f>INDEX(G449:R449,1,MATCH(Parametres!$B$3,G$1:R$1,0))*IF(OR(F449="L",F449="S",F449="I"),-1,1)</f>
        <v>#N/A</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t="str">
        <f>IFERROR(INDEX(V449:AG449,1,MATCH(Parametres!$B$3,V$1:AG$1,0)-1)*IF(OR(C449="L",C449="S",C449="I"),-1,1),"")</f>
        <v/>
      </c>
      <c r="AW449" s="1030" t="e">
        <f t="shared" si="27"/>
        <v>#N/A</v>
      </c>
      <c r="AX449" s="1030" t="e">
        <f>INDEX(V449:AG449,1,MATCH(Parametres!$B$3,V$1:AG$1,0))*IF(OR(C449="L",C449="S",C449="I"),-1,1)</f>
        <v>#N/A</v>
      </c>
      <c r="AY449" s="598" t="s">
        <v>337</v>
      </c>
      <c r="AZ449" s="598" t="e">
        <f>+VLOOKUP($AJ449,Data_Validation!$A:$E,5,0)</f>
        <v>#N/A</v>
      </c>
    </row>
    <row r="450" spans="36:52" ht="15.75" customHeight="1">
      <c r="AJ450" s="1030">
        <f t="shared" si="24"/>
        <v>0</v>
      </c>
      <c r="AK450" s="1030">
        <f t="shared" si="24"/>
        <v>0</v>
      </c>
      <c r="AL450" s="1030" t="str">
        <f>IFERROR(INDEX(G450:R450,1,MATCH(Parametres!$B$3,G$1:R$1,0)-1)*IF(OR(F450="L",F450="S",F450="I"),-1,1),"")</f>
        <v/>
      </c>
      <c r="AM450" s="1030" t="e">
        <f t="shared" si="25"/>
        <v>#N/A</v>
      </c>
      <c r="AN450" s="1030" t="e">
        <f>INDEX(G450:R450,1,MATCH(Parametres!$B$3,G$1:R$1,0))*IF(OR(F450="L",F450="S",F450="I"),-1,1)</f>
        <v>#N/A</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t="str">
        <f>IFERROR(INDEX(V450:AG450,1,MATCH(Parametres!$B$3,V$1:AG$1,0)-1)*IF(OR(C450="L",C450="S",C450="I"),-1,1),"")</f>
        <v/>
      </c>
      <c r="AW450" s="1030" t="e">
        <f t="shared" si="27"/>
        <v>#N/A</v>
      </c>
      <c r="AX450" s="1030" t="e">
        <f>INDEX(V450:AG450,1,MATCH(Parametres!$B$3,V$1:AG$1,0))*IF(OR(C450="L",C450="S",C450="I"),-1,1)</f>
        <v>#N/A</v>
      </c>
      <c r="AY450" s="598" t="s">
        <v>337</v>
      </c>
      <c r="AZ450" s="598" t="e">
        <f>+VLOOKUP($AJ450,Data_Validation!$A:$E,5,0)</f>
        <v>#N/A</v>
      </c>
    </row>
    <row r="451" spans="36:52" ht="15.75" customHeight="1">
      <c r="AJ451" s="1030">
        <f t="shared" si="24"/>
        <v>0</v>
      </c>
      <c r="AK451" s="1030">
        <f t="shared" si="24"/>
        <v>0</v>
      </c>
      <c r="AL451" s="1030" t="str">
        <f>IFERROR(INDEX(G451:R451,1,MATCH(Parametres!$B$3,G$1:R$1,0)-1)*IF(OR(F451="L",F451="S",F451="I"),-1,1),"")</f>
        <v/>
      </c>
      <c r="AM451" s="1030" t="e">
        <f t="shared" si="25"/>
        <v>#N/A</v>
      </c>
      <c r="AN451" s="1030" t="e">
        <f>INDEX(G451:R451,1,MATCH(Parametres!$B$3,G$1:R$1,0))*IF(OR(F451="L",F451="S",F451="I"),-1,1)</f>
        <v>#N/A</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t="str">
        <f>IFERROR(INDEX(V451:AG451,1,MATCH(Parametres!$B$3,V$1:AG$1,0)-1)*IF(OR(C451="L",C451="S",C451="I"),-1,1),"")</f>
        <v/>
      </c>
      <c r="AW451" s="1030" t="e">
        <f t="shared" si="27"/>
        <v>#N/A</v>
      </c>
      <c r="AX451" s="1030" t="e">
        <f>INDEX(V451:AG451,1,MATCH(Parametres!$B$3,V$1:AG$1,0))*IF(OR(C451="L",C451="S",C451="I"),-1,1)</f>
        <v>#N/A</v>
      </c>
      <c r="AY451" s="598" t="s">
        <v>337</v>
      </c>
      <c r="AZ451" s="598" t="e">
        <f>+VLOOKUP($AJ451,Data_Validation!$A:$E,5,0)</f>
        <v>#N/A</v>
      </c>
    </row>
    <row r="452" spans="36:52" ht="15.75" customHeight="1">
      <c r="AJ452" s="1030">
        <f t="shared" ref="AJ452:AK467" si="28">C452</f>
        <v>0</v>
      </c>
      <c r="AK452" s="1030">
        <f t="shared" si="28"/>
        <v>0</v>
      </c>
      <c r="AL452" s="1030" t="str">
        <f>IFERROR(INDEX(G452:R452,1,MATCH(Parametres!$B$3,G$1:R$1,0)-1)*IF(OR(F452="L",F452="S",F452="I"),-1,1),"")</f>
        <v/>
      </c>
      <c r="AM452" s="1030" t="e">
        <f t="shared" ref="AM452:AM515" si="29">AN452-N(AL452)</f>
        <v>#N/A</v>
      </c>
      <c r="AN452" s="1030" t="e">
        <f>INDEX(G452:R452,1,MATCH(Parametres!$B$3,G$1:R$1,0))*IF(OR(F452="L",F452="S",F452="I"),-1,1)</f>
        <v>#N/A</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t="str">
        <f>IFERROR(INDEX(V452:AG452,1,MATCH(Parametres!$B$3,V$1:AG$1,0)-1)*IF(OR(C452="L",C452="S",C452="I"),-1,1),"")</f>
        <v/>
      </c>
      <c r="AW452" s="1030" t="e">
        <f t="shared" ref="AW452:AW515" si="31">AX452-AV452</f>
        <v>#N/A</v>
      </c>
      <c r="AX452" s="1030" t="e">
        <f>INDEX(V452:AG452,1,MATCH(Parametres!$B$3,V$1:AG$1,0))*IF(OR(C452="L",C452="S",C452="I"),-1,1)</f>
        <v>#N/A</v>
      </c>
      <c r="AY452" s="598" t="s">
        <v>337</v>
      </c>
      <c r="AZ452" s="598" t="e">
        <f>+VLOOKUP($AJ452,Data_Validation!$A:$E,5,0)</f>
        <v>#N/A</v>
      </c>
    </row>
    <row r="453" spans="36:52" ht="15" customHeight="1">
      <c r="AJ453" s="1030">
        <f t="shared" si="28"/>
        <v>0</v>
      </c>
      <c r="AK453" s="1030">
        <f t="shared" si="28"/>
        <v>0</v>
      </c>
      <c r="AL453" s="1030" t="str">
        <f>IFERROR(INDEX(G453:R453,1,MATCH(Parametres!$B$3,G$1:R$1,0)-1)*IF(OR(F453="L",F453="S",F453="I"),-1,1),"")</f>
        <v/>
      </c>
      <c r="AM453" s="1030" t="e">
        <f t="shared" si="29"/>
        <v>#N/A</v>
      </c>
      <c r="AN453" s="1030" t="e">
        <f>INDEX(G453:R453,1,MATCH(Parametres!$B$3,G$1:R$1,0))*IF(OR(F453="L",F453="S",F453="I"),-1,1)</f>
        <v>#N/A</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t="str">
        <f>IFERROR(INDEX(V453:AG453,1,MATCH(Parametres!$B$3,V$1:AG$1,0)-1)*IF(OR(C453="L",C453="S",C453="I"),-1,1),"")</f>
        <v/>
      </c>
      <c r="AW453" s="1030" t="e">
        <f t="shared" si="31"/>
        <v>#N/A</v>
      </c>
      <c r="AX453" s="1030" t="e">
        <f>INDEX(V453:AG453,1,MATCH(Parametres!$B$3,V$1:AG$1,0))*IF(OR(C453="L",C453="S",C453="I"),-1,1)</f>
        <v>#N/A</v>
      </c>
      <c r="AY453" s="598" t="s">
        <v>337</v>
      </c>
      <c r="AZ453" s="598" t="e">
        <f>+VLOOKUP($AJ453,Data_Validation!$A:$E,5,0)</f>
        <v>#N/A</v>
      </c>
    </row>
    <row r="454" spans="36:52" ht="15" customHeight="1">
      <c r="AJ454" s="1030">
        <f t="shared" si="28"/>
        <v>0</v>
      </c>
      <c r="AK454" s="1030">
        <f t="shared" si="28"/>
        <v>0</v>
      </c>
      <c r="AL454" s="1030" t="str">
        <f>IFERROR(INDEX(G454:R454,1,MATCH(Parametres!$B$3,G$1:R$1,0)-1)*IF(OR(F454="L",F454="S",F454="I"),-1,1),"")</f>
        <v/>
      </c>
      <c r="AM454" s="1030" t="e">
        <f t="shared" si="29"/>
        <v>#N/A</v>
      </c>
      <c r="AN454" s="1030" t="e">
        <f>INDEX(G454:R454,1,MATCH(Parametres!$B$3,G$1:R$1,0))*IF(OR(F454="L",F454="S",F454="I"),-1,1)</f>
        <v>#N/A</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t="str">
        <f>IFERROR(INDEX(V454:AG454,1,MATCH(Parametres!$B$3,V$1:AG$1,0)-1)*IF(OR(C454="L",C454="S",C454="I"),-1,1),"")</f>
        <v/>
      </c>
      <c r="AW454" s="1030" t="e">
        <f t="shared" si="31"/>
        <v>#N/A</v>
      </c>
      <c r="AX454" s="1030" t="e">
        <f>INDEX(V454:AG454,1,MATCH(Parametres!$B$3,V$1:AG$1,0))*IF(OR(C454="L",C454="S",C454="I"),-1,1)</f>
        <v>#N/A</v>
      </c>
      <c r="AY454" s="598" t="s">
        <v>337</v>
      </c>
      <c r="AZ454" s="598" t="e">
        <f>+VLOOKUP($AJ454,Data_Validation!$A:$E,5,0)</f>
        <v>#N/A</v>
      </c>
    </row>
    <row r="455" spans="36:52" ht="15" customHeight="1">
      <c r="AJ455" s="1030">
        <f t="shared" si="28"/>
        <v>0</v>
      </c>
      <c r="AK455" s="1030">
        <f t="shared" si="28"/>
        <v>0</v>
      </c>
      <c r="AL455" s="1030" t="str">
        <f>IFERROR(INDEX(G455:R455,1,MATCH(Parametres!$B$3,G$1:R$1,0)-1)*IF(OR(F455="L",F455="S",F455="I"),-1,1),"")</f>
        <v/>
      </c>
      <c r="AM455" s="1030" t="e">
        <f t="shared" si="29"/>
        <v>#N/A</v>
      </c>
      <c r="AN455" s="1030" t="e">
        <f>INDEX(G455:R455,1,MATCH(Parametres!$B$3,G$1:R$1,0))*IF(OR(F455="L",F455="S",F455="I"),-1,1)</f>
        <v>#N/A</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t="str">
        <f>IFERROR(INDEX(V455:AG455,1,MATCH(Parametres!$B$3,V$1:AG$1,0)-1)*IF(OR(C455="L",C455="S",C455="I"),-1,1),"")</f>
        <v/>
      </c>
      <c r="AW455" s="1030" t="e">
        <f t="shared" si="31"/>
        <v>#N/A</v>
      </c>
      <c r="AX455" s="1030" t="e">
        <f>INDEX(V455:AG455,1,MATCH(Parametres!$B$3,V$1:AG$1,0))*IF(OR(C455="L",C455="S",C455="I"),-1,1)</f>
        <v>#N/A</v>
      </c>
      <c r="AY455" s="598" t="s">
        <v>337</v>
      </c>
      <c r="AZ455" s="598" t="e">
        <f>+VLOOKUP($AJ455,Data_Validation!$A:$E,5,0)</f>
        <v>#N/A</v>
      </c>
    </row>
    <row r="456" spans="36:52" ht="15" customHeight="1">
      <c r="AJ456" s="1030">
        <f t="shared" si="28"/>
        <v>0</v>
      </c>
      <c r="AK456" s="1030">
        <f t="shared" si="28"/>
        <v>0</v>
      </c>
      <c r="AL456" s="1030" t="str">
        <f>IFERROR(INDEX(G456:R456,1,MATCH(Parametres!$B$3,G$1:R$1,0)-1)*IF(OR(F456="L",F456="S",F456="I"),-1,1),"")</f>
        <v/>
      </c>
      <c r="AM456" s="1030" t="e">
        <f t="shared" si="29"/>
        <v>#N/A</v>
      </c>
      <c r="AN456" s="1030" t="e">
        <f>INDEX(G456:R456,1,MATCH(Parametres!$B$3,G$1:R$1,0))*IF(OR(F456="L",F456="S",F456="I"),-1,1)</f>
        <v>#N/A</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t="str">
        <f>IFERROR(INDEX(V456:AG456,1,MATCH(Parametres!$B$3,V$1:AG$1,0)-1)*IF(OR(C456="L",C456="S",C456="I"),-1,1),"")</f>
        <v/>
      </c>
      <c r="AW456" s="1030" t="e">
        <f t="shared" si="31"/>
        <v>#N/A</v>
      </c>
      <c r="AX456" s="1030" t="e">
        <f>INDEX(V456:AG456,1,MATCH(Parametres!$B$3,V$1:AG$1,0))*IF(OR(C456="L",C456="S",C456="I"),-1,1)</f>
        <v>#N/A</v>
      </c>
      <c r="AY456" s="598" t="s">
        <v>337</v>
      </c>
      <c r="AZ456" s="598" t="e">
        <f>+VLOOKUP($AJ456,Data_Validation!$A:$E,5,0)</f>
        <v>#N/A</v>
      </c>
    </row>
    <row r="457" spans="36:52" ht="15" customHeight="1">
      <c r="AJ457" s="1030">
        <f t="shared" si="28"/>
        <v>0</v>
      </c>
      <c r="AK457" s="1030">
        <f t="shared" si="28"/>
        <v>0</v>
      </c>
      <c r="AL457" s="1030" t="str">
        <f>IFERROR(INDEX(G457:R457,1,MATCH(Parametres!$B$3,G$1:R$1,0)-1)*IF(OR(F457="L",F457="S",F457="I"),-1,1),"")</f>
        <v/>
      </c>
      <c r="AM457" s="1030" t="e">
        <f t="shared" si="29"/>
        <v>#N/A</v>
      </c>
      <c r="AN457" s="1030" t="e">
        <f>INDEX(G457:R457,1,MATCH(Parametres!$B$3,G$1:R$1,0))*IF(OR(F457="L",F457="S",F457="I"),-1,1)</f>
        <v>#N/A</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t="str">
        <f>IFERROR(INDEX(V457:AG457,1,MATCH(Parametres!$B$3,V$1:AG$1,0)-1)*IF(OR(C457="L",C457="S",C457="I"),-1,1),"")</f>
        <v/>
      </c>
      <c r="AW457" s="1030" t="e">
        <f t="shared" si="31"/>
        <v>#N/A</v>
      </c>
      <c r="AX457" s="1030" t="e">
        <f>INDEX(V457:AG457,1,MATCH(Parametres!$B$3,V$1:AG$1,0))*IF(OR(C457="L",C457="S",C457="I"),-1,1)</f>
        <v>#N/A</v>
      </c>
      <c r="AY457" s="598" t="s">
        <v>337</v>
      </c>
      <c r="AZ457" s="598" t="e">
        <f>+VLOOKUP($AJ457,Data_Validation!$A:$E,5,0)</f>
        <v>#N/A</v>
      </c>
    </row>
    <row r="458" spans="36:52" ht="15" customHeight="1">
      <c r="AJ458" s="1030">
        <f t="shared" si="28"/>
        <v>0</v>
      </c>
      <c r="AK458" s="1030">
        <f t="shared" si="28"/>
        <v>0</v>
      </c>
      <c r="AL458" s="1030" t="str">
        <f>IFERROR(INDEX(G458:R458,1,MATCH(Parametres!$B$3,G$1:R$1,0)-1)*IF(OR(F458="L",F458="S",F458="I"),-1,1),"")</f>
        <v/>
      </c>
      <c r="AM458" s="1030" t="e">
        <f t="shared" si="29"/>
        <v>#N/A</v>
      </c>
      <c r="AN458" s="1030" t="e">
        <f>INDEX(G458:R458,1,MATCH(Parametres!$B$3,G$1:R$1,0))*IF(OR(F458="L",F458="S",F458="I"),-1,1)</f>
        <v>#N/A</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t="str">
        <f>IFERROR(INDEX(V458:AG458,1,MATCH(Parametres!$B$3,V$1:AG$1,0)-1)*IF(OR(C458="L",C458="S",C458="I"),-1,1),"")</f>
        <v/>
      </c>
      <c r="AW458" s="1030" t="e">
        <f t="shared" si="31"/>
        <v>#N/A</v>
      </c>
      <c r="AX458" s="1030" t="e">
        <f>INDEX(V458:AG458,1,MATCH(Parametres!$B$3,V$1:AG$1,0))*IF(OR(C458="L",C458="S",C458="I"),-1,1)</f>
        <v>#N/A</v>
      </c>
      <c r="AY458" s="598" t="s">
        <v>337</v>
      </c>
      <c r="AZ458" s="598" t="e">
        <f>+VLOOKUP($AJ458,Data_Validation!$A:$E,5,0)</f>
        <v>#N/A</v>
      </c>
    </row>
    <row r="459" spans="36:52" ht="15" customHeight="1">
      <c r="AJ459" s="1030">
        <f t="shared" si="28"/>
        <v>0</v>
      </c>
      <c r="AK459" s="1030">
        <f t="shared" si="28"/>
        <v>0</v>
      </c>
      <c r="AL459" s="1030" t="str">
        <f>IFERROR(INDEX(G459:R459,1,MATCH(Parametres!$B$3,G$1:R$1,0)-1)*IF(OR(F459="L",F459="S",F459="I"),-1,1),"")</f>
        <v/>
      </c>
      <c r="AM459" s="1030" t="e">
        <f t="shared" si="29"/>
        <v>#N/A</v>
      </c>
      <c r="AN459" s="1030" t="e">
        <f>INDEX(G459:R459,1,MATCH(Parametres!$B$3,G$1:R$1,0))*IF(OR(F459="L",F459="S",F459="I"),-1,1)</f>
        <v>#N/A</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t="str">
        <f>IFERROR(INDEX(V459:AG459,1,MATCH(Parametres!$B$3,V$1:AG$1,0)-1)*IF(OR(C459="L",C459="S",C459="I"),-1,1),"")</f>
        <v/>
      </c>
      <c r="AW459" s="1030" t="e">
        <f t="shared" si="31"/>
        <v>#N/A</v>
      </c>
      <c r="AX459" s="1030" t="e">
        <f>INDEX(V459:AG459,1,MATCH(Parametres!$B$3,V$1:AG$1,0))*IF(OR(C459="L",C459="S",C459="I"),-1,1)</f>
        <v>#N/A</v>
      </c>
      <c r="AY459" s="598" t="s">
        <v>337</v>
      </c>
      <c r="AZ459" s="598" t="e">
        <f>+VLOOKUP($AJ459,Data_Validation!$A:$E,5,0)</f>
        <v>#N/A</v>
      </c>
    </row>
    <row r="460" spans="36:52" ht="15" customHeight="1">
      <c r="AJ460" s="1030">
        <f t="shared" si="28"/>
        <v>0</v>
      </c>
      <c r="AK460" s="1030">
        <f t="shared" si="28"/>
        <v>0</v>
      </c>
      <c r="AL460" s="1030" t="str">
        <f>IFERROR(INDEX(G460:R460,1,MATCH(Parametres!$B$3,G$1:R$1,0)-1)*IF(OR(F460="L",F460="S",F460="I"),-1,1),"")</f>
        <v/>
      </c>
      <c r="AM460" s="1030" t="e">
        <f t="shared" si="29"/>
        <v>#N/A</v>
      </c>
      <c r="AN460" s="1030" t="e">
        <f>INDEX(G460:R460,1,MATCH(Parametres!$B$3,G$1:R$1,0))*IF(OR(F460="L",F460="S",F460="I"),-1,1)</f>
        <v>#N/A</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t="str">
        <f>IFERROR(INDEX(V460:AG460,1,MATCH(Parametres!$B$3,V$1:AG$1,0)-1)*IF(OR(C460="L",C460="S",C460="I"),-1,1),"")</f>
        <v/>
      </c>
      <c r="AW460" s="1030" t="e">
        <f t="shared" si="31"/>
        <v>#N/A</v>
      </c>
      <c r="AX460" s="1030" t="e">
        <f>INDEX(V460:AG460,1,MATCH(Parametres!$B$3,V$1:AG$1,0))*IF(OR(C460="L",C460="S",C460="I"),-1,1)</f>
        <v>#N/A</v>
      </c>
      <c r="AY460" s="598" t="s">
        <v>337</v>
      </c>
      <c r="AZ460" s="598" t="e">
        <f>+VLOOKUP($AJ460,Data_Validation!$A:$E,5,0)</f>
        <v>#N/A</v>
      </c>
    </row>
    <row r="461" spans="36:52" ht="15" customHeight="1">
      <c r="AJ461" s="1030">
        <f t="shared" si="28"/>
        <v>0</v>
      </c>
      <c r="AK461" s="1030">
        <f t="shared" si="28"/>
        <v>0</v>
      </c>
      <c r="AL461" s="1030" t="str">
        <f>IFERROR(INDEX(G461:R461,1,MATCH(Parametres!$B$3,G$1:R$1,0)-1)*IF(OR(F461="L",F461="S",F461="I"),-1,1),"")</f>
        <v/>
      </c>
      <c r="AM461" s="1030" t="e">
        <f t="shared" si="29"/>
        <v>#N/A</v>
      </c>
      <c r="AN461" s="1030" t="e">
        <f>INDEX(G461:R461,1,MATCH(Parametres!$B$3,G$1:R$1,0))*IF(OR(F461="L",F461="S",F461="I"),-1,1)</f>
        <v>#N/A</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t="str">
        <f>IFERROR(INDEX(V461:AG461,1,MATCH(Parametres!$B$3,V$1:AG$1,0)-1)*IF(OR(C461="L",C461="S",C461="I"),-1,1),"")</f>
        <v/>
      </c>
      <c r="AW461" s="1030" t="e">
        <f t="shared" si="31"/>
        <v>#N/A</v>
      </c>
      <c r="AX461" s="1030" t="e">
        <f>INDEX(V461:AG461,1,MATCH(Parametres!$B$3,V$1:AG$1,0))*IF(OR(C461="L",C461="S",C461="I"),-1,1)</f>
        <v>#N/A</v>
      </c>
      <c r="AY461" s="598" t="s">
        <v>337</v>
      </c>
      <c r="AZ461" s="598" t="e">
        <f>+VLOOKUP($AJ461,Data_Validation!$A:$E,5,0)</f>
        <v>#N/A</v>
      </c>
    </row>
    <row r="462" spans="36:52" ht="15" customHeight="1">
      <c r="AJ462" s="1030">
        <f t="shared" si="28"/>
        <v>0</v>
      </c>
      <c r="AK462" s="1030">
        <f t="shared" si="28"/>
        <v>0</v>
      </c>
      <c r="AL462" s="1030" t="str">
        <f>IFERROR(INDEX(G462:R462,1,MATCH(Parametres!$B$3,G$1:R$1,0)-1)*IF(OR(F462="L",F462="S",F462="I"),-1,1),"")</f>
        <v/>
      </c>
      <c r="AM462" s="1030" t="e">
        <f t="shared" si="29"/>
        <v>#N/A</v>
      </c>
      <c r="AN462" s="1030" t="e">
        <f>INDEX(G462:R462,1,MATCH(Parametres!$B$3,G$1:R$1,0))*IF(OR(F462="L",F462="S",F462="I"),-1,1)</f>
        <v>#N/A</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t="str">
        <f>IFERROR(INDEX(V462:AG462,1,MATCH(Parametres!$B$3,V$1:AG$1,0)-1)*IF(OR(C462="L",C462="S",C462="I"),-1,1),"")</f>
        <v/>
      </c>
      <c r="AW462" s="1030" t="e">
        <f t="shared" si="31"/>
        <v>#N/A</v>
      </c>
      <c r="AX462" s="1030" t="e">
        <f>INDEX(V462:AG462,1,MATCH(Parametres!$B$3,V$1:AG$1,0))*IF(OR(C462="L",C462="S",C462="I"),-1,1)</f>
        <v>#N/A</v>
      </c>
      <c r="AY462" s="598" t="s">
        <v>337</v>
      </c>
      <c r="AZ462" s="598" t="e">
        <f>+VLOOKUP($AJ462,Data_Validation!$A:$E,5,0)</f>
        <v>#N/A</v>
      </c>
    </row>
    <row r="463" spans="36:52" ht="15" customHeight="1">
      <c r="AJ463" s="1030">
        <f t="shared" si="28"/>
        <v>0</v>
      </c>
      <c r="AK463" s="1030">
        <f t="shared" si="28"/>
        <v>0</v>
      </c>
      <c r="AL463" s="1030" t="str">
        <f>IFERROR(INDEX(G463:R463,1,MATCH(Parametres!$B$3,G$1:R$1,0)-1)*IF(OR(F463="L",F463="S",F463="I"),-1,1),"")</f>
        <v/>
      </c>
      <c r="AM463" s="1030" t="e">
        <f t="shared" si="29"/>
        <v>#N/A</v>
      </c>
      <c r="AN463" s="1030" t="e">
        <f>INDEX(G463:R463,1,MATCH(Parametres!$B$3,G$1:R$1,0))*IF(OR(F463="L",F463="S",F463="I"),-1,1)</f>
        <v>#N/A</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t="str">
        <f>IFERROR(INDEX(V463:AG463,1,MATCH(Parametres!$B$3,V$1:AG$1,0)-1)*IF(OR(C463="L",C463="S",C463="I"),-1,1),"")</f>
        <v/>
      </c>
      <c r="AW463" s="1030" t="e">
        <f t="shared" si="31"/>
        <v>#N/A</v>
      </c>
      <c r="AX463" s="1030" t="e">
        <f>INDEX(V463:AG463,1,MATCH(Parametres!$B$3,V$1:AG$1,0))*IF(OR(C463="L",C463="S",C463="I"),-1,1)</f>
        <v>#N/A</v>
      </c>
      <c r="AY463" s="598" t="s">
        <v>337</v>
      </c>
      <c r="AZ463" s="598" t="e">
        <f>+VLOOKUP($AJ463,Data_Validation!$A:$E,5,0)</f>
        <v>#N/A</v>
      </c>
    </row>
    <row r="464" spans="36:52" ht="15" customHeight="1">
      <c r="AJ464" s="1030">
        <f t="shared" si="28"/>
        <v>0</v>
      </c>
      <c r="AK464" s="1030">
        <f t="shared" si="28"/>
        <v>0</v>
      </c>
      <c r="AL464" s="1030" t="str">
        <f>IFERROR(INDEX(G464:R464,1,MATCH(Parametres!$B$3,G$1:R$1,0)-1)*IF(OR(F464="L",F464="S",F464="I"),-1,1),"")</f>
        <v/>
      </c>
      <c r="AM464" s="1030" t="e">
        <f t="shared" si="29"/>
        <v>#N/A</v>
      </c>
      <c r="AN464" s="1030" t="e">
        <f>INDEX(G464:R464,1,MATCH(Parametres!$B$3,G$1:R$1,0))*IF(OR(F464="L",F464="S",F464="I"),-1,1)</f>
        <v>#N/A</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t="str">
        <f>IFERROR(INDEX(V464:AG464,1,MATCH(Parametres!$B$3,V$1:AG$1,0)-1)*IF(OR(C464="L",C464="S",C464="I"),-1,1),"")</f>
        <v/>
      </c>
      <c r="AW464" s="1030" t="e">
        <f t="shared" si="31"/>
        <v>#N/A</v>
      </c>
      <c r="AX464" s="1030" t="e">
        <f>INDEX(V464:AG464,1,MATCH(Parametres!$B$3,V$1:AG$1,0))*IF(OR(C464="L",C464="S",C464="I"),-1,1)</f>
        <v>#N/A</v>
      </c>
      <c r="AY464" s="598" t="s">
        <v>337</v>
      </c>
      <c r="AZ464" s="598" t="e">
        <f>+VLOOKUP($AJ464,Data_Validation!$A:$E,5,0)</f>
        <v>#N/A</v>
      </c>
    </row>
    <row r="465" spans="36:52" ht="15" customHeight="1">
      <c r="AJ465" s="1030">
        <f t="shared" si="28"/>
        <v>0</v>
      </c>
      <c r="AK465" s="1030">
        <f t="shared" si="28"/>
        <v>0</v>
      </c>
      <c r="AL465" s="1030" t="str">
        <f>IFERROR(INDEX(G465:R465,1,MATCH(Parametres!$B$3,G$1:R$1,0)-1)*IF(OR(F465="L",F465="S",F465="I"),-1,1),"")</f>
        <v/>
      </c>
      <c r="AM465" s="1030" t="e">
        <f t="shared" si="29"/>
        <v>#N/A</v>
      </c>
      <c r="AN465" s="1030" t="e">
        <f>INDEX(G465:R465,1,MATCH(Parametres!$B$3,G$1:R$1,0))*IF(OR(F465="L",F465="S",F465="I"),-1,1)</f>
        <v>#N/A</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t="str">
        <f>IFERROR(INDEX(V465:AG465,1,MATCH(Parametres!$B$3,V$1:AG$1,0)-1)*IF(OR(C465="L",C465="S",C465="I"),-1,1),"")</f>
        <v/>
      </c>
      <c r="AW465" s="1030" t="e">
        <f t="shared" si="31"/>
        <v>#N/A</v>
      </c>
      <c r="AX465" s="1030" t="e">
        <f>INDEX(V465:AG465,1,MATCH(Parametres!$B$3,V$1:AG$1,0))*IF(OR(C465="L",C465="S",C465="I"),-1,1)</f>
        <v>#N/A</v>
      </c>
      <c r="AY465" s="598" t="s">
        <v>337</v>
      </c>
      <c r="AZ465" s="598" t="e">
        <f>+VLOOKUP($AJ465,Data_Validation!$A:$E,5,0)</f>
        <v>#N/A</v>
      </c>
    </row>
    <row r="466" spans="36:52" ht="15" customHeight="1">
      <c r="AJ466" s="1030">
        <f t="shared" si="28"/>
        <v>0</v>
      </c>
      <c r="AK466" s="1030">
        <f t="shared" si="28"/>
        <v>0</v>
      </c>
      <c r="AL466" s="1030" t="str">
        <f>IFERROR(INDEX(G466:R466,1,MATCH(Parametres!$B$3,G$1:R$1,0)-1)*IF(OR(F466="L",F466="S",F466="I"),-1,1),"")</f>
        <v/>
      </c>
      <c r="AM466" s="1030" t="e">
        <f t="shared" si="29"/>
        <v>#N/A</v>
      </c>
      <c r="AN466" s="1030" t="e">
        <f>INDEX(G466:R466,1,MATCH(Parametres!$B$3,G$1:R$1,0))*IF(OR(F466="L",F466="S",F466="I"),-1,1)</f>
        <v>#N/A</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t="str">
        <f>IFERROR(INDEX(V466:AG466,1,MATCH(Parametres!$B$3,V$1:AG$1,0)-1)*IF(OR(C466="L",C466="S",C466="I"),-1,1),"")</f>
        <v/>
      </c>
      <c r="AW466" s="1030" t="e">
        <f t="shared" si="31"/>
        <v>#N/A</v>
      </c>
      <c r="AX466" s="1030" t="e">
        <f>INDEX(V466:AG466,1,MATCH(Parametres!$B$3,V$1:AG$1,0))*IF(OR(C466="L",C466="S",C466="I"),-1,1)</f>
        <v>#N/A</v>
      </c>
      <c r="AY466" s="598" t="s">
        <v>337</v>
      </c>
      <c r="AZ466" s="598" t="e">
        <f>+VLOOKUP($AJ466,Data_Validation!$A:$E,5,0)</f>
        <v>#N/A</v>
      </c>
    </row>
    <row r="467" spans="36:52" ht="15" customHeight="1">
      <c r="AJ467" s="1030">
        <f t="shared" si="28"/>
        <v>0</v>
      </c>
      <c r="AK467" s="1030">
        <f t="shared" si="28"/>
        <v>0</v>
      </c>
      <c r="AL467" s="1030" t="str">
        <f>IFERROR(INDEX(G467:R467,1,MATCH(Parametres!$B$3,G$1:R$1,0)-1)*IF(OR(F467="L",F467="S",F467="I"),-1,1),"")</f>
        <v/>
      </c>
      <c r="AM467" s="1030" t="e">
        <f t="shared" si="29"/>
        <v>#N/A</v>
      </c>
      <c r="AN467" s="1030" t="e">
        <f>INDEX(G467:R467,1,MATCH(Parametres!$B$3,G$1:R$1,0))*IF(OR(F467="L",F467="S",F467="I"),-1,1)</f>
        <v>#N/A</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t="str">
        <f>IFERROR(INDEX(V467:AG467,1,MATCH(Parametres!$B$3,V$1:AG$1,0)-1)*IF(OR(C467="L",C467="S",C467="I"),-1,1),"")</f>
        <v/>
      </c>
      <c r="AW467" s="1030" t="e">
        <f t="shared" si="31"/>
        <v>#N/A</v>
      </c>
      <c r="AX467" s="1030" t="e">
        <f>INDEX(V467:AG467,1,MATCH(Parametres!$B$3,V$1:AG$1,0))*IF(OR(C467="L",C467="S",C467="I"),-1,1)</f>
        <v>#N/A</v>
      </c>
      <c r="AY467" s="598" t="s">
        <v>337</v>
      </c>
      <c r="AZ467" s="598" t="e">
        <f>+VLOOKUP($AJ467,Data_Validation!$A:$E,5,0)</f>
        <v>#N/A</v>
      </c>
    </row>
    <row r="468" spans="36:52" ht="15" customHeight="1">
      <c r="AJ468" s="1030">
        <f t="shared" ref="AJ468:AK531" si="32">C468</f>
        <v>0</v>
      </c>
      <c r="AK468" s="1030">
        <f t="shared" si="32"/>
        <v>0</v>
      </c>
      <c r="AL468" s="1030" t="str">
        <f>IFERROR(INDEX(G468:R468,1,MATCH(Parametres!$B$3,G$1:R$1,0)-1)*IF(OR(F468="L",F468="S",F468="I"),-1,1),"")</f>
        <v/>
      </c>
      <c r="AM468" s="1030" t="e">
        <f t="shared" si="29"/>
        <v>#N/A</v>
      </c>
      <c r="AN468" s="1030" t="e">
        <f>INDEX(G468:R468,1,MATCH(Parametres!$B$3,G$1:R$1,0))*IF(OR(F468="L",F468="S",F468="I"),-1,1)</f>
        <v>#N/A</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t="str">
        <f>IFERROR(INDEX(V468:AG468,1,MATCH(Parametres!$B$3,V$1:AG$1,0)-1)*IF(OR(C468="L",C468="S",C468="I"),-1,1),"")</f>
        <v/>
      </c>
      <c r="AW468" s="1030" t="e">
        <f t="shared" si="31"/>
        <v>#N/A</v>
      </c>
      <c r="AX468" s="1030" t="e">
        <f>INDEX(V468:AG468,1,MATCH(Parametres!$B$3,V$1:AG$1,0))*IF(OR(C468="L",C468="S",C468="I"),-1,1)</f>
        <v>#N/A</v>
      </c>
      <c r="AY468" s="598" t="s">
        <v>337</v>
      </c>
      <c r="AZ468" s="598" t="e">
        <f>+VLOOKUP($AJ468,Data_Validation!$A:$E,5,0)</f>
        <v>#N/A</v>
      </c>
    </row>
    <row r="469" spans="36:52" ht="15" customHeight="1">
      <c r="AJ469" s="1030">
        <f t="shared" si="32"/>
        <v>0</v>
      </c>
      <c r="AK469" s="1030">
        <f t="shared" si="32"/>
        <v>0</v>
      </c>
      <c r="AL469" s="1030" t="str">
        <f>IFERROR(INDEX(G469:R469,1,MATCH(Parametres!$B$3,G$1:R$1,0)-1)*IF(OR(F469="L",F469="S",F469="I"),-1,1),"")</f>
        <v/>
      </c>
      <c r="AM469" s="1030" t="e">
        <f t="shared" si="29"/>
        <v>#N/A</v>
      </c>
      <c r="AN469" s="1030" t="e">
        <f>INDEX(G469:R469,1,MATCH(Parametres!$B$3,G$1:R$1,0))*IF(OR(F469="L",F469="S",F469="I"),-1,1)</f>
        <v>#N/A</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t="str">
        <f>IFERROR(INDEX(V469:AG469,1,MATCH(Parametres!$B$3,V$1:AG$1,0)-1)*IF(OR(C469="L",C469="S",C469="I"),-1,1),"")</f>
        <v/>
      </c>
      <c r="AW469" s="1030" t="e">
        <f t="shared" si="31"/>
        <v>#N/A</v>
      </c>
      <c r="AX469" s="1030" t="e">
        <f>INDEX(V469:AG469,1,MATCH(Parametres!$B$3,V$1:AG$1,0))*IF(OR(C469="L",C469="S",C469="I"),-1,1)</f>
        <v>#N/A</v>
      </c>
      <c r="AY469" s="598" t="s">
        <v>337</v>
      </c>
      <c r="AZ469" s="598" t="e">
        <f>+VLOOKUP($AJ469,Data_Validation!$A:$E,5,0)</f>
        <v>#N/A</v>
      </c>
    </row>
    <row r="470" spans="36:52" ht="15" customHeight="1">
      <c r="AJ470" s="1030">
        <f t="shared" si="32"/>
        <v>0</v>
      </c>
      <c r="AK470" s="1030">
        <f t="shared" si="32"/>
        <v>0</v>
      </c>
      <c r="AL470" s="1030" t="str">
        <f>IFERROR(INDEX(G470:R470,1,MATCH(Parametres!$B$3,G$1:R$1,0)-1)*IF(OR(F470="L",F470="S",F470="I"),-1,1),"")</f>
        <v/>
      </c>
      <c r="AM470" s="1030" t="e">
        <f t="shared" si="29"/>
        <v>#N/A</v>
      </c>
      <c r="AN470" s="1030" t="e">
        <f>INDEX(G470:R470,1,MATCH(Parametres!$B$3,G$1:R$1,0))*IF(OR(F470="L",F470="S",F470="I"),-1,1)</f>
        <v>#N/A</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t="str">
        <f>IFERROR(INDEX(V470:AG470,1,MATCH(Parametres!$B$3,V$1:AG$1,0)-1)*IF(OR(C470="L",C470="S",C470="I"),-1,1),"")</f>
        <v/>
      </c>
      <c r="AW470" s="1030" t="e">
        <f t="shared" si="31"/>
        <v>#N/A</v>
      </c>
      <c r="AX470" s="1030" t="e">
        <f>INDEX(V470:AG470,1,MATCH(Parametres!$B$3,V$1:AG$1,0))*IF(OR(C470="L",C470="S",C470="I"),-1,1)</f>
        <v>#N/A</v>
      </c>
      <c r="AY470" s="598" t="s">
        <v>337</v>
      </c>
      <c r="AZ470" s="598" t="e">
        <f>+VLOOKUP($AJ470,Data_Validation!$A:$E,5,0)</f>
        <v>#N/A</v>
      </c>
    </row>
    <row r="471" spans="36:52" ht="15" customHeight="1">
      <c r="AJ471" s="1030">
        <f t="shared" si="32"/>
        <v>0</v>
      </c>
      <c r="AK471" s="1030">
        <f t="shared" si="32"/>
        <v>0</v>
      </c>
      <c r="AL471" s="1030" t="str">
        <f>IFERROR(INDEX(G471:R471,1,MATCH(Parametres!$B$3,G$1:R$1,0)-1)*IF(OR(F471="L",F471="S",F471="I"),-1,1),"")</f>
        <v/>
      </c>
      <c r="AM471" s="1030" t="e">
        <f t="shared" si="29"/>
        <v>#N/A</v>
      </c>
      <c r="AN471" s="1030" t="e">
        <f>INDEX(G471:R471,1,MATCH(Parametres!$B$3,G$1:R$1,0))*IF(OR(F471="L",F471="S",F471="I"),-1,1)</f>
        <v>#N/A</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t="str">
        <f>IFERROR(INDEX(V471:AG471,1,MATCH(Parametres!$B$3,V$1:AG$1,0)-1)*IF(OR(C471="L",C471="S",C471="I"),-1,1),"")</f>
        <v/>
      </c>
      <c r="AW471" s="1030" t="e">
        <f t="shared" si="31"/>
        <v>#N/A</v>
      </c>
      <c r="AX471" s="1030" t="e">
        <f>INDEX(V471:AG471,1,MATCH(Parametres!$B$3,V$1:AG$1,0))*IF(OR(C471="L",C471="S",C471="I"),-1,1)</f>
        <v>#N/A</v>
      </c>
      <c r="AY471" s="598" t="s">
        <v>337</v>
      </c>
      <c r="AZ471" s="598" t="e">
        <f>+VLOOKUP($AJ471,Data_Validation!$A:$E,5,0)</f>
        <v>#N/A</v>
      </c>
    </row>
    <row r="472" spans="36:52" ht="15" customHeight="1">
      <c r="AJ472" s="1030">
        <f t="shared" si="32"/>
        <v>0</v>
      </c>
      <c r="AK472" s="1030">
        <f t="shared" si="32"/>
        <v>0</v>
      </c>
      <c r="AL472" s="1030" t="str">
        <f>IFERROR(INDEX(G472:R472,1,MATCH(Parametres!$B$3,G$1:R$1,0)-1)*IF(OR(F472="L",F472="S",F472="I"),-1,1),"")</f>
        <v/>
      </c>
      <c r="AM472" s="1030" t="e">
        <f t="shared" si="29"/>
        <v>#N/A</v>
      </c>
      <c r="AN472" s="1030" t="e">
        <f>INDEX(G472:R472,1,MATCH(Parametres!$B$3,G$1:R$1,0))*IF(OR(F472="L",F472="S",F472="I"),-1,1)</f>
        <v>#N/A</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t="str">
        <f>IFERROR(INDEX(V472:AG472,1,MATCH(Parametres!$B$3,V$1:AG$1,0)-1)*IF(OR(C472="L",C472="S",C472="I"),-1,1),"")</f>
        <v/>
      </c>
      <c r="AW472" s="1030" t="e">
        <f t="shared" si="31"/>
        <v>#N/A</v>
      </c>
      <c r="AX472" s="1030" t="e">
        <f>INDEX(V472:AG472,1,MATCH(Parametres!$B$3,V$1:AG$1,0))*IF(OR(C472="L",C472="S",C472="I"),-1,1)</f>
        <v>#N/A</v>
      </c>
      <c r="AY472" s="598" t="s">
        <v>337</v>
      </c>
      <c r="AZ472" s="598" t="e">
        <f>+VLOOKUP($AJ472,Data_Validation!$A:$E,5,0)</f>
        <v>#N/A</v>
      </c>
    </row>
    <row r="473" spans="36:52" ht="15" customHeight="1">
      <c r="AJ473" s="1030">
        <f t="shared" si="32"/>
        <v>0</v>
      </c>
      <c r="AK473" s="1030">
        <f t="shared" si="32"/>
        <v>0</v>
      </c>
      <c r="AL473" s="1030" t="str">
        <f>IFERROR(INDEX(G473:R473,1,MATCH(Parametres!$B$3,G$1:R$1,0)-1)*IF(OR(F473="L",F473="S",F473="I"),-1,1),"")</f>
        <v/>
      </c>
      <c r="AM473" s="1030" t="e">
        <f t="shared" si="29"/>
        <v>#N/A</v>
      </c>
      <c r="AN473" s="1030" t="e">
        <f>INDEX(G473:R473,1,MATCH(Parametres!$B$3,G$1:R$1,0))*IF(OR(F473="L",F473="S",F473="I"),-1,1)</f>
        <v>#N/A</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t="str">
        <f>IFERROR(INDEX(V473:AG473,1,MATCH(Parametres!$B$3,V$1:AG$1,0)-1)*IF(OR(C473="L",C473="S",C473="I"),-1,1),"")</f>
        <v/>
      </c>
      <c r="AW473" s="1030" t="e">
        <f t="shared" si="31"/>
        <v>#N/A</v>
      </c>
      <c r="AX473" s="1030" t="e">
        <f>INDEX(V473:AG473,1,MATCH(Parametres!$B$3,V$1:AG$1,0))*IF(OR(C473="L",C473="S",C473="I"),-1,1)</f>
        <v>#N/A</v>
      </c>
      <c r="AY473" s="598" t="s">
        <v>337</v>
      </c>
      <c r="AZ473" s="598" t="e">
        <f>+VLOOKUP($AJ473,Data_Validation!$A:$E,5,0)</f>
        <v>#N/A</v>
      </c>
    </row>
    <row r="474" spans="36:52" ht="15" customHeight="1">
      <c r="AJ474" s="1030">
        <f t="shared" si="32"/>
        <v>0</v>
      </c>
      <c r="AK474" s="1030">
        <f t="shared" si="32"/>
        <v>0</v>
      </c>
      <c r="AL474" s="1030" t="str">
        <f>IFERROR(INDEX(G474:R474,1,MATCH(Parametres!$B$3,G$1:R$1,0)-1)*IF(OR(F474="L",F474="S",F474="I"),-1,1),"")</f>
        <v/>
      </c>
      <c r="AM474" s="1030" t="e">
        <f t="shared" si="29"/>
        <v>#N/A</v>
      </c>
      <c r="AN474" s="1030" t="e">
        <f>INDEX(G474:R474,1,MATCH(Parametres!$B$3,G$1:R$1,0))*IF(OR(F474="L",F474="S",F474="I"),-1,1)</f>
        <v>#N/A</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t="str">
        <f>IFERROR(INDEX(V474:AG474,1,MATCH(Parametres!$B$3,V$1:AG$1,0)-1)*IF(OR(C474="L",C474="S",C474="I"),-1,1),"")</f>
        <v/>
      </c>
      <c r="AW474" s="1030" t="e">
        <f t="shared" si="31"/>
        <v>#N/A</v>
      </c>
      <c r="AX474" s="1030" t="e">
        <f>INDEX(V474:AG474,1,MATCH(Parametres!$B$3,V$1:AG$1,0))*IF(OR(C474="L",C474="S",C474="I"),-1,1)</f>
        <v>#N/A</v>
      </c>
      <c r="AY474" s="598" t="s">
        <v>337</v>
      </c>
      <c r="AZ474" s="598" t="e">
        <f>+VLOOKUP($AJ474,Data_Validation!$A:$E,5,0)</f>
        <v>#N/A</v>
      </c>
    </row>
    <row r="475" spans="36:52" ht="15" customHeight="1">
      <c r="AJ475" s="1030">
        <f t="shared" si="32"/>
        <v>0</v>
      </c>
      <c r="AK475" s="1030">
        <f t="shared" si="32"/>
        <v>0</v>
      </c>
      <c r="AL475" s="1030" t="str">
        <f>IFERROR(INDEX(G475:R475,1,MATCH(Parametres!$B$3,G$1:R$1,0)-1)*IF(OR(F475="L",F475="S",F475="I"),-1,1),"")</f>
        <v/>
      </c>
      <c r="AM475" s="1030" t="e">
        <f t="shared" si="29"/>
        <v>#N/A</v>
      </c>
      <c r="AN475" s="1030" t="e">
        <f>INDEX(G475:R475,1,MATCH(Parametres!$B$3,G$1:R$1,0))*IF(OR(F475="L",F475="S",F475="I"),-1,1)</f>
        <v>#N/A</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t="str">
        <f>IFERROR(INDEX(V475:AG475,1,MATCH(Parametres!$B$3,V$1:AG$1,0)-1)*IF(OR(C475="L",C475="S",C475="I"),-1,1),"")</f>
        <v/>
      </c>
      <c r="AW475" s="1030" t="e">
        <f t="shared" si="31"/>
        <v>#N/A</v>
      </c>
      <c r="AX475" s="1030" t="e">
        <f>INDEX(V475:AG475,1,MATCH(Parametres!$B$3,V$1:AG$1,0))*IF(OR(C475="L",C475="S",C475="I"),-1,1)</f>
        <v>#N/A</v>
      </c>
      <c r="AY475" s="598" t="s">
        <v>337</v>
      </c>
      <c r="AZ475" s="598" t="e">
        <f>+VLOOKUP($AJ475,Data_Validation!$A:$E,5,0)</f>
        <v>#N/A</v>
      </c>
    </row>
    <row r="476" spans="36:52" ht="15" customHeight="1">
      <c r="AJ476" s="1030">
        <f t="shared" si="32"/>
        <v>0</v>
      </c>
      <c r="AK476" s="1030">
        <f t="shared" si="32"/>
        <v>0</v>
      </c>
      <c r="AL476" s="1030" t="str">
        <f>IFERROR(INDEX(G476:R476,1,MATCH(Parametres!$B$3,G$1:R$1,0)-1)*IF(OR(F476="L",F476="S",F476="I"),-1,1),"")</f>
        <v/>
      </c>
      <c r="AM476" s="1030" t="e">
        <f t="shared" si="29"/>
        <v>#N/A</v>
      </c>
      <c r="AN476" s="1030" t="e">
        <f>INDEX(G476:R476,1,MATCH(Parametres!$B$3,G$1:R$1,0))*IF(OR(F476="L",F476="S",F476="I"),-1,1)</f>
        <v>#N/A</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t="str">
        <f>IFERROR(INDEX(V476:AG476,1,MATCH(Parametres!$B$3,V$1:AG$1,0)-1)*IF(OR(C476="L",C476="S",C476="I"),-1,1),"")</f>
        <v/>
      </c>
      <c r="AW476" s="1030" t="e">
        <f t="shared" si="31"/>
        <v>#N/A</v>
      </c>
      <c r="AX476" s="1030" t="e">
        <f>INDEX(V476:AG476,1,MATCH(Parametres!$B$3,V$1:AG$1,0))*IF(OR(C476="L",C476="S",C476="I"),-1,1)</f>
        <v>#N/A</v>
      </c>
      <c r="AY476" s="598" t="s">
        <v>337</v>
      </c>
      <c r="AZ476" s="598" t="e">
        <f>+VLOOKUP($AJ476,Data_Validation!$A:$E,5,0)</f>
        <v>#N/A</v>
      </c>
    </row>
    <row r="477" spans="36:52" ht="15" customHeight="1">
      <c r="AJ477" s="1030">
        <f t="shared" si="32"/>
        <v>0</v>
      </c>
      <c r="AK477" s="1030">
        <f t="shared" si="32"/>
        <v>0</v>
      </c>
      <c r="AL477" s="1030" t="str">
        <f>IFERROR(INDEX(G477:R477,1,MATCH(Parametres!$B$3,G$1:R$1,0)-1)*IF(OR(F477="L",F477="S",F477="I"),-1,1),"")</f>
        <v/>
      </c>
      <c r="AM477" s="1030" t="e">
        <f t="shared" si="29"/>
        <v>#N/A</v>
      </c>
      <c r="AN477" s="1030" t="e">
        <f>INDEX(G477:R477,1,MATCH(Parametres!$B$3,G$1:R$1,0))*IF(OR(F477="L",F477="S",F477="I"),-1,1)</f>
        <v>#N/A</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t="str">
        <f>IFERROR(INDEX(V477:AG477,1,MATCH(Parametres!$B$3,V$1:AG$1,0)-1)*IF(OR(C477="L",C477="S",C477="I"),-1,1),"")</f>
        <v/>
      </c>
      <c r="AW477" s="1030" t="e">
        <f t="shared" si="31"/>
        <v>#N/A</v>
      </c>
      <c r="AX477" s="1030" t="e">
        <f>INDEX(V477:AG477,1,MATCH(Parametres!$B$3,V$1:AG$1,0))*IF(OR(C477="L",C477="S",C477="I"),-1,1)</f>
        <v>#N/A</v>
      </c>
      <c r="AY477" s="598" t="s">
        <v>337</v>
      </c>
      <c r="AZ477" s="598" t="e">
        <f>+VLOOKUP($AJ477,Data_Validation!$A:$E,5,0)</f>
        <v>#N/A</v>
      </c>
    </row>
    <row r="478" spans="36:52" ht="15" customHeight="1">
      <c r="AJ478" s="1030">
        <f t="shared" si="32"/>
        <v>0</v>
      </c>
      <c r="AK478" s="1030">
        <f t="shared" si="32"/>
        <v>0</v>
      </c>
      <c r="AL478" s="1030" t="str">
        <f>IFERROR(INDEX(G478:R478,1,MATCH(Parametres!$B$3,G$1:R$1,0)-1)*IF(OR(F478="L",F478="S",F478="I"),-1,1),"")</f>
        <v/>
      </c>
      <c r="AM478" s="1030" t="e">
        <f t="shared" si="29"/>
        <v>#N/A</v>
      </c>
      <c r="AN478" s="1030" t="e">
        <f>INDEX(G478:R478,1,MATCH(Parametres!$B$3,G$1:R$1,0))*IF(OR(F478="L",F478="S",F478="I"),-1,1)</f>
        <v>#N/A</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t="str">
        <f>IFERROR(INDEX(V478:AG478,1,MATCH(Parametres!$B$3,V$1:AG$1,0)-1)*IF(OR(C478="L",C478="S",C478="I"),-1,1),"")</f>
        <v/>
      </c>
      <c r="AW478" s="1030" t="e">
        <f t="shared" si="31"/>
        <v>#N/A</v>
      </c>
      <c r="AX478" s="1030" t="e">
        <f>INDEX(V478:AG478,1,MATCH(Parametres!$B$3,V$1:AG$1,0))*IF(OR(C478="L",C478="S",C478="I"),-1,1)</f>
        <v>#N/A</v>
      </c>
      <c r="AY478" s="598" t="s">
        <v>337</v>
      </c>
      <c r="AZ478" s="598" t="e">
        <f>+VLOOKUP($AJ478,Data_Validation!$A:$E,5,0)</f>
        <v>#N/A</v>
      </c>
    </row>
    <row r="479" spans="36:52" ht="15" customHeight="1">
      <c r="AJ479" s="1030">
        <f t="shared" si="32"/>
        <v>0</v>
      </c>
      <c r="AK479" s="1030">
        <f t="shared" si="32"/>
        <v>0</v>
      </c>
      <c r="AL479" s="1030" t="str">
        <f>IFERROR(INDEX(G479:R479,1,MATCH(Parametres!$B$3,G$1:R$1,0)-1)*IF(OR(F479="L",F479="S",F479="I"),-1,1),"")</f>
        <v/>
      </c>
      <c r="AM479" s="1030" t="e">
        <f t="shared" si="29"/>
        <v>#N/A</v>
      </c>
      <c r="AN479" s="1030" t="e">
        <f>INDEX(G479:R479,1,MATCH(Parametres!$B$3,G$1:R$1,0))*IF(OR(F479="L",F479="S",F479="I"),-1,1)</f>
        <v>#N/A</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t="str">
        <f>IFERROR(INDEX(V479:AG479,1,MATCH(Parametres!$B$3,V$1:AG$1,0)-1)*IF(OR(C479="L",C479="S",C479="I"),-1,1),"")</f>
        <v/>
      </c>
      <c r="AW479" s="1030" t="e">
        <f t="shared" si="31"/>
        <v>#N/A</v>
      </c>
      <c r="AX479" s="1030" t="e">
        <f>INDEX(V479:AG479,1,MATCH(Parametres!$B$3,V$1:AG$1,0))*IF(OR(C479="L",C479="S",C479="I"),-1,1)</f>
        <v>#N/A</v>
      </c>
      <c r="AY479" s="598" t="s">
        <v>337</v>
      </c>
      <c r="AZ479" s="598" t="e">
        <f>+VLOOKUP($AJ479,Data_Validation!$A:$E,5,0)</f>
        <v>#N/A</v>
      </c>
    </row>
    <row r="480" spans="36:52" ht="15" customHeight="1">
      <c r="AJ480" s="1030">
        <f t="shared" si="32"/>
        <v>0</v>
      </c>
      <c r="AK480" s="1030">
        <f t="shared" si="32"/>
        <v>0</v>
      </c>
      <c r="AL480" s="1030" t="str">
        <f>IFERROR(INDEX(G480:R480,1,MATCH(Parametres!$B$3,G$1:R$1,0)-1)*IF(OR(F480="L",F480="S",F480="I"),-1,1),"")</f>
        <v/>
      </c>
      <c r="AM480" s="1030" t="e">
        <f t="shared" si="29"/>
        <v>#N/A</v>
      </c>
      <c r="AN480" s="1030" t="e">
        <f>INDEX(G480:R480,1,MATCH(Parametres!$B$3,G$1:R$1,0))*IF(OR(F480="L",F480="S",F480="I"),-1,1)</f>
        <v>#N/A</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t="str">
        <f>IFERROR(INDEX(V480:AG480,1,MATCH(Parametres!$B$3,V$1:AG$1,0)-1)*IF(OR(C480="L",C480="S",C480="I"),-1,1),"")</f>
        <v/>
      </c>
      <c r="AW480" s="1030" t="e">
        <f t="shared" si="31"/>
        <v>#N/A</v>
      </c>
      <c r="AX480" s="1030" t="e">
        <f>INDEX(V480:AG480,1,MATCH(Parametres!$B$3,V$1:AG$1,0))*IF(OR(C480="L",C480="S",C480="I"),-1,1)</f>
        <v>#N/A</v>
      </c>
      <c r="AY480" s="598" t="s">
        <v>337</v>
      </c>
      <c r="AZ480" s="598" t="e">
        <f>+VLOOKUP($AJ480,Data_Validation!$A:$E,5,0)</f>
        <v>#N/A</v>
      </c>
    </row>
    <row r="481" spans="36:52" ht="15" customHeight="1">
      <c r="AJ481" s="1030">
        <f t="shared" si="32"/>
        <v>0</v>
      </c>
      <c r="AK481" s="1030">
        <f t="shared" si="32"/>
        <v>0</v>
      </c>
      <c r="AL481" s="1030" t="str">
        <f>IFERROR(INDEX(G481:R481,1,MATCH(Parametres!$B$3,G$1:R$1,0)-1)*IF(OR(F481="L",F481="S",F481="I"),-1,1),"")</f>
        <v/>
      </c>
      <c r="AM481" s="1030" t="e">
        <f t="shared" si="29"/>
        <v>#N/A</v>
      </c>
      <c r="AN481" s="1030" t="e">
        <f>INDEX(G481:R481,1,MATCH(Parametres!$B$3,G$1:R$1,0))*IF(OR(F481="L",F481="S",F481="I"),-1,1)</f>
        <v>#N/A</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t="str">
        <f>IFERROR(INDEX(V481:AG481,1,MATCH(Parametres!$B$3,V$1:AG$1,0)-1)*IF(OR(C481="L",C481="S",C481="I"),-1,1),"")</f>
        <v/>
      </c>
      <c r="AW481" s="1030" t="e">
        <f t="shared" si="31"/>
        <v>#N/A</v>
      </c>
      <c r="AX481" s="1030" t="e">
        <f>INDEX(V481:AG481,1,MATCH(Parametres!$B$3,V$1:AG$1,0))*IF(OR(C481="L",C481="S",C481="I"),-1,1)</f>
        <v>#N/A</v>
      </c>
      <c r="AY481" s="598" t="s">
        <v>337</v>
      </c>
      <c r="AZ481" s="598" t="e">
        <f>+VLOOKUP($AJ481,Data_Validation!$A:$E,5,0)</f>
        <v>#N/A</v>
      </c>
    </row>
    <row r="482" spans="36:52" ht="15" customHeight="1">
      <c r="AJ482" s="1030">
        <f t="shared" si="32"/>
        <v>0</v>
      </c>
      <c r="AK482" s="1030">
        <f t="shared" si="32"/>
        <v>0</v>
      </c>
      <c r="AL482" s="1030" t="str">
        <f>IFERROR(INDEX(G482:R482,1,MATCH(Parametres!$B$3,G$1:R$1,0)-1)*IF(OR(F482="L",F482="S",F482="I"),-1,1),"")</f>
        <v/>
      </c>
      <c r="AM482" s="1030" t="e">
        <f t="shared" si="29"/>
        <v>#N/A</v>
      </c>
      <c r="AN482" s="1030" t="e">
        <f>INDEX(G482:R482,1,MATCH(Parametres!$B$3,G$1:R$1,0))*IF(OR(F482="L",F482="S",F482="I"),-1,1)</f>
        <v>#N/A</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t="str">
        <f>IFERROR(INDEX(V482:AG482,1,MATCH(Parametres!$B$3,V$1:AG$1,0)-1)*IF(OR(C482="L",C482="S",C482="I"),-1,1),"")</f>
        <v/>
      </c>
      <c r="AW482" s="1030" t="e">
        <f t="shared" si="31"/>
        <v>#N/A</v>
      </c>
      <c r="AX482" s="1030" t="e">
        <f>INDEX(V482:AG482,1,MATCH(Parametres!$B$3,V$1:AG$1,0))*IF(OR(C482="L",C482="S",C482="I"),-1,1)</f>
        <v>#N/A</v>
      </c>
      <c r="AY482" s="598" t="s">
        <v>337</v>
      </c>
      <c r="AZ482" s="598" t="e">
        <f>+VLOOKUP($AJ482,Data_Validation!$A:$E,5,0)</f>
        <v>#N/A</v>
      </c>
    </row>
    <row r="483" spans="36:52" ht="15" customHeight="1">
      <c r="AJ483" s="1030">
        <f t="shared" si="32"/>
        <v>0</v>
      </c>
      <c r="AK483" s="1030">
        <f t="shared" si="32"/>
        <v>0</v>
      </c>
      <c r="AL483" s="1030" t="str">
        <f>IFERROR(INDEX(G483:R483,1,MATCH(Parametres!$B$3,G$1:R$1,0)-1)*IF(OR(F483="L",F483="S",F483="I"),-1,1),"")</f>
        <v/>
      </c>
      <c r="AM483" s="1030" t="e">
        <f t="shared" si="29"/>
        <v>#N/A</v>
      </c>
      <c r="AN483" s="1030" t="e">
        <f>INDEX(G483:R483,1,MATCH(Parametres!$B$3,G$1:R$1,0))*IF(OR(F483="L",F483="S",F483="I"),-1,1)</f>
        <v>#N/A</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t="str">
        <f>IFERROR(INDEX(V483:AG483,1,MATCH(Parametres!$B$3,V$1:AG$1,0)-1)*IF(OR(C483="L",C483="S",C483="I"),-1,1),"")</f>
        <v/>
      </c>
      <c r="AW483" s="1030" t="e">
        <f t="shared" si="31"/>
        <v>#N/A</v>
      </c>
      <c r="AX483" s="1030" t="e">
        <f>INDEX(V483:AG483,1,MATCH(Parametres!$B$3,V$1:AG$1,0))*IF(OR(C483="L",C483="S",C483="I"),-1,1)</f>
        <v>#N/A</v>
      </c>
      <c r="AY483" s="598" t="s">
        <v>337</v>
      </c>
      <c r="AZ483" s="598" t="e">
        <f>+VLOOKUP($AJ483,Data_Validation!$A:$E,5,0)</f>
        <v>#N/A</v>
      </c>
    </row>
    <row r="484" spans="36:52" ht="15" customHeight="1">
      <c r="AJ484" s="1030">
        <f t="shared" si="32"/>
        <v>0</v>
      </c>
      <c r="AK484" s="1030">
        <f t="shared" si="32"/>
        <v>0</v>
      </c>
      <c r="AL484" s="1030" t="str">
        <f>IFERROR(INDEX(G484:R484,1,MATCH(Parametres!$B$3,G$1:R$1,0)-1)*IF(OR(F484="L",F484="S",F484="I"),-1,1),"")</f>
        <v/>
      </c>
      <c r="AM484" s="1030" t="e">
        <f t="shared" si="29"/>
        <v>#N/A</v>
      </c>
      <c r="AN484" s="1030" t="e">
        <f>INDEX(G484:R484,1,MATCH(Parametres!$B$3,G$1:R$1,0))*IF(OR(F484="L",F484="S",F484="I"),-1,1)</f>
        <v>#N/A</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t="str">
        <f>IFERROR(INDEX(V484:AG484,1,MATCH(Parametres!$B$3,V$1:AG$1,0)-1)*IF(OR(C484="L",C484="S",C484="I"),-1,1),"")</f>
        <v/>
      </c>
      <c r="AW484" s="1030" t="e">
        <f t="shared" si="31"/>
        <v>#N/A</v>
      </c>
      <c r="AX484" s="1030" t="e">
        <f>INDEX(V484:AG484,1,MATCH(Parametres!$B$3,V$1:AG$1,0))*IF(OR(C484="L",C484="S",C484="I"),-1,1)</f>
        <v>#N/A</v>
      </c>
      <c r="AY484" s="598" t="s">
        <v>337</v>
      </c>
      <c r="AZ484" s="598" t="e">
        <f>+VLOOKUP($AJ484,Data_Validation!$A:$E,5,0)</f>
        <v>#N/A</v>
      </c>
    </row>
    <row r="485" spans="36:52" ht="15" customHeight="1">
      <c r="AJ485" s="1030">
        <f t="shared" si="32"/>
        <v>0</v>
      </c>
      <c r="AK485" s="1030">
        <f t="shared" si="32"/>
        <v>0</v>
      </c>
      <c r="AL485" s="1030" t="str">
        <f>IFERROR(INDEX(G485:R485,1,MATCH(Parametres!$B$3,G$1:R$1,0)-1)*IF(OR(F485="L",F485="S",F485="I"),-1,1),"")</f>
        <v/>
      </c>
      <c r="AM485" s="1030" t="e">
        <f t="shared" si="29"/>
        <v>#N/A</v>
      </c>
      <c r="AN485" s="1030" t="e">
        <f>INDEX(G485:R485,1,MATCH(Parametres!$B$3,G$1:R$1,0))*IF(OR(F485="L",F485="S",F485="I"),-1,1)</f>
        <v>#N/A</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t="str">
        <f>IFERROR(INDEX(V485:AG485,1,MATCH(Parametres!$B$3,V$1:AG$1,0)-1)*IF(OR(C485="L",C485="S",C485="I"),-1,1),"")</f>
        <v/>
      </c>
      <c r="AW485" s="1030" t="e">
        <f t="shared" si="31"/>
        <v>#N/A</v>
      </c>
      <c r="AX485" s="1030" t="e">
        <f>INDEX(V485:AG485,1,MATCH(Parametres!$B$3,V$1:AG$1,0))*IF(OR(C485="L",C485="S",C485="I"),-1,1)</f>
        <v>#N/A</v>
      </c>
      <c r="AY485" s="598" t="s">
        <v>337</v>
      </c>
      <c r="AZ485" s="598" t="e">
        <f>+VLOOKUP($AJ485,Data_Validation!$A:$E,5,0)</f>
        <v>#N/A</v>
      </c>
    </row>
    <row r="486" spans="36:52" ht="15" customHeight="1">
      <c r="AJ486" s="1030">
        <f t="shared" si="32"/>
        <v>0</v>
      </c>
      <c r="AK486" s="1030">
        <f t="shared" si="32"/>
        <v>0</v>
      </c>
      <c r="AL486" s="1030" t="str">
        <f>IFERROR(INDEX(G486:R486,1,MATCH(Parametres!$B$3,G$1:R$1,0)-1)*IF(OR(F486="L",F486="S",F486="I"),-1,1),"")</f>
        <v/>
      </c>
      <c r="AM486" s="1030" t="e">
        <f t="shared" si="29"/>
        <v>#N/A</v>
      </c>
      <c r="AN486" s="1030" t="e">
        <f>INDEX(G486:R486,1,MATCH(Parametres!$B$3,G$1:R$1,0))*IF(OR(F486="L",F486="S",F486="I"),-1,1)</f>
        <v>#N/A</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t="str">
        <f>IFERROR(INDEX(V486:AG486,1,MATCH(Parametres!$B$3,V$1:AG$1,0)-1)*IF(OR(C486="L",C486="S",C486="I"),-1,1),"")</f>
        <v/>
      </c>
      <c r="AW486" s="1030" t="e">
        <f t="shared" si="31"/>
        <v>#N/A</v>
      </c>
      <c r="AX486" s="1030" t="e">
        <f>INDEX(V486:AG486,1,MATCH(Parametres!$B$3,V$1:AG$1,0))*IF(OR(C486="L",C486="S",C486="I"),-1,1)</f>
        <v>#N/A</v>
      </c>
      <c r="AY486" s="598" t="s">
        <v>337</v>
      </c>
      <c r="AZ486" s="598" t="e">
        <f>+VLOOKUP($AJ486,Data_Validation!$A:$E,5,0)</f>
        <v>#N/A</v>
      </c>
    </row>
    <row r="487" spans="36:52" ht="15" customHeight="1">
      <c r="AJ487" s="1030">
        <f t="shared" si="32"/>
        <v>0</v>
      </c>
      <c r="AK487" s="1030">
        <f t="shared" si="32"/>
        <v>0</v>
      </c>
      <c r="AL487" s="1030" t="str">
        <f>IFERROR(INDEX(G487:R487,1,MATCH(Parametres!$B$3,G$1:R$1,0)-1)*IF(OR(F487="L",F487="S",F487="I"),-1,1),"")</f>
        <v/>
      </c>
      <c r="AM487" s="1030" t="e">
        <f t="shared" si="29"/>
        <v>#N/A</v>
      </c>
      <c r="AN487" s="1030" t="e">
        <f>INDEX(G487:R487,1,MATCH(Parametres!$B$3,G$1:R$1,0))*IF(OR(F487="L",F487="S",F487="I"),-1,1)</f>
        <v>#N/A</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t="str">
        <f>IFERROR(INDEX(V487:AG487,1,MATCH(Parametres!$B$3,V$1:AG$1,0)-1)*IF(OR(C487="L",C487="S",C487="I"),-1,1),"")</f>
        <v/>
      </c>
      <c r="AW487" s="1030" t="e">
        <f t="shared" si="31"/>
        <v>#N/A</v>
      </c>
      <c r="AX487" s="1030" t="e">
        <f>INDEX(V487:AG487,1,MATCH(Parametres!$B$3,V$1:AG$1,0))*IF(OR(C487="L",C487="S",C487="I"),-1,1)</f>
        <v>#N/A</v>
      </c>
      <c r="AY487" s="598" t="s">
        <v>337</v>
      </c>
      <c r="AZ487" s="598" t="e">
        <f>+VLOOKUP($AJ487,Data_Validation!$A:$E,5,0)</f>
        <v>#N/A</v>
      </c>
    </row>
    <row r="488" spans="36:52" ht="15" customHeight="1">
      <c r="AJ488" s="1030">
        <f t="shared" si="32"/>
        <v>0</v>
      </c>
      <c r="AK488" s="1030">
        <f t="shared" si="32"/>
        <v>0</v>
      </c>
      <c r="AL488" s="1030" t="str">
        <f>IFERROR(INDEX(G488:R488,1,MATCH(Parametres!$B$3,G$1:R$1,0)-1)*IF(OR(F488="L",F488="S",F488="I"),-1,1),"")</f>
        <v/>
      </c>
      <c r="AM488" s="1030" t="e">
        <f t="shared" si="29"/>
        <v>#N/A</v>
      </c>
      <c r="AN488" s="1030" t="e">
        <f>INDEX(G488:R488,1,MATCH(Parametres!$B$3,G$1:R$1,0))*IF(OR(F488="L",F488="S",F488="I"),-1,1)</f>
        <v>#N/A</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t="str">
        <f>IFERROR(INDEX(V488:AG488,1,MATCH(Parametres!$B$3,V$1:AG$1,0)-1)*IF(OR(C488="L",C488="S",C488="I"),-1,1),"")</f>
        <v/>
      </c>
      <c r="AW488" s="1030" t="e">
        <f t="shared" si="31"/>
        <v>#N/A</v>
      </c>
      <c r="AX488" s="1030" t="e">
        <f>INDEX(V488:AG488,1,MATCH(Parametres!$B$3,V$1:AG$1,0))*IF(OR(C488="L",C488="S",C488="I"),-1,1)</f>
        <v>#N/A</v>
      </c>
      <c r="AY488" s="598" t="s">
        <v>337</v>
      </c>
      <c r="AZ488" s="598" t="e">
        <f>+VLOOKUP($AJ488,Data_Validation!$A:$E,5,0)</f>
        <v>#N/A</v>
      </c>
    </row>
    <row r="489" spans="36:52" ht="15" customHeight="1">
      <c r="AJ489" s="1030">
        <f t="shared" si="32"/>
        <v>0</v>
      </c>
      <c r="AK489" s="1030">
        <f t="shared" si="32"/>
        <v>0</v>
      </c>
      <c r="AL489" s="1030" t="str">
        <f>IFERROR(INDEX(G489:R489,1,MATCH(Parametres!$B$3,G$1:R$1,0)-1)*IF(OR(F489="L",F489="S",F489="I"),-1,1),"")</f>
        <v/>
      </c>
      <c r="AM489" s="1030" t="e">
        <f t="shared" si="29"/>
        <v>#N/A</v>
      </c>
      <c r="AN489" s="1030" t="e">
        <f>INDEX(G489:R489,1,MATCH(Parametres!$B$3,G$1:R$1,0))*IF(OR(F489="L",F489="S",F489="I"),-1,1)</f>
        <v>#N/A</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t="str">
        <f>IFERROR(INDEX(V489:AG489,1,MATCH(Parametres!$B$3,V$1:AG$1,0)-1)*IF(OR(C489="L",C489="S",C489="I"),-1,1),"")</f>
        <v/>
      </c>
      <c r="AW489" s="1030" t="e">
        <f t="shared" si="31"/>
        <v>#N/A</v>
      </c>
      <c r="AX489" s="1030" t="e">
        <f>INDEX(V489:AG489,1,MATCH(Parametres!$B$3,V$1:AG$1,0))*IF(OR(C489="L",C489="S",C489="I"),-1,1)</f>
        <v>#N/A</v>
      </c>
      <c r="AY489" s="598" t="s">
        <v>337</v>
      </c>
      <c r="AZ489" s="598" t="e">
        <f>+VLOOKUP($AJ489,Data_Validation!$A:$E,5,0)</f>
        <v>#N/A</v>
      </c>
    </row>
    <row r="490" spans="36:52" ht="15" customHeight="1">
      <c r="AJ490" s="1030">
        <f t="shared" si="32"/>
        <v>0</v>
      </c>
      <c r="AK490" s="1030">
        <f t="shared" si="32"/>
        <v>0</v>
      </c>
      <c r="AL490" s="1030" t="str">
        <f>IFERROR(INDEX(G490:R490,1,MATCH(Parametres!$B$3,G$1:R$1,0)-1)*IF(OR(F490="L",F490="S",F490="I"),-1,1),"")</f>
        <v/>
      </c>
      <c r="AM490" s="1030" t="e">
        <f t="shared" si="29"/>
        <v>#N/A</v>
      </c>
      <c r="AN490" s="1030" t="e">
        <f>INDEX(G490:R490,1,MATCH(Parametres!$B$3,G$1:R$1,0))*IF(OR(F490="L",F490="S",F490="I"),-1,1)</f>
        <v>#N/A</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t="str">
        <f>IFERROR(INDEX(V490:AG490,1,MATCH(Parametres!$B$3,V$1:AG$1,0)-1)*IF(OR(C490="L",C490="S",C490="I"),-1,1),"")</f>
        <v/>
      </c>
      <c r="AW490" s="1030" t="e">
        <f t="shared" si="31"/>
        <v>#N/A</v>
      </c>
      <c r="AX490" s="1030" t="e">
        <f>INDEX(V490:AG490,1,MATCH(Parametres!$B$3,V$1:AG$1,0))*IF(OR(C490="L",C490="S",C490="I"),-1,1)</f>
        <v>#N/A</v>
      </c>
      <c r="AY490" s="598" t="s">
        <v>337</v>
      </c>
      <c r="AZ490" s="598" t="e">
        <f>+VLOOKUP($AJ490,Data_Validation!$A:$E,5,0)</f>
        <v>#N/A</v>
      </c>
    </row>
    <row r="491" spans="36:52" ht="15" customHeight="1">
      <c r="AJ491" s="1030">
        <f t="shared" si="32"/>
        <v>0</v>
      </c>
      <c r="AK491" s="1030">
        <f t="shared" si="32"/>
        <v>0</v>
      </c>
      <c r="AL491" s="1030" t="str">
        <f>IFERROR(INDEX(G491:R491,1,MATCH(Parametres!$B$3,G$1:R$1,0)-1)*IF(OR(F491="L",F491="S",F491="I"),-1,1),"")</f>
        <v/>
      </c>
      <c r="AM491" s="1030" t="e">
        <f t="shared" si="29"/>
        <v>#N/A</v>
      </c>
      <c r="AN491" s="1030" t="e">
        <f>INDEX(G491:R491,1,MATCH(Parametres!$B$3,G$1:R$1,0))*IF(OR(F491="L",F491="S",F491="I"),-1,1)</f>
        <v>#N/A</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t="str">
        <f>IFERROR(INDEX(V491:AG491,1,MATCH(Parametres!$B$3,V$1:AG$1,0)-1)*IF(OR(C491="L",C491="S",C491="I"),-1,1),"")</f>
        <v/>
      </c>
      <c r="AW491" s="1030" t="e">
        <f t="shared" si="31"/>
        <v>#N/A</v>
      </c>
      <c r="AX491" s="1030" t="e">
        <f>INDEX(V491:AG491,1,MATCH(Parametres!$B$3,V$1:AG$1,0))*IF(OR(C491="L",C491="S",C491="I"),-1,1)</f>
        <v>#N/A</v>
      </c>
      <c r="AY491" s="598" t="s">
        <v>337</v>
      </c>
      <c r="AZ491" s="598" t="e">
        <f>+VLOOKUP($AJ491,Data_Validation!$A:$E,5,0)</f>
        <v>#N/A</v>
      </c>
    </row>
    <row r="492" spans="36:52" ht="15" customHeight="1">
      <c r="AJ492" s="1030">
        <f t="shared" si="32"/>
        <v>0</v>
      </c>
      <c r="AK492" s="1030">
        <f t="shared" si="32"/>
        <v>0</v>
      </c>
      <c r="AL492" s="1030" t="str">
        <f>IFERROR(INDEX(G492:R492,1,MATCH(Parametres!$B$3,G$1:R$1,0)-1)*IF(OR(F492="L",F492="S",F492="I"),-1,1),"")</f>
        <v/>
      </c>
      <c r="AM492" s="1030" t="e">
        <f t="shared" si="29"/>
        <v>#N/A</v>
      </c>
      <c r="AN492" s="1030" t="e">
        <f>INDEX(G492:R492,1,MATCH(Parametres!$B$3,G$1:R$1,0))*IF(OR(F492="L",F492="S",F492="I"),-1,1)</f>
        <v>#N/A</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t="str">
        <f>IFERROR(INDEX(V492:AG492,1,MATCH(Parametres!$B$3,V$1:AG$1,0)-1)*IF(OR(C492="L",C492="S",C492="I"),-1,1),"")</f>
        <v/>
      </c>
      <c r="AW492" s="1030" t="e">
        <f t="shared" si="31"/>
        <v>#N/A</v>
      </c>
      <c r="AX492" s="1030" t="e">
        <f>INDEX(V492:AG492,1,MATCH(Parametres!$B$3,V$1:AG$1,0))*IF(OR(C492="L",C492="S",C492="I"),-1,1)</f>
        <v>#N/A</v>
      </c>
      <c r="AY492" s="598" t="s">
        <v>337</v>
      </c>
      <c r="AZ492" s="598" t="e">
        <f>+VLOOKUP($AJ492,Data_Validation!$A:$E,5,0)</f>
        <v>#N/A</v>
      </c>
    </row>
    <row r="493" spans="36:52" ht="15" customHeight="1">
      <c r="AJ493" s="1030">
        <f t="shared" si="32"/>
        <v>0</v>
      </c>
      <c r="AK493" s="1030">
        <f t="shared" si="32"/>
        <v>0</v>
      </c>
      <c r="AL493" s="1030" t="str">
        <f>IFERROR(INDEX(G493:R493,1,MATCH(Parametres!$B$3,G$1:R$1,0)-1)*IF(OR(F493="L",F493="S",F493="I"),-1,1),"")</f>
        <v/>
      </c>
      <c r="AM493" s="1030" t="e">
        <f t="shared" si="29"/>
        <v>#N/A</v>
      </c>
      <c r="AN493" s="1030" t="e">
        <f>INDEX(G493:R493,1,MATCH(Parametres!$B$3,G$1:R$1,0))*IF(OR(F493="L",F493="S",F493="I"),-1,1)</f>
        <v>#N/A</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t="str">
        <f>IFERROR(INDEX(V493:AG493,1,MATCH(Parametres!$B$3,V$1:AG$1,0)-1)*IF(OR(C493="L",C493="S",C493="I"),-1,1),"")</f>
        <v/>
      </c>
      <c r="AW493" s="1030" t="e">
        <f t="shared" si="31"/>
        <v>#N/A</v>
      </c>
      <c r="AX493" s="1030" t="e">
        <f>INDEX(V493:AG493,1,MATCH(Parametres!$B$3,V$1:AG$1,0))*IF(OR(C493="L",C493="S",C493="I"),-1,1)</f>
        <v>#N/A</v>
      </c>
      <c r="AY493" s="598" t="s">
        <v>337</v>
      </c>
      <c r="AZ493" s="598" t="e">
        <f>+VLOOKUP($AJ493,Data_Validation!$A:$E,5,0)</f>
        <v>#N/A</v>
      </c>
    </row>
    <row r="494" spans="36:52" ht="15" customHeight="1">
      <c r="AJ494" s="1030">
        <f t="shared" si="32"/>
        <v>0</v>
      </c>
      <c r="AK494" s="1030">
        <f t="shared" si="32"/>
        <v>0</v>
      </c>
      <c r="AL494" s="1030" t="str">
        <f>IFERROR(INDEX(G494:R494,1,MATCH(Parametres!$B$3,G$1:R$1,0)-1)*IF(OR(F494="L",F494="S",F494="I"),-1,1),"")</f>
        <v/>
      </c>
      <c r="AM494" s="1030" t="e">
        <f t="shared" si="29"/>
        <v>#N/A</v>
      </c>
      <c r="AN494" s="1030" t="e">
        <f>INDEX(G494:R494,1,MATCH(Parametres!$B$3,G$1:R$1,0))*IF(OR(F494="L",F494="S",F494="I"),-1,1)</f>
        <v>#N/A</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t="str">
        <f>IFERROR(INDEX(V494:AG494,1,MATCH(Parametres!$B$3,V$1:AG$1,0)-1)*IF(OR(C494="L",C494="S",C494="I"),-1,1),"")</f>
        <v/>
      </c>
      <c r="AW494" s="1030" t="e">
        <f t="shared" si="31"/>
        <v>#N/A</v>
      </c>
      <c r="AX494" s="1030" t="e">
        <f>INDEX(V494:AG494,1,MATCH(Parametres!$B$3,V$1:AG$1,0))*IF(OR(C494="L",C494="S",C494="I"),-1,1)</f>
        <v>#N/A</v>
      </c>
      <c r="AY494" s="598" t="s">
        <v>337</v>
      </c>
      <c r="AZ494" s="598" t="e">
        <f>+VLOOKUP($AJ494,Data_Validation!$A:$E,5,0)</f>
        <v>#N/A</v>
      </c>
    </row>
    <row r="495" spans="36:52" ht="15" customHeight="1">
      <c r="AJ495" s="1030">
        <f t="shared" si="32"/>
        <v>0</v>
      </c>
      <c r="AK495" s="1030">
        <f t="shared" si="32"/>
        <v>0</v>
      </c>
      <c r="AL495" s="1030" t="str">
        <f>IFERROR(INDEX(G495:R495,1,MATCH(Parametres!$B$3,G$1:R$1,0)-1)*IF(OR(F495="L",F495="S",F495="I"),-1,1),"")</f>
        <v/>
      </c>
      <c r="AM495" s="1030" t="e">
        <f t="shared" si="29"/>
        <v>#N/A</v>
      </c>
      <c r="AN495" s="1030" t="e">
        <f>INDEX(G495:R495,1,MATCH(Parametres!$B$3,G$1:R$1,0))*IF(OR(F495="L",F495="S",F495="I"),-1,1)</f>
        <v>#N/A</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t="str">
        <f>IFERROR(INDEX(V495:AG495,1,MATCH(Parametres!$B$3,V$1:AG$1,0)-1)*IF(OR(C495="L",C495="S",C495="I"),-1,1),"")</f>
        <v/>
      </c>
      <c r="AW495" s="1030" t="e">
        <f t="shared" si="31"/>
        <v>#N/A</v>
      </c>
      <c r="AX495" s="1030" t="e">
        <f>INDEX(V495:AG495,1,MATCH(Parametres!$B$3,V$1:AG$1,0))*IF(OR(C495="L",C495="S",C495="I"),-1,1)</f>
        <v>#N/A</v>
      </c>
      <c r="AY495" s="598" t="s">
        <v>337</v>
      </c>
      <c r="AZ495" s="598" t="e">
        <f>+VLOOKUP($AJ495,Data_Validation!$A:$E,5,0)</f>
        <v>#N/A</v>
      </c>
    </row>
    <row r="496" spans="36:52" ht="15" customHeight="1">
      <c r="AJ496" s="1030">
        <f t="shared" si="32"/>
        <v>0</v>
      </c>
      <c r="AK496" s="1030">
        <f t="shared" si="32"/>
        <v>0</v>
      </c>
      <c r="AL496" s="1030" t="str">
        <f>IFERROR(INDEX(G496:R496,1,MATCH(Parametres!$B$3,G$1:R$1,0)-1)*IF(OR(F496="L",F496="S",F496="I"),-1,1),"")</f>
        <v/>
      </c>
      <c r="AM496" s="1030" t="e">
        <f t="shared" si="29"/>
        <v>#N/A</v>
      </c>
      <c r="AN496" s="1030" t="e">
        <f>INDEX(G496:R496,1,MATCH(Parametres!$B$3,G$1:R$1,0))*IF(OR(F496="L",F496="S",F496="I"),-1,1)</f>
        <v>#N/A</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t="str">
        <f>IFERROR(INDEX(V496:AG496,1,MATCH(Parametres!$B$3,V$1:AG$1,0)-1)*IF(OR(C496="L",C496="S",C496="I"),-1,1),"")</f>
        <v/>
      </c>
      <c r="AW496" s="1030" t="e">
        <f t="shared" si="31"/>
        <v>#N/A</v>
      </c>
      <c r="AX496" s="1030" t="e">
        <f>INDEX(V496:AG496,1,MATCH(Parametres!$B$3,V$1:AG$1,0))*IF(OR(C496="L",C496="S",C496="I"),-1,1)</f>
        <v>#N/A</v>
      </c>
      <c r="AY496" s="598" t="s">
        <v>337</v>
      </c>
      <c r="AZ496" s="598" t="e">
        <f>+VLOOKUP($AJ496,Data_Validation!$A:$E,5,0)</f>
        <v>#N/A</v>
      </c>
    </row>
    <row r="497" spans="36:52" ht="15" customHeight="1">
      <c r="AJ497" s="1030">
        <f t="shared" si="32"/>
        <v>0</v>
      </c>
      <c r="AK497" s="1030">
        <f t="shared" si="32"/>
        <v>0</v>
      </c>
      <c r="AL497" s="1030" t="str">
        <f>IFERROR(INDEX(G497:R497,1,MATCH(Parametres!$B$3,G$1:R$1,0)-1)*IF(OR(F497="L",F497="S",F497="I"),-1,1),"")</f>
        <v/>
      </c>
      <c r="AM497" s="1030" t="e">
        <f t="shared" si="29"/>
        <v>#N/A</v>
      </c>
      <c r="AN497" s="1030" t="e">
        <f>INDEX(G497:R497,1,MATCH(Parametres!$B$3,G$1:R$1,0))*IF(OR(F497="L",F497="S",F497="I"),-1,1)</f>
        <v>#N/A</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t="str">
        <f>IFERROR(INDEX(V497:AG497,1,MATCH(Parametres!$B$3,V$1:AG$1,0)-1)*IF(OR(C497="L",C497="S",C497="I"),-1,1),"")</f>
        <v/>
      </c>
      <c r="AW497" s="1030" t="e">
        <f t="shared" si="31"/>
        <v>#N/A</v>
      </c>
      <c r="AX497" s="1030" t="e">
        <f>INDEX(V497:AG497,1,MATCH(Parametres!$B$3,V$1:AG$1,0))*IF(OR(C497="L",C497="S",C497="I"),-1,1)</f>
        <v>#N/A</v>
      </c>
      <c r="AY497" s="598" t="s">
        <v>337</v>
      </c>
      <c r="AZ497" s="598" t="e">
        <f>+VLOOKUP($AJ497,Data_Validation!$A:$E,5,0)</f>
        <v>#N/A</v>
      </c>
    </row>
    <row r="498" spans="36:52" ht="15" customHeight="1">
      <c r="AJ498" s="1030">
        <f t="shared" si="32"/>
        <v>0</v>
      </c>
      <c r="AK498" s="1030">
        <f t="shared" si="32"/>
        <v>0</v>
      </c>
      <c r="AL498" s="1030" t="str">
        <f>IFERROR(INDEX(G498:R498,1,MATCH(Parametres!$B$3,G$1:R$1,0)-1)*IF(OR(F498="L",F498="S",F498="I"),-1,1),"")</f>
        <v/>
      </c>
      <c r="AM498" s="1030" t="e">
        <f t="shared" si="29"/>
        <v>#N/A</v>
      </c>
      <c r="AN498" s="1030" t="e">
        <f>INDEX(G498:R498,1,MATCH(Parametres!$B$3,G$1:R$1,0))*IF(OR(F498="L",F498="S",F498="I"),-1,1)</f>
        <v>#N/A</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t="str">
        <f>IFERROR(INDEX(V498:AG498,1,MATCH(Parametres!$B$3,V$1:AG$1,0)-1)*IF(OR(C498="L",C498="S",C498="I"),-1,1),"")</f>
        <v/>
      </c>
      <c r="AW498" s="1030" t="e">
        <f t="shared" si="31"/>
        <v>#N/A</v>
      </c>
      <c r="AX498" s="1030" t="e">
        <f>INDEX(V498:AG498,1,MATCH(Parametres!$B$3,V$1:AG$1,0))*IF(OR(C498="L",C498="S",C498="I"),-1,1)</f>
        <v>#N/A</v>
      </c>
      <c r="AY498" s="598" t="s">
        <v>337</v>
      </c>
      <c r="AZ498" s="598" t="e">
        <f>+VLOOKUP($AJ498,Data_Validation!$A:$E,5,0)</f>
        <v>#N/A</v>
      </c>
    </row>
    <row r="499" spans="36:52" ht="15" customHeight="1">
      <c r="AJ499" s="1030">
        <f t="shared" si="32"/>
        <v>0</v>
      </c>
      <c r="AK499" s="1030">
        <f t="shared" si="32"/>
        <v>0</v>
      </c>
      <c r="AL499" s="1030" t="str">
        <f>IFERROR(INDEX(G499:R499,1,MATCH(Parametres!$B$3,G$1:R$1,0)-1)*IF(OR(F499="L",F499="S",F499="I"),-1,1),"")</f>
        <v/>
      </c>
      <c r="AM499" s="1030" t="e">
        <f t="shared" si="29"/>
        <v>#N/A</v>
      </c>
      <c r="AN499" s="1030" t="e">
        <f>INDEX(G499:R499,1,MATCH(Parametres!$B$3,G$1:R$1,0))*IF(OR(F499="L",F499="S",F499="I"),-1,1)</f>
        <v>#N/A</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t="str">
        <f>IFERROR(INDEX(V499:AG499,1,MATCH(Parametres!$B$3,V$1:AG$1,0)-1)*IF(OR(C499="L",C499="S",C499="I"),-1,1),"")</f>
        <v/>
      </c>
      <c r="AW499" s="1030" t="e">
        <f t="shared" si="31"/>
        <v>#N/A</v>
      </c>
      <c r="AX499" s="1030" t="e">
        <f>INDEX(V499:AG499,1,MATCH(Parametres!$B$3,V$1:AG$1,0))*IF(OR(C499="L",C499="S",C499="I"),-1,1)</f>
        <v>#N/A</v>
      </c>
      <c r="AY499" s="598" t="s">
        <v>337</v>
      </c>
      <c r="AZ499" s="598" t="e">
        <f>+VLOOKUP($AJ499,Data_Validation!$A:$E,5,0)</f>
        <v>#N/A</v>
      </c>
    </row>
    <row r="500" spans="36:52" ht="15" customHeight="1">
      <c r="AJ500" s="1030">
        <f t="shared" si="32"/>
        <v>0</v>
      </c>
      <c r="AK500" s="1030">
        <f t="shared" si="32"/>
        <v>0</v>
      </c>
      <c r="AL500" s="1030" t="str">
        <f>IFERROR(INDEX(G500:R500,1,MATCH(Parametres!$B$3,G$1:R$1,0)-1)*IF(OR(F500="L",F500="S",F500="I"),-1,1),"")</f>
        <v/>
      </c>
      <c r="AM500" s="1030" t="e">
        <f t="shared" si="29"/>
        <v>#N/A</v>
      </c>
      <c r="AN500" s="1030" t="e">
        <f>INDEX(G500:R500,1,MATCH(Parametres!$B$3,G$1:R$1,0))*IF(OR(F500="L",F500="S",F500="I"),-1,1)</f>
        <v>#N/A</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t="str">
        <f>IFERROR(INDEX(V500:AG500,1,MATCH(Parametres!$B$3,V$1:AG$1,0)-1)*IF(OR(C500="L",C500="S",C500="I"),-1,1),"")</f>
        <v/>
      </c>
      <c r="AW500" s="1030" t="e">
        <f t="shared" si="31"/>
        <v>#N/A</v>
      </c>
      <c r="AX500" s="1030" t="e">
        <f>INDEX(V500:AG500,1,MATCH(Parametres!$B$3,V$1:AG$1,0))*IF(OR(C500="L",C500="S",C500="I"),-1,1)</f>
        <v>#N/A</v>
      </c>
      <c r="AY500" s="598" t="s">
        <v>337</v>
      </c>
      <c r="AZ500" s="598" t="e">
        <f>+VLOOKUP($AJ500,Data_Validation!$A:$E,5,0)</f>
        <v>#N/A</v>
      </c>
    </row>
    <row r="501" spans="36:52" ht="15" customHeight="1">
      <c r="AJ501" s="1030">
        <f t="shared" si="32"/>
        <v>0</v>
      </c>
      <c r="AK501" s="1030">
        <f t="shared" si="32"/>
        <v>0</v>
      </c>
      <c r="AL501" s="1030" t="str">
        <f>IFERROR(INDEX(G501:R501,1,MATCH(Parametres!$B$3,G$1:R$1,0)-1)*IF(OR(F501="L",F501="S",F501="I"),-1,1),"")</f>
        <v/>
      </c>
      <c r="AM501" s="1030" t="e">
        <f t="shared" si="29"/>
        <v>#N/A</v>
      </c>
      <c r="AN501" s="1030" t="e">
        <f>INDEX(G501:R501,1,MATCH(Parametres!$B$3,G$1:R$1,0))*IF(OR(F501="L",F501="S",F501="I"),-1,1)</f>
        <v>#N/A</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t="str">
        <f>IFERROR(INDEX(V501:AG501,1,MATCH(Parametres!$B$3,V$1:AG$1,0)-1)*IF(OR(C501="L",C501="S",C501="I"),-1,1),"")</f>
        <v/>
      </c>
      <c r="AW501" s="1030" t="e">
        <f t="shared" si="31"/>
        <v>#N/A</v>
      </c>
      <c r="AX501" s="1030" t="e">
        <f>INDEX(V501:AG501,1,MATCH(Parametres!$B$3,V$1:AG$1,0))*IF(OR(C501="L",C501="S",C501="I"),-1,1)</f>
        <v>#N/A</v>
      </c>
      <c r="AY501" s="598" t="s">
        <v>337</v>
      </c>
      <c r="AZ501" s="598" t="e">
        <f>+VLOOKUP($AJ501,Data_Validation!$A:$E,5,0)</f>
        <v>#N/A</v>
      </c>
    </row>
    <row r="502" spans="36:52" ht="15" customHeight="1">
      <c r="AJ502" s="1030">
        <f t="shared" si="32"/>
        <v>0</v>
      </c>
      <c r="AK502" s="1030">
        <f t="shared" si="32"/>
        <v>0</v>
      </c>
      <c r="AL502" s="1030" t="str">
        <f>IFERROR(INDEX(G502:R502,1,MATCH(Parametres!$B$3,G$1:R$1,0)-1)*IF(OR(F502="L",F502="S",F502="I"),-1,1),"")</f>
        <v/>
      </c>
      <c r="AM502" s="1030" t="e">
        <f t="shared" si="29"/>
        <v>#N/A</v>
      </c>
      <c r="AN502" s="1030" t="e">
        <f>INDEX(G502:R502,1,MATCH(Parametres!$B$3,G$1:R$1,0))*IF(OR(F502="L",F502="S",F502="I"),-1,1)</f>
        <v>#N/A</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t="str">
        <f>IFERROR(INDEX(V502:AG502,1,MATCH(Parametres!$B$3,V$1:AG$1,0)-1)*IF(OR(C502="L",C502="S",C502="I"),-1,1),"")</f>
        <v/>
      </c>
      <c r="AW502" s="1030" t="e">
        <f t="shared" si="31"/>
        <v>#N/A</v>
      </c>
      <c r="AX502" s="1030" t="e">
        <f>INDEX(V502:AG502,1,MATCH(Parametres!$B$3,V$1:AG$1,0))*IF(OR(C502="L",C502="S",C502="I"),-1,1)</f>
        <v>#N/A</v>
      </c>
      <c r="AY502" s="598" t="s">
        <v>337</v>
      </c>
      <c r="AZ502" s="598" t="e">
        <f>+VLOOKUP($AJ502,Data_Validation!$A:$E,5,0)</f>
        <v>#N/A</v>
      </c>
    </row>
    <row r="503" spans="36:52" ht="15" customHeight="1">
      <c r="AJ503" s="1030">
        <f t="shared" si="32"/>
        <v>0</v>
      </c>
      <c r="AK503" s="1030">
        <f t="shared" si="32"/>
        <v>0</v>
      </c>
      <c r="AL503" s="1030" t="str">
        <f>IFERROR(INDEX(G503:R503,1,MATCH(Parametres!$B$3,G$1:R$1,0)-1)*IF(OR(F503="L",F503="S",F503="I"),-1,1),"")</f>
        <v/>
      </c>
      <c r="AM503" s="1030" t="e">
        <f t="shared" si="29"/>
        <v>#N/A</v>
      </c>
      <c r="AN503" s="1030" t="e">
        <f>INDEX(G503:R503,1,MATCH(Parametres!$B$3,G$1:R$1,0))*IF(OR(F503="L",F503="S",F503="I"),-1,1)</f>
        <v>#N/A</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t="str">
        <f>IFERROR(INDEX(V503:AG503,1,MATCH(Parametres!$B$3,V$1:AG$1,0)-1)*IF(OR(C503="L",C503="S",C503="I"),-1,1),"")</f>
        <v/>
      </c>
      <c r="AW503" s="1030" t="e">
        <f t="shared" si="31"/>
        <v>#N/A</v>
      </c>
      <c r="AX503" s="1030" t="e">
        <f>INDEX(V503:AG503,1,MATCH(Parametres!$B$3,V$1:AG$1,0))*IF(OR(C503="L",C503="S",C503="I"),-1,1)</f>
        <v>#N/A</v>
      </c>
      <c r="AY503" s="598" t="s">
        <v>337</v>
      </c>
      <c r="AZ503" s="598" t="e">
        <f>+VLOOKUP($AJ503,Data_Validation!$A:$E,5,0)</f>
        <v>#N/A</v>
      </c>
    </row>
    <row r="504" spans="36:52" ht="15" customHeight="1">
      <c r="AJ504" s="1030">
        <f t="shared" si="32"/>
        <v>0</v>
      </c>
      <c r="AK504" s="1030">
        <f t="shared" si="32"/>
        <v>0</v>
      </c>
      <c r="AL504" s="1030" t="str">
        <f>IFERROR(INDEX(G504:R504,1,MATCH(Parametres!$B$3,G$1:R$1,0)-1)*IF(OR(F504="L",F504="S",F504="I"),-1,1),"")</f>
        <v/>
      </c>
      <c r="AM504" s="1030" t="e">
        <f t="shared" si="29"/>
        <v>#N/A</v>
      </c>
      <c r="AN504" s="1030" t="e">
        <f>INDEX(G504:R504,1,MATCH(Parametres!$B$3,G$1:R$1,0))*IF(OR(F504="L",F504="S",F504="I"),-1,1)</f>
        <v>#N/A</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t="str">
        <f>IFERROR(INDEX(V504:AG504,1,MATCH(Parametres!$B$3,V$1:AG$1,0)-1)*IF(OR(C504="L",C504="S",C504="I"),-1,1),"")</f>
        <v/>
      </c>
      <c r="AW504" s="1030" t="e">
        <f t="shared" si="31"/>
        <v>#N/A</v>
      </c>
      <c r="AX504" s="1030" t="e">
        <f>INDEX(V504:AG504,1,MATCH(Parametres!$B$3,V$1:AG$1,0))*IF(OR(C504="L",C504="S",C504="I"),-1,1)</f>
        <v>#N/A</v>
      </c>
      <c r="AY504" s="598" t="s">
        <v>337</v>
      </c>
      <c r="AZ504" s="598" t="e">
        <f>+VLOOKUP($AJ504,Data_Validation!$A:$E,5,0)</f>
        <v>#N/A</v>
      </c>
    </row>
    <row r="505" spans="36:52" ht="15" customHeight="1">
      <c r="AJ505" s="1030">
        <f t="shared" si="32"/>
        <v>0</v>
      </c>
      <c r="AK505" s="1030">
        <f t="shared" si="32"/>
        <v>0</v>
      </c>
      <c r="AL505" s="1030" t="str">
        <f>IFERROR(INDEX(G505:R505,1,MATCH(Parametres!$B$3,G$1:R$1,0)-1)*IF(OR(F505="L",F505="S",F505="I"),-1,1),"")</f>
        <v/>
      </c>
      <c r="AM505" s="1030" t="e">
        <f t="shared" si="29"/>
        <v>#N/A</v>
      </c>
      <c r="AN505" s="1030" t="e">
        <f>INDEX(G505:R505,1,MATCH(Parametres!$B$3,G$1:R$1,0))*IF(OR(F505="L",F505="S",F505="I"),-1,1)</f>
        <v>#N/A</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t="str">
        <f>IFERROR(INDEX(V505:AG505,1,MATCH(Parametres!$B$3,V$1:AG$1,0)-1)*IF(OR(C505="L",C505="S",C505="I"),-1,1),"")</f>
        <v/>
      </c>
      <c r="AW505" s="1030" t="e">
        <f t="shared" si="31"/>
        <v>#N/A</v>
      </c>
      <c r="AX505" s="1030" t="e">
        <f>INDEX(V505:AG505,1,MATCH(Parametres!$B$3,V$1:AG$1,0))*IF(OR(C505="L",C505="S",C505="I"),-1,1)</f>
        <v>#N/A</v>
      </c>
      <c r="AY505" s="598" t="s">
        <v>337</v>
      </c>
      <c r="AZ505" s="598" t="e">
        <f>+VLOOKUP($AJ505,Data_Validation!$A:$E,5,0)</f>
        <v>#N/A</v>
      </c>
    </row>
    <row r="506" spans="36:52" ht="15" customHeight="1">
      <c r="AJ506" s="1030">
        <f t="shared" si="32"/>
        <v>0</v>
      </c>
      <c r="AK506" s="1030">
        <f t="shared" si="32"/>
        <v>0</v>
      </c>
      <c r="AL506" s="1030" t="str">
        <f>IFERROR(INDEX(G506:R506,1,MATCH(Parametres!$B$3,G$1:R$1,0)-1)*IF(OR(F506="L",F506="S",F506="I"),-1,1),"")</f>
        <v/>
      </c>
      <c r="AM506" s="1030" t="e">
        <f t="shared" si="29"/>
        <v>#N/A</v>
      </c>
      <c r="AN506" s="1030" t="e">
        <f>INDEX(G506:R506,1,MATCH(Parametres!$B$3,G$1:R$1,0))*IF(OR(F506="L",F506="S",F506="I"),-1,1)</f>
        <v>#N/A</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t="str">
        <f>IFERROR(INDEX(V506:AG506,1,MATCH(Parametres!$B$3,V$1:AG$1,0)-1)*IF(OR(C506="L",C506="S",C506="I"),-1,1),"")</f>
        <v/>
      </c>
      <c r="AW506" s="1030" t="e">
        <f t="shared" si="31"/>
        <v>#N/A</v>
      </c>
      <c r="AX506" s="1030" t="e">
        <f>INDEX(V506:AG506,1,MATCH(Parametres!$B$3,V$1:AG$1,0))*IF(OR(C506="L",C506="S",C506="I"),-1,1)</f>
        <v>#N/A</v>
      </c>
      <c r="AY506" s="598" t="s">
        <v>337</v>
      </c>
      <c r="AZ506" s="598" t="e">
        <f>+VLOOKUP($AJ506,Data_Validation!$A:$E,5,0)</f>
        <v>#N/A</v>
      </c>
    </row>
    <row r="507" spans="36:52" ht="15" customHeight="1">
      <c r="AJ507" s="1030">
        <f t="shared" si="32"/>
        <v>0</v>
      </c>
      <c r="AK507" s="1030">
        <f t="shared" si="32"/>
        <v>0</v>
      </c>
      <c r="AL507" s="1030" t="str">
        <f>IFERROR(INDEX(G507:R507,1,MATCH(Parametres!$B$3,G$1:R$1,0)-1)*IF(OR(F507="L",F507="S",F507="I"),-1,1),"")</f>
        <v/>
      </c>
      <c r="AM507" s="1030" t="e">
        <f t="shared" si="29"/>
        <v>#N/A</v>
      </c>
      <c r="AN507" s="1030" t="e">
        <f>INDEX(G507:R507,1,MATCH(Parametres!$B$3,G$1:R$1,0))*IF(OR(F507="L",F507="S",F507="I"),-1,1)</f>
        <v>#N/A</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t="str">
        <f>IFERROR(INDEX(V507:AG507,1,MATCH(Parametres!$B$3,V$1:AG$1,0)-1)*IF(OR(C507="L",C507="S",C507="I"),-1,1),"")</f>
        <v/>
      </c>
      <c r="AW507" s="1030" t="e">
        <f t="shared" si="31"/>
        <v>#N/A</v>
      </c>
      <c r="AX507" s="1030" t="e">
        <f>INDEX(V507:AG507,1,MATCH(Parametres!$B$3,V$1:AG$1,0))*IF(OR(C507="L",C507="S",C507="I"),-1,1)</f>
        <v>#N/A</v>
      </c>
      <c r="AY507" s="598" t="s">
        <v>337</v>
      </c>
      <c r="AZ507" s="598" t="e">
        <f>+VLOOKUP($AJ507,Data_Validation!$A:$E,5,0)</f>
        <v>#N/A</v>
      </c>
    </row>
    <row r="508" spans="36:52" ht="15" customHeight="1">
      <c r="AJ508" s="1030">
        <f t="shared" si="32"/>
        <v>0</v>
      </c>
      <c r="AK508" s="1030">
        <f t="shared" si="32"/>
        <v>0</v>
      </c>
      <c r="AL508" s="1030" t="str">
        <f>IFERROR(INDEX(G508:R508,1,MATCH(Parametres!$B$3,G$1:R$1,0)-1)*IF(OR(F508="L",F508="S",F508="I"),-1,1),"")</f>
        <v/>
      </c>
      <c r="AM508" s="1030" t="e">
        <f t="shared" si="29"/>
        <v>#N/A</v>
      </c>
      <c r="AN508" s="1030" t="e">
        <f>INDEX(G508:R508,1,MATCH(Parametres!$B$3,G$1:R$1,0))*IF(OR(F508="L",F508="S",F508="I"),-1,1)</f>
        <v>#N/A</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t="str">
        <f>IFERROR(INDEX(V508:AG508,1,MATCH(Parametres!$B$3,V$1:AG$1,0)-1)*IF(OR(C508="L",C508="S",C508="I"),-1,1),"")</f>
        <v/>
      </c>
      <c r="AW508" s="1030" t="e">
        <f t="shared" si="31"/>
        <v>#N/A</v>
      </c>
      <c r="AX508" s="1030" t="e">
        <f>INDEX(V508:AG508,1,MATCH(Parametres!$B$3,V$1:AG$1,0))*IF(OR(C508="L",C508="S",C508="I"),-1,1)</f>
        <v>#N/A</v>
      </c>
      <c r="AY508" s="598" t="s">
        <v>337</v>
      </c>
      <c r="AZ508" s="598" t="e">
        <f>+VLOOKUP($AJ508,Data_Validation!$A:$E,5,0)</f>
        <v>#N/A</v>
      </c>
    </row>
    <row r="509" spans="36:52" ht="15" customHeight="1">
      <c r="AJ509" s="1030">
        <f t="shared" si="32"/>
        <v>0</v>
      </c>
      <c r="AK509" s="1030">
        <f t="shared" si="32"/>
        <v>0</v>
      </c>
      <c r="AL509" s="1030" t="str">
        <f>IFERROR(INDEX(G509:R509,1,MATCH(Parametres!$B$3,G$1:R$1,0)-1)*IF(OR(F509="L",F509="S",F509="I"),-1,1),"")</f>
        <v/>
      </c>
      <c r="AM509" s="1030" t="e">
        <f t="shared" si="29"/>
        <v>#N/A</v>
      </c>
      <c r="AN509" s="1030" t="e">
        <f>INDEX(G509:R509,1,MATCH(Parametres!$B$3,G$1:R$1,0))*IF(OR(F509="L",F509="S",F509="I"),-1,1)</f>
        <v>#N/A</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t="str">
        <f>IFERROR(INDEX(V509:AG509,1,MATCH(Parametres!$B$3,V$1:AG$1,0)-1)*IF(OR(C509="L",C509="S",C509="I"),-1,1),"")</f>
        <v/>
      </c>
      <c r="AW509" s="1030" t="e">
        <f t="shared" si="31"/>
        <v>#N/A</v>
      </c>
      <c r="AX509" s="1030" t="e">
        <f>INDEX(V509:AG509,1,MATCH(Parametres!$B$3,V$1:AG$1,0))*IF(OR(C509="L",C509="S",C509="I"),-1,1)</f>
        <v>#N/A</v>
      </c>
      <c r="AY509" s="598" t="s">
        <v>337</v>
      </c>
      <c r="AZ509" s="598" t="e">
        <f>+VLOOKUP($AJ509,Data_Validation!$A:$E,5,0)</f>
        <v>#N/A</v>
      </c>
    </row>
    <row r="510" spans="36:52" ht="15" customHeight="1">
      <c r="AJ510" s="1030">
        <f t="shared" si="32"/>
        <v>0</v>
      </c>
      <c r="AK510" s="1030">
        <f t="shared" si="32"/>
        <v>0</v>
      </c>
      <c r="AL510" s="1030" t="str">
        <f>IFERROR(INDEX(G510:R510,1,MATCH(Parametres!$B$3,G$1:R$1,0)-1)*IF(OR(F510="L",F510="S",F510="I"),-1,1),"")</f>
        <v/>
      </c>
      <c r="AM510" s="1030" t="e">
        <f t="shared" si="29"/>
        <v>#N/A</v>
      </c>
      <c r="AN510" s="1030" t="e">
        <f>INDEX(G510:R510,1,MATCH(Parametres!$B$3,G$1:R$1,0))*IF(OR(F510="L",F510="S",F510="I"),-1,1)</f>
        <v>#N/A</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t="str">
        <f>IFERROR(INDEX(V510:AG510,1,MATCH(Parametres!$B$3,V$1:AG$1,0)-1)*IF(OR(C510="L",C510="S",C510="I"),-1,1),"")</f>
        <v/>
      </c>
      <c r="AW510" s="1030" t="e">
        <f t="shared" si="31"/>
        <v>#N/A</v>
      </c>
      <c r="AX510" s="1030" t="e">
        <f>INDEX(V510:AG510,1,MATCH(Parametres!$B$3,V$1:AG$1,0))*IF(OR(C510="L",C510="S",C510="I"),-1,1)</f>
        <v>#N/A</v>
      </c>
      <c r="AY510" s="598" t="s">
        <v>337</v>
      </c>
      <c r="AZ510" s="598" t="e">
        <f>+VLOOKUP($AJ510,Data_Validation!$A:$E,5,0)</f>
        <v>#N/A</v>
      </c>
    </row>
    <row r="511" spans="36:52" ht="15" customHeight="1">
      <c r="AJ511" s="1030">
        <f t="shared" si="32"/>
        <v>0</v>
      </c>
      <c r="AK511" s="1030">
        <f t="shared" si="32"/>
        <v>0</v>
      </c>
      <c r="AL511" s="1030" t="str">
        <f>IFERROR(INDEX(G511:R511,1,MATCH(Parametres!$B$3,G$1:R$1,0)-1)*IF(OR(F511="L",F511="S",F511="I"),-1,1),"")</f>
        <v/>
      </c>
      <c r="AM511" s="1030" t="e">
        <f t="shared" si="29"/>
        <v>#N/A</v>
      </c>
      <c r="AN511" s="1030" t="e">
        <f>INDEX(G511:R511,1,MATCH(Parametres!$B$3,G$1:R$1,0))*IF(OR(F511="L",F511="S",F511="I"),-1,1)</f>
        <v>#N/A</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t="str">
        <f>IFERROR(INDEX(V511:AG511,1,MATCH(Parametres!$B$3,V$1:AG$1,0)-1)*IF(OR(C511="L",C511="S",C511="I"),-1,1),"")</f>
        <v/>
      </c>
      <c r="AW511" s="1030" t="e">
        <f t="shared" si="31"/>
        <v>#N/A</v>
      </c>
      <c r="AX511" s="1030" t="e">
        <f>INDEX(V511:AG511,1,MATCH(Parametres!$B$3,V$1:AG$1,0))*IF(OR(C511="L",C511="S",C511="I"),-1,1)</f>
        <v>#N/A</v>
      </c>
      <c r="AY511" s="598" t="s">
        <v>337</v>
      </c>
      <c r="AZ511" s="598" t="e">
        <f>+VLOOKUP($AJ511,Data_Validation!$A:$E,5,0)</f>
        <v>#N/A</v>
      </c>
    </row>
    <row r="512" spans="36:52" ht="15" customHeight="1">
      <c r="AJ512" s="1030">
        <f t="shared" si="32"/>
        <v>0</v>
      </c>
      <c r="AK512" s="1030">
        <f t="shared" si="32"/>
        <v>0</v>
      </c>
      <c r="AL512" s="1030" t="str">
        <f>IFERROR(INDEX(G512:R512,1,MATCH(Parametres!$B$3,G$1:R$1,0)-1)*IF(OR(F512="L",F512="S",F512="I"),-1,1),"")</f>
        <v/>
      </c>
      <c r="AM512" s="1030" t="e">
        <f t="shared" si="29"/>
        <v>#N/A</v>
      </c>
      <c r="AN512" s="1030" t="e">
        <f>INDEX(G512:R512,1,MATCH(Parametres!$B$3,G$1:R$1,0))*IF(OR(F512="L",F512="S",F512="I"),-1,1)</f>
        <v>#N/A</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t="str">
        <f>IFERROR(INDEX(V512:AG512,1,MATCH(Parametres!$B$3,V$1:AG$1,0)-1)*IF(OR(C512="L",C512="S",C512="I"),-1,1),"")</f>
        <v/>
      </c>
      <c r="AW512" s="1030" t="e">
        <f t="shared" si="31"/>
        <v>#N/A</v>
      </c>
      <c r="AX512" s="1030" t="e">
        <f>INDEX(V512:AG512,1,MATCH(Parametres!$B$3,V$1:AG$1,0))*IF(OR(C512="L",C512="S",C512="I"),-1,1)</f>
        <v>#N/A</v>
      </c>
      <c r="AY512" s="598" t="s">
        <v>337</v>
      </c>
      <c r="AZ512" s="598" t="e">
        <f>+VLOOKUP($AJ512,Data_Validation!$A:$E,5,0)</f>
        <v>#N/A</v>
      </c>
    </row>
    <row r="513" spans="36:52" ht="15" customHeight="1">
      <c r="AJ513" s="1030">
        <f t="shared" si="32"/>
        <v>0</v>
      </c>
      <c r="AK513" s="1030">
        <f t="shared" si="32"/>
        <v>0</v>
      </c>
      <c r="AL513" s="1030" t="str">
        <f>IFERROR(INDEX(G513:R513,1,MATCH(Parametres!$B$3,G$1:R$1,0)-1)*IF(OR(F513="L",F513="S",F513="I"),-1,1),"")</f>
        <v/>
      </c>
      <c r="AM513" s="1030" t="e">
        <f t="shared" si="29"/>
        <v>#N/A</v>
      </c>
      <c r="AN513" s="1030" t="e">
        <f>INDEX(G513:R513,1,MATCH(Parametres!$B$3,G$1:R$1,0))*IF(OR(F513="L",F513="S",F513="I"),-1,1)</f>
        <v>#N/A</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t="str">
        <f>IFERROR(INDEX(V513:AG513,1,MATCH(Parametres!$B$3,V$1:AG$1,0)-1)*IF(OR(C513="L",C513="S",C513="I"),-1,1),"")</f>
        <v/>
      </c>
      <c r="AW513" s="1030" t="e">
        <f t="shared" si="31"/>
        <v>#N/A</v>
      </c>
      <c r="AX513" s="1030" t="e">
        <f>INDEX(V513:AG513,1,MATCH(Parametres!$B$3,V$1:AG$1,0))*IF(OR(C513="L",C513="S",C513="I"),-1,1)</f>
        <v>#N/A</v>
      </c>
      <c r="AY513" s="598" t="s">
        <v>337</v>
      </c>
      <c r="AZ513" s="598" t="e">
        <f>+VLOOKUP($AJ513,Data_Validation!$A:$E,5,0)</f>
        <v>#N/A</v>
      </c>
    </row>
    <row r="514" spans="36:52" ht="15" customHeight="1">
      <c r="AJ514" s="1030">
        <f t="shared" si="32"/>
        <v>0</v>
      </c>
      <c r="AK514" s="1030">
        <f t="shared" si="32"/>
        <v>0</v>
      </c>
      <c r="AL514" s="1030" t="str">
        <f>IFERROR(INDEX(G514:R514,1,MATCH(Parametres!$B$3,G$1:R$1,0)-1)*IF(OR(F514="L",F514="S",F514="I"),-1,1),"")</f>
        <v/>
      </c>
      <c r="AM514" s="1030" t="e">
        <f t="shared" si="29"/>
        <v>#N/A</v>
      </c>
      <c r="AN514" s="1030" t="e">
        <f>INDEX(G514:R514,1,MATCH(Parametres!$B$3,G$1:R$1,0))*IF(OR(F514="L",F514="S",F514="I"),-1,1)</f>
        <v>#N/A</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t="str">
        <f>IFERROR(INDEX(V514:AG514,1,MATCH(Parametres!$B$3,V$1:AG$1,0)-1)*IF(OR(C514="L",C514="S",C514="I"),-1,1),"")</f>
        <v/>
      </c>
      <c r="AW514" s="1030" t="e">
        <f t="shared" si="31"/>
        <v>#N/A</v>
      </c>
      <c r="AX514" s="1030" t="e">
        <f>INDEX(V514:AG514,1,MATCH(Parametres!$B$3,V$1:AG$1,0))*IF(OR(C514="L",C514="S",C514="I"),-1,1)</f>
        <v>#N/A</v>
      </c>
      <c r="AY514" s="598" t="s">
        <v>337</v>
      </c>
      <c r="AZ514" s="598" t="e">
        <f>+VLOOKUP($AJ514,Data_Validation!$A:$E,5,0)</f>
        <v>#N/A</v>
      </c>
    </row>
    <row r="515" spans="36:52" ht="15" customHeight="1">
      <c r="AJ515" s="1030">
        <f t="shared" si="32"/>
        <v>0</v>
      </c>
      <c r="AK515" s="1030">
        <f t="shared" si="32"/>
        <v>0</v>
      </c>
      <c r="AL515" s="1030" t="str">
        <f>IFERROR(INDEX(G515:R515,1,MATCH(Parametres!$B$3,G$1:R$1,0)-1)*IF(OR(F515="L",F515="S",F515="I"),-1,1),"")</f>
        <v/>
      </c>
      <c r="AM515" s="1030" t="e">
        <f t="shared" si="29"/>
        <v>#N/A</v>
      </c>
      <c r="AN515" s="1030" t="e">
        <f>INDEX(G515:R515,1,MATCH(Parametres!$B$3,G$1:R$1,0))*IF(OR(F515="L",F515="S",F515="I"),-1,1)</f>
        <v>#N/A</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t="str">
        <f>IFERROR(INDEX(V515:AG515,1,MATCH(Parametres!$B$3,V$1:AG$1,0)-1)*IF(OR(C515="L",C515="S",C515="I"),-1,1),"")</f>
        <v/>
      </c>
      <c r="AW515" s="1030" t="e">
        <f t="shared" si="31"/>
        <v>#N/A</v>
      </c>
      <c r="AX515" s="1030" t="e">
        <f>INDEX(V515:AG515,1,MATCH(Parametres!$B$3,V$1:AG$1,0))*IF(OR(C515="L",C515="S",C515="I"),-1,1)</f>
        <v>#N/A</v>
      </c>
      <c r="AY515" s="598" t="s">
        <v>337</v>
      </c>
      <c r="AZ515" s="598" t="e">
        <f>+VLOOKUP($AJ515,Data_Validation!$A:$E,5,0)</f>
        <v>#N/A</v>
      </c>
    </row>
    <row r="516" spans="36:52" ht="15" customHeight="1">
      <c r="AJ516" s="1030">
        <f t="shared" si="32"/>
        <v>0</v>
      </c>
      <c r="AK516" s="1030">
        <f t="shared" si="32"/>
        <v>0</v>
      </c>
      <c r="AL516" s="1030" t="str">
        <f>IFERROR(INDEX(G516:R516,1,MATCH(Parametres!$B$3,G$1:R$1,0)-1)*IF(OR(F516="L",F516="S",F516="I"),-1,1),"")</f>
        <v/>
      </c>
      <c r="AM516" s="1030" t="e">
        <f t="shared" ref="AM516:AM579" si="33">AN516-N(AL516)</f>
        <v>#N/A</v>
      </c>
      <c r="AN516" s="1030" t="e">
        <f>INDEX(G516:R516,1,MATCH(Parametres!$B$3,G$1:R$1,0))*IF(OR(F516="L",F516="S",F516="I"),-1,1)</f>
        <v>#N/A</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t="str">
        <f>IFERROR(INDEX(V516:AG516,1,MATCH(Parametres!$B$3,V$1:AG$1,0)-1)*IF(OR(C516="L",C516="S",C516="I"),-1,1),"")</f>
        <v/>
      </c>
      <c r="AW516" s="1030" t="e">
        <f t="shared" ref="AW516:AW579" si="35">AX516-AV516</f>
        <v>#N/A</v>
      </c>
      <c r="AX516" s="1030" t="e">
        <f>INDEX(V516:AG516,1,MATCH(Parametres!$B$3,V$1:AG$1,0))*IF(OR(C516="L",C516="S",C516="I"),-1,1)</f>
        <v>#N/A</v>
      </c>
      <c r="AY516" s="598" t="s">
        <v>337</v>
      </c>
      <c r="AZ516" s="598" t="e">
        <f>+VLOOKUP($AJ516,Data_Validation!$A:$E,5,0)</f>
        <v>#N/A</v>
      </c>
    </row>
    <row r="517" spans="36:52" ht="15" customHeight="1">
      <c r="AJ517" s="1030">
        <f t="shared" si="32"/>
        <v>0</v>
      </c>
      <c r="AK517" s="1030">
        <f t="shared" si="32"/>
        <v>0</v>
      </c>
      <c r="AL517" s="1030" t="str">
        <f>IFERROR(INDEX(G517:R517,1,MATCH(Parametres!$B$3,G$1:R$1,0)-1)*IF(OR(F517="L",F517="S",F517="I"),-1,1),"")</f>
        <v/>
      </c>
      <c r="AM517" s="1030" t="e">
        <f t="shared" si="33"/>
        <v>#N/A</v>
      </c>
      <c r="AN517" s="1030" t="e">
        <f>INDEX(G517:R517,1,MATCH(Parametres!$B$3,G$1:R$1,0))*IF(OR(F517="L",F517="S",F517="I"),-1,1)</f>
        <v>#N/A</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t="str">
        <f>IFERROR(INDEX(V517:AG517,1,MATCH(Parametres!$B$3,V$1:AG$1,0)-1)*IF(OR(C517="L",C517="S",C517="I"),-1,1),"")</f>
        <v/>
      </c>
      <c r="AW517" s="1030" t="e">
        <f t="shared" si="35"/>
        <v>#N/A</v>
      </c>
      <c r="AX517" s="1030" t="e">
        <f>INDEX(V517:AG517,1,MATCH(Parametres!$B$3,V$1:AG$1,0))*IF(OR(C517="L",C517="S",C517="I"),-1,1)</f>
        <v>#N/A</v>
      </c>
      <c r="AY517" s="598" t="s">
        <v>337</v>
      </c>
      <c r="AZ517" s="598" t="e">
        <f>+VLOOKUP($AJ517,Data_Validation!$A:$E,5,0)</f>
        <v>#N/A</v>
      </c>
    </row>
    <row r="518" spans="36:52" ht="15" customHeight="1">
      <c r="AJ518" s="1030">
        <f t="shared" si="32"/>
        <v>0</v>
      </c>
      <c r="AK518" s="1030">
        <f t="shared" si="32"/>
        <v>0</v>
      </c>
      <c r="AL518" s="1030" t="str">
        <f>IFERROR(INDEX(G518:R518,1,MATCH(Parametres!$B$3,G$1:R$1,0)-1)*IF(OR(F518="L",F518="S",F518="I"),-1,1),"")</f>
        <v/>
      </c>
      <c r="AM518" s="1030" t="e">
        <f t="shared" si="33"/>
        <v>#N/A</v>
      </c>
      <c r="AN518" s="1030" t="e">
        <f>INDEX(G518:R518,1,MATCH(Parametres!$B$3,G$1:R$1,0))*IF(OR(F518="L",F518="S",F518="I"),-1,1)</f>
        <v>#N/A</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t="str">
        <f>IFERROR(INDEX(V518:AG518,1,MATCH(Parametres!$B$3,V$1:AG$1,0)-1)*IF(OR(C518="L",C518="S",C518="I"),-1,1),"")</f>
        <v/>
      </c>
      <c r="AW518" s="1030" t="e">
        <f t="shared" si="35"/>
        <v>#N/A</v>
      </c>
      <c r="AX518" s="1030" t="e">
        <f>INDEX(V518:AG518,1,MATCH(Parametres!$B$3,V$1:AG$1,0))*IF(OR(C518="L",C518="S",C518="I"),-1,1)</f>
        <v>#N/A</v>
      </c>
      <c r="AY518" s="598" t="s">
        <v>337</v>
      </c>
      <c r="AZ518" s="598" t="e">
        <f>+VLOOKUP($AJ518,Data_Validation!$A:$E,5,0)</f>
        <v>#N/A</v>
      </c>
    </row>
    <row r="519" spans="36:52" ht="15" customHeight="1">
      <c r="AJ519" s="1030">
        <f t="shared" si="32"/>
        <v>0</v>
      </c>
      <c r="AK519" s="1030">
        <f t="shared" si="32"/>
        <v>0</v>
      </c>
      <c r="AL519" s="1030" t="str">
        <f>IFERROR(INDEX(G519:R519,1,MATCH(Parametres!$B$3,G$1:R$1,0)-1)*IF(OR(F519="L",F519="S",F519="I"),-1,1),"")</f>
        <v/>
      </c>
      <c r="AM519" s="1030" t="e">
        <f t="shared" si="33"/>
        <v>#N/A</v>
      </c>
      <c r="AN519" s="1030" t="e">
        <f>INDEX(G519:R519,1,MATCH(Parametres!$B$3,G$1:R$1,0))*IF(OR(F519="L",F519="S",F519="I"),-1,1)</f>
        <v>#N/A</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t="str">
        <f>IFERROR(INDEX(V519:AG519,1,MATCH(Parametres!$B$3,V$1:AG$1,0)-1)*IF(OR(C519="L",C519="S",C519="I"),-1,1),"")</f>
        <v/>
      </c>
      <c r="AW519" s="1030" t="e">
        <f t="shared" si="35"/>
        <v>#N/A</v>
      </c>
      <c r="AX519" s="1030" t="e">
        <f>INDEX(V519:AG519,1,MATCH(Parametres!$B$3,V$1:AG$1,0))*IF(OR(C519="L",C519="S",C519="I"),-1,1)</f>
        <v>#N/A</v>
      </c>
      <c r="AY519" s="598" t="s">
        <v>337</v>
      </c>
      <c r="AZ519" s="598" t="e">
        <f>+VLOOKUP($AJ519,Data_Validation!$A:$E,5,0)</f>
        <v>#N/A</v>
      </c>
    </row>
    <row r="520" spans="36:52" ht="15" customHeight="1">
      <c r="AJ520" s="1030">
        <f t="shared" si="32"/>
        <v>0</v>
      </c>
      <c r="AK520" s="1030">
        <f t="shared" si="32"/>
        <v>0</v>
      </c>
      <c r="AL520" s="1030" t="str">
        <f>IFERROR(INDEX(G520:R520,1,MATCH(Parametres!$B$3,G$1:R$1,0)-1)*IF(OR(F520="L",F520="S",F520="I"),-1,1),"")</f>
        <v/>
      </c>
      <c r="AM520" s="1030" t="e">
        <f t="shared" si="33"/>
        <v>#N/A</v>
      </c>
      <c r="AN520" s="1030" t="e">
        <f>INDEX(G520:R520,1,MATCH(Parametres!$B$3,G$1:R$1,0))*IF(OR(F520="L",F520="S",F520="I"),-1,1)</f>
        <v>#N/A</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t="str">
        <f>IFERROR(INDEX(V520:AG520,1,MATCH(Parametres!$B$3,V$1:AG$1,0)-1)*IF(OR(C520="L",C520="S",C520="I"),-1,1),"")</f>
        <v/>
      </c>
      <c r="AW520" s="1030" t="e">
        <f t="shared" si="35"/>
        <v>#N/A</v>
      </c>
      <c r="AX520" s="1030" t="e">
        <f>INDEX(V520:AG520,1,MATCH(Parametres!$B$3,V$1:AG$1,0))*IF(OR(C520="L",C520="S",C520="I"),-1,1)</f>
        <v>#N/A</v>
      </c>
      <c r="AY520" s="598" t="s">
        <v>337</v>
      </c>
      <c r="AZ520" s="598" t="e">
        <f>+VLOOKUP($AJ520,Data_Validation!$A:$E,5,0)</f>
        <v>#N/A</v>
      </c>
    </row>
    <row r="521" spans="36:52" ht="15" customHeight="1">
      <c r="AJ521" s="1030">
        <f t="shared" si="32"/>
        <v>0</v>
      </c>
      <c r="AK521" s="1030">
        <f t="shared" si="32"/>
        <v>0</v>
      </c>
      <c r="AL521" s="1030" t="str">
        <f>IFERROR(INDEX(G521:R521,1,MATCH(Parametres!$B$3,G$1:R$1,0)-1)*IF(OR(F521="L",F521="S",F521="I"),-1,1),"")</f>
        <v/>
      </c>
      <c r="AM521" s="1030" t="e">
        <f t="shared" si="33"/>
        <v>#N/A</v>
      </c>
      <c r="AN521" s="1030" t="e">
        <f>INDEX(G521:R521,1,MATCH(Parametres!$B$3,G$1:R$1,0))*IF(OR(F521="L",F521="S",F521="I"),-1,1)</f>
        <v>#N/A</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t="str">
        <f>IFERROR(INDEX(V521:AG521,1,MATCH(Parametres!$B$3,V$1:AG$1,0)-1)*IF(OR(C521="L",C521="S",C521="I"),-1,1),"")</f>
        <v/>
      </c>
      <c r="AW521" s="1030" t="e">
        <f t="shared" si="35"/>
        <v>#N/A</v>
      </c>
      <c r="AX521" s="1030" t="e">
        <f>INDEX(V521:AG521,1,MATCH(Parametres!$B$3,V$1:AG$1,0))*IF(OR(C521="L",C521="S",C521="I"),-1,1)</f>
        <v>#N/A</v>
      </c>
      <c r="AY521" s="598" t="s">
        <v>337</v>
      </c>
      <c r="AZ521" s="598" t="e">
        <f>+VLOOKUP($AJ521,Data_Validation!$A:$E,5,0)</f>
        <v>#N/A</v>
      </c>
    </row>
    <row r="522" spans="36:52" ht="15" customHeight="1">
      <c r="AJ522" s="1030">
        <f t="shared" si="32"/>
        <v>0</v>
      </c>
      <c r="AK522" s="1030">
        <f t="shared" si="32"/>
        <v>0</v>
      </c>
      <c r="AL522" s="1030" t="str">
        <f>IFERROR(INDEX(G522:R522,1,MATCH(Parametres!$B$3,G$1:R$1,0)-1)*IF(OR(F522="L",F522="S",F522="I"),-1,1),"")</f>
        <v/>
      </c>
      <c r="AM522" s="1030" t="e">
        <f t="shared" si="33"/>
        <v>#N/A</v>
      </c>
      <c r="AN522" s="1030" t="e">
        <f>INDEX(G522:R522,1,MATCH(Parametres!$B$3,G$1:R$1,0))*IF(OR(F522="L",F522="S",F522="I"),-1,1)</f>
        <v>#N/A</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t="str">
        <f>IFERROR(INDEX(V522:AG522,1,MATCH(Parametres!$B$3,V$1:AG$1,0)-1)*IF(OR(C522="L",C522="S",C522="I"),-1,1),"")</f>
        <v/>
      </c>
      <c r="AW522" s="1030" t="e">
        <f t="shared" si="35"/>
        <v>#N/A</v>
      </c>
      <c r="AX522" s="1030" t="e">
        <f>INDEX(V522:AG522,1,MATCH(Parametres!$B$3,V$1:AG$1,0))*IF(OR(C522="L",C522="S",C522="I"),-1,1)</f>
        <v>#N/A</v>
      </c>
      <c r="AY522" s="598" t="s">
        <v>337</v>
      </c>
      <c r="AZ522" s="598" t="e">
        <f>+VLOOKUP($AJ522,Data_Validation!$A:$E,5,0)</f>
        <v>#N/A</v>
      </c>
    </row>
    <row r="523" spans="36:52" ht="15" customHeight="1">
      <c r="AJ523" s="1030">
        <f t="shared" si="32"/>
        <v>0</v>
      </c>
      <c r="AK523" s="1030">
        <f t="shared" si="32"/>
        <v>0</v>
      </c>
      <c r="AL523" s="1030" t="str">
        <f>IFERROR(INDEX(G523:R523,1,MATCH(Parametres!$B$3,G$1:R$1,0)-1)*IF(OR(F523="L",F523="S",F523="I"),-1,1),"")</f>
        <v/>
      </c>
      <c r="AM523" s="1030" t="e">
        <f t="shared" si="33"/>
        <v>#N/A</v>
      </c>
      <c r="AN523" s="1030" t="e">
        <f>INDEX(G523:R523,1,MATCH(Parametres!$B$3,G$1:R$1,0))*IF(OR(F523="L",F523="S",F523="I"),-1,1)</f>
        <v>#N/A</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t="str">
        <f>IFERROR(INDEX(V523:AG523,1,MATCH(Parametres!$B$3,V$1:AG$1,0)-1)*IF(OR(C523="L",C523="S",C523="I"),-1,1),"")</f>
        <v/>
      </c>
      <c r="AW523" s="1030" t="e">
        <f t="shared" si="35"/>
        <v>#N/A</v>
      </c>
      <c r="AX523" s="1030" t="e">
        <f>INDEX(V523:AG523,1,MATCH(Parametres!$B$3,V$1:AG$1,0))*IF(OR(C523="L",C523="S",C523="I"),-1,1)</f>
        <v>#N/A</v>
      </c>
      <c r="AY523" s="598" t="s">
        <v>337</v>
      </c>
      <c r="AZ523" s="598" t="e">
        <f>+VLOOKUP($AJ523,Data_Validation!$A:$E,5,0)</f>
        <v>#N/A</v>
      </c>
    </row>
    <row r="524" spans="36:52" ht="15" customHeight="1">
      <c r="AJ524" s="1030">
        <f t="shared" si="32"/>
        <v>0</v>
      </c>
      <c r="AK524" s="1030">
        <f t="shared" si="32"/>
        <v>0</v>
      </c>
      <c r="AL524" s="1030" t="str">
        <f>IFERROR(INDEX(G524:R524,1,MATCH(Parametres!$B$3,G$1:R$1,0)-1)*IF(OR(F524="L",F524="S",F524="I"),-1,1),"")</f>
        <v/>
      </c>
      <c r="AM524" s="1030" t="e">
        <f t="shared" si="33"/>
        <v>#N/A</v>
      </c>
      <c r="AN524" s="1030" t="e">
        <f>INDEX(G524:R524,1,MATCH(Parametres!$B$3,G$1:R$1,0))*IF(OR(F524="L",F524="S",F524="I"),-1,1)</f>
        <v>#N/A</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t="str">
        <f>IFERROR(INDEX(V524:AG524,1,MATCH(Parametres!$B$3,V$1:AG$1,0)-1)*IF(OR(C524="L",C524="S",C524="I"),-1,1),"")</f>
        <v/>
      </c>
      <c r="AW524" s="1030" t="e">
        <f t="shared" si="35"/>
        <v>#N/A</v>
      </c>
      <c r="AX524" s="1030" t="e">
        <f>INDEX(V524:AG524,1,MATCH(Parametres!$B$3,V$1:AG$1,0))*IF(OR(C524="L",C524="S",C524="I"),-1,1)</f>
        <v>#N/A</v>
      </c>
      <c r="AY524" s="598" t="s">
        <v>337</v>
      </c>
      <c r="AZ524" s="598" t="e">
        <f>+VLOOKUP($AJ524,Data_Validation!$A:$E,5,0)</f>
        <v>#N/A</v>
      </c>
    </row>
    <row r="525" spans="36:52" ht="15" customHeight="1">
      <c r="AJ525" s="1030">
        <f t="shared" si="32"/>
        <v>0</v>
      </c>
      <c r="AK525" s="1030">
        <f t="shared" si="32"/>
        <v>0</v>
      </c>
      <c r="AL525" s="1030" t="str">
        <f>IFERROR(INDEX(G525:R525,1,MATCH(Parametres!$B$3,G$1:R$1,0)-1)*IF(OR(F525="L",F525="S",F525="I"),-1,1),"")</f>
        <v/>
      </c>
      <c r="AM525" s="1030" t="e">
        <f t="shared" si="33"/>
        <v>#N/A</v>
      </c>
      <c r="AN525" s="1030" t="e">
        <f>INDEX(G525:R525,1,MATCH(Parametres!$B$3,G$1:R$1,0))*IF(OR(F525="L",F525="S",F525="I"),-1,1)</f>
        <v>#N/A</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t="str">
        <f>IFERROR(INDEX(V525:AG525,1,MATCH(Parametres!$B$3,V$1:AG$1,0)-1)*IF(OR(C525="L",C525="S",C525="I"),-1,1),"")</f>
        <v/>
      </c>
      <c r="AW525" s="1030" t="e">
        <f t="shared" si="35"/>
        <v>#N/A</v>
      </c>
      <c r="AX525" s="1030" t="e">
        <f>INDEX(V525:AG525,1,MATCH(Parametres!$B$3,V$1:AG$1,0))*IF(OR(C525="L",C525="S",C525="I"),-1,1)</f>
        <v>#N/A</v>
      </c>
      <c r="AY525" s="598" t="s">
        <v>337</v>
      </c>
      <c r="AZ525" s="598" t="e">
        <f>+VLOOKUP($AJ525,Data_Validation!$A:$E,5,0)</f>
        <v>#N/A</v>
      </c>
    </row>
    <row r="526" spans="36:52" ht="15" customHeight="1">
      <c r="AJ526" s="1030">
        <f t="shared" si="32"/>
        <v>0</v>
      </c>
      <c r="AK526" s="1030">
        <f t="shared" si="32"/>
        <v>0</v>
      </c>
      <c r="AL526" s="1030" t="str">
        <f>IFERROR(INDEX(G526:R526,1,MATCH(Parametres!$B$3,G$1:R$1,0)-1)*IF(OR(F526="L",F526="S",F526="I"),-1,1),"")</f>
        <v/>
      </c>
      <c r="AM526" s="1030" t="e">
        <f t="shared" si="33"/>
        <v>#N/A</v>
      </c>
      <c r="AN526" s="1030" t="e">
        <f>INDEX(G526:R526,1,MATCH(Parametres!$B$3,G$1:R$1,0))*IF(OR(F526="L",F526="S",F526="I"),-1,1)</f>
        <v>#N/A</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t="str">
        <f>IFERROR(INDEX(V526:AG526,1,MATCH(Parametres!$B$3,V$1:AG$1,0)-1)*IF(OR(C526="L",C526="S",C526="I"),-1,1),"")</f>
        <v/>
      </c>
      <c r="AW526" s="1030" t="e">
        <f t="shared" si="35"/>
        <v>#N/A</v>
      </c>
      <c r="AX526" s="1030" t="e">
        <f>INDEX(V526:AG526,1,MATCH(Parametres!$B$3,V$1:AG$1,0))*IF(OR(C526="L",C526="S",C526="I"),-1,1)</f>
        <v>#N/A</v>
      </c>
      <c r="AY526" s="598" t="s">
        <v>337</v>
      </c>
      <c r="AZ526" s="598" t="e">
        <f>+VLOOKUP($AJ526,Data_Validation!$A:$E,5,0)</f>
        <v>#N/A</v>
      </c>
    </row>
    <row r="527" spans="36:52" ht="15" customHeight="1">
      <c r="AJ527" s="1030">
        <f t="shared" si="32"/>
        <v>0</v>
      </c>
      <c r="AK527" s="1030">
        <f t="shared" si="32"/>
        <v>0</v>
      </c>
      <c r="AL527" s="1030" t="str">
        <f>IFERROR(INDEX(G527:R527,1,MATCH(Parametres!$B$3,G$1:R$1,0)-1)*IF(OR(F527="L",F527="S",F527="I"),-1,1),"")</f>
        <v/>
      </c>
      <c r="AM527" s="1030" t="e">
        <f t="shared" si="33"/>
        <v>#N/A</v>
      </c>
      <c r="AN527" s="1030" t="e">
        <f>INDEX(G527:R527,1,MATCH(Parametres!$B$3,G$1:R$1,0))*IF(OR(F527="L",F527="S",F527="I"),-1,1)</f>
        <v>#N/A</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t="str">
        <f>IFERROR(INDEX(V527:AG527,1,MATCH(Parametres!$B$3,V$1:AG$1,0)-1)*IF(OR(C527="L",C527="S",C527="I"),-1,1),"")</f>
        <v/>
      </c>
      <c r="AW527" s="1030" t="e">
        <f t="shared" si="35"/>
        <v>#N/A</v>
      </c>
      <c r="AX527" s="1030" t="e">
        <f>INDEX(V527:AG527,1,MATCH(Parametres!$B$3,V$1:AG$1,0))*IF(OR(C527="L",C527="S",C527="I"),-1,1)</f>
        <v>#N/A</v>
      </c>
      <c r="AY527" s="598" t="s">
        <v>337</v>
      </c>
      <c r="AZ527" s="598" t="e">
        <f>+VLOOKUP($AJ527,Data_Validation!$A:$E,5,0)</f>
        <v>#N/A</v>
      </c>
    </row>
    <row r="528" spans="36:52" ht="15" customHeight="1">
      <c r="AJ528" s="1030">
        <f t="shared" si="32"/>
        <v>0</v>
      </c>
      <c r="AK528" s="1030">
        <f t="shared" si="32"/>
        <v>0</v>
      </c>
      <c r="AL528" s="1030" t="str">
        <f>IFERROR(INDEX(G528:R528,1,MATCH(Parametres!$B$3,G$1:R$1,0)-1)*IF(OR(F528="L",F528="S",F528="I"),-1,1),"")</f>
        <v/>
      </c>
      <c r="AM528" s="1030" t="e">
        <f t="shared" si="33"/>
        <v>#N/A</v>
      </c>
      <c r="AN528" s="1030" t="e">
        <f>INDEX(G528:R528,1,MATCH(Parametres!$B$3,G$1:R$1,0))*IF(OR(F528="L",F528="S",F528="I"),-1,1)</f>
        <v>#N/A</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t="str">
        <f>IFERROR(INDEX(V528:AG528,1,MATCH(Parametres!$B$3,V$1:AG$1,0)-1)*IF(OR(C528="L",C528="S",C528="I"),-1,1),"")</f>
        <v/>
      </c>
      <c r="AW528" s="1030" t="e">
        <f t="shared" si="35"/>
        <v>#N/A</v>
      </c>
      <c r="AX528" s="1030" t="e">
        <f>INDEX(V528:AG528,1,MATCH(Parametres!$B$3,V$1:AG$1,0))*IF(OR(C528="L",C528="S",C528="I"),-1,1)</f>
        <v>#N/A</v>
      </c>
      <c r="AY528" s="598" t="s">
        <v>337</v>
      </c>
      <c r="AZ528" s="598" t="e">
        <f>+VLOOKUP($AJ528,Data_Validation!$A:$E,5,0)</f>
        <v>#N/A</v>
      </c>
    </row>
    <row r="529" spans="36:52" ht="15" customHeight="1">
      <c r="AJ529" s="1030">
        <f t="shared" si="32"/>
        <v>0</v>
      </c>
      <c r="AK529" s="1030">
        <f t="shared" si="32"/>
        <v>0</v>
      </c>
      <c r="AL529" s="1030" t="str">
        <f>IFERROR(INDEX(G529:R529,1,MATCH(Parametres!$B$3,G$1:R$1,0)-1)*IF(OR(F529="L",F529="S",F529="I"),-1,1),"")</f>
        <v/>
      </c>
      <c r="AM529" s="1030" t="e">
        <f t="shared" si="33"/>
        <v>#N/A</v>
      </c>
      <c r="AN529" s="1030" t="e">
        <f>INDEX(G529:R529,1,MATCH(Parametres!$B$3,G$1:R$1,0))*IF(OR(F529="L",F529="S",F529="I"),-1,1)</f>
        <v>#N/A</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t="str">
        <f>IFERROR(INDEX(V529:AG529,1,MATCH(Parametres!$B$3,V$1:AG$1,0)-1)*IF(OR(C529="L",C529="S",C529="I"),-1,1),"")</f>
        <v/>
      </c>
      <c r="AW529" s="1030" t="e">
        <f t="shared" si="35"/>
        <v>#N/A</v>
      </c>
      <c r="AX529" s="1030" t="e">
        <f>INDEX(V529:AG529,1,MATCH(Parametres!$B$3,V$1:AG$1,0))*IF(OR(C529="L",C529="S",C529="I"),-1,1)</f>
        <v>#N/A</v>
      </c>
      <c r="AY529" s="598" t="s">
        <v>337</v>
      </c>
      <c r="AZ529" s="598" t="e">
        <f>+VLOOKUP($AJ529,Data_Validation!$A:$E,5,0)</f>
        <v>#N/A</v>
      </c>
    </row>
    <row r="530" spans="36:52" ht="15" customHeight="1">
      <c r="AJ530" s="1030">
        <f t="shared" si="32"/>
        <v>0</v>
      </c>
      <c r="AK530" s="1030">
        <f t="shared" si="32"/>
        <v>0</v>
      </c>
      <c r="AL530" s="1030" t="str">
        <f>IFERROR(INDEX(G530:R530,1,MATCH(Parametres!$B$3,G$1:R$1,0)-1)*IF(OR(F530="L",F530="S",F530="I"),-1,1),"")</f>
        <v/>
      </c>
      <c r="AM530" s="1030" t="e">
        <f t="shared" si="33"/>
        <v>#N/A</v>
      </c>
      <c r="AN530" s="1030" t="e">
        <f>INDEX(G530:R530,1,MATCH(Parametres!$B$3,G$1:R$1,0))*IF(OR(F530="L",F530="S",F530="I"),-1,1)</f>
        <v>#N/A</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t="str">
        <f>IFERROR(INDEX(V530:AG530,1,MATCH(Parametres!$B$3,V$1:AG$1,0)-1)*IF(OR(C530="L",C530="S",C530="I"),-1,1),"")</f>
        <v/>
      </c>
      <c r="AW530" s="1030" t="e">
        <f t="shared" si="35"/>
        <v>#N/A</v>
      </c>
      <c r="AX530" s="1030" t="e">
        <f>INDEX(V530:AG530,1,MATCH(Parametres!$B$3,V$1:AG$1,0))*IF(OR(C530="L",C530="S",C530="I"),-1,1)</f>
        <v>#N/A</v>
      </c>
      <c r="AY530" s="598" t="s">
        <v>337</v>
      </c>
      <c r="AZ530" s="598" t="e">
        <f>+VLOOKUP($AJ530,Data_Validation!$A:$E,5,0)</f>
        <v>#N/A</v>
      </c>
    </row>
    <row r="531" spans="36:52" ht="15" customHeight="1">
      <c r="AJ531" s="1030">
        <f t="shared" si="32"/>
        <v>0</v>
      </c>
      <c r="AK531" s="1030">
        <f t="shared" si="32"/>
        <v>0</v>
      </c>
      <c r="AL531" s="1030" t="str">
        <f>IFERROR(INDEX(G531:R531,1,MATCH(Parametres!$B$3,G$1:R$1,0)-1)*IF(OR(F531="L",F531="S",F531="I"),-1,1),"")</f>
        <v/>
      </c>
      <c r="AM531" s="1030" t="e">
        <f t="shared" si="33"/>
        <v>#N/A</v>
      </c>
      <c r="AN531" s="1030" t="e">
        <f>INDEX(G531:R531,1,MATCH(Parametres!$B$3,G$1:R$1,0))*IF(OR(F531="L",F531="S",F531="I"),-1,1)</f>
        <v>#N/A</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t="str">
        <f>IFERROR(INDEX(V531:AG531,1,MATCH(Parametres!$B$3,V$1:AG$1,0)-1)*IF(OR(C531="L",C531="S",C531="I"),-1,1),"")</f>
        <v/>
      </c>
      <c r="AW531" s="1030" t="e">
        <f t="shared" si="35"/>
        <v>#N/A</v>
      </c>
      <c r="AX531" s="1030" t="e">
        <f>INDEX(V531:AG531,1,MATCH(Parametres!$B$3,V$1:AG$1,0))*IF(OR(C531="L",C531="S",C531="I"),-1,1)</f>
        <v>#N/A</v>
      </c>
      <c r="AY531" s="598" t="s">
        <v>337</v>
      </c>
      <c r="AZ531" s="598" t="e">
        <f>+VLOOKUP($AJ531,Data_Validation!$A:$E,5,0)</f>
        <v>#N/A</v>
      </c>
    </row>
    <row r="532" spans="36:52" ht="15" customHeight="1">
      <c r="AJ532" s="1030">
        <f t="shared" ref="AJ532:AK595" si="36">C532</f>
        <v>0</v>
      </c>
      <c r="AK532" s="1030">
        <f t="shared" si="36"/>
        <v>0</v>
      </c>
      <c r="AL532" s="1030" t="str">
        <f>IFERROR(INDEX(G532:R532,1,MATCH(Parametres!$B$3,G$1:R$1,0)-1)*IF(OR(F532="L",F532="S",F532="I"),-1,1),"")</f>
        <v/>
      </c>
      <c r="AM532" s="1030" t="e">
        <f t="shared" si="33"/>
        <v>#N/A</v>
      </c>
      <c r="AN532" s="1030" t="e">
        <f>INDEX(G532:R532,1,MATCH(Parametres!$B$3,G$1:R$1,0))*IF(OR(F532="L",F532="S",F532="I"),-1,1)</f>
        <v>#N/A</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t="str">
        <f>IFERROR(INDEX(V532:AG532,1,MATCH(Parametres!$B$3,V$1:AG$1,0)-1)*IF(OR(C532="L",C532="S",C532="I"),-1,1),"")</f>
        <v/>
      </c>
      <c r="AW532" s="1030" t="e">
        <f t="shared" si="35"/>
        <v>#N/A</v>
      </c>
      <c r="AX532" s="1030" t="e">
        <f>INDEX(V532:AG532,1,MATCH(Parametres!$B$3,V$1:AG$1,0))*IF(OR(C532="L",C532="S",C532="I"),-1,1)</f>
        <v>#N/A</v>
      </c>
      <c r="AY532" s="598" t="s">
        <v>337</v>
      </c>
      <c r="AZ532" s="598" t="e">
        <f>+VLOOKUP($AJ532,Data_Validation!$A:$E,5,0)</f>
        <v>#N/A</v>
      </c>
    </row>
    <row r="533" spans="36:52" ht="15" customHeight="1">
      <c r="AJ533" s="1030">
        <f t="shared" si="36"/>
        <v>0</v>
      </c>
      <c r="AK533" s="1030">
        <f t="shared" si="36"/>
        <v>0</v>
      </c>
      <c r="AL533" s="1030" t="str">
        <f>IFERROR(INDEX(G533:R533,1,MATCH(Parametres!$B$3,G$1:R$1,0)-1)*IF(OR(F533="L",F533="S",F533="I"),-1,1),"")</f>
        <v/>
      </c>
      <c r="AM533" s="1030" t="e">
        <f t="shared" si="33"/>
        <v>#N/A</v>
      </c>
      <c r="AN533" s="1030" t="e">
        <f>INDEX(G533:R533,1,MATCH(Parametres!$B$3,G$1:R$1,0))*IF(OR(F533="L",F533="S",F533="I"),-1,1)</f>
        <v>#N/A</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t="str">
        <f>IFERROR(INDEX(V533:AG533,1,MATCH(Parametres!$B$3,V$1:AG$1,0)-1)*IF(OR(C533="L",C533="S",C533="I"),-1,1),"")</f>
        <v/>
      </c>
      <c r="AW533" s="1030" t="e">
        <f t="shared" si="35"/>
        <v>#N/A</v>
      </c>
      <c r="AX533" s="1030" t="e">
        <f>INDEX(V533:AG533,1,MATCH(Parametres!$B$3,V$1:AG$1,0))*IF(OR(C533="L",C533="S",C533="I"),-1,1)</f>
        <v>#N/A</v>
      </c>
      <c r="AY533" s="598" t="s">
        <v>337</v>
      </c>
      <c r="AZ533" s="598" t="e">
        <f>+VLOOKUP($AJ533,Data_Validation!$A:$E,5,0)</f>
        <v>#N/A</v>
      </c>
    </row>
    <row r="534" spans="36:52" ht="15" customHeight="1">
      <c r="AJ534" s="1030">
        <f t="shared" si="36"/>
        <v>0</v>
      </c>
      <c r="AK534" s="1030">
        <f t="shared" si="36"/>
        <v>0</v>
      </c>
      <c r="AL534" s="1030" t="str">
        <f>IFERROR(INDEX(G534:R534,1,MATCH(Parametres!$B$3,G$1:R$1,0)-1)*IF(OR(F534="L",F534="S",F534="I"),-1,1),"")</f>
        <v/>
      </c>
      <c r="AM534" s="1030" t="e">
        <f t="shared" si="33"/>
        <v>#N/A</v>
      </c>
      <c r="AN534" s="1030" t="e">
        <f>INDEX(G534:R534,1,MATCH(Parametres!$B$3,G$1:R$1,0))*IF(OR(F534="L",F534="S",F534="I"),-1,1)</f>
        <v>#N/A</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t="str">
        <f>IFERROR(INDEX(V534:AG534,1,MATCH(Parametres!$B$3,V$1:AG$1,0)-1)*IF(OR(C534="L",C534="S",C534="I"),-1,1),"")</f>
        <v/>
      </c>
      <c r="AW534" s="1030" t="e">
        <f t="shared" si="35"/>
        <v>#N/A</v>
      </c>
      <c r="AX534" s="1030" t="e">
        <f>INDEX(V534:AG534,1,MATCH(Parametres!$B$3,V$1:AG$1,0))*IF(OR(C534="L",C534="S",C534="I"),-1,1)</f>
        <v>#N/A</v>
      </c>
      <c r="AY534" s="598" t="s">
        <v>337</v>
      </c>
      <c r="AZ534" s="598" t="e">
        <f>+VLOOKUP($AJ534,Data_Validation!$A:$E,5,0)</f>
        <v>#N/A</v>
      </c>
    </row>
    <row r="535" spans="36:52" ht="15" customHeight="1">
      <c r="AJ535" s="1030">
        <f t="shared" si="36"/>
        <v>0</v>
      </c>
      <c r="AK535" s="1030">
        <f t="shared" si="36"/>
        <v>0</v>
      </c>
      <c r="AL535" s="1030" t="str">
        <f>IFERROR(INDEX(G535:R535,1,MATCH(Parametres!$B$3,G$1:R$1,0)-1)*IF(OR(F535="L",F535="S",F535="I"),-1,1),"")</f>
        <v/>
      </c>
      <c r="AM535" s="1030" t="e">
        <f t="shared" si="33"/>
        <v>#N/A</v>
      </c>
      <c r="AN535" s="1030" t="e">
        <f>INDEX(G535:R535,1,MATCH(Parametres!$B$3,G$1:R$1,0))*IF(OR(F535="L",F535="S",F535="I"),-1,1)</f>
        <v>#N/A</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t="str">
        <f>IFERROR(INDEX(V535:AG535,1,MATCH(Parametres!$B$3,V$1:AG$1,0)-1)*IF(OR(C535="L",C535="S",C535="I"),-1,1),"")</f>
        <v/>
      </c>
      <c r="AW535" s="1030" t="e">
        <f t="shared" si="35"/>
        <v>#N/A</v>
      </c>
      <c r="AX535" s="1030" t="e">
        <f>INDEX(V535:AG535,1,MATCH(Parametres!$B$3,V$1:AG$1,0))*IF(OR(C535="L",C535="S",C535="I"),-1,1)</f>
        <v>#N/A</v>
      </c>
      <c r="AY535" s="598" t="s">
        <v>337</v>
      </c>
      <c r="AZ535" s="598" t="e">
        <f>+VLOOKUP($AJ535,Data_Validation!$A:$E,5,0)</f>
        <v>#N/A</v>
      </c>
    </row>
    <row r="536" spans="36:52" ht="15" customHeight="1">
      <c r="AJ536" s="1030">
        <f t="shared" si="36"/>
        <v>0</v>
      </c>
      <c r="AK536" s="1030">
        <f t="shared" si="36"/>
        <v>0</v>
      </c>
      <c r="AL536" s="1030" t="str">
        <f>IFERROR(INDEX(G536:R536,1,MATCH(Parametres!$B$3,G$1:R$1,0)-1)*IF(OR(F536="L",F536="S",F536="I"),-1,1),"")</f>
        <v/>
      </c>
      <c r="AM536" s="1030" t="e">
        <f t="shared" si="33"/>
        <v>#N/A</v>
      </c>
      <c r="AN536" s="1030" t="e">
        <f>INDEX(G536:R536,1,MATCH(Parametres!$B$3,G$1:R$1,0))*IF(OR(F536="L",F536="S",F536="I"),-1,1)</f>
        <v>#N/A</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t="str">
        <f>IFERROR(INDEX(V536:AG536,1,MATCH(Parametres!$B$3,V$1:AG$1,0)-1)*IF(OR(C536="L",C536="S",C536="I"),-1,1),"")</f>
        <v/>
      </c>
      <c r="AW536" s="1030" t="e">
        <f t="shared" si="35"/>
        <v>#N/A</v>
      </c>
      <c r="AX536" s="1030" t="e">
        <f>INDEX(V536:AG536,1,MATCH(Parametres!$B$3,V$1:AG$1,0))*IF(OR(C536="L",C536="S",C536="I"),-1,1)</f>
        <v>#N/A</v>
      </c>
      <c r="AY536" s="598" t="s">
        <v>337</v>
      </c>
      <c r="AZ536" s="598" t="e">
        <f>+VLOOKUP($AJ536,Data_Validation!$A:$E,5,0)</f>
        <v>#N/A</v>
      </c>
    </row>
    <row r="537" spans="36:52" ht="15" customHeight="1">
      <c r="AJ537" s="1030">
        <f t="shared" si="36"/>
        <v>0</v>
      </c>
      <c r="AK537" s="1030">
        <f t="shared" si="36"/>
        <v>0</v>
      </c>
      <c r="AL537" s="1030" t="str">
        <f>IFERROR(INDEX(G537:R537,1,MATCH(Parametres!$B$3,G$1:R$1,0)-1)*IF(OR(F537="L",F537="S",F537="I"),-1,1),"")</f>
        <v/>
      </c>
      <c r="AM537" s="1030" t="e">
        <f t="shared" si="33"/>
        <v>#N/A</v>
      </c>
      <c r="AN537" s="1030" t="e">
        <f>INDEX(G537:R537,1,MATCH(Parametres!$B$3,G$1:R$1,0))*IF(OR(F537="L",F537="S",F537="I"),-1,1)</f>
        <v>#N/A</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t="str">
        <f>IFERROR(INDEX(V537:AG537,1,MATCH(Parametres!$B$3,V$1:AG$1,0)-1)*IF(OR(C537="L",C537="S",C537="I"),-1,1),"")</f>
        <v/>
      </c>
      <c r="AW537" s="1030" t="e">
        <f t="shared" si="35"/>
        <v>#N/A</v>
      </c>
      <c r="AX537" s="1030" t="e">
        <f>INDEX(V537:AG537,1,MATCH(Parametres!$B$3,V$1:AG$1,0))*IF(OR(C537="L",C537="S",C537="I"),-1,1)</f>
        <v>#N/A</v>
      </c>
      <c r="AY537" s="598" t="s">
        <v>337</v>
      </c>
      <c r="AZ537" s="598" t="e">
        <f>+VLOOKUP($AJ537,Data_Validation!$A:$E,5,0)</f>
        <v>#N/A</v>
      </c>
    </row>
    <row r="538" spans="36:52" ht="15" customHeight="1">
      <c r="AJ538" s="1030">
        <f t="shared" si="36"/>
        <v>0</v>
      </c>
      <c r="AK538" s="1030">
        <f t="shared" si="36"/>
        <v>0</v>
      </c>
      <c r="AL538" s="1030" t="str">
        <f>IFERROR(INDEX(G538:R538,1,MATCH(Parametres!$B$3,G$1:R$1,0)-1)*IF(OR(F538="L",F538="S",F538="I"),-1,1),"")</f>
        <v/>
      </c>
      <c r="AM538" s="1030" t="e">
        <f t="shared" si="33"/>
        <v>#N/A</v>
      </c>
      <c r="AN538" s="1030" t="e">
        <f>INDEX(G538:R538,1,MATCH(Parametres!$B$3,G$1:R$1,0))*IF(OR(F538="L",F538="S",F538="I"),-1,1)</f>
        <v>#N/A</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t="str">
        <f>IFERROR(INDEX(V538:AG538,1,MATCH(Parametres!$B$3,V$1:AG$1,0)-1)*IF(OR(C538="L",C538="S",C538="I"),-1,1),"")</f>
        <v/>
      </c>
      <c r="AW538" s="1030" t="e">
        <f t="shared" si="35"/>
        <v>#N/A</v>
      </c>
      <c r="AX538" s="1030" t="e">
        <f>INDEX(V538:AG538,1,MATCH(Parametres!$B$3,V$1:AG$1,0))*IF(OR(C538="L",C538="S",C538="I"),-1,1)</f>
        <v>#N/A</v>
      </c>
      <c r="AY538" s="598" t="s">
        <v>337</v>
      </c>
      <c r="AZ538" s="598" t="e">
        <f>+VLOOKUP($AJ538,Data_Validation!$A:$E,5,0)</f>
        <v>#N/A</v>
      </c>
    </row>
    <row r="539" spans="36:52" ht="15" customHeight="1">
      <c r="AJ539" s="1030">
        <f t="shared" si="36"/>
        <v>0</v>
      </c>
      <c r="AK539" s="1030">
        <f t="shared" si="36"/>
        <v>0</v>
      </c>
      <c r="AL539" s="1030" t="str">
        <f>IFERROR(INDEX(G539:R539,1,MATCH(Parametres!$B$3,G$1:R$1,0)-1)*IF(OR(F539="L",F539="S",F539="I"),-1,1),"")</f>
        <v/>
      </c>
      <c r="AM539" s="1030" t="e">
        <f t="shared" si="33"/>
        <v>#N/A</v>
      </c>
      <c r="AN539" s="1030" t="e">
        <f>INDEX(G539:R539,1,MATCH(Parametres!$B$3,G$1:R$1,0))*IF(OR(F539="L",F539="S",F539="I"),-1,1)</f>
        <v>#N/A</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t="str">
        <f>IFERROR(INDEX(V539:AG539,1,MATCH(Parametres!$B$3,V$1:AG$1,0)-1)*IF(OR(C539="L",C539="S",C539="I"),-1,1),"")</f>
        <v/>
      </c>
      <c r="AW539" s="1030" t="e">
        <f t="shared" si="35"/>
        <v>#N/A</v>
      </c>
      <c r="AX539" s="1030" t="e">
        <f>INDEX(V539:AG539,1,MATCH(Parametres!$B$3,V$1:AG$1,0))*IF(OR(C539="L",C539="S",C539="I"),-1,1)</f>
        <v>#N/A</v>
      </c>
      <c r="AY539" s="598" t="s">
        <v>337</v>
      </c>
      <c r="AZ539" s="598" t="e">
        <f>+VLOOKUP($AJ539,Data_Validation!$A:$E,5,0)</f>
        <v>#N/A</v>
      </c>
    </row>
    <row r="540" spans="36:52" ht="15" customHeight="1">
      <c r="AJ540" s="1030">
        <f t="shared" si="36"/>
        <v>0</v>
      </c>
      <c r="AK540" s="1030">
        <f t="shared" si="36"/>
        <v>0</v>
      </c>
      <c r="AL540" s="1030" t="str">
        <f>IFERROR(INDEX(G540:R540,1,MATCH(Parametres!$B$3,G$1:R$1,0)-1)*IF(OR(F540="L",F540="S",F540="I"),-1,1),"")</f>
        <v/>
      </c>
      <c r="AM540" s="1030" t="e">
        <f t="shared" si="33"/>
        <v>#N/A</v>
      </c>
      <c r="AN540" s="1030" t="e">
        <f>INDEX(G540:R540,1,MATCH(Parametres!$B$3,G$1:R$1,0))*IF(OR(F540="L",F540="S",F540="I"),-1,1)</f>
        <v>#N/A</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t="str">
        <f>IFERROR(INDEX(V540:AG540,1,MATCH(Parametres!$B$3,V$1:AG$1,0)-1)*IF(OR(C540="L",C540="S",C540="I"),-1,1),"")</f>
        <v/>
      </c>
      <c r="AW540" s="1030" t="e">
        <f t="shared" si="35"/>
        <v>#N/A</v>
      </c>
      <c r="AX540" s="1030" t="e">
        <f>INDEX(V540:AG540,1,MATCH(Parametres!$B$3,V$1:AG$1,0))*IF(OR(C540="L",C540="S",C540="I"),-1,1)</f>
        <v>#N/A</v>
      </c>
      <c r="AY540" s="598" t="s">
        <v>337</v>
      </c>
      <c r="AZ540" s="598" t="e">
        <f>+VLOOKUP($AJ540,Data_Validation!$A:$E,5,0)</f>
        <v>#N/A</v>
      </c>
    </row>
    <row r="541" spans="36:52" ht="15" customHeight="1">
      <c r="AJ541" s="1030">
        <f t="shared" si="36"/>
        <v>0</v>
      </c>
      <c r="AK541" s="1030">
        <f t="shared" si="36"/>
        <v>0</v>
      </c>
      <c r="AL541" s="1030" t="str">
        <f>IFERROR(INDEX(G541:R541,1,MATCH(Parametres!$B$3,G$1:R$1,0)-1)*IF(OR(F541="L",F541="S",F541="I"),-1,1),"")</f>
        <v/>
      </c>
      <c r="AM541" s="1030" t="e">
        <f t="shared" si="33"/>
        <v>#N/A</v>
      </c>
      <c r="AN541" s="1030" t="e">
        <f>INDEX(G541:R541,1,MATCH(Parametres!$B$3,G$1:R$1,0))*IF(OR(F541="L",F541="S",F541="I"),-1,1)</f>
        <v>#N/A</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t="str">
        <f>IFERROR(INDEX(V541:AG541,1,MATCH(Parametres!$B$3,V$1:AG$1,0)-1)*IF(OR(C541="L",C541="S",C541="I"),-1,1),"")</f>
        <v/>
      </c>
      <c r="AW541" s="1030" t="e">
        <f t="shared" si="35"/>
        <v>#N/A</v>
      </c>
      <c r="AX541" s="1030" t="e">
        <f>INDEX(V541:AG541,1,MATCH(Parametres!$B$3,V$1:AG$1,0))*IF(OR(C541="L",C541="S",C541="I"),-1,1)</f>
        <v>#N/A</v>
      </c>
      <c r="AY541" s="598" t="s">
        <v>337</v>
      </c>
      <c r="AZ541" s="598" t="e">
        <f>+VLOOKUP($AJ541,Data_Validation!$A:$E,5,0)</f>
        <v>#N/A</v>
      </c>
    </row>
    <row r="542" spans="36:52" ht="15" customHeight="1">
      <c r="AJ542" s="1030">
        <f t="shared" si="36"/>
        <v>0</v>
      </c>
      <c r="AK542" s="1030">
        <f t="shared" si="36"/>
        <v>0</v>
      </c>
      <c r="AL542" s="1030" t="str">
        <f>IFERROR(INDEX(G542:R542,1,MATCH(Parametres!$B$3,G$1:R$1,0)-1)*IF(OR(F542="L",F542="S",F542="I"),-1,1),"")</f>
        <v/>
      </c>
      <c r="AM542" s="1030" t="e">
        <f t="shared" si="33"/>
        <v>#N/A</v>
      </c>
      <c r="AN542" s="1030" t="e">
        <f>INDEX(G542:R542,1,MATCH(Parametres!$B$3,G$1:R$1,0))*IF(OR(F542="L",F542="S",F542="I"),-1,1)</f>
        <v>#N/A</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t="str">
        <f>IFERROR(INDEX(V542:AG542,1,MATCH(Parametres!$B$3,V$1:AG$1,0)-1)*IF(OR(C542="L",C542="S",C542="I"),-1,1),"")</f>
        <v/>
      </c>
      <c r="AW542" s="1030" t="e">
        <f t="shared" si="35"/>
        <v>#N/A</v>
      </c>
      <c r="AX542" s="1030" t="e">
        <f>INDEX(V542:AG542,1,MATCH(Parametres!$B$3,V$1:AG$1,0))*IF(OR(C542="L",C542="S",C542="I"),-1,1)</f>
        <v>#N/A</v>
      </c>
      <c r="AY542" s="598" t="s">
        <v>337</v>
      </c>
      <c r="AZ542" s="598" t="e">
        <f>+VLOOKUP($AJ542,Data_Validation!$A:$E,5,0)</f>
        <v>#N/A</v>
      </c>
    </row>
    <row r="543" spans="36:52" ht="15" customHeight="1">
      <c r="AJ543" s="1030">
        <f t="shared" si="36"/>
        <v>0</v>
      </c>
      <c r="AK543" s="1030">
        <f t="shared" si="36"/>
        <v>0</v>
      </c>
      <c r="AL543" s="1030" t="str">
        <f>IFERROR(INDEX(G543:R543,1,MATCH(Parametres!$B$3,G$1:R$1,0)-1)*IF(OR(F543="L",F543="S",F543="I"),-1,1),"")</f>
        <v/>
      </c>
      <c r="AM543" s="1030" t="e">
        <f t="shared" si="33"/>
        <v>#N/A</v>
      </c>
      <c r="AN543" s="1030" t="e">
        <f>INDEX(G543:R543,1,MATCH(Parametres!$B$3,G$1:R$1,0))*IF(OR(F543="L",F543="S",F543="I"),-1,1)</f>
        <v>#N/A</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t="str">
        <f>IFERROR(INDEX(V543:AG543,1,MATCH(Parametres!$B$3,V$1:AG$1,0)-1)*IF(OR(C543="L",C543="S",C543="I"),-1,1),"")</f>
        <v/>
      </c>
      <c r="AW543" s="1030" t="e">
        <f t="shared" si="35"/>
        <v>#N/A</v>
      </c>
      <c r="AX543" s="1030" t="e">
        <f>INDEX(V543:AG543,1,MATCH(Parametres!$B$3,V$1:AG$1,0))*IF(OR(C543="L",C543="S",C543="I"),-1,1)</f>
        <v>#N/A</v>
      </c>
      <c r="AY543" s="598" t="s">
        <v>337</v>
      </c>
      <c r="AZ543" s="598" t="e">
        <f>+VLOOKUP($AJ543,Data_Validation!$A:$E,5,0)</f>
        <v>#N/A</v>
      </c>
    </row>
    <row r="544" spans="36:52" ht="15" customHeight="1">
      <c r="AJ544" s="1030">
        <f t="shared" si="36"/>
        <v>0</v>
      </c>
      <c r="AK544" s="1030">
        <f t="shared" si="36"/>
        <v>0</v>
      </c>
      <c r="AL544" s="1030" t="str">
        <f>IFERROR(INDEX(G544:R544,1,MATCH(Parametres!$B$3,G$1:R$1,0)-1)*IF(OR(F544="L",F544="S",F544="I"),-1,1),"")</f>
        <v/>
      </c>
      <c r="AM544" s="1030" t="e">
        <f t="shared" si="33"/>
        <v>#N/A</v>
      </c>
      <c r="AN544" s="1030" t="e">
        <f>INDEX(G544:R544,1,MATCH(Parametres!$B$3,G$1:R$1,0))*IF(OR(F544="L",F544="S",F544="I"),-1,1)</f>
        <v>#N/A</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t="str">
        <f>IFERROR(INDEX(V544:AG544,1,MATCH(Parametres!$B$3,V$1:AG$1,0)-1)*IF(OR(C544="L",C544="S",C544="I"),-1,1),"")</f>
        <v/>
      </c>
      <c r="AW544" s="1030" t="e">
        <f t="shared" si="35"/>
        <v>#N/A</v>
      </c>
      <c r="AX544" s="1030" t="e">
        <f>INDEX(V544:AG544,1,MATCH(Parametres!$B$3,V$1:AG$1,0))*IF(OR(C544="L",C544="S",C544="I"),-1,1)</f>
        <v>#N/A</v>
      </c>
      <c r="AY544" s="598" t="s">
        <v>337</v>
      </c>
      <c r="AZ544" s="598" t="e">
        <f>+VLOOKUP($AJ544,Data_Validation!$A:$E,5,0)</f>
        <v>#N/A</v>
      </c>
    </row>
    <row r="545" spans="36:52" ht="15" customHeight="1">
      <c r="AJ545" s="1030">
        <f t="shared" si="36"/>
        <v>0</v>
      </c>
      <c r="AK545" s="1030">
        <f t="shared" si="36"/>
        <v>0</v>
      </c>
      <c r="AL545" s="1030" t="str">
        <f>IFERROR(INDEX(G545:R545,1,MATCH(Parametres!$B$3,G$1:R$1,0)-1)*IF(OR(F545="L",F545="S",F545="I"),-1,1),"")</f>
        <v/>
      </c>
      <c r="AM545" s="1030" t="e">
        <f t="shared" si="33"/>
        <v>#N/A</v>
      </c>
      <c r="AN545" s="1030" t="e">
        <f>INDEX(G545:R545,1,MATCH(Parametres!$B$3,G$1:R$1,0))*IF(OR(F545="L",F545="S",F545="I"),-1,1)</f>
        <v>#N/A</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t="str">
        <f>IFERROR(INDEX(V545:AG545,1,MATCH(Parametres!$B$3,V$1:AG$1,0)-1)*IF(OR(C545="L",C545="S",C545="I"),-1,1),"")</f>
        <v/>
      </c>
      <c r="AW545" s="1030" t="e">
        <f t="shared" si="35"/>
        <v>#N/A</v>
      </c>
      <c r="AX545" s="1030" t="e">
        <f>INDEX(V545:AG545,1,MATCH(Parametres!$B$3,V$1:AG$1,0))*IF(OR(C545="L",C545="S",C545="I"),-1,1)</f>
        <v>#N/A</v>
      </c>
      <c r="AY545" s="598" t="s">
        <v>337</v>
      </c>
      <c r="AZ545" s="598" t="e">
        <f>+VLOOKUP($AJ545,Data_Validation!$A:$E,5,0)</f>
        <v>#N/A</v>
      </c>
    </row>
    <row r="546" spans="36:52" ht="15" customHeight="1">
      <c r="AJ546" s="1030">
        <f t="shared" si="36"/>
        <v>0</v>
      </c>
      <c r="AK546" s="1030">
        <f t="shared" si="36"/>
        <v>0</v>
      </c>
      <c r="AL546" s="1030" t="str">
        <f>IFERROR(INDEX(G546:R546,1,MATCH(Parametres!$B$3,G$1:R$1,0)-1)*IF(OR(F546="L",F546="S",F546="I"),-1,1),"")</f>
        <v/>
      </c>
      <c r="AM546" s="1030" t="e">
        <f t="shared" si="33"/>
        <v>#N/A</v>
      </c>
      <c r="AN546" s="1030" t="e">
        <f>INDEX(G546:R546,1,MATCH(Parametres!$B$3,G$1:R$1,0))*IF(OR(F546="L",F546="S",F546="I"),-1,1)</f>
        <v>#N/A</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t="str">
        <f>IFERROR(INDEX(V546:AG546,1,MATCH(Parametres!$B$3,V$1:AG$1,0)-1)*IF(OR(C546="L",C546="S",C546="I"),-1,1),"")</f>
        <v/>
      </c>
      <c r="AW546" s="1030" t="e">
        <f t="shared" si="35"/>
        <v>#N/A</v>
      </c>
      <c r="AX546" s="1030" t="e">
        <f>INDEX(V546:AG546,1,MATCH(Parametres!$B$3,V$1:AG$1,0))*IF(OR(C546="L",C546="S",C546="I"),-1,1)</f>
        <v>#N/A</v>
      </c>
      <c r="AY546" s="598" t="s">
        <v>337</v>
      </c>
      <c r="AZ546" s="598" t="e">
        <f>+VLOOKUP($AJ546,Data_Validation!$A:$E,5,0)</f>
        <v>#N/A</v>
      </c>
    </row>
    <row r="547" spans="36:52" ht="15" customHeight="1">
      <c r="AJ547" s="1030">
        <f t="shared" si="36"/>
        <v>0</v>
      </c>
      <c r="AK547" s="1030">
        <f t="shared" si="36"/>
        <v>0</v>
      </c>
      <c r="AL547" s="1030" t="str">
        <f>IFERROR(INDEX(G547:R547,1,MATCH(Parametres!$B$3,G$1:R$1,0)-1)*IF(OR(F547="L",F547="S",F547="I"),-1,1),"")</f>
        <v/>
      </c>
      <c r="AM547" s="1030" t="e">
        <f t="shared" si="33"/>
        <v>#N/A</v>
      </c>
      <c r="AN547" s="1030" t="e">
        <f>INDEX(G547:R547,1,MATCH(Parametres!$B$3,G$1:R$1,0))*IF(OR(F547="L",F547="S",F547="I"),-1,1)</f>
        <v>#N/A</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t="str">
        <f>IFERROR(INDEX(V547:AG547,1,MATCH(Parametres!$B$3,V$1:AG$1,0)-1)*IF(OR(C547="L",C547="S",C547="I"),-1,1),"")</f>
        <v/>
      </c>
      <c r="AW547" s="1030" t="e">
        <f t="shared" si="35"/>
        <v>#N/A</v>
      </c>
      <c r="AX547" s="1030" t="e">
        <f>INDEX(V547:AG547,1,MATCH(Parametres!$B$3,V$1:AG$1,0))*IF(OR(C547="L",C547="S",C547="I"),-1,1)</f>
        <v>#N/A</v>
      </c>
      <c r="AY547" s="598" t="s">
        <v>337</v>
      </c>
      <c r="AZ547" s="598" t="e">
        <f>+VLOOKUP($AJ547,Data_Validation!$A:$E,5,0)</f>
        <v>#N/A</v>
      </c>
    </row>
    <row r="548" spans="36:52" ht="15" customHeight="1">
      <c r="AJ548" s="1030">
        <f t="shared" si="36"/>
        <v>0</v>
      </c>
      <c r="AK548" s="1030">
        <f t="shared" si="36"/>
        <v>0</v>
      </c>
      <c r="AL548" s="1030" t="str">
        <f>IFERROR(INDEX(G548:R548,1,MATCH(Parametres!$B$3,G$1:R$1,0)-1)*IF(OR(F548="L",F548="S",F548="I"),-1,1),"")</f>
        <v/>
      </c>
      <c r="AM548" s="1030" t="e">
        <f t="shared" si="33"/>
        <v>#N/A</v>
      </c>
      <c r="AN548" s="1030" t="e">
        <f>INDEX(G548:R548,1,MATCH(Parametres!$B$3,G$1:R$1,0))*IF(OR(F548="L",F548="S",F548="I"),-1,1)</f>
        <v>#N/A</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t="str">
        <f>IFERROR(INDEX(V548:AG548,1,MATCH(Parametres!$B$3,V$1:AG$1,0)-1)*IF(OR(C548="L",C548="S",C548="I"),-1,1),"")</f>
        <v/>
      </c>
      <c r="AW548" s="1030" t="e">
        <f t="shared" si="35"/>
        <v>#N/A</v>
      </c>
      <c r="AX548" s="1030" t="e">
        <f>INDEX(V548:AG548,1,MATCH(Parametres!$B$3,V$1:AG$1,0))*IF(OR(C548="L",C548="S",C548="I"),-1,1)</f>
        <v>#N/A</v>
      </c>
      <c r="AY548" s="598" t="s">
        <v>337</v>
      </c>
      <c r="AZ548" s="598" t="e">
        <f>+VLOOKUP($AJ548,Data_Validation!$A:$E,5,0)</f>
        <v>#N/A</v>
      </c>
    </row>
    <row r="549" spans="36:52" ht="15" customHeight="1">
      <c r="AJ549" s="1030">
        <f t="shared" si="36"/>
        <v>0</v>
      </c>
      <c r="AK549" s="1030">
        <f t="shared" si="36"/>
        <v>0</v>
      </c>
      <c r="AL549" s="1030" t="str">
        <f>IFERROR(INDEX(G549:R549,1,MATCH(Parametres!$B$3,G$1:R$1,0)-1)*IF(OR(F549="L",F549="S",F549="I"),-1,1),"")</f>
        <v/>
      </c>
      <c r="AM549" s="1030" t="e">
        <f t="shared" si="33"/>
        <v>#N/A</v>
      </c>
      <c r="AN549" s="1030" t="e">
        <f>INDEX(G549:R549,1,MATCH(Parametres!$B$3,G$1:R$1,0))*IF(OR(F549="L",F549="S",F549="I"),-1,1)</f>
        <v>#N/A</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t="str">
        <f>IFERROR(INDEX(V549:AG549,1,MATCH(Parametres!$B$3,V$1:AG$1,0)-1)*IF(OR(C549="L",C549="S",C549="I"),-1,1),"")</f>
        <v/>
      </c>
      <c r="AW549" s="1030" t="e">
        <f t="shared" si="35"/>
        <v>#N/A</v>
      </c>
      <c r="AX549" s="1030" t="e">
        <f>INDEX(V549:AG549,1,MATCH(Parametres!$B$3,V$1:AG$1,0))*IF(OR(C549="L",C549="S",C549="I"),-1,1)</f>
        <v>#N/A</v>
      </c>
      <c r="AY549" s="598" t="s">
        <v>337</v>
      </c>
      <c r="AZ549" s="598" t="e">
        <f>+VLOOKUP($AJ549,Data_Validation!$A:$E,5,0)</f>
        <v>#N/A</v>
      </c>
    </row>
    <row r="550" spans="36:52" ht="15" customHeight="1">
      <c r="AJ550" s="1030">
        <f t="shared" si="36"/>
        <v>0</v>
      </c>
      <c r="AK550" s="1030">
        <f t="shared" si="36"/>
        <v>0</v>
      </c>
      <c r="AL550" s="1030" t="str">
        <f>IFERROR(INDEX(G550:R550,1,MATCH(Parametres!$B$3,G$1:R$1,0)-1)*IF(OR(F550="L",F550="S",F550="I"),-1,1),"")</f>
        <v/>
      </c>
      <c r="AM550" s="1030" t="e">
        <f t="shared" si="33"/>
        <v>#N/A</v>
      </c>
      <c r="AN550" s="1030" t="e">
        <f>INDEX(G550:R550,1,MATCH(Parametres!$B$3,G$1:R$1,0))*IF(OR(F550="L",F550="S",F550="I"),-1,1)</f>
        <v>#N/A</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t="str">
        <f>IFERROR(INDEX(V550:AG550,1,MATCH(Parametres!$B$3,V$1:AG$1,0)-1)*IF(OR(C550="L",C550="S",C550="I"),-1,1),"")</f>
        <v/>
      </c>
      <c r="AW550" s="1030" t="e">
        <f t="shared" si="35"/>
        <v>#N/A</v>
      </c>
      <c r="AX550" s="1030" t="e">
        <f>INDEX(V550:AG550,1,MATCH(Parametres!$B$3,V$1:AG$1,0))*IF(OR(C550="L",C550="S",C550="I"),-1,1)</f>
        <v>#N/A</v>
      </c>
      <c r="AY550" s="598" t="s">
        <v>337</v>
      </c>
      <c r="AZ550" s="598" t="e">
        <f>+VLOOKUP($AJ550,Data_Validation!$A:$E,5,0)</f>
        <v>#N/A</v>
      </c>
    </row>
    <row r="551" spans="36:52" ht="15" customHeight="1">
      <c r="AJ551" s="1030">
        <f t="shared" si="36"/>
        <v>0</v>
      </c>
      <c r="AK551" s="1030">
        <f t="shared" si="36"/>
        <v>0</v>
      </c>
      <c r="AL551" s="1030" t="str">
        <f>IFERROR(INDEX(G551:R551,1,MATCH(Parametres!$B$3,G$1:R$1,0)-1)*IF(OR(F551="L",F551="S",F551="I"),-1,1),"")</f>
        <v/>
      </c>
      <c r="AM551" s="1030" t="e">
        <f t="shared" si="33"/>
        <v>#N/A</v>
      </c>
      <c r="AN551" s="1030" t="e">
        <f>INDEX(G551:R551,1,MATCH(Parametres!$B$3,G$1:R$1,0))*IF(OR(F551="L",F551="S",F551="I"),-1,1)</f>
        <v>#N/A</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t="str">
        <f>IFERROR(INDEX(V551:AG551,1,MATCH(Parametres!$B$3,V$1:AG$1,0)-1)*IF(OR(C551="L",C551="S",C551="I"),-1,1),"")</f>
        <v/>
      </c>
      <c r="AW551" s="1030" t="e">
        <f t="shared" si="35"/>
        <v>#N/A</v>
      </c>
      <c r="AX551" s="1030" t="e">
        <f>INDEX(V551:AG551,1,MATCH(Parametres!$B$3,V$1:AG$1,0))*IF(OR(C551="L",C551="S",C551="I"),-1,1)</f>
        <v>#N/A</v>
      </c>
      <c r="AY551" s="598" t="s">
        <v>337</v>
      </c>
      <c r="AZ551" s="598" t="e">
        <f>+VLOOKUP($AJ551,Data_Validation!$A:$E,5,0)</f>
        <v>#N/A</v>
      </c>
    </row>
    <row r="552" spans="36:52" ht="15" customHeight="1">
      <c r="AJ552" s="1030">
        <f t="shared" si="36"/>
        <v>0</v>
      </c>
      <c r="AK552" s="1030">
        <f t="shared" si="36"/>
        <v>0</v>
      </c>
      <c r="AL552" s="1030" t="str">
        <f>IFERROR(INDEX(G552:R552,1,MATCH(Parametres!$B$3,G$1:R$1,0)-1)*IF(OR(F552="L",F552="S",F552="I"),-1,1),"")</f>
        <v/>
      </c>
      <c r="AM552" s="1030" t="e">
        <f t="shared" si="33"/>
        <v>#N/A</v>
      </c>
      <c r="AN552" s="1030" t="e">
        <f>INDEX(G552:R552,1,MATCH(Parametres!$B$3,G$1:R$1,0))*IF(OR(F552="L",F552="S",F552="I"),-1,1)</f>
        <v>#N/A</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t="str">
        <f>IFERROR(INDEX(V552:AG552,1,MATCH(Parametres!$B$3,V$1:AG$1,0)-1)*IF(OR(C552="L",C552="S",C552="I"),-1,1),"")</f>
        <v/>
      </c>
      <c r="AW552" s="1030" t="e">
        <f t="shared" si="35"/>
        <v>#N/A</v>
      </c>
      <c r="AX552" s="1030" t="e">
        <f>INDEX(V552:AG552,1,MATCH(Parametres!$B$3,V$1:AG$1,0))*IF(OR(C552="L",C552="S",C552="I"),-1,1)</f>
        <v>#N/A</v>
      </c>
      <c r="AY552" s="598" t="s">
        <v>337</v>
      </c>
      <c r="AZ552" s="598" t="e">
        <f>+VLOOKUP($AJ552,Data_Validation!$A:$E,5,0)</f>
        <v>#N/A</v>
      </c>
    </row>
    <row r="553" spans="36:52" ht="15" customHeight="1">
      <c r="AJ553" s="1030">
        <f t="shared" si="36"/>
        <v>0</v>
      </c>
      <c r="AK553" s="1030">
        <f t="shared" si="36"/>
        <v>0</v>
      </c>
      <c r="AL553" s="1030" t="str">
        <f>IFERROR(INDEX(G553:R553,1,MATCH(Parametres!$B$3,G$1:R$1,0)-1)*IF(OR(F553="L",F553="S",F553="I"),-1,1),"")</f>
        <v/>
      </c>
      <c r="AM553" s="1030" t="e">
        <f t="shared" si="33"/>
        <v>#N/A</v>
      </c>
      <c r="AN553" s="1030" t="e">
        <f>INDEX(G553:R553,1,MATCH(Parametres!$B$3,G$1:R$1,0))*IF(OR(F553="L",F553="S",F553="I"),-1,1)</f>
        <v>#N/A</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t="str">
        <f>IFERROR(INDEX(V553:AG553,1,MATCH(Parametres!$B$3,V$1:AG$1,0)-1)*IF(OR(C553="L",C553="S",C553="I"),-1,1),"")</f>
        <v/>
      </c>
      <c r="AW553" s="1030" t="e">
        <f t="shared" si="35"/>
        <v>#N/A</v>
      </c>
      <c r="AX553" s="1030" t="e">
        <f>INDEX(V553:AG553,1,MATCH(Parametres!$B$3,V$1:AG$1,0))*IF(OR(C553="L",C553="S",C553="I"),-1,1)</f>
        <v>#N/A</v>
      </c>
      <c r="AY553" s="598" t="s">
        <v>337</v>
      </c>
      <c r="AZ553" s="598" t="e">
        <f>+VLOOKUP($AJ553,Data_Validation!$A:$E,5,0)</f>
        <v>#N/A</v>
      </c>
    </row>
    <row r="554" spans="36:52" ht="15" customHeight="1">
      <c r="AJ554" s="1030">
        <f t="shared" si="36"/>
        <v>0</v>
      </c>
      <c r="AK554" s="1030">
        <f t="shared" si="36"/>
        <v>0</v>
      </c>
      <c r="AL554" s="1030" t="str">
        <f>IFERROR(INDEX(G554:R554,1,MATCH(Parametres!$B$3,G$1:R$1,0)-1)*IF(OR(F554="L",F554="S",F554="I"),-1,1),"")</f>
        <v/>
      </c>
      <c r="AM554" s="1030" t="e">
        <f t="shared" si="33"/>
        <v>#N/A</v>
      </c>
      <c r="AN554" s="1030" t="e">
        <f>INDEX(G554:R554,1,MATCH(Parametres!$B$3,G$1:R$1,0))*IF(OR(F554="L",F554="S",F554="I"),-1,1)</f>
        <v>#N/A</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t="str">
        <f>IFERROR(INDEX(V554:AG554,1,MATCH(Parametres!$B$3,V$1:AG$1,0)-1)*IF(OR(C554="L",C554="S",C554="I"),-1,1),"")</f>
        <v/>
      </c>
      <c r="AW554" s="1030" t="e">
        <f t="shared" si="35"/>
        <v>#N/A</v>
      </c>
      <c r="AX554" s="1030" t="e">
        <f>INDEX(V554:AG554,1,MATCH(Parametres!$B$3,V$1:AG$1,0))*IF(OR(C554="L",C554="S",C554="I"),-1,1)</f>
        <v>#N/A</v>
      </c>
      <c r="AY554" s="598" t="s">
        <v>337</v>
      </c>
      <c r="AZ554" s="598" t="e">
        <f>+VLOOKUP($AJ554,Data_Validation!$A:$E,5,0)</f>
        <v>#N/A</v>
      </c>
    </row>
    <row r="555" spans="36:52" ht="15" customHeight="1">
      <c r="AJ555" s="1030">
        <f t="shared" si="36"/>
        <v>0</v>
      </c>
      <c r="AK555" s="1030">
        <f t="shared" si="36"/>
        <v>0</v>
      </c>
      <c r="AL555" s="1030" t="str">
        <f>IFERROR(INDEX(G555:R555,1,MATCH(Parametres!$B$3,G$1:R$1,0)-1)*IF(OR(F555="L",F555="S",F555="I"),-1,1),"")</f>
        <v/>
      </c>
      <c r="AM555" s="1030" t="e">
        <f t="shared" si="33"/>
        <v>#N/A</v>
      </c>
      <c r="AN555" s="1030" t="e">
        <f>INDEX(G555:R555,1,MATCH(Parametres!$B$3,G$1:R$1,0))*IF(OR(F555="L",F555="S",F555="I"),-1,1)</f>
        <v>#N/A</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t="str">
        <f>IFERROR(INDEX(V555:AG555,1,MATCH(Parametres!$B$3,V$1:AG$1,0)-1)*IF(OR(C555="L",C555="S",C555="I"),-1,1),"")</f>
        <v/>
      </c>
      <c r="AW555" s="1030" t="e">
        <f t="shared" si="35"/>
        <v>#N/A</v>
      </c>
      <c r="AX555" s="1030" t="e">
        <f>INDEX(V555:AG555,1,MATCH(Parametres!$B$3,V$1:AG$1,0))*IF(OR(C555="L",C555="S",C555="I"),-1,1)</f>
        <v>#N/A</v>
      </c>
      <c r="AY555" s="598" t="s">
        <v>337</v>
      </c>
      <c r="AZ555" s="598" t="e">
        <f>+VLOOKUP($AJ555,Data_Validation!$A:$E,5,0)</f>
        <v>#N/A</v>
      </c>
    </row>
    <row r="556" spans="36:52" ht="15" customHeight="1">
      <c r="AJ556" s="1030">
        <f t="shared" si="36"/>
        <v>0</v>
      </c>
      <c r="AK556" s="1030">
        <f t="shared" si="36"/>
        <v>0</v>
      </c>
      <c r="AL556" s="1030" t="str">
        <f>IFERROR(INDEX(G556:R556,1,MATCH(Parametres!$B$3,G$1:R$1,0)-1)*IF(OR(F556="L",F556="S",F556="I"),-1,1),"")</f>
        <v/>
      </c>
      <c r="AM556" s="1030" t="e">
        <f t="shared" si="33"/>
        <v>#N/A</v>
      </c>
      <c r="AN556" s="1030" t="e">
        <f>INDEX(G556:R556,1,MATCH(Parametres!$B$3,G$1:R$1,0))*IF(OR(F556="L",F556="S",F556="I"),-1,1)</f>
        <v>#N/A</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t="str">
        <f>IFERROR(INDEX(V556:AG556,1,MATCH(Parametres!$B$3,V$1:AG$1,0)-1)*IF(OR(C556="L",C556="S",C556="I"),-1,1),"")</f>
        <v/>
      </c>
      <c r="AW556" s="1030" t="e">
        <f t="shared" si="35"/>
        <v>#N/A</v>
      </c>
      <c r="AX556" s="1030" t="e">
        <f>INDEX(V556:AG556,1,MATCH(Parametres!$B$3,V$1:AG$1,0))*IF(OR(C556="L",C556="S",C556="I"),-1,1)</f>
        <v>#N/A</v>
      </c>
      <c r="AY556" s="598" t="s">
        <v>337</v>
      </c>
      <c r="AZ556" s="598" t="e">
        <f>+VLOOKUP($AJ556,Data_Validation!$A:$E,5,0)</f>
        <v>#N/A</v>
      </c>
    </row>
    <row r="557" spans="36:52" ht="15" customHeight="1">
      <c r="AJ557" s="1030">
        <f t="shared" si="36"/>
        <v>0</v>
      </c>
      <c r="AK557" s="1030">
        <f t="shared" si="36"/>
        <v>0</v>
      </c>
      <c r="AL557" s="1030" t="str">
        <f>IFERROR(INDEX(G557:R557,1,MATCH(Parametres!$B$3,G$1:R$1,0)-1)*IF(OR(F557="L",F557="S",F557="I"),-1,1),"")</f>
        <v/>
      </c>
      <c r="AM557" s="1030" t="e">
        <f t="shared" si="33"/>
        <v>#N/A</v>
      </c>
      <c r="AN557" s="1030" t="e">
        <f>INDEX(G557:R557,1,MATCH(Parametres!$B$3,G$1:R$1,0))*IF(OR(F557="L",F557="S",F557="I"),-1,1)</f>
        <v>#N/A</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t="str">
        <f>IFERROR(INDEX(V557:AG557,1,MATCH(Parametres!$B$3,V$1:AG$1,0)-1)*IF(OR(C557="L",C557="S",C557="I"),-1,1),"")</f>
        <v/>
      </c>
      <c r="AW557" s="1030" t="e">
        <f t="shared" si="35"/>
        <v>#N/A</v>
      </c>
      <c r="AX557" s="1030" t="e">
        <f>INDEX(V557:AG557,1,MATCH(Parametres!$B$3,V$1:AG$1,0))*IF(OR(C557="L",C557="S",C557="I"),-1,1)</f>
        <v>#N/A</v>
      </c>
      <c r="AY557" s="598" t="s">
        <v>337</v>
      </c>
      <c r="AZ557" s="598" t="e">
        <f>+VLOOKUP($AJ557,Data_Validation!$A:$E,5,0)</f>
        <v>#N/A</v>
      </c>
    </row>
    <row r="558" spans="36:52" ht="15" customHeight="1">
      <c r="AJ558" s="1030">
        <f t="shared" si="36"/>
        <v>0</v>
      </c>
      <c r="AK558" s="1030">
        <f t="shared" si="36"/>
        <v>0</v>
      </c>
      <c r="AL558" s="1030" t="str">
        <f>IFERROR(INDEX(G558:R558,1,MATCH(Parametres!$B$3,G$1:R$1,0)-1)*IF(OR(F558="L",F558="S",F558="I"),-1,1),"")</f>
        <v/>
      </c>
      <c r="AM558" s="1030" t="e">
        <f t="shared" si="33"/>
        <v>#N/A</v>
      </c>
      <c r="AN558" s="1030" t="e">
        <f>INDEX(G558:R558,1,MATCH(Parametres!$B$3,G$1:R$1,0))*IF(OR(F558="L",F558="S",F558="I"),-1,1)</f>
        <v>#N/A</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t="str">
        <f>IFERROR(INDEX(V558:AG558,1,MATCH(Parametres!$B$3,V$1:AG$1,0)-1)*IF(OR(C558="L",C558="S",C558="I"),-1,1),"")</f>
        <v/>
      </c>
      <c r="AW558" s="1030" t="e">
        <f t="shared" si="35"/>
        <v>#N/A</v>
      </c>
      <c r="AX558" s="1030" t="e">
        <f>INDEX(V558:AG558,1,MATCH(Parametres!$B$3,V$1:AG$1,0))*IF(OR(C558="L",C558="S",C558="I"),-1,1)</f>
        <v>#N/A</v>
      </c>
      <c r="AY558" s="598" t="s">
        <v>337</v>
      </c>
      <c r="AZ558" s="598" t="e">
        <f>+VLOOKUP($AJ558,Data_Validation!$A:$E,5,0)</f>
        <v>#N/A</v>
      </c>
    </row>
    <row r="559" spans="36:52" ht="15" customHeight="1">
      <c r="AJ559" s="1030">
        <f t="shared" si="36"/>
        <v>0</v>
      </c>
      <c r="AK559" s="1030">
        <f t="shared" si="36"/>
        <v>0</v>
      </c>
      <c r="AL559" s="1030" t="str">
        <f>IFERROR(INDEX(G559:R559,1,MATCH(Parametres!$B$3,G$1:R$1,0)-1)*IF(OR(F559="L",F559="S",F559="I"),-1,1),"")</f>
        <v/>
      </c>
      <c r="AM559" s="1030" t="e">
        <f t="shared" si="33"/>
        <v>#N/A</v>
      </c>
      <c r="AN559" s="1030" t="e">
        <f>INDEX(G559:R559,1,MATCH(Parametres!$B$3,G$1:R$1,0))*IF(OR(F559="L",F559="S",F559="I"),-1,1)</f>
        <v>#N/A</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t="str">
        <f>IFERROR(INDEX(V559:AG559,1,MATCH(Parametres!$B$3,V$1:AG$1,0)-1)*IF(OR(C559="L",C559="S",C559="I"),-1,1),"")</f>
        <v/>
      </c>
      <c r="AW559" s="1030" t="e">
        <f t="shared" si="35"/>
        <v>#N/A</v>
      </c>
      <c r="AX559" s="1030" t="e">
        <f>INDEX(V559:AG559,1,MATCH(Parametres!$B$3,V$1:AG$1,0))*IF(OR(C559="L",C559="S",C559="I"),-1,1)</f>
        <v>#N/A</v>
      </c>
      <c r="AY559" s="598" t="s">
        <v>337</v>
      </c>
      <c r="AZ559" s="598" t="e">
        <f>+VLOOKUP($AJ559,Data_Validation!$A:$E,5,0)</f>
        <v>#N/A</v>
      </c>
    </row>
    <row r="560" spans="36:52" ht="15" customHeight="1">
      <c r="AJ560" s="1030">
        <f t="shared" si="36"/>
        <v>0</v>
      </c>
      <c r="AK560" s="1030">
        <f t="shared" si="36"/>
        <v>0</v>
      </c>
      <c r="AL560" s="1030" t="str">
        <f>IFERROR(INDEX(G560:R560,1,MATCH(Parametres!$B$3,G$1:R$1,0)-1)*IF(OR(F560="L",F560="S",F560="I"),-1,1),"")</f>
        <v/>
      </c>
      <c r="AM560" s="1030" t="e">
        <f t="shared" si="33"/>
        <v>#N/A</v>
      </c>
      <c r="AN560" s="1030" t="e">
        <f>INDEX(G560:R560,1,MATCH(Parametres!$B$3,G$1:R$1,0))*IF(OR(F560="L",F560="S",F560="I"),-1,1)</f>
        <v>#N/A</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t="str">
        <f>IFERROR(INDEX(V560:AG560,1,MATCH(Parametres!$B$3,V$1:AG$1,0)-1)*IF(OR(C560="L",C560="S",C560="I"),-1,1),"")</f>
        <v/>
      </c>
      <c r="AW560" s="1030" t="e">
        <f t="shared" si="35"/>
        <v>#N/A</v>
      </c>
      <c r="AX560" s="1030" t="e">
        <f>INDEX(V560:AG560,1,MATCH(Parametres!$B$3,V$1:AG$1,0))*IF(OR(C560="L",C560="S",C560="I"),-1,1)</f>
        <v>#N/A</v>
      </c>
      <c r="AY560" s="598" t="s">
        <v>337</v>
      </c>
      <c r="AZ560" s="598" t="e">
        <f>+VLOOKUP($AJ560,Data_Validation!$A:$E,5,0)</f>
        <v>#N/A</v>
      </c>
    </row>
    <row r="561" spans="36:52" ht="15" customHeight="1">
      <c r="AJ561" s="1030">
        <f t="shared" si="36"/>
        <v>0</v>
      </c>
      <c r="AK561" s="1030">
        <f t="shared" si="36"/>
        <v>0</v>
      </c>
      <c r="AL561" s="1030" t="str">
        <f>IFERROR(INDEX(G561:R561,1,MATCH(Parametres!$B$3,G$1:R$1,0)-1)*IF(OR(F561="L",F561="S",F561="I"),-1,1),"")</f>
        <v/>
      </c>
      <c r="AM561" s="1030" t="e">
        <f t="shared" si="33"/>
        <v>#N/A</v>
      </c>
      <c r="AN561" s="1030" t="e">
        <f>INDEX(G561:R561,1,MATCH(Parametres!$B$3,G$1:R$1,0))*IF(OR(F561="L",F561="S",F561="I"),-1,1)</f>
        <v>#N/A</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t="str">
        <f>IFERROR(INDEX(V561:AG561,1,MATCH(Parametres!$B$3,V$1:AG$1,0)-1)*IF(OR(C561="L",C561="S",C561="I"),-1,1),"")</f>
        <v/>
      </c>
      <c r="AW561" s="1030" t="e">
        <f t="shared" si="35"/>
        <v>#N/A</v>
      </c>
      <c r="AX561" s="1030" t="e">
        <f>INDEX(V561:AG561,1,MATCH(Parametres!$B$3,V$1:AG$1,0))*IF(OR(C561="L",C561="S",C561="I"),-1,1)</f>
        <v>#N/A</v>
      </c>
      <c r="AY561" s="598" t="s">
        <v>337</v>
      </c>
      <c r="AZ561" s="598" t="e">
        <f>+VLOOKUP($AJ561,Data_Validation!$A:$E,5,0)</f>
        <v>#N/A</v>
      </c>
    </row>
    <row r="562" spans="36:52" ht="15" customHeight="1">
      <c r="AJ562" s="1030">
        <f t="shared" si="36"/>
        <v>0</v>
      </c>
      <c r="AK562" s="1030">
        <f t="shared" si="36"/>
        <v>0</v>
      </c>
      <c r="AL562" s="1030" t="str">
        <f>IFERROR(INDEX(G562:R562,1,MATCH(Parametres!$B$3,G$1:R$1,0)-1)*IF(OR(F562="L",F562="S",F562="I"),-1,1),"")</f>
        <v/>
      </c>
      <c r="AM562" s="1030" t="e">
        <f t="shared" si="33"/>
        <v>#N/A</v>
      </c>
      <c r="AN562" s="1030" t="e">
        <f>INDEX(G562:R562,1,MATCH(Parametres!$B$3,G$1:R$1,0))*IF(OR(F562="L",F562="S",F562="I"),-1,1)</f>
        <v>#N/A</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t="str">
        <f>IFERROR(INDEX(V562:AG562,1,MATCH(Parametres!$B$3,V$1:AG$1,0)-1)*IF(OR(C562="L",C562="S",C562="I"),-1,1),"")</f>
        <v/>
      </c>
      <c r="AW562" s="1030" t="e">
        <f t="shared" si="35"/>
        <v>#N/A</v>
      </c>
      <c r="AX562" s="1030" t="e">
        <f>INDEX(V562:AG562,1,MATCH(Parametres!$B$3,V$1:AG$1,0))*IF(OR(C562="L",C562="S",C562="I"),-1,1)</f>
        <v>#N/A</v>
      </c>
      <c r="AY562" s="598" t="s">
        <v>337</v>
      </c>
      <c r="AZ562" s="598" t="e">
        <f>+VLOOKUP($AJ562,Data_Validation!$A:$E,5,0)</f>
        <v>#N/A</v>
      </c>
    </row>
    <row r="563" spans="36:52" ht="15" customHeight="1">
      <c r="AJ563" s="1030">
        <f t="shared" si="36"/>
        <v>0</v>
      </c>
      <c r="AK563" s="1030">
        <f t="shared" si="36"/>
        <v>0</v>
      </c>
      <c r="AL563" s="1030" t="str">
        <f>IFERROR(INDEX(G563:R563,1,MATCH(Parametres!$B$3,G$1:R$1,0)-1)*IF(OR(F563="L",F563="S",F563="I"),-1,1),"")</f>
        <v/>
      </c>
      <c r="AM563" s="1030" t="e">
        <f t="shared" si="33"/>
        <v>#N/A</v>
      </c>
      <c r="AN563" s="1030" t="e">
        <f>INDEX(G563:R563,1,MATCH(Parametres!$B$3,G$1:R$1,0))*IF(OR(F563="L",F563="S",F563="I"),-1,1)</f>
        <v>#N/A</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t="str">
        <f>IFERROR(INDEX(V563:AG563,1,MATCH(Parametres!$B$3,V$1:AG$1,0)-1)*IF(OR(C563="L",C563="S",C563="I"),-1,1),"")</f>
        <v/>
      </c>
      <c r="AW563" s="1030" t="e">
        <f t="shared" si="35"/>
        <v>#N/A</v>
      </c>
      <c r="AX563" s="1030" t="e">
        <f>INDEX(V563:AG563,1,MATCH(Parametres!$B$3,V$1:AG$1,0))*IF(OR(C563="L",C563="S",C563="I"),-1,1)</f>
        <v>#N/A</v>
      </c>
      <c r="AY563" s="598" t="s">
        <v>337</v>
      </c>
      <c r="AZ563" s="598" t="e">
        <f>+VLOOKUP($AJ563,Data_Validation!$A:$E,5,0)</f>
        <v>#N/A</v>
      </c>
    </row>
    <row r="564" spans="36:52" ht="15" customHeight="1">
      <c r="AJ564" s="1030">
        <f t="shared" si="36"/>
        <v>0</v>
      </c>
      <c r="AK564" s="1030">
        <f t="shared" si="36"/>
        <v>0</v>
      </c>
      <c r="AL564" s="1030" t="str">
        <f>IFERROR(INDEX(G564:R564,1,MATCH(Parametres!$B$3,G$1:R$1,0)-1)*IF(OR(F564="L",F564="S",F564="I"),-1,1),"")</f>
        <v/>
      </c>
      <c r="AM564" s="1030" t="e">
        <f t="shared" si="33"/>
        <v>#N/A</v>
      </c>
      <c r="AN564" s="1030" t="e">
        <f>INDEX(G564:R564,1,MATCH(Parametres!$B$3,G$1:R$1,0))*IF(OR(F564="L",F564="S",F564="I"),-1,1)</f>
        <v>#N/A</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t="str">
        <f>IFERROR(INDEX(V564:AG564,1,MATCH(Parametres!$B$3,V$1:AG$1,0)-1)*IF(OR(C564="L",C564="S",C564="I"),-1,1),"")</f>
        <v/>
      </c>
      <c r="AW564" s="1030" t="e">
        <f t="shared" si="35"/>
        <v>#N/A</v>
      </c>
      <c r="AX564" s="1030" t="e">
        <f>INDEX(V564:AG564,1,MATCH(Parametres!$B$3,V$1:AG$1,0))*IF(OR(C564="L",C564="S",C564="I"),-1,1)</f>
        <v>#N/A</v>
      </c>
      <c r="AY564" s="598" t="s">
        <v>337</v>
      </c>
      <c r="AZ564" s="598" t="e">
        <f>+VLOOKUP($AJ564,Data_Validation!$A:$E,5,0)</f>
        <v>#N/A</v>
      </c>
    </row>
    <row r="565" spans="36:52" ht="15" customHeight="1">
      <c r="AJ565" s="1030">
        <f t="shared" si="36"/>
        <v>0</v>
      </c>
      <c r="AK565" s="1030">
        <f t="shared" si="36"/>
        <v>0</v>
      </c>
      <c r="AL565" s="1030" t="str">
        <f>IFERROR(INDEX(G565:R565,1,MATCH(Parametres!$B$3,G$1:R$1,0)-1)*IF(OR(F565="L",F565="S",F565="I"),-1,1),"")</f>
        <v/>
      </c>
      <c r="AM565" s="1030" t="e">
        <f t="shared" si="33"/>
        <v>#N/A</v>
      </c>
      <c r="AN565" s="1030" t="e">
        <f>INDEX(G565:R565,1,MATCH(Parametres!$B$3,G$1:R$1,0))*IF(OR(F565="L",F565="S",F565="I"),-1,1)</f>
        <v>#N/A</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t="str">
        <f>IFERROR(INDEX(V565:AG565,1,MATCH(Parametres!$B$3,V$1:AG$1,0)-1)*IF(OR(C565="L",C565="S",C565="I"),-1,1),"")</f>
        <v/>
      </c>
      <c r="AW565" s="1030" t="e">
        <f t="shared" si="35"/>
        <v>#N/A</v>
      </c>
      <c r="AX565" s="1030" t="e">
        <f>INDEX(V565:AG565,1,MATCH(Parametres!$B$3,V$1:AG$1,0))*IF(OR(C565="L",C565="S",C565="I"),-1,1)</f>
        <v>#N/A</v>
      </c>
      <c r="AY565" s="598" t="s">
        <v>337</v>
      </c>
      <c r="AZ565" s="598" t="e">
        <f>+VLOOKUP($AJ565,Data_Validation!$A:$E,5,0)</f>
        <v>#N/A</v>
      </c>
    </row>
    <row r="566" spans="36:52" ht="15" customHeight="1">
      <c r="AJ566" s="1030">
        <f t="shared" si="36"/>
        <v>0</v>
      </c>
      <c r="AK566" s="1030">
        <f t="shared" si="36"/>
        <v>0</v>
      </c>
      <c r="AL566" s="1030" t="str">
        <f>IFERROR(INDEX(G566:R566,1,MATCH(Parametres!$B$3,G$1:R$1,0)-1)*IF(OR(F566="L",F566="S",F566="I"),-1,1),"")</f>
        <v/>
      </c>
      <c r="AM566" s="1030" t="e">
        <f t="shared" si="33"/>
        <v>#N/A</v>
      </c>
      <c r="AN566" s="1030" t="e">
        <f>INDEX(G566:R566,1,MATCH(Parametres!$B$3,G$1:R$1,0))*IF(OR(F566="L",F566="S",F566="I"),-1,1)</f>
        <v>#N/A</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t="str">
        <f>IFERROR(INDEX(V566:AG566,1,MATCH(Parametres!$B$3,V$1:AG$1,0)-1)*IF(OR(C566="L",C566="S",C566="I"),-1,1),"")</f>
        <v/>
      </c>
      <c r="AW566" s="1030" t="e">
        <f t="shared" si="35"/>
        <v>#N/A</v>
      </c>
      <c r="AX566" s="1030" t="e">
        <f>INDEX(V566:AG566,1,MATCH(Parametres!$B$3,V$1:AG$1,0))*IF(OR(C566="L",C566="S",C566="I"),-1,1)</f>
        <v>#N/A</v>
      </c>
      <c r="AY566" s="598" t="s">
        <v>337</v>
      </c>
      <c r="AZ566" s="598" t="e">
        <f>+VLOOKUP($AJ566,Data_Validation!$A:$E,5,0)</f>
        <v>#N/A</v>
      </c>
    </row>
    <row r="567" spans="36:52" ht="15" customHeight="1">
      <c r="AJ567" s="1030">
        <f t="shared" si="36"/>
        <v>0</v>
      </c>
      <c r="AK567" s="1030">
        <f t="shared" si="36"/>
        <v>0</v>
      </c>
      <c r="AL567" s="1030" t="str">
        <f>IFERROR(INDEX(G567:R567,1,MATCH(Parametres!$B$3,G$1:R$1,0)-1)*IF(OR(F567="L",F567="S",F567="I"),-1,1),"")</f>
        <v/>
      </c>
      <c r="AM567" s="1030" t="e">
        <f t="shared" si="33"/>
        <v>#N/A</v>
      </c>
      <c r="AN567" s="1030" t="e">
        <f>INDEX(G567:R567,1,MATCH(Parametres!$B$3,G$1:R$1,0))*IF(OR(F567="L",F567="S",F567="I"),-1,1)</f>
        <v>#N/A</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t="str">
        <f>IFERROR(INDEX(V567:AG567,1,MATCH(Parametres!$B$3,V$1:AG$1,0)-1)*IF(OR(C567="L",C567="S",C567="I"),-1,1),"")</f>
        <v/>
      </c>
      <c r="AW567" s="1030" t="e">
        <f t="shared" si="35"/>
        <v>#N/A</v>
      </c>
      <c r="AX567" s="1030" t="e">
        <f>INDEX(V567:AG567,1,MATCH(Parametres!$B$3,V$1:AG$1,0))*IF(OR(C567="L",C567="S",C567="I"),-1,1)</f>
        <v>#N/A</v>
      </c>
      <c r="AY567" s="598" t="s">
        <v>337</v>
      </c>
      <c r="AZ567" s="598" t="e">
        <f>+VLOOKUP($AJ567,Data_Validation!$A:$E,5,0)</f>
        <v>#N/A</v>
      </c>
    </row>
    <row r="568" spans="36:52" ht="15" customHeight="1">
      <c r="AJ568" s="1030">
        <f t="shared" si="36"/>
        <v>0</v>
      </c>
      <c r="AK568" s="1030">
        <f t="shared" si="36"/>
        <v>0</v>
      </c>
      <c r="AL568" s="1030" t="str">
        <f>IFERROR(INDEX(G568:R568,1,MATCH(Parametres!$B$3,G$1:R$1,0)-1)*IF(OR(F568="L",F568="S",F568="I"),-1,1),"")</f>
        <v/>
      </c>
      <c r="AM568" s="1030" t="e">
        <f t="shared" si="33"/>
        <v>#N/A</v>
      </c>
      <c r="AN568" s="1030" t="e">
        <f>INDEX(G568:R568,1,MATCH(Parametres!$B$3,G$1:R$1,0))*IF(OR(F568="L",F568="S",F568="I"),-1,1)</f>
        <v>#N/A</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t="str">
        <f>IFERROR(INDEX(V568:AG568,1,MATCH(Parametres!$B$3,V$1:AG$1,0)-1)*IF(OR(C568="L",C568="S",C568="I"),-1,1),"")</f>
        <v/>
      </c>
      <c r="AW568" s="1030" t="e">
        <f t="shared" si="35"/>
        <v>#N/A</v>
      </c>
      <c r="AX568" s="1030" t="e">
        <f>INDEX(V568:AG568,1,MATCH(Parametres!$B$3,V$1:AG$1,0))*IF(OR(C568="L",C568="S",C568="I"),-1,1)</f>
        <v>#N/A</v>
      </c>
      <c r="AY568" s="598" t="s">
        <v>337</v>
      </c>
      <c r="AZ568" s="598" t="e">
        <f>+VLOOKUP($AJ568,Data_Validation!$A:$E,5,0)</f>
        <v>#N/A</v>
      </c>
    </row>
    <row r="569" spans="36:52" ht="15" customHeight="1">
      <c r="AJ569" s="1030">
        <f t="shared" si="36"/>
        <v>0</v>
      </c>
      <c r="AK569" s="1030">
        <f t="shared" si="36"/>
        <v>0</v>
      </c>
      <c r="AL569" s="1030" t="str">
        <f>IFERROR(INDEX(G569:R569,1,MATCH(Parametres!$B$3,G$1:R$1,0)-1)*IF(OR(F569="L",F569="S",F569="I"),-1,1),"")</f>
        <v/>
      </c>
      <c r="AM569" s="1030" t="e">
        <f t="shared" si="33"/>
        <v>#N/A</v>
      </c>
      <c r="AN569" s="1030" t="e">
        <f>INDEX(G569:R569,1,MATCH(Parametres!$B$3,G$1:R$1,0))*IF(OR(F569="L",F569="S",F569="I"),-1,1)</f>
        <v>#N/A</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t="str">
        <f>IFERROR(INDEX(V569:AG569,1,MATCH(Parametres!$B$3,V$1:AG$1,0)-1)*IF(OR(C569="L",C569="S",C569="I"),-1,1),"")</f>
        <v/>
      </c>
      <c r="AW569" s="1030" t="e">
        <f t="shared" si="35"/>
        <v>#N/A</v>
      </c>
      <c r="AX569" s="1030" t="e">
        <f>INDEX(V569:AG569,1,MATCH(Parametres!$B$3,V$1:AG$1,0))*IF(OR(C569="L",C569="S",C569="I"),-1,1)</f>
        <v>#N/A</v>
      </c>
      <c r="AY569" s="598" t="s">
        <v>337</v>
      </c>
      <c r="AZ569" s="598" t="e">
        <f>+VLOOKUP($AJ569,Data_Validation!$A:$E,5,0)</f>
        <v>#N/A</v>
      </c>
    </row>
    <row r="570" spans="36:52" ht="15" customHeight="1">
      <c r="AJ570" s="1030">
        <f t="shared" si="36"/>
        <v>0</v>
      </c>
      <c r="AK570" s="1030">
        <f t="shared" si="36"/>
        <v>0</v>
      </c>
      <c r="AL570" s="1030" t="str">
        <f>IFERROR(INDEX(G570:R570,1,MATCH(Parametres!$B$3,G$1:R$1,0)-1)*IF(OR(F570="L",F570="S",F570="I"),-1,1),"")</f>
        <v/>
      </c>
      <c r="AM570" s="1030" t="e">
        <f t="shared" si="33"/>
        <v>#N/A</v>
      </c>
      <c r="AN570" s="1030" t="e">
        <f>INDEX(G570:R570,1,MATCH(Parametres!$B$3,G$1:R$1,0))*IF(OR(F570="L",F570="S",F570="I"),-1,1)</f>
        <v>#N/A</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t="str">
        <f>IFERROR(INDEX(V570:AG570,1,MATCH(Parametres!$B$3,V$1:AG$1,0)-1)*IF(OR(C570="L",C570="S",C570="I"),-1,1),"")</f>
        <v/>
      </c>
      <c r="AW570" s="1030" t="e">
        <f t="shared" si="35"/>
        <v>#N/A</v>
      </c>
      <c r="AX570" s="1030" t="e">
        <f>INDEX(V570:AG570,1,MATCH(Parametres!$B$3,V$1:AG$1,0))*IF(OR(C570="L",C570="S",C570="I"),-1,1)</f>
        <v>#N/A</v>
      </c>
      <c r="AY570" s="598" t="s">
        <v>337</v>
      </c>
      <c r="AZ570" s="598" t="e">
        <f>+VLOOKUP($AJ570,Data_Validation!$A:$E,5,0)</f>
        <v>#N/A</v>
      </c>
    </row>
    <row r="571" spans="36:52" ht="15" customHeight="1">
      <c r="AJ571" s="1030">
        <f t="shared" si="36"/>
        <v>0</v>
      </c>
      <c r="AK571" s="1030">
        <f t="shared" si="36"/>
        <v>0</v>
      </c>
      <c r="AL571" s="1030" t="str">
        <f>IFERROR(INDEX(G571:R571,1,MATCH(Parametres!$B$3,G$1:R$1,0)-1)*IF(OR(F571="L",F571="S",F571="I"),-1,1),"")</f>
        <v/>
      </c>
      <c r="AM571" s="1030" t="e">
        <f t="shared" si="33"/>
        <v>#N/A</v>
      </c>
      <c r="AN571" s="1030" t="e">
        <f>INDEX(G571:R571,1,MATCH(Parametres!$B$3,G$1:R$1,0))*IF(OR(F571="L",F571="S",F571="I"),-1,1)</f>
        <v>#N/A</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t="str">
        <f>IFERROR(INDEX(V571:AG571,1,MATCH(Parametres!$B$3,V$1:AG$1,0)-1)*IF(OR(C571="L",C571="S",C571="I"),-1,1),"")</f>
        <v/>
      </c>
      <c r="AW571" s="1030" t="e">
        <f t="shared" si="35"/>
        <v>#N/A</v>
      </c>
      <c r="AX571" s="1030" t="e">
        <f>INDEX(V571:AG571,1,MATCH(Parametres!$B$3,V$1:AG$1,0))*IF(OR(C571="L",C571="S",C571="I"),-1,1)</f>
        <v>#N/A</v>
      </c>
      <c r="AY571" s="598" t="s">
        <v>337</v>
      </c>
      <c r="AZ571" s="598" t="e">
        <f>+VLOOKUP($AJ571,Data_Validation!$A:$E,5,0)</f>
        <v>#N/A</v>
      </c>
    </row>
    <row r="572" spans="36:52" ht="15" customHeight="1">
      <c r="AJ572" s="1030">
        <f t="shared" si="36"/>
        <v>0</v>
      </c>
      <c r="AK572" s="1030">
        <f t="shared" si="36"/>
        <v>0</v>
      </c>
      <c r="AL572" s="1030" t="str">
        <f>IFERROR(INDEX(G572:R572,1,MATCH(Parametres!$B$3,G$1:R$1,0)-1)*IF(OR(F572="L",F572="S",F572="I"),-1,1),"")</f>
        <v/>
      </c>
      <c r="AM572" s="1030" t="e">
        <f t="shared" si="33"/>
        <v>#N/A</v>
      </c>
      <c r="AN572" s="1030" t="e">
        <f>INDEX(G572:R572,1,MATCH(Parametres!$B$3,G$1:R$1,0))*IF(OR(F572="L",F572="S",F572="I"),-1,1)</f>
        <v>#N/A</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t="str">
        <f>IFERROR(INDEX(V572:AG572,1,MATCH(Parametres!$B$3,V$1:AG$1,0)-1)*IF(OR(C572="L",C572="S",C572="I"),-1,1),"")</f>
        <v/>
      </c>
      <c r="AW572" s="1030" t="e">
        <f t="shared" si="35"/>
        <v>#N/A</v>
      </c>
      <c r="AX572" s="1030" t="e">
        <f>INDEX(V572:AG572,1,MATCH(Parametres!$B$3,V$1:AG$1,0))*IF(OR(C572="L",C572="S",C572="I"),-1,1)</f>
        <v>#N/A</v>
      </c>
      <c r="AY572" s="598" t="s">
        <v>337</v>
      </c>
      <c r="AZ572" s="598" t="e">
        <f>+VLOOKUP($AJ572,Data_Validation!$A:$E,5,0)</f>
        <v>#N/A</v>
      </c>
    </row>
    <row r="573" spans="36:52" ht="15" customHeight="1">
      <c r="AJ573" s="1030">
        <f t="shared" si="36"/>
        <v>0</v>
      </c>
      <c r="AK573" s="1030">
        <f t="shared" si="36"/>
        <v>0</v>
      </c>
      <c r="AL573" s="1030" t="str">
        <f>IFERROR(INDEX(G573:R573,1,MATCH(Parametres!$B$3,G$1:R$1,0)-1)*IF(OR(F573="L",F573="S",F573="I"),-1,1),"")</f>
        <v/>
      </c>
      <c r="AM573" s="1030" t="e">
        <f t="shared" si="33"/>
        <v>#N/A</v>
      </c>
      <c r="AN573" s="1030" t="e">
        <f>INDEX(G573:R573,1,MATCH(Parametres!$B$3,G$1:R$1,0))*IF(OR(F573="L",F573="S",F573="I"),-1,1)</f>
        <v>#N/A</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t="str">
        <f>IFERROR(INDEX(V573:AG573,1,MATCH(Parametres!$B$3,V$1:AG$1,0)-1)*IF(OR(C573="L",C573="S",C573="I"),-1,1),"")</f>
        <v/>
      </c>
      <c r="AW573" s="1030" t="e">
        <f t="shared" si="35"/>
        <v>#N/A</v>
      </c>
      <c r="AX573" s="1030" t="e">
        <f>INDEX(V573:AG573,1,MATCH(Parametres!$B$3,V$1:AG$1,0))*IF(OR(C573="L",C573="S",C573="I"),-1,1)</f>
        <v>#N/A</v>
      </c>
      <c r="AY573" s="598" t="s">
        <v>337</v>
      </c>
      <c r="AZ573" s="598" t="e">
        <f>+VLOOKUP($AJ573,Data_Validation!$A:$E,5,0)</f>
        <v>#N/A</v>
      </c>
    </row>
    <row r="574" spans="36:52" ht="15" customHeight="1">
      <c r="AJ574" s="1030">
        <f t="shared" si="36"/>
        <v>0</v>
      </c>
      <c r="AK574" s="1030">
        <f t="shared" si="36"/>
        <v>0</v>
      </c>
      <c r="AL574" s="1030" t="str">
        <f>IFERROR(INDEX(G574:R574,1,MATCH(Parametres!$B$3,G$1:R$1,0)-1)*IF(OR(F574="L",F574="S",F574="I"),-1,1),"")</f>
        <v/>
      </c>
      <c r="AM574" s="1030" t="e">
        <f t="shared" si="33"/>
        <v>#N/A</v>
      </c>
      <c r="AN574" s="1030" t="e">
        <f>INDEX(G574:R574,1,MATCH(Parametres!$B$3,G$1:R$1,0))*IF(OR(F574="L",F574="S",F574="I"),-1,1)</f>
        <v>#N/A</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t="str">
        <f>IFERROR(INDEX(V574:AG574,1,MATCH(Parametres!$B$3,V$1:AG$1,0)-1)*IF(OR(C574="L",C574="S",C574="I"),-1,1),"")</f>
        <v/>
      </c>
      <c r="AW574" s="1030" t="e">
        <f t="shared" si="35"/>
        <v>#N/A</v>
      </c>
      <c r="AX574" s="1030" t="e">
        <f>INDEX(V574:AG574,1,MATCH(Parametres!$B$3,V$1:AG$1,0))*IF(OR(C574="L",C574="S",C574="I"),-1,1)</f>
        <v>#N/A</v>
      </c>
      <c r="AY574" s="598" t="s">
        <v>337</v>
      </c>
      <c r="AZ574" s="598" t="e">
        <f>+VLOOKUP($AJ574,Data_Validation!$A:$E,5,0)</f>
        <v>#N/A</v>
      </c>
    </row>
    <row r="575" spans="36:52" ht="15" customHeight="1">
      <c r="AJ575" s="1030">
        <f t="shared" si="36"/>
        <v>0</v>
      </c>
      <c r="AK575" s="1030">
        <f t="shared" si="36"/>
        <v>0</v>
      </c>
      <c r="AL575" s="1030" t="str">
        <f>IFERROR(INDEX(G575:R575,1,MATCH(Parametres!$B$3,G$1:R$1,0)-1)*IF(OR(F575="L",F575="S",F575="I"),-1,1),"")</f>
        <v/>
      </c>
      <c r="AM575" s="1030" t="e">
        <f t="shared" si="33"/>
        <v>#N/A</v>
      </c>
      <c r="AN575" s="1030" t="e">
        <f>INDEX(G575:R575,1,MATCH(Parametres!$B$3,G$1:R$1,0))*IF(OR(F575="L",F575="S",F575="I"),-1,1)</f>
        <v>#N/A</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t="str">
        <f>IFERROR(INDEX(V575:AG575,1,MATCH(Parametres!$B$3,V$1:AG$1,0)-1)*IF(OR(C575="L",C575="S",C575="I"),-1,1),"")</f>
        <v/>
      </c>
      <c r="AW575" s="1030" t="e">
        <f t="shared" si="35"/>
        <v>#N/A</v>
      </c>
      <c r="AX575" s="1030" t="e">
        <f>INDEX(V575:AG575,1,MATCH(Parametres!$B$3,V$1:AG$1,0))*IF(OR(C575="L",C575="S",C575="I"),-1,1)</f>
        <v>#N/A</v>
      </c>
      <c r="AY575" s="598" t="s">
        <v>337</v>
      </c>
      <c r="AZ575" s="598" t="e">
        <f>+VLOOKUP($AJ575,Data_Validation!$A:$E,5,0)</f>
        <v>#N/A</v>
      </c>
    </row>
    <row r="576" spans="36:52" ht="15" customHeight="1">
      <c r="AJ576" s="1030">
        <f t="shared" si="36"/>
        <v>0</v>
      </c>
      <c r="AK576" s="1030">
        <f t="shared" si="36"/>
        <v>0</v>
      </c>
      <c r="AL576" s="1030" t="str">
        <f>IFERROR(INDEX(G576:R576,1,MATCH(Parametres!$B$3,G$1:R$1,0)-1)*IF(OR(F576="L",F576="S",F576="I"),-1,1),"")</f>
        <v/>
      </c>
      <c r="AM576" s="1030" t="e">
        <f t="shared" si="33"/>
        <v>#N/A</v>
      </c>
      <c r="AN576" s="1030" t="e">
        <f>INDEX(G576:R576,1,MATCH(Parametres!$B$3,G$1:R$1,0))*IF(OR(F576="L",F576="S",F576="I"),-1,1)</f>
        <v>#N/A</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t="str">
        <f>IFERROR(INDEX(V576:AG576,1,MATCH(Parametres!$B$3,V$1:AG$1,0)-1)*IF(OR(C576="L",C576="S",C576="I"),-1,1),"")</f>
        <v/>
      </c>
      <c r="AW576" s="1030" t="e">
        <f t="shared" si="35"/>
        <v>#N/A</v>
      </c>
      <c r="AX576" s="1030" t="e">
        <f>INDEX(V576:AG576,1,MATCH(Parametres!$B$3,V$1:AG$1,0))*IF(OR(C576="L",C576="S",C576="I"),-1,1)</f>
        <v>#N/A</v>
      </c>
      <c r="AY576" s="598" t="s">
        <v>337</v>
      </c>
      <c r="AZ576" s="598" t="e">
        <f>+VLOOKUP($AJ576,Data_Validation!$A:$E,5,0)</f>
        <v>#N/A</v>
      </c>
    </row>
    <row r="577" spans="36:52" ht="15" customHeight="1">
      <c r="AJ577" s="1030">
        <f t="shared" si="36"/>
        <v>0</v>
      </c>
      <c r="AK577" s="1030">
        <f t="shared" si="36"/>
        <v>0</v>
      </c>
      <c r="AL577" s="1030" t="str">
        <f>IFERROR(INDEX(G577:R577,1,MATCH(Parametres!$B$3,G$1:R$1,0)-1)*IF(OR(F577="L",F577="S",F577="I"),-1,1),"")</f>
        <v/>
      </c>
      <c r="AM577" s="1030" t="e">
        <f t="shared" si="33"/>
        <v>#N/A</v>
      </c>
      <c r="AN577" s="1030" t="e">
        <f>INDEX(G577:R577,1,MATCH(Parametres!$B$3,G$1:R$1,0))*IF(OR(F577="L",F577="S",F577="I"),-1,1)</f>
        <v>#N/A</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t="str">
        <f>IFERROR(INDEX(V577:AG577,1,MATCH(Parametres!$B$3,V$1:AG$1,0)-1)*IF(OR(C577="L",C577="S",C577="I"),-1,1),"")</f>
        <v/>
      </c>
      <c r="AW577" s="1030" t="e">
        <f t="shared" si="35"/>
        <v>#N/A</v>
      </c>
      <c r="AX577" s="1030" t="e">
        <f>INDEX(V577:AG577,1,MATCH(Parametres!$B$3,V$1:AG$1,0))*IF(OR(C577="L",C577="S",C577="I"),-1,1)</f>
        <v>#N/A</v>
      </c>
      <c r="AY577" s="598" t="s">
        <v>337</v>
      </c>
      <c r="AZ577" s="598" t="e">
        <f>+VLOOKUP($AJ577,Data_Validation!$A:$E,5,0)</f>
        <v>#N/A</v>
      </c>
    </row>
    <row r="578" spans="36:52" ht="15" customHeight="1">
      <c r="AJ578" s="1030">
        <f t="shared" si="36"/>
        <v>0</v>
      </c>
      <c r="AK578" s="1030">
        <f t="shared" si="36"/>
        <v>0</v>
      </c>
      <c r="AL578" s="1030" t="str">
        <f>IFERROR(INDEX(G578:R578,1,MATCH(Parametres!$B$3,G$1:R$1,0)-1)*IF(OR(F578="L",F578="S",F578="I"),-1,1),"")</f>
        <v/>
      </c>
      <c r="AM578" s="1030" t="e">
        <f t="shared" si="33"/>
        <v>#N/A</v>
      </c>
      <c r="AN578" s="1030" t="e">
        <f>INDEX(G578:R578,1,MATCH(Parametres!$B$3,G$1:R$1,0))*IF(OR(F578="L",F578="S",F578="I"),-1,1)</f>
        <v>#N/A</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t="str">
        <f>IFERROR(INDEX(V578:AG578,1,MATCH(Parametres!$B$3,V$1:AG$1,0)-1)*IF(OR(C578="L",C578="S",C578="I"),-1,1),"")</f>
        <v/>
      </c>
      <c r="AW578" s="1030" t="e">
        <f t="shared" si="35"/>
        <v>#N/A</v>
      </c>
      <c r="AX578" s="1030" t="e">
        <f>INDEX(V578:AG578,1,MATCH(Parametres!$B$3,V$1:AG$1,0))*IF(OR(C578="L",C578="S",C578="I"),-1,1)</f>
        <v>#N/A</v>
      </c>
      <c r="AY578" s="598" t="s">
        <v>337</v>
      </c>
      <c r="AZ578" s="598" t="e">
        <f>+VLOOKUP($AJ578,Data_Validation!$A:$E,5,0)</f>
        <v>#N/A</v>
      </c>
    </row>
    <row r="579" spans="36:52" ht="15" customHeight="1">
      <c r="AJ579" s="1030">
        <f t="shared" si="36"/>
        <v>0</v>
      </c>
      <c r="AK579" s="1030">
        <f t="shared" si="36"/>
        <v>0</v>
      </c>
      <c r="AL579" s="1030" t="str">
        <f>IFERROR(INDEX(G579:R579,1,MATCH(Parametres!$B$3,G$1:R$1,0)-1)*IF(OR(F579="L",F579="S",F579="I"),-1,1),"")</f>
        <v/>
      </c>
      <c r="AM579" s="1030" t="e">
        <f t="shared" si="33"/>
        <v>#N/A</v>
      </c>
      <c r="AN579" s="1030" t="e">
        <f>INDEX(G579:R579,1,MATCH(Parametres!$B$3,G$1:R$1,0))*IF(OR(F579="L",F579="S",F579="I"),-1,1)</f>
        <v>#N/A</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t="str">
        <f>IFERROR(INDEX(V579:AG579,1,MATCH(Parametres!$B$3,V$1:AG$1,0)-1)*IF(OR(C579="L",C579="S",C579="I"),-1,1),"")</f>
        <v/>
      </c>
      <c r="AW579" s="1030" t="e">
        <f t="shared" si="35"/>
        <v>#N/A</v>
      </c>
      <c r="AX579" s="1030" t="e">
        <f>INDEX(V579:AG579,1,MATCH(Parametres!$B$3,V$1:AG$1,0))*IF(OR(C579="L",C579="S",C579="I"),-1,1)</f>
        <v>#N/A</v>
      </c>
      <c r="AY579" s="598" t="s">
        <v>337</v>
      </c>
      <c r="AZ579" s="598" t="e">
        <f>+VLOOKUP($AJ579,Data_Validation!$A:$E,5,0)</f>
        <v>#N/A</v>
      </c>
    </row>
    <row r="580" spans="36:52" ht="15" customHeight="1">
      <c r="AJ580" s="1030">
        <f t="shared" si="36"/>
        <v>0</v>
      </c>
      <c r="AK580" s="1030">
        <f t="shared" si="36"/>
        <v>0</v>
      </c>
      <c r="AL580" s="1030" t="str">
        <f>IFERROR(INDEX(G580:R580,1,MATCH(Parametres!$B$3,G$1:R$1,0)-1)*IF(OR(F580="L",F580="S",F580="I"),-1,1),"")</f>
        <v/>
      </c>
      <c r="AM580" s="1030" t="e">
        <f t="shared" ref="AM580:AM643" si="37">AN580-N(AL580)</f>
        <v>#N/A</v>
      </c>
      <c r="AN580" s="1030" t="e">
        <f>INDEX(G580:R580,1,MATCH(Parametres!$B$3,G$1:R$1,0))*IF(OR(F580="L",F580="S",F580="I"),-1,1)</f>
        <v>#N/A</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t="str">
        <f>IFERROR(INDEX(V580:AG580,1,MATCH(Parametres!$B$3,V$1:AG$1,0)-1)*IF(OR(C580="L",C580="S",C580="I"),-1,1),"")</f>
        <v/>
      </c>
      <c r="AW580" s="1030" t="e">
        <f t="shared" ref="AW580:AW643" si="39">AX580-AV580</f>
        <v>#N/A</v>
      </c>
      <c r="AX580" s="1030" t="e">
        <f>INDEX(V580:AG580,1,MATCH(Parametres!$B$3,V$1:AG$1,0))*IF(OR(C580="L",C580="S",C580="I"),-1,1)</f>
        <v>#N/A</v>
      </c>
      <c r="AY580" s="598" t="s">
        <v>337</v>
      </c>
      <c r="AZ580" s="598" t="e">
        <f>+VLOOKUP($AJ580,Data_Validation!$A:$E,5,0)</f>
        <v>#N/A</v>
      </c>
    </row>
    <row r="581" spans="36:52" ht="15" customHeight="1">
      <c r="AJ581" s="1030">
        <f t="shared" si="36"/>
        <v>0</v>
      </c>
      <c r="AK581" s="1030">
        <f t="shared" si="36"/>
        <v>0</v>
      </c>
      <c r="AL581" s="1030" t="str">
        <f>IFERROR(INDEX(G581:R581,1,MATCH(Parametres!$B$3,G$1:R$1,0)-1)*IF(OR(F581="L",F581="S",F581="I"),-1,1),"")</f>
        <v/>
      </c>
      <c r="AM581" s="1030" t="e">
        <f t="shared" si="37"/>
        <v>#N/A</v>
      </c>
      <c r="AN581" s="1030" t="e">
        <f>INDEX(G581:R581,1,MATCH(Parametres!$B$3,G$1:R$1,0))*IF(OR(F581="L",F581="S",F581="I"),-1,1)</f>
        <v>#N/A</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t="str">
        <f>IFERROR(INDEX(V581:AG581,1,MATCH(Parametres!$B$3,V$1:AG$1,0)-1)*IF(OR(C581="L",C581="S",C581="I"),-1,1),"")</f>
        <v/>
      </c>
      <c r="AW581" s="1030" t="e">
        <f t="shared" si="39"/>
        <v>#N/A</v>
      </c>
      <c r="AX581" s="1030" t="e">
        <f>INDEX(V581:AG581,1,MATCH(Parametres!$B$3,V$1:AG$1,0))*IF(OR(C581="L",C581="S",C581="I"),-1,1)</f>
        <v>#N/A</v>
      </c>
      <c r="AY581" s="598" t="s">
        <v>337</v>
      </c>
      <c r="AZ581" s="598" t="e">
        <f>+VLOOKUP($AJ581,Data_Validation!$A:$E,5,0)</f>
        <v>#N/A</v>
      </c>
    </row>
    <row r="582" spans="36:52" ht="15" customHeight="1">
      <c r="AJ582" s="1030">
        <f t="shared" si="36"/>
        <v>0</v>
      </c>
      <c r="AK582" s="1030">
        <f t="shared" si="36"/>
        <v>0</v>
      </c>
      <c r="AL582" s="1030" t="str">
        <f>IFERROR(INDEX(G582:R582,1,MATCH(Parametres!$B$3,G$1:R$1,0)-1)*IF(OR(F582="L",F582="S",F582="I"),-1,1),"")</f>
        <v/>
      </c>
      <c r="AM582" s="1030" t="e">
        <f t="shared" si="37"/>
        <v>#N/A</v>
      </c>
      <c r="AN582" s="1030" t="e">
        <f>INDEX(G582:R582,1,MATCH(Parametres!$B$3,G$1:R$1,0))*IF(OR(F582="L",F582="S",F582="I"),-1,1)</f>
        <v>#N/A</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t="str">
        <f>IFERROR(INDEX(V582:AG582,1,MATCH(Parametres!$B$3,V$1:AG$1,0)-1)*IF(OR(C582="L",C582="S",C582="I"),-1,1),"")</f>
        <v/>
      </c>
      <c r="AW582" s="1030" t="e">
        <f t="shared" si="39"/>
        <v>#N/A</v>
      </c>
      <c r="AX582" s="1030" t="e">
        <f>INDEX(V582:AG582,1,MATCH(Parametres!$B$3,V$1:AG$1,0))*IF(OR(C582="L",C582="S",C582="I"),-1,1)</f>
        <v>#N/A</v>
      </c>
      <c r="AY582" s="598" t="s">
        <v>337</v>
      </c>
      <c r="AZ582" s="598" t="e">
        <f>+VLOOKUP($AJ582,Data_Validation!$A:$E,5,0)</f>
        <v>#N/A</v>
      </c>
    </row>
    <row r="583" spans="36:52" ht="15" customHeight="1">
      <c r="AJ583" s="1030">
        <f t="shared" si="36"/>
        <v>0</v>
      </c>
      <c r="AK583" s="1030">
        <f t="shared" si="36"/>
        <v>0</v>
      </c>
      <c r="AL583" s="1030" t="str">
        <f>IFERROR(INDEX(G583:R583,1,MATCH(Parametres!$B$3,G$1:R$1,0)-1)*IF(OR(F583="L",F583="S",F583="I"),-1,1),"")</f>
        <v/>
      </c>
      <c r="AM583" s="1030" t="e">
        <f t="shared" si="37"/>
        <v>#N/A</v>
      </c>
      <c r="AN583" s="1030" t="e">
        <f>INDEX(G583:R583,1,MATCH(Parametres!$B$3,G$1:R$1,0))*IF(OR(F583="L",F583="S",F583="I"),-1,1)</f>
        <v>#N/A</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t="str">
        <f>IFERROR(INDEX(V583:AG583,1,MATCH(Parametres!$B$3,V$1:AG$1,0)-1)*IF(OR(C583="L",C583="S",C583="I"),-1,1),"")</f>
        <v/>
      </c>
      <c r="AW583" s="1030" t="e">
        <f t="shared" si="39"/>
        <v>#N/A</v>
      </c>
      <c r="AX583" s="1030" t="e">
        <f>INDEX(V583:AG583,1,MATCH(Parametres!$B$3,V$1:AG$1,0))*IF(OR(C583="L",C583="S",C583="I"),-1,1)</f>
        <v>#N/A</v>
      </c>
      <c r="AY583" s="598" t="s">
        <v>337</v>
      </c>
      <c r="AZ583" s="598" t="e">
        <f>+VLOOKUP($AJ583,Data_Validation!$A:$E,5,0)</f>
        <v>#N/A</v>
      </c>
    </row>
    <row r="584" spans="36:52" ht="15" customHeight="1">
      <c r="AJ584" s="1030">
        <f t="shared" si="36"/>
        <v>0</v>
      </c>
      <c r="AK584" s="1030">
        <f t="shared" si="36"/>
        <v>0</v>
      </c>
      <c r="AL584" s="1030" t="str">
        <f>IFERROR(INDEX(G584:R584,1,MATCH(Parametres!$B$3,G$1:R$1,0)-1)*IF(OR(F584="L",F584="S",F584="I"),-1,1),"")</f>
        <v/>
      </c>
      <c r="AM584" s="1030" t="e">
        <f t="shared" si="37"/>
        <v>#N/A</v>
      </c>
      <c r="AN584" s="1030" t="e">
        <f>INDEX(G584:R584,1,MATCH(Parametres!$B$3,G$1:R$1,0))*IF(OR(F584="L",F584="S",F584="I"),-1,1)</f>
        <v>#N/A</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t="str">
        <f>IFERROR(INDEX(V584:AG584,1,MATCH(Parametres!$B$3,V$1:AG$1,0)-1)*IF(OR(C584="L",C584="S",C584="I"),-1,1),"")</f>
        <v/>
      </c>
      <c r="AW584" s="1030" t="e">
        <f t="shared" si="39"/>
        <v>#N/A</v>
      </c>
      <c r="AX584" s="1030" t="e">
        <f>INDEX(V584:AG584,1,MATCH(Parametres!$B$3,V$1:AG$1,0))*IF(OR(C584="L",C584="S",C584="I"),-1,1)</f>
        <v>#N/A</v>
      </c>
      <c r="AY584" s="598" t="s">
        <v>337</v>
      </c>
      <c r="AZ584" s="598" t="e">
        <f>+VLOOKUP($AJ584,Data_Validation!$A:$E,5,0)</f>
        <v>#N/A</v>
      </c>
    </row>
    <row r="585" spans="36:52" ht="15" customHeight="1">
      <c r="AJ585" s="1030">
        <f t="shared" si="36"/>
        <v>0</v>
      </c>
      <c r="AK585" s="1030">
        <f t="shared" si="36"/>
        <v>0</v>
      </c>
      <c r="AL585" s="1030" t="str">
        <f>IFERROR(INDEX(G585:R585,1,MATCH(Parametres!$B$3,G$1:R$1,0)-1)*IF(OR(F585="L",F585="S",F585="I"),-1,1),"")</f>
        <v/>
      </c>
      <c r="AM585" s="1030" t="e">
        <f t="shared" si="37"/>
        <v>#N/A</v>
      </c>
      <c r="AN585" s="1030" t="e">
        <f>INDEX(G585:R585,1,MATCH(Parametres!$B$3,G$1:R$1,0))*IF(OR(F585="L",F585="S",F585="I"),-1,1)</f>
        <v>#N/A</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t="str">
        <f>IFERROR(INDEX(V585:AG585,1,MATCH(Parametres!$B$3,V$1:AG$1,0)-1)*IF(OR(C585="L",C585="S",C585="I"),-1,1),"")</f>
        <v/>
      </c>
      <c r="AW585" s="1030" t="e">
        <f t="shared" si="39"/>
        <v>#N/A</v>
      </c>
      <c r="AX585" s="1030" t="e">
        <f>INDEX(V585:AG585,1,MATCH(Parametres!$B$3,V$1:AG$1,0))*IF(OR(C585="L",C585="S",C585="I"),-1,1)</f>
        <v>#N/A</v>
      </c>
      <c r="AY585" s="598" t="s">
        <v>337</v>
      </c>
      <c r="AZ585" s="598" t="e">
        <f>+VLOOKUP($AJ585,Data_Validation!$A:$E,5,0)</f>
        <v>#N/A</v>
      </c>
    </row>
    <row r="586" spans="36:52" ht="15" customHeight="1">
      <c r="AJ586" s="1030">
        <f t="shared" si="36"/>
        <v>0</v>
      </c>
      <c r="AK586" s="1030">
        <f t="shared" si="36"/>
        <v>0</v>
      </c>
      <c r="AL586" s="1030" t="str">
        <f>IFERROR(INDEX(G586:R586,1,MATCH(Parametres!$B$3,G$1:R$1,0)-1)*IF(OR(F586="L",F586="S",F586="I"),-1,1),"")</f>
        <v/>
      </c>
      <c r="AM586" s="1030" t="e">
        <f t="shared" si="37"/>
        <v>#N/A</v>
      </c>
      <c r="AN586" s="1030" t="e">
        <f>INDEX(G586:R586,1,MATCH(Parametres!$B$3,G$1:R$1,0))*IF(OR(F586="L",F586="S",F586="I"),-1,1)</f>
        <v>#N/A</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t="str">
        <f>IFERROR(INDEX(V586:AG586,1,MATCH(Parametres!$B$3,V$1:AG$1,0)-1)*IF(OR(C586="L",C586="S",C586="I"),-1,1),"")</f>
        <v/>
      </c>
      <c r="AW586" s="1030" t="e">
        <f t="shared" si="39"/>
        <v>#N/A</v>
      </c>
      <c r="AX586" s="1030" t="e">
        <f>INDEX(V586:AG586,1,MATCH(Parametres!$B$3,V$1:AG$1,0))*IF(OR(C586="L",C586="S",C586="I"),-1,1)</f>
        <v>#N/A</v>
      </c>
      <c r="AY586" s="598" t="s">
        <v>337</v>
      </c>
      <c r="AZ586" s="598" t="e">
        <f>+VLOOKUP($AJ586,Data_Validation!$A:$E,5,0)</f>
        <v>#N/A</v>
      </c>
    </row>
    <row r="587" spans="36:52" ht="15" customHeight="1">
      <c r="AJ587" s="1030">
        <f t="shared" si="36"/>
        <v>0</v>
      </c>
      <c r="AK587" s="1030">
        <f t="shared" si="36"/>
        <v>0</v>
      </c>
      <c r="AL587" s="1030" t="str">
        <f>IFERROR(INDEX(G587:R587,1,MATCH(Parametres!$B$3,G$1:R$1,0)-1)*IF(OR(F587="L",F587="S",F587="I"),-1,1),"")</f>
        <v/>
      </c>
      <c r="AM587" s="1030" t="e">
        <f t="shared" si="37"/>
        <v>#N/A</v>
      </c>
      <c r="AN587" s="1030" t="e">
        <f>INDEX(G587:R587,1,MATCH(Parametres!$B$3,G$1:R$1,0))*IF(OR(F587="L",F587="S",F587="I"),-1,1)</f>
        <v>#N/A</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t="str">
        <f>IFERROR(INDEX(V587:AG587,1,MATCH(Parametres!$B$3,V$1:AG$1,0)-1)*IF(OR(C587="L",C587="S",C587="I"),-1,1),"")</f>
        <v/>
      </c>
      <c r="AW587" s="1030" t="e">
        <f t="shared" si="39"/>
        <v>#N/A</v>
      </c>
      <c r="AX587" s="1030" t="e">
        <f>INDEX(V587:AG587,1,MATCH(Parametres!$B$3,V$1:AG$1,0))*IF(OR(C587="L",C587="S",C587="I"),-1,1)</f>
        <v>#N/A</v>
      </c>
      <c r="AY587" s="598" t="s">
        <v>337</v>
      </c>
      <c r="AZ587" s="598" t="e">
        <f>+VLOOKUP($AJ587,Data_Validation!$A:$E,5,0)</f>
        <v>#N/A</v>
      </c>
    </row>
    <row r="588" spans="36:52" ht="15" customHeight="1">
      <c r="AJ588" s="1030">
        <f t="shared" si="36"/>
        <v>0</v>
      </c>
      <c r="AK588" s="1030">
        <f t="shared" si="36"/>
        <v>0</v>
      </c>
      <c r="AL588" s="1030" t="str">
        <f>IFERROR(INDEX(G588:R588,1,MATCH(Parametres!$B$3,G$1:R$1,0)-1)*IF(OR(F588="L",F588="S",F588="I"),-1,1),"")</f>
        <v/>
      </c>
      <c r="AM588" s="1030" t="e">
        <f t="shared" si="37"/>
        <v>#N/A</v>
      </c>
      <c r="AN588" s="1030" t="e">
        <f>INDEX(G588:R588,1,MATCH(Parametres!$B$3,G$1:R$1,0))*IF(OR(F588="L",F588="S",F588="I"),-1,1)</f>
        <v>#N/A</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t="str">
        <f>IFERROR(INDEX(V588:AG588,1,MATCH(Parametres!$B$3,V$1:AG$1,0)-1)*IF(OR(C588="L",C588="S",C588="I"),-1,1),"")</f>
        <v/>
      </c>
      <c r="AW588" s="1030" t="e">
        <f t="shared" si="39"/>
        <v>#N/A</v>
      </c>
      <c r="AX588" s="1030" t="e">
        <f>INDEX(V588:AG588,1,MATCH(Parametres!$B$3,V$1:AG$1,0))*IF(OR(C588="L",C588="S",C588="I"),-1,1)</f>
        <v>#N/A</v>
      </c>
      <c r="AY588" s="598" t="s">
        <v>337</v>
      </c>
      <c r="AZ588" s="598" t="e">
        <f>+VLOOKUP($AJ588,Data_Validation!$A:$E,5,0)</f>
        <v>#N/A</v>
      </c>
    </row>
    <row r="589" spans="36:52" ht="15" customHeight="1">
      <c r="AJ589" s="1030">
        <f t="shared" si="36"/>
        <v>0</v>
      </c>
      <c r="AK589" s="1030">
        <f t="shared" si="36"/>
        <v>0</v>
      </c>
      <c r="AL589" s="1030" t="str">
        <f>IFERROR(INDEX(G589:R589,1,MATCH(Parametres!$B$3,G$1:R$1,0)-1)*IF(OR(F589="L",F589="S",F589="I"),-1,1),"")</f>
        <v/>
      </c>
      <c r="AM589" s="1030" t="e">
        <f t="shared" si="37"/>
        <v>#N/A</v>
      </c>
      <c r="AN589" s="1030" t="e">
        <f>INDEX(G589:R589,1,MATCH(Parametres!$B$3,G$1:R$1,0))*IF(OR(F589="L",F589="S",F589="I"),-1,1)</f>
        <v>#N/A</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t="str">
        <f>IFERROR(INDEX(V589:AG589,1,MATCH(Parametres!$B$3,V$1:AG$1,0)-1)*IF(OR(C589="L",C589="S",C589="I"),-1,1),"")</f>
        <v/>
      </c>
      <c r="AW589" s="1030" t="e">
        <f t="shared" si="39"/>
        <v>#N/A</v>
      </c>
      <c r="AX589" s="1030" t="e">
        <f>INDEX(V589:AG589,1,MATCH(Parametres!$B$3,V$1:AG$1,0))*IF(OR(C589="L",C589="S",C589="I"),-1,1)</f>
        <v>#N/A</v>
      </c>
      <c r="AY589" s="598" t="s">
        <v>337</v>
      </c>
      <c r="AZ589" s="598" t="e">
        <f>+VLOOKUP($AJ589,Data_Validation!$A:$E,5,0)</f>
        <v>#N/A</v>
      </c>
    </row>
    <row r="590" spans="36:52" ht="15" customHeight="1">
      <c r="AJ590" s="1030">
        <f t="shared" si="36"/>
        <v>0</v>
      </c>
      <c r="AK590" s="1030">
        <f t="shared" si="36"/>
        <v>0</v>
      </c>
      <c r="AL590" s="1030" t="str">
        <f>IFERROR(INDEX(G590:R590,1,MATCH(Parametres!$B$3,G$1:R$1,0)-1)*IF(OR(F590="L",F590="S",F590="I"),-1,1),"")</f>
        <v/>
      </c>
      <c r="AM590" s="1030" t="e">
        <f t="shared" si="37"/>
        <v>#N/A</v>
      </c>
      <c r="AN590" s="1030" t="e">
        <f>INDEX(G590:R590,1,MATCH(Parametres!$B$3,G$1:R$1,0))*IF(OR(F590="L",F590="S",F590="I"),-1,1)</f>
        <v>#N/A</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t="str">
        <f>IFERROR(INDEX(V590:AG590,1,MATCH(Parametres!$B$3,V$1:AG$1,0)-1)*IF(OR(C590="L",C590="S",C590="I"),-1,1),"")</f>
        <v/>
      </c>
      <c r="AW590" s="1030" t="e">
        <f t="shared" si="39"/>
        <v>#N/A</v>
      </c>
      <c r="AX590" s="1030" t="e">
        <f>INDEX(V590:AG590,1,MATCH(Parametres!$B$3,V$1:AG$1,0))*IF(OR(C590="L",C590="S",C590="I"),-1,1)</f>
        <v>#N/A</v>
      </c>
      <c r="AY590" s="598" t="s">
        <v>337</v>
      </c>
      <c r="AZ590" s="598" t="e">
        <f>+VLOOKUP($AJ590,Data_Validation!$A:$E,5,0)</f>
        <v>#N/A</v>
      </c>
    </row>
    <row r="591" spans="36:52" ht="15" customHeight="1">
      <c r="AJ591" s="1030">
        <f t="shared" si="36"/>
        <v>0</v>
      </c>
      <c r="AK591" s="1030">
        <f t="shared" si="36"/>
        <v>0</v>
      </c>
      <c r="AL591" s="1030" t="str">
        <f>IFERROR(INDEX(G591:R591,1,MATCH(Parametres!$B$3,G$1:R$1,0)-1)*IF(OR(F591="L",F591="S",F591="I"),-1,1),"")</f>
        <v/>
      </c>
      <c r="AM591" s="1030" t="e">
        <f t="shared" si="37"/>
        <v>#N/A</v>
      </c>
      <c r="AN591" s="1030" t="e">
        <f>INDEX(G591:R591,1,MATCH(Parametres!$B$3,G$1:R$1,0))*IF(OR(F591="L",F591="S",F591="I"),-1,1)</f>
        <v>#N/A</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t="str">
        <f>IFERROR(INDEX(V591:AG591,1,MATCH(Parametres!$B$3,V$1:AG$1,0)-1)*IF(OR(C591="L",C591="S",C591="I"),-1,1),"")</f>
        <v/>
      </c>
      <c r="AW591" s="1030" t="e">
        <f t="shared" si="39"/>
        <v>#N/A</v>
      </c>
      <c r="AX591" s="1030" t="e">
        <f>INDEX(V591:AG591,1,MATCH(Parametres!$B$3,V$1:AG$1,0))*IF(OR(C591="L",C591="S",C591="I"),-1,1)</f>
        <v>#N/A</v>
      </c>
      <c r="AY591" s="598" t="s">
        <v>337</v>
      </c>
      <c r="AZ591" s="598" t="e">
        <f>+VLOOKUP($AJ591,Data_Validation!$A:$E,5,0)</f>
        <v>#N/A</v>
      </c>
    </row>
    <row r="592" spans="36:52" ht="15" customHeight="1">
      <c r="AJ592" s="1030">
        <f t="shared" si="36"/>
        <v>0</v>
      </c>
      <c r="AK592" s="1030">
        <f t="shared" si="36"/>
        <v>0</v>
      </c>
      <c r="AL592" s="1030" t="str">
        <f>IFERROR(INDEX(G592:R592,1,MATCH(Parametres!$B$3,G$1:R$1,0)-1)*IF(OR(F592="L",F592="S",F592="I"),-1,1),"")</f>
        <v/>
      </c>
      <c r="AM592" s="1030" t="e">
        <f t="shared" si="37"/>
        <v>#N/A</v>
      </c>
      <c r="AN592" s="1030" t="e">
        <f>INDEX(G592:R592,1,MATCH(Parametres!$B$3,G$1:R$1,0))*IF(OR(F592="L",F592="S",F592="I"),-1,1)</f>
        <v>#N/A</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t="str">
        <f>IFERROR(INDEX(V592:AG592,1,MATCH(Parametres!$B$3,V$1:AG$1,0)-1)*IF(OR(C592="L",C592="S",C592="I"),-1,1),"")</f>
        <v/>
      </c>
      <c r="AW592" s="1030" t="e">
        <f t="shared" si="39"/>
        <v>#N/A</v>
      </c>
      <c r="AX592" s="1030" t="e">
        <f>INDEX(V592:AG592,1,MATCH(Parametres!$B$3,V$1:AG$1,0))*IF(OR(C592="L",C592="S",C592="I"),-1,1)</f>
        <v>#N/A</v>
      </c>
      <c r="AY592" s="598" t="s">
        <v>337</v>
      </c>
      <c r="AZ592" s="598" t="e">
        <f>+VLOOKUP($AJ592,Data_Validation!$A:$E,5,0)</f>
        <v>#N/A</v>
      </c>
    </row>
    <row r="593" spans="36:52" ht="15" customHeight="1">
      <c r="AJ593" s="1030">
        <f t="shared" si="36"/>
        <v>0</v>
      </c>
      <c r="AK593" s="1030">
        <f t="shared" si="36"/>
        <v>0</v>
      </c>
      <c r="AL593" s="1030" t="str">
        <f>IFERROR(INDEX(G593:R593,1,MATCH(Parametres!$B$3,G$1:R$1,0)-1)*IF(OR(F593="L",F593="S",F593="I"),-1,1),"")</f>
        <v/>
      </c>
      <c r="AM593" s="1030" t="e">
        <f t="shared" si="37"/>
        <v>#N/A</v>
      </c>
      <c r="AN593" s="1030" t="e">
        <f>INDEX(G593:R593,1,MATCH(Parametres!$B$3,G$1:R$1,0))*IF(OR(F593="L",F593="S",F593="I"),-1,1)</f>
        <v>#N/A</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t="str">
        <f>IFERROR(INDEX(V593:AG593,1,MATCH(Parametres!$B$3,V$1:AG$1,0)-1)*IF(OR(C593="L",C593="S",C593="I"),-1,1),"")</f>
        <v/>
      </c>
      <c r="AW593" s="1030" t="e">
        <f t="shared" si="39"/>
        <v>#N/A</v>
      </c>
      <c r="AX593" s="1030" t="e">
        <f>INDEX(V593:AG593,1,MATCH(Parametres!$B$3,V$1:AG$1,0))*IF(OR(C593="L",C593="S",C593="I"),-1,1)</f>
        <v>#N/A</v>
      </c>
      <c r="AY593" s="598" t="s">
        <v>337</v>
      </c>
      <c r="AZ593" s="598" t="e">
        <f>+VLOOKUP($AJ593,Data_Validation!$A:$E,5,0)</f>
        <v>#N/A</v>
      </c>
    </row>
    <row r="594" spans="36:52" ht="15" customHeight="1">
      <c r="AJ594" s="1030">
        <f t="shared" si="36"/>
        <v>0</v>
      </c>
      <c r="AK594" s="1030">
        <f t="shared" si="36"/>
        <v>0</v>
      </c>
      <c r="AL594" s="1030" t="str">
        <f>IFERROR(INDEX(G594:R594,1,MATCH(Parametres!$B$3,G$1:R$1,0)-1)*IF(OR(F594="L",F594="S",F594="I"),-1,1),"")</f>
        <v/>
      </c>
      <c r="AM594" s="1030" t="e">
        <f t="shared" si="37"/>
        <v>#N/A</v>
      </c>
      <c r="AN594" s="1030" t="e">
        <f>INDEX(G594:R594,1,MATCH(Parametres!$B$3,G$1:R$1,0))*IF(OR(F594="L",F594="S",F594="I"),-1,1)</f>
        <v>#N/A</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t="str">
        <f>IFERROR(INDEX(V594:AG594,1,MATCH(Parametres!$B$3,V$1:AG$1,0)-1)*IF(OR(C594="L",C594="S",C594="I"),-1,1),"")</f>
        <v/>
      </c>
      <c r="AW594" s="1030" t="e">
        <f t="shared" si="39"/>
        <v>#N/A</v>
      </c>
      <c r="AX594" s="1030" t="e">
        <f>INDEX(V594:AG594,1,MATCH(Parametres!$B$3,V$1:AG$1,0))*IF(OR(C594="L",C594="S",C594="I"),-1,1)</f>
        <v>#N/A</v>
      </c>
      <c r="AY594" s="598" t="s">
        <v>337</v>
      </c>
      <c r="AZ594" s="598" t="e">
        <f>+VLOOKUP($AJ594,Data_Validation!$A:$E,5,0)</f>
        <v>#N/A</v>
      </c>
    </row>
    <row r="595" spans="36:52" ht="15" customHeight="1">
      <c r="AJ595" s="1030">
        <f t="shared" si="36"/>
        <v>0</v>
      </c>
      <c r="AK595" s="1030">
        <f t="shared" si="36"/>
        <v>0</v>
      </c>
      <c r="AL595" s="1030" t="str">
        <f>IFERROR(INDEX(G595:R595,1,MATCH(Parametres!$B$3,G$1:R$1,0)-1)*IF(OR(F595="L",F595="S",F595="I"),-1,1),"")</f>
        <v/>
      </c>
      <c r="AM595" s="1030" t="e">
        <f t="shared" si="37"/>
        <v>#N/A</v>
      </c>
      <c r="AN595" s="1030" t="e">
        <f>INDEX(G595:R595,1,MATCH(Parametres!$B$3,G$1:R$1,0))*IF(OR(F595="L",F595="S",F595="I"),-1,1)</f>
        <v>#N/A</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t="str">
        <f>IFERROR(INDEX(V595:AG595,1,MATCH(Parametres!$B$3,V$1:AG$1,0)-1)*IF(OR(C595="L",C595="S",C595="I"),-1,1),"")</f>
        <v/>
      </c>
      <c r="AW595" s="1030" t="e">
        <f t="shared" si="39"/>
        <v>#N/A</v>
      </c>
      <c r="AX595" s="1030" t="e">
        <f>INDEX(V595:AG595,1,MATCH(Parametres!$B$3,V$1:AG$1,0))*IF(OR(C595="L",C595="S",C595="I"),-1,1)</f>
        <v>#N/A</v>
      </c>
      <c r="AY595" s="598" t="s">
        <v>337</v>
      </c>
      <c r="AZ595" s="598" t="e">
        <f>+VLOOKUP($AJ595,Data_Validation!$A:$E,5,0)</f>
        <v>#N/A</v>
      </c>
    </row>
    <row r="596" spans="36:52" ht="15" customHeight="1">
      <c r="AJ596" s="1030">
        <f t="shared" ref="AJ596:AK659" si="40">C596</f>
        <v>0</v>
      </c>
      <c r="AK596" s="1030">
        <f t="shared" si="40"/>
        <v>0</v>
      </c>
      <c r="AL596" s="1030" t="str">
        <f>IFERROR(INDEX(G596:R596,1,MATCH(Parametres!$B$3,G$1:R$1,0)-1)*IF(OR(F596="L",F596="S",F596="I"),-1,1),"")</f>
        <v/>
      </c>
      <c r="AM596" s="1030" t="e">
        <f t="shared" si="37"/>
        <v>#N/A</v>
      </c>
      <c r="AN596" s="1030" t="e">
        <f>INDEX(G596:R596,1,MATCH(Parametres!$B$3,G$1:R$1,0))*IF(OR(F596="L",F596="S",F596="I"),-1,1)</f>
        <v>#N/A</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t="str">
        <f>IFERROR(INDEX(V596:AG596,1,MATCH(Parametres!$B$3,V$1:AG$1,0)-1)*IF(OR(C596="L",C596="S",C596="I"),-1,1),"")</f>
        <v/>
      </c>
      <c r="AW596" s="1030" t="e">
        <f t="shared" si="39"/>
        <v>#N/A</v>
      </c>
      <c r="AX596" s="1030" t="e">
        <f>INDEX(V596:AG596,1,MATCH(Parametres!$B$3,V$1:AG$1,0))*IF(OR(C596="L",C596="S",C596="I"),-1,1)</f>
        <v>#N/A</v>
      </c>
      <c r="AY596" s="598" t="s">
        <v>337</v>
      </c>
      <c r="AZ596" s="598" t="e">
        <f>+VLOOKUP($AJ596,Data_Validation!$A:$E,5,0)</f>
        <v>#N/A</v>
      </c>
    </row>
    <row r="597" spans="36:52" ht="15" customHeight="1">
      <c r="AJ597" s="1030">
        <f t="shared" si="40"/>
        <v>0</v>
      </c>
      <c r="AK597" s="1030">
        <f t="shared" si="40"/>
        <v>0</v>
      </c>
      <c r="AL597" s="1030" t="str">
        <f>IFERROR(INDEX(G597:R597,1,MATCH(Parametres!$B$3,G$1:R$1,0)-1)*IF(OR(F597="L",F597="S",F597="I"),-1,1),"")</f>
        <v/>
      </c>
      <c r="AM597" s="1030" t="e">
        <f t="shared" si="37"/>
        <v>#N/A</v>
      </c>
      <c r="AN597" s="1030" t="e">
        <f>INDEX(G597:R597,1,MATCH(Parametres!$B$3,G$1:R$1,0))*IF(OR(F597="L",F597="S",F597="I"),-1,1)</f>
        <v>#N/A</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t="str">
        <f>IFERROR(INDEX(V597:AG597,1,MATCH(Parametres!$B$3,V$1:AG$1,0)-1)*IF(OR(C597="L",C597="S",C597="I"),-1,1),"")</f>
        <v/>
      </c>
      <c r="AW597" s="1030" t="e">
        <f t="shared" si="39"/>
        <v>#N/A</v>
      </c>
      <c r="AX597" s="1030" t="e">
        <f>INDEX(V597:AG597,1,MATCH(Parametres!$B$3,V$1:AG$1,0))*IF(OR(C597="L",C597="S",C597="I"),-1,1)</f>
        <v>#N/A</v>
      </c>
      <c r="AY597" s="598" t="s">
        <v>337</v>
      </c>
      <c r="AZ597" s="598" t="e">
        <f>+VLOOKUP($AJ597,Data_Validation!$A:$E,5,0)</f>
        <v>#N/A</v>
      </c>
    </row>
    <row r="598" spans="36:52" ht="15" customHeight="1">
      <c r="AJ598" s="1030">
        <f t="shared" si="40"/>
        <v>0</v>
      </c>
      <c r="AK598" s="1030">
        <f t="shared" si="40"/>
        <v>0</v>
      </c>
      <c r="AL598" s="1030" t="str">
        <f>IFERROR(INDEX(G598:R598,1,MATCH(Parametres!$B$3,G$1:R$1,0)-1)*IF(OR(F598="L",F598="S",F598="I"),-1,1),"")</f>
        <v/>
      </c>
      <c r="AM598" s="1030" t="e">
        <f t="shared" si="37"/>
        <v>#N/A</v>
      </c>
      <c r="AN598" s="1030" t="e">
        <f>INDEX(G598:R598,1,MATCH(Parametres!$B$3,G$1:R$1,0))*IF(OR(F598="L",F598="S",F598="I"),-1,1)</f>
        <v>#N/A</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t="str">
        <f>IFERROR(INDEX(V598:AG598,1,MATCH(Parametres!$B$3,V$1:AG$1,0)-1)*IF(OR(C598="L",C598="S",C598="I"),-1,1),"")</f>
        <v/>
      </c>
      <c r="AW598" s="1030" t="e">
        <f t="shared" si="39"/>
        <v>#N/A</v>
      </c>
      <c r="AX598" s="1030" t="e">
        <f>INDEX(V598:AG598,1,MATCH(Parametres!$B$3,V$1:AG$1,0))*IF(OR(C598="L",C598="S",C598="I"),-1,1)</f>
        <v>#N/A</v>
      </c>
      <c r="AY598" s="598" t="s">
        <v>337</v>
      </c>
      <c r="AZ598" s="598" t="e">
        <f>+VLOOKUP($AJ598,Data_Validation!$A:$E,5,0)</f>
        <v>#N/A</v>
      </c>
    </row>
    <row r="599" spans="36:52" ht="15" customHeight="1">
      <c r="AJ599" s="1030">
        <f t="shared" si="40"/>
        <v>0</v>
      </c>
      <c r="AK599" s="1030">
        <f t="shared" si="40"/>
        <v>0</v>
      </c>
      <c r="AL599" s="1030" t="str">
        <f>IFERROR(INDEX(G599:R599,1,MATCH(Parametres!$B$3,G$1:R$1,0)-1)*IF(OR(F599="L",F599="S",F599="I"),-1,1),"")</f>
        <v/>
      </c>
      <c r="AM599" s="1030" t="e">
        <f t="shared" si="37"/>
        <v>#N/A</v>
      </c>
      <c r="AN599" s="1030" t="e">
        <f>INDEX(G599:R599,1,MATCH(Parametres!$B$3,G$1:R$1,0))*IF(OR(F599="L",F599="S",F599="I"),-1,1)</f>
        <v>#N/A</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t="str">
        <f>IFERROR(INDEX(V599:AG599,1,MATCH(Parametres!$B$3,V$1:AG$1,0)-1)*IF(OR(C599="L",C599="S",C599="I"),-1,1),"")</f>
        <v/>
      </c>
      <c r="AW599" s="1030" t="e">
        <f t="shared" si="39"/>
        <v>#N/A</v>
      </c>
      <c r="AX599" s="1030" t="e">
        <f>INDEX(V599:AG599,1,MATCH(Parametres!$B$3,V$1:AG$1,0))*IF(OR(C599="L",C599="S",C599="I"),-1,1)</f>
        <v>#N/A</v>
      </c>
      <c r="AY599" s="598" t="s">
        <v>337</v>
      </c>
      <c r="AZ599" s="598" t="e">
        <f>+VLOOKUP($AJ599,Data_Validation!$A:$E,5,0)</f>
        <v>#N/A</v>
      </c>
    </row>
    <row r="600" spans="36:52" ht="15" customHeight="1">
      <c r="AJ600" s="1030">
        <f t="shared" si="40"/>
        <v>0</v>
      </c>
      <c r="AK600" s="1030">
        <f t="shared" si="40"/>
        <v>0</v>
      </c>
      <c r="AL600" s="1030" t="str">
        <f>IFERROR(INDEX(G600:R600,1,MATCH(Parametres!$B$3,G$1:R$1,0)-1)*IF(OR(F600="L",F600="S",F600="I"),-1,1),"")</f>
        <v/>
      </c>
      <c r="AM600" s="1030" t="e">
        <f t="shared" si="37"/>
        <v>#N/A</v>
      </c>
      <c r="AN600" s="1030" t="e">
        <f>INDEX(G600:R600,1,MATCH(Parametres!$B$3,G$1:R$1,0))*IF(OR(F600="L",F600="S",F600="I"),-1,1)</f>
        <v>#N/A</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t="str">
        <f>IFERROR(INDEX(V600:AG600,1,MATCH(Parametres!$B$3,V$1:AG$1,0)-1)*IF(OR(C600="L",C600="S",C600="I"),-1,1),"")</f>
        <v/>
      </c>
      <c r="AW600" s="1030" t="e">
        <f t="shared" si="39"/>
        <v>#N/A</v>
      </c>
      <c r="AX600" s="1030" t="e">
        <f>INDEX(V600:AG600,1,MATCH(Parametres!$B$3,V$1:AG$1,0))*IF(OR(C600="L",C600="S",C600="I"),-1,1)</f>
        <v>#N/A</v>
      </c>
      <c r="AY600" s="598" t="s">
        <v>337</v>
      </c>
      <c r="AZ600" s="598" t="e">
        <f>+VLOOKUP($AJ600,Data_Validation!$A:$E,5,0)</f>
        <v>#N/A</v>
      </c>
    </row>
    <row r="601" spans="36:52" ht="15" customHeight="1">
      <c r="AJ601" s="1030">
        <f t="shared" si="40"/>
        <v>0</v>
      </c>
      <c r="AK601" s="1030">
        <f t="shared" si="40"/>
        <v>0</v>
      </c>
      <c r="AL601" s="1030" t="str">
        <f>IFERROR(INDEX(G601:R601,1,MATCH(Parametres!$B$3,G$1:R$1,0)-1)*IF(OR(F601="L",F601="S",F601="I"),-1,1),"")</f>
        <v/>
      </c>
      <c r="AM601" s="1030" t="e">
        <f t="shared" si="37"/>
        <v>#N/A</v>
      </c>
      <c r="AN601" s="1030" t="e">
        <f>INDEX(G601:R601,1,MATCH(Parametres!$B$3,G$1:R$1,0))*IF(OR(F601="L",F601="S",F601="I"),-1,1)</f>
        <v>#N/A</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t="str">
        <f>IFERROR(INDEX(V601:AG601,1,MATCH(Parametres!$B$3,V$1:AG$1,0)-1)*IF(OR(C601="L",C601="S",C601="I"),-1,1),"")</f>
        <v/>
      </c>
      <c r="AW601" s="1030" t="e">
        <f t="shared" si="39"/>
        <v>#N/A</v>
      </c>
      <c r="AX601" s="1030" t="e">
        <f>INDEX(V601:AG601,1,MATCH(Parametres!$B$3,V$1:AG$1,0))*IF(OR(C601="L",C601="S",C601="I"),-1,1)</f>
        <v>#N/A</v>
      </c>
      <c r="AY601" s="598" t="s">
        <v>337</v>
      </c>
      <c r="AZ601" s="598" t="e">
        <f>+VLOOKUP($AJ601,Data_Validation!$A:$E,5,0)</f>
        <v>#N/A</v>
      </c>
    </row>
    <row r="602" spans="36:52" ht="15" customHeight="1">
      <c r="AJ602" s="1030">
        <f t="shared" si="40"/>
        <v>0</v>
      </c>
      <c r="AK602" s="1030">
        <f t="shared" si="40"/>
        <v>0</v>
      </c>
      <c r="AL602" s="1030" t="str">
        <f>IFERROR(INDEX(G602:R602,1,MATCH(Parametres!$B$3,G$1:R$1,0)-1)*IF(OR(F602="L",F602="S",F602="I"),-1,1),"")</f>
        <v/>
      </c>
      <c r="AM602" s="1030" t="e">
        <f t="shared" si="37"/>
        <v>#N/A</v>
      </c>
      <c r="AN602" s="1030" t="e">
        <f>INDEX(G602:R602,1,MATCH(Parametres!$B$3,G$1:R$1,0))*IF(OR(F602="L",F602="S",F602="I"),-1,1)</f>
        <v>#N/A</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t="str">
        <f>IFERROR(INDEX(V602:AG602,1,MATCH(Parametres!$B$3,V$1:AG$1,0)-1)*IF(OR(C602="L",C602="S",C602="I"),-1,1),"")</f>
        <v/>
      </c>
      <c r="AW602" s="1030" t="e">
        <f t="shared" si="39"/>
        <v>#N/A</v>
      </c>
      <c r="AX602" s="1030" t="e">
        <f>INDEX(V602:AG602,1,MATCH(Parametres!$B$3,V$1:AG$1,0))*IF(OR(C602="L",C602="S",C602="I"),-1,1)</f>
        <v>#N/A</v>
      </c>
      <c r="AY602" s="598" t="s">
        <v>337</v>
      </c>
      <c r="AZ602" s="598" t="e">
        <f>+VLOOKUP($AJ602,Data_Validation!$A:$E,5,0)</f>
        <v>#N/A</v>
      </c>
    </row>
    <row r="603" spans="36:52" ht="15" customHeight="1">
      <c r="AJ603" s="1030">
        <f t="shared" si="40"/>
        <v>0</v>
      </c>
      <c r="AK603" s="1030">
        <f t="shared" si="40"/>
        <v>0</v>
      </c>
      <c r="AL603" s="1030" t="str">
        <f>IFERROR(INDEX(G603:R603,1,MATCH(Parametres!$B$3,G$1:R$1,0)-1)*IF(OR(F603="L",F603="S",F603="I"),-1,1),"")</f>
        <v/>
      </c>
      <c r="AM603" s="1030" t="e">
        <f t="shared" si="37"/>
        <v>#N/A</v>
      </c>
      <c r="AN603" s="1030" t="e">
        <f>INDEX(G603:R603,1,MATCH(Parametres!$B$3,G$1:R$1,0))*IF(OR(F603="L",F603="S",F603="I"),-1,1)</f>
        <v>#N/A</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t="str">
        <f>IFERROR(INDEX(V603:AG603,1,MATCH(Parametres!$B$3,V$1:AG$1,0)-1)*IF(OR(C603="L",C603="S",C603="I"),-1,1),"")</f>
        <v/>
      </c>
      <c r="AW603" s="1030" t="e">
        <f t="shared" si="39"/>
        <v>#N/A</v>
      </c>
      <c r="AX603" s="1030" t="e">
        <f>INDEX(V603:AG603,1,MATCH(Parametres!$B$3,V$1:AG$1,0))*IF(OR(C603="L",C603="S",C603="I"),-1,1)</f>
        <v>#N/A</v>
      </c>
      <c r="AY603" s="598" t="s">
        <v>337</v>
      </c>
      <c r="AZ603" s="598" t="e">
        <f>+VLOOKUP($AJ603,Data_Validation!$A:$E,5,0)</f>
        <v>#N/A</v>
      </c>
    </row>
    <row r="604" spans="36:52" ht="15" customHeight="1">
      <c r="AJ604" s="1030">
        <f t="shared" si="40"/>
        <v>0</v>
      </c>
      <c r="AK604" s="1030">
        <f t="shared" si="40"/>
        <v>0</v>
      </c>
      <c r="AL604" s="1030" t="str">
        <f>IFERROR(INDEX(G604:R604,1,MATCH(Parametres!$B$3,G$1:R$1,0)-1)*IF(OR(F604="L",F604="S",F604="I"),-1,1),"")</f>
        <v/>
      </c>
      <c r="AM604" s="1030" t="e">
        <f t="shared" si="37"/>
        <v>#N/A</v>
      </c>
      <c r="AN604" s="1030" t="e">
        <f>INDEX(G604:R604,1,MATCH(Parametres!$B$3,G$1:R$1,0))*IF(OR(F604="L",F604="S",F604="I"),-1,1)</f>
        <v>#N/A</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t="str">
        <f>IFERROR(INDEX(V604:AG604,1,MATCH(Parametres!$B$3,V$1:AG$1,0)-1)*IF(OR(C604="L",C604="S",C604="I"),-1,1),"")</f>
        <v/>
      </c>
      <c r="AW604" s="1030" t="e">
        <f t="shared" si="39"/>
        <v>#N/A</v>
      </c>
      <c r="AX604" s="1030" t="e">
        <f>INDEX(V604:AG604,1,MATCH(Parametres!$B$3,V$1:AG$1,0))*IF(OR(C604="L",C604="S",C604="I"),-1,1)</f>
        <v>#N/A</v>
      </c>
      <c r="AY604" s="598" t="s">
        <v>337</v>
      </c>
      <c r="AZ604" s="598" t="e">
        <f>+VLOOKUP($AJ604,Data_Validation!$A:$E,5,0)</f>
        <v>#N/A</v>
      </c>
    </row>
    <row r="605" spans="36:52" ht="15" customHeight="1">
      <c r="AJ605" s="1030">
        <f t="shared" si="40"/>
        <v>0</v>
      </c>
      <c r="AK605" s="1030">
        <f t="shared" si="40"/>
        <v>0</v>
      </c>
      <c r="AL605" s="1030" t="str">
        <f>IFERROR(INDEX(G605:R605,1,MATCH(Parametres!$B$3,G$1:R$1,0)-1)*IF(OR(F605="L",F605="S",F605="I"),-1,1),"")</f>
        <v/>
      </c>
      <c r="AM605" s="1030" t="e">
        <f t="shared" si="37"/>
        <v>#N/A</v>
      </c>
      <c r="AN605" s="1030" t="e">
        <f>INDEX(G605:R605,1,MATCH(Parametres!$B$3,G$1:R$1,0))*IF(OR(F605="L",F605="S",F605="I"),-1,1)</f>
        <v>#N/A</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t="str">
        <f>IFERROR(INDEX(V605:AG605,1,MATCH(Parametres!$B$3,V$1:AG$1,0)-1)*IF(OR(C605="L",C605="S",C605="I"),-1,1),"")</f>
        <v/>
      </c>
      <c r="AW605" s="1030" t="e">
        <f t="shared" si="39"/>
        <v>#N/A</v>
      </c>
      <c r="AX605" s="1030" t="e">
        <f>INDEX(V605:AG605,1,MATCH(Parametres!$B$3,V$1:AG$1,0))*IF(OR(C605="L",C605="S",C605="I"),-1,1)</f>
        <v>#N/A</v>
      </c>
      <c r="AY605" s="598" t="s">
        <v>337</v>
      </c>
      <c r="AZ605" s="598" t="e">
        <f>+VLOOKUP($AJ605,Data_Validation!$A:$E,5,0)</f>
        <v>#N/A</v>
      </c>
    </row>
    <row r="606" spans="36:52" ht="15" customHeight="1">
      <c r="AJ606" s="1030">
        <f t="shared" si="40"/>
        <v>0</v>
      </c>
      <c r="AK606" s="1030">
        <f t="shared" si="40"/>
        <v>0</v>
      </c>
      <c r="AL606" s="1030" t="str">
        <f>IFERROR(INDEX(G606:R606,1,MATCH(Parametres!$B$3,G$1:R$1,0)-1)*IF(OR(F606="L",F606="S",F606="I"),-1,1),"")</f>
        <v/>
      </c>
      <c r="AM606" s="1030" t="e">
        <f t="shared" si="37"/>
        <v>#N/A</v>
      </c>
      <c r="AN606" s="1030" t="e">
        <f>INDEX(G606:R606,1,MATCH(Parametres!$B$3,G$1:R$1,0))*IF(OR(F606="L",F606="S",F606="I"),-1,1)</f>
        <v>#N/A</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t="str">
        <f>IFERROR(INDEX(V606:AG606,1,MATCH(Parametres!$B$3,V$1:AG$1,0)-1)*IF(OR(C606="L",C606="S",C606="I"),-1,1),"")</f>
        <v/>
      </c>
      <c r="AW606" s="1030" t="e">
        <f t="shared" si="39"/>
        <v>#N/A</v>
      </c>
      <c r="AX606" s="1030" t="e">
        <f>INDEX(V606:AG606,1,MATCH(Parametres!$B$3,V$1:AG$1,0))*IF(OR(C606="L",C606="S",C606="I"),-1,1)</f>
        <v>#N/A</v>
      </c>
      <c r="AY606" s="598" t="s">
        <v>337</v>
      </c>
      <c r="AZ606" s="598" t="e">
        <f>+VLOOKUP($AJ606,Data_Validation!$A:$E,5,0)</f>
        <v>#N/A</v>
      </c>
    </row>
    <row r="607" spans="36:52" ht="15" customHeight="1">
      <c r="AJ607" s="1030">
        <f t="shared" si="40"/>
        <v>0</v>
      </c>
      <c r="AK607" s="1030">
        <f t="shared" si="40"/>
        <v>0</v>
      </c>
      <c r="AL607" s="1030" t="str">
        <f>IFERROR(INDEX(G607:R607,1,MATCH(Parametres!$B$3,G$1:R$1,0)-1)*IF(OR(F607="L",F607="S",F607="I"),-1,1),"")</f>
        <v/>
      </c>
      <c r="AM607" s="1030" t="e">
        <f t="shared" si="37"/>
        <v>#N/A</v>
      </c>
      <c r="AN607" s="1030" t="e">
        <f>INDEX(G607:R607,1,MATCH(Parametres!$B$3,G$1:R$1,0))*IF(OR(F607="L",F607="S",F607="I"),-1,1)</f>
        <v>#N/A</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t="str">
        <f>IFERROR(INDEX(V607:AG607,1,MATCH(Parametres!$B$3,V$1:AG$1,0)-1)*IF(OR(C607="L",C607="S",C607="I"),-1,1),"")</f>
        <v/>
      </c>
      <c r="AW607" s="1030" t="e">
        <f t="shared" si="39"/>
        <v>#N/A</v>
      </c>
      <c r="AX607" s="1030" t="e">
        <f>INDEX(V607:AG607,1,MATCH(Parametres!$B$3,V$1:AG$1,0))*IF(OR(C607="L",C607="S",C607="I"),-1,1)</f>
        <v>#N/A</v>
      </c>
      <c r="AY607" s="598" t="s">
        <v>337</v>
      </c>
      <c r="AZ607" s="598" t="e">
        <f>+VLOOKUP($AJ607,Data_Validation!$A:$E,5,0)</f>
        <v>#N/A</v>
      </c>
    </row>
    <row r="608" spans="36:52" ht="15" customHeight="1">
      <c r="AJ608" s="1030">
        <f t="shared" si="40"/>
        <v>0</v>
      </c>
      <c r="AK608" s="1030">
        <f t="shared" si="40"/>
        <v>0</v>
      </c>
      <c r="AL608" s="1030" t="str">
        <f>IFERROR(INDEX(G608:R608,1,MATCH(Parametres!$B$3,G$1:R$1,0)-1)*IF(OR(F608="L",F608="S",F608="I"),-1,1),"")</f>
        <v/>
      </c>
      <c r="AM608" s="1030" t="e">
        <f t="shared" si="37"/>
        <v>#N/A</v>
      </c>
      <c r="AN608" s="1030" t="e">
        <f>INDEX(G608:R608,1,MATCH(Parametres!$B$3,G$1:R$1,0))*IF(OR(F608="L",F608="S",F608="I"),-1,1)</f>
        <v>#N/A</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t="str">
        <f>IFERROR(INDEX(V608:AG608,1,MATCH(Parametres!$B$3,V$1:AG$1,0)-1)*IF(OR(C608="L",C608="S",C608="I"),-1,1),"")</f>
        <v/>
      </c>
      <c r="AW608" s="1030" t="e">
        <f t="shared" si="39"/>
        <v>#N/A</v>
      </c>
      <c r="AX608" s="1030" t="e">
        <f>INDEX(V608:AG608,1,MATCH(Parametres!$B$3,V$1:AG$1,0))*IF(OR(C608="L",C608="S",C608="I"),-1,1)</f>
        <v>#N/A</v>
      </c>
      <c r="AY608" s="598" t="s">
        <v>337</v>
      </c>
      <c r="AZ608" s="598" t="e">
        <f>+VLOOKUP($AJ608,Data_Validation!$A:$E,5,0)</f>
        <v>#N/A</v>
      </c>
    </row>
    <row r="609" spans="36:52" ht="15" customHeight="1">
      <c r="AJ609" s="1030">
        <f t="shared" si="40"/>
        <v>0</v>
      </c>
      <c r="AK609" s="1030">
        <f t="shared" si="40"/>
        <v>0</v>
      </c>
      <c r="AL609" s="1030" t="str">
        <f>IFERROR(INDEX(G609:R609,1,MATCH(Parametres!$B$3,G$1:R$1,0)-1)*IF(OR(F609="L",F609="S",F609="I"),-1,1),"")</f>
        <v/>
      </c>
      <c r="AM609" s="1030" t="e">
        <f t="shared" si="37"/>
        <v>#N/A</v>
      </c>
      <c r="AN609" s="1030" t="e">
        <f>INDEX(G609:R609,1,MATCH(Parametres!$B$3,G$1:R$1,0))*IF(OR(F609="L",F609="S",F609="I"),-1,1)</f>
        <v>#N/A</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t="str">
        <f>IFERROR(INDEX(V609:AG609,1,MATCH(Parametres!$B$3,V$1:AG$1,0)-1)*IF(OR(C609="L",C609="S",C609="I"),-1,1),"")</f>
        <v/>
      </c>
      <c r="AW609" s="1030" t="e">
        <f t="shared" si="39"/>
        <v>#N/A</v>
      </c>
      <c r="AX609" s="1030" t="e">
        <f>INDEX(V609:AG609,1,MATCH(Parametres!$B$3,V$1:AG$1,0))*IF(OR(C609="L",C609="S",C609="I"),-1,1)</f>
        <v>#N/A</v>
      </c>
      <c r="AY609" s="598" t="s">
        <v>337</v>
      </c>
      <c r="AZ609" s="598" t="e">
        <f>+VLOOKUP($AJ609,Data_Validation!$A:$E,5,0)</f>
        <v>#N/A</v>
      </c>
    </row>
    <row r="610" spans="36:52" ht="15" customHeight="1">
      <c r="AJ610" s="1030">
        <f t="shared" si="40"/>
        <v>0</v>
      </c>
      <c r="AK610" s="1030">
        <f t="shared" si="40"/>
        <v>0</v>
      </c>
      <c r="AL610" s="1030" t="str">
        <f>IFERROR(INDEX(G610:R610,1,MATCH(Parametres!$B$3,G$1:R$1,0)-1)*IF(OR(F610="L",F610="S",F610="I"),-1,1),"")</f>
        <v/>
      </c>
      <c r="AM610" s="1030" t="e">
        <f t="shared" si="37"/>
        <v>#N/A</v>
      </c>
      <c r="AN610" s="1030" t="e">
        <f>INDEX(G610:R610,1,MATCH(Parametres!$B$3,G$1:R$1,0))*IF(OR(F610="L",F610="S",F610="I"),-1,1)</f>
        <v>#N/A</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t="str">
        <f>IFERROR(INDEX(V610:AG610,1,MATCH(Parametres!$B$3,V$1:AG$1,0)-1)*IF(OR(C610="L",C610="S",C610="I"),-1,1),"")</f>
        <v/>
      </c>
      <c r="AW610" s="1030" t="e">
        <f t="shared" si="39"/>
        <v>#N/A</v>
      </c>
      <c r="AX610" s="1030" t="e">
        <f>INDEX(V610:AG610,1,MATCH(Parametres!$B$3,V$1:AG$1,0))*IF(OR(C610="L",C610="S",C610="I"),-1,1)</f>
        <v>#N/A</v>
      </c>
      <c r="AY610" s="598" t="s">
        <v>337</v>
      </c>
      <c r="AZ610" s="598" t="e">
        <f>+VLOOKUP($AJ610,Data_Validation!$A:$E,5,0)</f>
        <v>#N/A</v>
      </c>
    </row>
    <row r="611" spans="36:52" ht="15" customHeight="1">
      <c r="AJ611" s="1030">
        <f t="shared" si="40"/>
        <v>0</v>
      </c>
      <c r="AK611" s="1030">
        <f t="shared" si="40"/>
        <v>0</v>
      </c>
      <c r="AL611" s="1030" t="str">
        <f>IFERROR(INDEX(G611:R611,1,MATCH(Parametres!$B$3,G$1:R$1,0)-1)*IF(OR(F611="L",F611="S",F611="I"),-1,1),"")</f>
        <v/>
      </c>
      <c r="AM611" s="1030" t="e">
        <f t="shared" si="37"/>
        <v>#N/A</v>
      </c>
      <c r="AN611" s="1030" t="e">
        <f>INDEX(G611:R611,1,MATCH(Parametres!$B$3,G$1:R$1,0))*IF(OR(F611="L",F611="S",F611="I"),-1,1)</f>
        <v>#N/A</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t="str">
        <f>IFERROR(INDEX(V611:AG611,1,MATCH(Parametres!$B$3,V$1:AG$1,0)-1)*IF(OR(C611="L",C611="S",C611="I"),-1,1),"")</f>
        <v/>
      </c>
      <c r="AW611" s="1030" t="e">
        <f t="shared" si="39"/>
        <v>#N/A</v>
      </c>
      <c r="AX611" s="1030" t="e">
        <f>INDEX(V611:AG611,1,MATCH(Parametres!$B$3,V$1:AG$1,0))*IF(OR(C611="L",C611="S",C611="I"),-1,1)</f>
        <v>#N/A</v>
      </c>
      <c r="AY611" s="598" t="s">
        <v>337</v>
      </c>
      <c r="AZ611" s="598" t="e">
        <f>+VLOOKUP($AJ611,Data_Validation!$A:$E,5,0)</f>
        <v>#N/A</v>
      </c>
    </row>
    <row r="612" spans="36:52" ht="15" customHeight="1">
      <c r="AJ612" s="1030">
        <f t="shared" si="40"/>
        <v>0</v>
      </c>
      <c r="AK612" s="1030">
        <f t="shared" si="40"/>
        <v>0</v>
      </c>
      <c r="AL612" s="1030" t="str">
        <f>IFERROR(INDEX(G612:R612,1,MATCH(Parametres!$B$3,G$1:R$1,0)-1)*IF(OR(F612="L",F612="S",F612="I"),-1,1),"")</f>
        <v/>
      </c>
      <c r="AM612" s="1030" t="e">
        <f t="shared" si="37"/>
        <v>#N/A</v>
      </c>
      <c r="AN612" s="1030" t="e">
        <f>INDEX(G612:R612,1,MATCH(Parametres!$B$3,G$1:R$1,0))*IF(OR(F612="L",F612="S",F612="I"),-1,1)</f>
        <v>#N/A</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t="str">
        <f>IFERROR(INDEX(V612:AG612,1,MATCH(Parametres!$B$3,V$1:AG$1,0)-1)*IF(OR(C612="L",C612="S",C612="I"),-1,1),"")</f>
        <v/>
      </c>
      <c r="AW612" s="1030" t="e">
        <f t="shared" si="39"/>
        <v>#N/A</v>
      </c>
      <c r="AX612" s="1030" t="e">
        <f>INDEX(V612:AG612,1,MATCH(Parametres!$B$3,V$1:AG$1,0))*IF(OR(C612="L",C612="S",C612="I"),-1,1)</f>
        <v>#N/A</v>
      </c>
      <c r="AY612" s="598" t="s">
        <v>337</v>
      </c>
      <c r="AZ612" s="598" t="e">
        <f>+VLOOKUP($AJ612,Data_Validation!$A:$E,5,0)</f>
        <v>#N/A</v>
      </c>
    </row>
    <row r="613" spans="36:52" ht="15" customHeight="1">
      <c r="AJ613" s="1030">
        <f t="shared" si="40"/>
        <v>0</v>
      </c>
      <c r="AK613" s="1030">
        <f t="shared" si="40"/>
        <v>0</v>
      </c>
      <c r="AL613" s="1030" t="str">
        <f>IFERROR(INDEX(G613:R613,1,MATCH(Parametres!$B$3,G$1:R$1,0)-1)*IF(OR(F613="L",F613="S",F613="I"),-1,1),"")</f>
        <v/>
      </c>
      <c r="AM613" s="1030" t="e">
        <f t="shared" si="37"/>
        <v>#N/A</v>
      </c>
      <c r="AN613" s="1030" t="e">
        <f>INDEX(G613:R613,1,MATCH(Parametres!$B$3,G$1:R$1,0))*IF(OR(F613="L",F613="S",F613="I"),-1,1)</f>
        <v>#N/A</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t="str">
        <f>IFERROR(INDEX(V613:AG613,1,MATCH(Parametres!$B$3,V$1:AG$1,0)-1)*IF(OR(C613="L",C613="S",C613="I"),-1,1),"")</f>
        <v/>
      </c>
      <c r="AW613" s="1030" t="e">
        <f t="shared" si="39"/>
        <v>#N/A</v>
      </c>
      <c r="AX613" s="1030" t="e">
        <f>INDEX(V613:AG613,1,MATCH(Parametres!$B$3,V$1:AG$1,0))*IF(OR(C613="L",C613="S",C613="I"),-1,1)</f>
        <v>#N/A</v>
      </c>
      <c r="AY613" s="598" t="s">
        <v>337</v>
      </c>
      <c r="AZ613" s="598" t="e">
        <f>+VLOOKUP($AJ613,Data_Validation!$A:$E,5,0)</f>
        <v>#N/A</v>
      </c>
    </row>
    <row r="614" spans="36:52" ht="15" customHeight="1">
      <c r="AJ614" s="1030">
        <f t="shared" si="40"/>
        <v>0</v>
      </c>
      <c r="AK614" s="1030">
        <f t="shared" si="40"/>
        <v>0</v>
      </c>
      <c r="AL614" s="1030" t="str">
        <f>IFERROR(INDEX(G614:R614,1,MATCH(Parametres!$B$3,G$1:R$1,0)-1)*IF(OR(F614="L",F614="S",F614="I"),-1,1),"")</f>
        <v/>
      </c>
      <c r="AM614" s="1030" t="e">
        <f t="shared" si="37"/>
        <v>#N/A</v>
      </c>
      <c r="AN614" s="1030" t="e">
        <f>INDEX(G614:R614,1,MATCH(Parametres!$B$3,G$1:R$1,0))*IF(OR(F614="L",F614="S",F614="I"),-1,1)</f>
        <v>#N/A</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t="str">
        <f>IFERROR(INDEX(V614:AG614,1,MATCH(Parametres!$B$3,V$1:AG$1,0)-1)*IF(OR(C614="L",C614="S",C614="I"),-1,1),"")</f>
        <v/>
      </c>
      <c r="AW614" s="1030" t="e">
        <f t="shared" si="39"/>
        <v>#N/A</v>
      </c>
      <c r="AX614" s="1030" t="e">
        <f>INDEX(V614:AG614,1,MATCH(Parametres!$B$3,V$1:AG$1,0))*IF(OR(C614="L",C614="S",C614="I"),-1,1)</f>
        <v>#N/A</v>
      </c>
      <c r="AY614" s="598" t="s">
        <v>337</v>
      </c>
      <c r="AZ614" s="598" t="e">
        <f>+VLOOKUP($AJ614,Data_Validation!$A:$E,5,0)</f>
        <v>#N/A</v>
      </c>
    </row>
    <row r="615" spans="36:52" ht="15" customHeight="1">
      <c r="AJ615" s="1030">
        <f t="shared" si="40"/>
        <v>0</v>
      </c>
      <c r="AK615" s="1030">
        <f t="shared" si="40"/>
        <v>0</v>
      </c>
      <c r="AL615" s="1030" t="str">
        <f>IFERROR(INDEX(G615:R615,1,MATCH(Parametres!$B$3,G$1:R$1,0)-1)*IF(OR(F615="L",F615="S",F615="I"),-1,1),"")</f>
        <v/>
      </c>
      <c r="AM615" s="1030" t="e">
        <f t="shared" si="37"/>
        <v>#N/A</v>
      </c>
      <c r="AN615" s="1030" t="e">
        <f>INDEX(G615:R615,1,MATCH(Parametres!$B$3,G$1:R$1,0))*IF(OR(F615="L",F615="S",F615="I"),-1,1)</f>
        <v>#N/A</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t="str">
        <f>IFERROR(INDEX(V615:AG615,1,MATCH(Parametres!$B$3,V$1:AG$1,0)-1)*IF(OR(C615="L",C615="S",C615="I"),-1,1),"")</f>
        <v/>
      </c>
      <c r="AW615" s="1030" t="e">
        <f t="shared" si="39"/>
        <v>#N/A</v>
      </c>
      <c r="AX615" s="1030" t="e">
        <f>INDEX(V615:AG615,1,MATCH(Parametres!$B$3,V$1:AG$1,0))*IF(OR(C615="L",C615="S",C615="I"),-1,1)</f>
        <v>#N/A</v>
      </c>
      <c r="AY615" s="598" t="s">
        <v>337</v>
      </c>
      <c r="AZ615" s="598" t="e">
        <f>+VLOOKUP($AJ615,Data_Validation!$A:$E,5,0)</f>
        <v>#N/A</v>
      </c>
    </row>
    <row r="616" spans="36:52" ht="15" customHeight="1">
      <c r="AJ616" s="1030">
        <f t="shared" si="40"/>
        <v>0</v>
      </c>
      <c r="AK616" s="1030">
        <f t="shared" si="40"/>
        <v>0</v>
      </c>
      <c r="AL616" s="1030" t="str">
        <f>IFERROR(INDEX(G616:R616,1,MATCH(Parametres!$B$3,G$1:R$1,0)-1)*IF(OR(F616="L",F616="S",F616="I"),-1,1),"")</f>
        <v/>
      </c>
      <c r="AM616" s="1030" t="e">
        <f t="shared" si="37"/>
        <v>#N/A</v>
      </c>
      <c r="AN616" s="1030" t="e">
        <f>INDEX(G616:R616,1,MATCH(Parametres!$B$3,G$1:R$1,0))*IF(OR(F616="L",F616="S",F616="I"),-1,1)</f>
        <v>#N/A</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t="str">
        <f>IFERROR(INDEX(V616:AG616,1,MATCH(Parametres!$B$3,V$1:AG$1,0)-1)*IF(OR(C616="L",C616="S",C616="I"),-1,1),"")</f>
        <v/>
      </c>
      <c r="AW616" s="1030" t="e">
        <f t="shared" si="39"/>
        <v>#N/A</v>
      </c>
      <c r="AX616" s="1030" t="e">
        <f>INDEX(V616:AG616,1,MATCH(Parametres!$B$3,V$1:AG$1,0))*IF(OR(C616="L",C616="S",C616="I"),-1,1)</f>
        <v>#N/A</v>
      </c>
      <c r="AY616" s="598" t="s">
        <v>337</v>
      </c>
      <c r="AZ616" s="598" t="e">
        <f>+VLOOKUP($AJ616,Data_Validation!$A:$E,5,0)</f>
        <v>#N/A</v>
      </c>
    </row>
    <row r="617" spans="36:52" ht="15" customHeight="1">
      <c r="AJ617" s="1030">
        <f t="shared" si="40"/>
        <v>0</v>
      </c>
      <c r="AK617" s="1030">
        <f t="shared" si="40"/>
        <v>0</v>
      </c>
      <c r="AL617" s="1030" t="str">
        <f>IFERROR(INDEX(G617:R617,1,MATCH(Parametres!$B$3,G$1:R$1,0)-1)*IF(OR(F617="L",F617="S",F617="I"),-1,1),"")</f>
        <v/>
      </c>
      <c r="AM617" s="1030" t="e">
        <f t="shared" si="37"/>
        <v>#N/A</v>
      </c>
      <c r="AN617" s="1030" t="e">
        <f>INDEX(G617:R617,1,MATCH(Parametres!$B$3,G$1:R$1,0))*IF(OR(F617="L",F617="S",F617="I"),-1,1)</f>
        <v>#N/A</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t="str">
        <f>IFERROR(INDEX(V617:AG617,1,MATCH(Parametres!$B$3,V$1:AG$1,0)-1)*IF(OR(C617="L",C617="S",C617="I"),-1,1),"")</f>
        <v/>
      </c>
      <c r="AW617" s="1030" t="e">
        <f t="shared" si="39"/>
        <v>#N/A</v>
      </c>
      <c r="AX617" s="1030" t="e">
        <f>INDEX(V617:AG617,1,MATCH(Parametres!$B$3,V$1:AG$1,0))*IF(OR(C617="L",C617="S",C617="I"),-1,1)</f>
        <v>#N/A</v>
      </c>
      <c r="AY617" s="598" t="s">
        <v>337</v>
      </c>
      <c r="AZ617" s="598" t="e">
        <f>+VLOOKUP($AJ617,Data_Validation!$A:$E,5,0)</f>
        <v>#N/A</v>
      </c>
    </row>
    <row r="618" spans="36:52" ht="15" customHeight="1">
      <c r="AJ618" s="1030">
        <f t="shared" si="40"/>
        <v>0</v>
      </c>
      <c r="AK618" s="1030">
        <f t="shared" si="40"/>
        <v>0</v>
      </c>
      <c r="AL618" s="1030" t="str">
        <f>IFERROR(INDEX(G618:R618,1,MATCH(Parametres!$B$3,G$1:R$1,0)-1)*IF(OR(F618="L",F618="S",F618="I"),-1,1),"")</f>
        <v/>
      </c>
      <c r="AM618" s="1030" t="e">
        <f t="shared" si="37"/>
        <v>#N/A</v>
      </c>
      <c r="AN618" s="1030" t="e">
        <f>INDEX(G618:R618,1,MATCH(Parametres!$B$3,G$1:R$1,0))*IF(OR(F618="L",F618="S",F618="I"),-1,1)</f>
        <v>#N/A</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t="str">
        <f>IFERROR(INDEX(V618:AG618,1,MATCH(Parametres!$B$3,V$1:AG$1,0)-1)*IF(OR(C618="L",C618="S",C618="I"),-1,1),"")</f>
        <v/>
      </c>
      <c r="AW618" s="1030" t="e">
        <f t="shared" si="39"/>
        <v>#N/A</v>
      </c>
      <c r="AX618" s="1030" t="e">
        <f>INDEX(V618:AG618,1,MATCH(Parametres!$B$3,V$1:AG$1,0))*IF(OR(C618="L",C618="S",C618="I"),-1,1)</f>
        <v>#N/A</v>
      </c>
      <c r="AY618" s="598" t="s">
        <v>337</v>
      </c>
      <c r="AZ618" s="598" t="e">
        <f>+VLOOKUP($AJ618,Data_Validation!$A:$E,5,0)</f>
        <v>#N/A</v>
      </c>
    </row>
    <row r="619" spans="36:52" ht="15" customHeight="1">
      <c r="AJ619" s="1030">
        <f t="shared" si="40"/>
        <v>0</v>
      </c>
      <c r="AK619" s="1030">
        <f t="shared" si="40"/>
        <v>0</v>
      </c>
      <c r="AL619" s="1030" t="str">
        <f>IFERROR(INDEX(G619:R619,1,MATCH(Parametres!$B$3,G$1:R$1,0)-1)*IF(OR(F619="L",F619="S",F619="I"),-1,1),"")</f>
        <v/>
      </c>
      <c r="AM619" s="1030" t="e">
        <f t="shared" si="37"/>
        <v>#N/A</v>
      </c>
      <c r="AN619" s="1030" t="e">
        <f>INDEX(G619:R619,1,MATCH(Parametres!$B$3,G$1:R$1,0))*IF(OR(F619="L",F619="S",F619="I"),-1,1)</f>
        <v>#N/A</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t="str">
        <f>IFERROR(INDEX(V619:AG619,1,MATCH(Parametres!$B$3,V$1:AG$1,0)-1)*IF(OR(C619="L",C619="S",C619="I"),-1,1),"")</f>
        <v/>
      </c>
      <c r="AW619" s="1030" t="e">
        <f t="shared" si="39"/>
        <v>#N/A</v>
      </c>
      <c r="AX619" s="1030" t="e">
        <f>INDEX(V619:AG619,1,MATCH(Parametres!$B$3,V$1:AG$1,0))*IF(OR(C619="L",C619="S",C619="I"),-1,1)</f>
        <v>#N/A</v>
      </c>
      <c r="AY619" s="598" t="s">
        <v>337</v>
      </c>
      <c r="AZ619" s="598" t="e">
        <f>+VLOOKUP($AJ619,Data_Validation!$A:$E,5,0)</f>
        <v>#N/A</v>
      </c>
    </row>
    <row r="620" spans="36:52" ht="15" customHeight="1">
      <c r="AJ620" s="1030">
        <f t="shared" si="40"/>
        <v>0</v>
      </c>
      <c r="AK620" s="1030">
        <f t="shared" si="40"/>
        <v>0</v>
      </c>
      <c r="AL620" s="1030" t="str">
        <f>IFERROR(INDEX(G620:R620,1,MATCH(Parametres!$B$3,G$1:R$1,0)-1)*IF(OR(F620="L",F620="S",F620="I"),-1,1),"")</f>
        <v/>
      </c>
      <c r="AM620" s="1030" t="e">
        <f t="shared" si="37"/>
        <v>#N/A</v>
      </c>
      <c r="AN620" s="1030" t="e">
        <f>INDEX(G620:R620,1,MATCH(Parametres!$B$3,G$1:R$1,0))*IF(OR(F620="L",F620="S",F620="I"),-1,1)</f>
        <v>#N/A</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t="str">
        <f>IFERROR(INDEX(V620:AG620,1,MATCH(Parametres!$B$3,V$1:AG$1,0)-1)*IF(OR(C620="L",C620="S",C620="I"),-1,1),"")</f>
        <v/>
      </c>
      <c r="AW620" s="1030" t="e">
        <f t="shared" si="39"/>
        <v>#N/A</v>
      </c>
      <c r="AX620" s="1030" t="e">
        <f>INDEX(V620:AG620,1,MATCH(Parametres!$B$3,V$1:AG$1,0))*IF(OR(C620="L",C620="S",C620="I"),-1,1)</f>
        <v>#N/A</v>
      </c>
      <c r="AY620" s="598" t="s">
        <v>337</v>
      </c>
      <c r="AZ620" s="598" t="e">
        <f>+VLOOKUP($AJ620,Data_Validation!$A:$E,5,0)</f>
        <v>#N/A</v>
      </c>
    </row>
    <row r="621" spans="36:52" ht="15" customHeight="1">
      <c r="AJ621" s="1030">
        <f t="shared" si="40"/>
        <v>0</v>
      </c>
      <c r="AK621" s="1030">
        <f t="shared" si="40"/>
        <v>0</v>
      </c>
      <c r="AL621" s="1030" t="str">
        <f>IFERROR(INDEX(G621:R621,1,MATCH(Parametres!$B$3,G$1:R$1,0)-1)*IF(OR(F621="L",F621="S",F621="I"),-1,1),"")</f>
        <v/>
      </c>
      <c r="AM621" s="1030" t="e">
        <f t="shared" si="37"/>
        <v>#N/A</v>
      </c>
      <c r="AN621" s="1030" t="e">
        <f>INDEX(G621:R621,1,MATCH(Parametres!$B$3,G$1:R$1,0))*IF(OR(F621="L",F621="S",F621="I"),-1,1)</f>
        <v>#N/A</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t="str">
        <f>IFERROR(INDEX(V621:AG621,1,MATCH(Parametres!$B$3,V$1:AG$1,0)-1)*IF(OR(C621="L",C621="S",C621="I"),-1,1),"")</f>
        <v/>
      </c>
      <c r="AW621" s="1030" t="e">
        <f t="shared" si="39"/>
        <v>#N/A</v>
      </c>
      <c r="AX621" s="1030" t="e">
        <f>INDEX(V621:AG621,1,MATCH(Parametres!$B$3,V$1:AG$1,0))*IF(OR(C621="L",C621="S",C621="I"),-1,1)</f>
        <v>#N/A</v>
      </c>
      <c r="AY621" s="598" t="s">
        <v>337</v>
      </c>
      <c r="AZ621" s="598" t="e">
        <f>+VLOOKUP($AJ621,Data_Validation!$A:$E,5,0)</f>
        <v>#N/A</v>
      </c>
    </row>
    <row r="622" spans="36:52" ht="15" customHeight="1">
      <c r="AJ622" s="1030">
        <f t="shared" si="40"/>
        <v>0</v>
      </c>
      <c r="AK622" s="1030">
        <f t="shared" si="40"/>
        <v>0</v>
      </c>
      <c r="AL622" s="1030" t="str">
        <f>IFERROR(INDEX(G622:R622,1,MATCH(Parametres!$B$3,G$1:R$1,0)-1)*IF(OR(F622="L",F622="S",F622="I"),-1,1),"")</f>
        <v/>
      </c>
      <c r="AM622" s="1030" t="e">
        <f t="shared" si="37"/>
        <v>#N/A</v>
      </c>
      <c r="AN622" s="1030" t="e">
        <f>INDEX(G622:R622,1,MATCH(Parametres!$B$3,G$1:R$1,0))*IF(OR(F622="L",F622="S",F622="I"),-1,1)</f>
        <v>#N/A</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t="str">
        <f>IFERROR(INDEX(V622:AG622,1,MATCH(Parametres!$B$3,V$1:AG$1,0)-1)*IF(OR(C622="L",C622="S",C622="I"),-1,1),"")</f>
        <v/>
      </c>
      <c r="AW622" s="1030" t="e">
        <f t="shared" si="39"/>
        <v>#N/A</v>
      </c>
      <c r="AX622" s="1030" t="e">
        <f>INDEX(V622:AG622,1,MATCH(Parametres!$B$3,V$1:AG$1,0))*IF(OR(C622="L",C622="S",C622="I"),-1,1)</f>
        <v>#N/A</v>
      </c>
      <c r="AY622" s="598" t="s">
        <v>337</v>
      </c>
      <c r="AZ622" s="598" t="e">
        <f>+VLOOKUP($AJ622,Data_Validation!$A:$E,5,0)</f>
        <v>#N/A</v>
      </c>
    </row>
    <row r="623" spans="36:52" ht="15" customHeight="1">
      <c r="AJ623" s="1030">
        <f t="shared" si="40"/>
        <v>0</v>
      </c>
      <c r="AK623" s="1030">
        <f t="shared" si="40"/>
        <v>0</v>
      </c>
      <c r="AL623" s="1030" t="str">
        <f>IFERROR(INDEX(G623:R623,1,MATCH(Parametres!$B$3,G$1:R$1,0)-1)*IF(OR(F623="L",F623="S",F623="I"),-1,1),"")</f>
        <v/>
      </c>
      <c r="AM623" s="1030" t="e">
        <f t="shared" si="37"/>
        <v>#N/A</v>
      </c>
      <c r="AN623" s="1030" t="e">
        <f>INDEX(G623:R623,1,MATCH(Parametres!$B$3,G$1:R$1,0))*IF(OR(F623="L",F623="S",F623="I"),-1,1)</f>
        <v>#N/A</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t="str">
        <f>IFERROR(INDEX(V623:AG623,1,MATCH(Parametres!$B$3,V$1:AG$1,0)-1)*IF(OR(C623="L",C623="S",C623="I"),-1,1),"")</f>
        <v/>
      </c>
      <c r="AW623" s="1030" t="e">
        <f t="shared" si="39"/>
        <v>#N/A</v>
      </c>
      <c r="AX623" s="1030" t="e">
        <f>INDEX(V623:AG623,1,MATCH(Parametres!$B$3,V$1:AG$1,0))*IF(OR(C623="L",C623="S",C623="I"),-1,1)</f>
        <v>#N/A</v>
      </c>
      <c r="AY623" s="598" t="s">
        <v>337</v>
      </c>
      <c r="AZ623" s="598" t="e">
        <f>+VLOOKUP($AJ623,Data_Validation!$A:$E,5,0)</f>
        <v>#N/A</v>
      </c>
    </row>
    <row r="624" spans="36:52" ht="15" customHeight="1">
      <c r="AJ624" s="1030">
        <f t="shared" si="40"/>
        <v>0</v>
      </c>
      <c r="AK624" s="1030">
        <f t="shared" si="40"/>
        <v>0</v>
      </c>
      <c r="AL624" s="1030" t="str">
        <f>IFERROR(INDEX(G624:R624,1,MATCH(Parametres!$B$3,G$1:R$1,0)-1)*IF(OR(F624="L",F624="S",F624="I"),-1,1),"")</f>
        <v/>
      </c>
      <c r="AM624" s="1030" t="e">
        <f t="shared" si="37"/>
        <v>#N/A</v>
      </c>
      <c r="AN624" s="1030" t="e">
        <f>INDEX(G624:R624,1,MATCH(Parametres!$B$3,G$1:R$1,0))*IF(OR(F624="L",F624="S",F624="I"),-1,1)</f>
        <v>#N/A</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t="str">
        <f>IFERROR(INDEX(V624:AG624,1,MATCH(Parametres!$B$3,V$1:AG$1,0)-1)*IF(OR(C624="L",C624="S",C624="I"),-1,1),"")</f>
        <v/>
      </c>
      <c r="AW624" s="1030" t="e">
        <f t="shared" si="39"/>
        <v>#N/A</v>
      </c>
      <c r="AX624" s="1030" t="e">
        <f>INDEX(V624:AG624,1,MATCH(Parametres!$B$3,V$1:AG$1,0))*IF(OR(C624="L",C624="S",C624="I"),-1,1)</f>
        <v>#N/A</v>
      </c>
      <c r="AY624" s="598" t="s">
        <v>337</v>
      </c>
      <c r="AZ624" s="598" t="e">
        <f>+VLOOKUP($AJ624,Data_Validation!$A:$E,5,0)</f>
        <v>#N/A</v>
      </c>
    </row>
    <row r="625" spans="36:52" ht="15" customHeight="1">
      <c r="AJ625" s="1030">
        <f t="shared" si="40"/>
        <v>0</v>
      </c>
      <c r="AK625" s="1030">
        <f t="shared" si="40"/>
        <v>0</v>
      </c>
      <c r="AL625" s="1030" t="str">
        <f>IFERROR(INDEX(G625:R625,1,MATCH(Parametres!$B$3,G$1:R$1,0)-1)*IF(OR(F625="L",F625="S",F625="I"),-1,1),"")</f>
        <v/>
      </c>
      <c r="AM625" s="1030" t="e">
        <f t="shared" si="37"/>
        <v>#N/A</v>
      </c>
      <c r="AN625" s="1030" t="e">
        <f>INDEX(G625:R625,1,MATCH(Parametres!$B$3,G$1:R$1,0))*IF(OR(F625="L",F625="S",F625="I"),-1,1)</f>
        <v>#N/A</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t="str">
        <f>IFERROR(INDEX(V625:AG625,1,MATCH(Parametres!$B$3,V$1:AG$1,0)-1)*IF(OR(C625="L",C625="S",C625="I"),-1,1),"")</f>
        <v/>
      </c>
      <c r="AW625" s="1030" t="e">
        <f t="shared" si="39"/>
        <v>#N/A</v>
      </c>
      <c r="AX625" s="1030" t="e">
        <f>INDEX(V625:AG625,1,MATCH(Parametres!$B$3,V$1:AG$1,0))*IF(OR(C625="L",C625="S",C625="I"),-1,1)</f>
        <v>#N/A</v>
      </c>
      <c r="AY625" s="598" t="s">
        <v>337</v>
      </c>
      <c r="AZ625" s="598" t="e">
        <f>+VLOOKUP($AJ625,Data_Validation!$A:$E,5,0)</f>
        <v>#N/A</v>
      </c>
    </row>
    <row r="626" spans="36:52" ht="15" customHeight="1">
      <c r="AJ626" s="1030">
        <f t="shared" si="40"/>
        <v>0</v>
      </c>
      <c r="AK626" s="1030">
        <f t="shared" si="40"/>
        <v>0</v>
      </c>
      <c r="AL626" s="1030" t="str">
        <f>IFERROR(INDEX(G626:R626,1,MATCH(Parametres!$B$3,G$1:R$1,0)-1)*IF(OR(F626="L",F626="S",F626="I"),-1,1),"")</f>
        <v/>
      </c>
      <c r="AM626" s="1030" t="e">
        <f t="shared" si="37"/>
        <v>#N/A</v>
      </c>
      <c r="AN626" s="1030" t="e">
        <f>INDEX(G626:R626,1,MATCH(Parametres!$B$3,G$1:R$1,0))*IF(OR(F626="L",F626="S",F626="I"),-1,1)</f>
        <v>#N/A</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t="str">
        <f>IFERROR(INDEX(V626:AG626,1,MATCH(Parametres!$B$3,V$1:AG$1,0)-1)*IF(OR(C626="L",C626="S",C626="I"),-1,1),"")</f>
        <v/>
      </c>
      <c r="AW626" s="1030" t="e">
        <f t="shared" si="39"/>
        <v>#N/A</v>
      </c>
      <c r="AX626" s="1030" t="e">
        <f>INDEX(V626:AG626,1,MATCH(Parametres!$B$3,V$1:AG$1,0))*IF(OR(C626="L",C626="S",C626="I"),-1,1)</f>
        <v>#N/A</v>
      </c>
      <c r="AY626" s="598" t="s">
        <v>337</v>
      </c>
      <c r="AZ626" s="598" t="e">
        <f>+VLOOKUP($AJ626,Data_Validation!$A:$E,5,0)</f>
        <v>#N/A</v>
      </c>
    </row>
    <row r="627" spans="36:52" ht="15" customHeight="1">
      <c r="AJ627" s="1030">
        <f t="shared" si="40"/>
        <v>0</v>
      </c>
      <c r="AK627" s="1030">
        <f t="shared" si="40"/>
        <v>0</v>
      </c>
      <c r="AL627" s="1030" t="str">
        <f>IFERROR(INDEX(G627:R627,1,MATCH(Parametres!$B$3,G$1:R$1,0)-1)*IF(OR(F627="L",F627="S",F627="I"),-1,1),"")</f>
        <v/>
      </c>
      <c r="AM627" s="1030" t="e">
        <f t="shared" si="37"/>
        <v>#N/A</v>
      </c>
      <c r="AN627" s="1030" t="e">
        <f>INDEX(G627:R627,1,MATCH(Parametres!$B$3,G$1:R$1,0))*IF(OR(F627="L",F627="S",F627="I"),-1,1)</f>
        <v>#N/A</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t="str">
        <f>IFERROR(INDEX(V627:AG627,1,MATCH(Parametres!$B$3,V$1:AG$1,0)-1)*IF(OR(C627="L",C627="S",C627="I"),-1,1),"")</f>
        <v/>
      </c>
      <c r="AW627" s="1030" t="e">
        <f t="shared" si="39"/>
        <v>#N/A</v>
      </c>
      <c r="AX627" s="1030" t="e">
        <f>INDEX(V627:AG627,1,MATCH(Parametres!$B$3,V$1:AG$1,0))*IF(OR(C627="L",C627="S",C627="I"),-1,1)</f>
        <v>#N/A</v>
      </c>
      <c r="AY627" s="598" t="s">
        <v>337</v>
      </c>
      <c r="AZ627" s="598" t="e">
        <f>+VLOOKUP($AJ627,Data_Validation!$A:$E,5,0)</f>
        <v>#N/A</v>
      </c>
    </row>
    <row r="628" spans="36:52" ht="15" customHeight="1">
      <c r="AJ628" s="1030">
        <f t="shared" si="40"/>
        <v>0</v>
      </c>
      <c r="AK628" s="1030">
        <f t="shared" si="40"/>
        <v>0</v>
      </c>
      <c r="AL628" s="1030" t="str">
        <f>IFERROR(INDEX(G628:R628,1,MATCH(Parametres!$B$3,G$1:R$1,0)-1)*IF(OR(F628="L",F628="S",F628="I"),-1,1),"")</f>
        <v/>
      </c>
      <c r="AM628" s="1030" t="e">
        <f t="shared" si="37"/>
        <v>#N/A</v>
      </c>
      <c r="AN628" s="1030" t="e">
        <f>INDEX(G628:R628,1,MATCH(Parametres!$B$3,G$1:R$1,0))*IF(OR(F628="L",F628="S",F628="I"),-1,1)</f>
        <v>#N/A</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t="str">
        <f>IFERROR(INDEX(V628:AG628,1,MATCH(Parametres!$B$3,V$1:AG$1,0)-1)*IF(OR(C628="L",C628="S",C628="I"),-1,1),"")</f>
        <v/>
      </c>
      <c r="AW628" s="1030" t="e">
        <f t="shared" si="39"/>
        <v>#N/A</v>
      </c>
      <c r="AX628" s="1030" t="e">
        <f>INDEX(V628:AG628,1,MATCH(Parametres!$B$3,V$1:AG$1,0))*IF(OR(C628="L",C628="S",C628="I"),-1,1)</f>
        <v>#N/A</v>
      </c>
      <c r="AY628" s="598" t="s">
        <v>337</v>
      </c>
      <c r="AZ628" s="598" t="e">
        <f>+VLOOKUP($AJ628,Data_Validation!$A:$E,5,0)</f>
        <v>#N/A</v>
      </c>
    </row>
    <row r="629" spans="36:52" ht="15" customHeight="1">
      <c r="AJ629" s="1030">
        <f t="shared" si="40"/>
        <v>0</v>
      </c>
      <c r="AK629" s="1030">
        <f t="shared" si="40"/>
        <v>0</v>
      </c>
      <c r="AL629" s="1030" t="str">
        <f>IFERROR(INDEX(G629:R629,1,MATCH(Parametres!$B$3,G$1:R$1,0)-1)*IF(OR(F629="L",F629="S",F629="I"),-1,1),"")</f>
        <v/>
      </c>
      <c r="AM629" s="1030" t="e">
        <f t="shared" si="37"/>
        <v>#N/A</v>
      </c>
      <c r="AN629" s="1030" t="e">
        <f>INDEX(G629:R629,1,MATCH(Parametres!$B$3,G$1:R$1,0))*IF(OR(F629="L",F629="S",F629="I"),-1,1)</f>
        <v>#N/A</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t="str">
        <f>IFERROR(INDEX(V629:AG629,1,MATCH(Parametres!$B$3,V$1:AG$1,0)-1)*IF(OR(C629="L",C629="S",C629="I"),-1,1),"")</f>
        <v/>
      </c>
      <c r="AW629" s="1030" t="e">
        <f t="shared" si="39"/>
        <v>#N/A</v>
      </c>
      <c r="AX629" s="1030" t="e">
        <f>INDEX(V629:AG629,1,MATCH(Parametres!$B$3,V$1:AG$1,0))*IF(OR(C629="L",C629="S",C629="I"),-1,1)</f>
        <v>#N/A</v>
      </c>
      <c r="AY629" s="598" t="s">
        <v>337</v>
      </c>
      <c r="AZ629" s="598" t="e">
        <f>+VLOOKUP($AJ629,Data_Validation!$A:$E,5,0)</f>
        <v>#N/A</v>
      </c>
    </row>
    <row r="630" spans="36:52" ht="15" customHeight="1">
      <c r="AJ630" s="1030">
        <f t="shared" si="40"/>
        <v>0</v>
      </c>
      <c r="AK630" s="1030">
        <f t="shared" si="40"/>
        <v>0</v>
      </c>
      <c r="AL630" s="1030" t="str">
        <f>IFERROR(INDEX(G630:R630,1,MATCH(Parametres!$B$3,G$1:R$1,0)-1)*IF(OR(F630="L",F630="S",F630="I"),-1,1),"")</f>
        <v/>
      </c>
      <c r="AM630" s="1030" t="e">
        <f t="shared" si="37"/>
        <v>#N/A</v>
      </c>
      <c r="AN630" s="1030" t="e">
        <f>INDEX(G630:R630,1,MATCH(Parametres!$B$3,G$1:R$1,0))*IF(OR(F630="L",F630="S",F630="I"),-1,1)</f>
        <v>#N/A</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t="str">
        <f>IFERROR(INDEX(V630:AG630,1,MATCH(Parametres!$B$3,V$1:AG$1,0)-1)*IF(OR(C630="L",C630="S",C630="I"),-1,1),"")</f>
        <v/>
      </c>
      <c r="AW630" s="1030" t="e">
        <f t="shared" si="39"/>
        <v>#N/A</v>
      </c>
      <c r="AX630" s="1030" t="e">
        <f>INDEX(V630:AG630,1,MATCH(Parametres!$B$3,V$1:AG$1,0))*IF(OR(C630="L",C630="S",C630="I"),-1,1)</f>
        <v>#N/A</v>
      </c>
      <c r="AY630" s="598" t="s">
        <v>337</v>
      </c>
      <c r="AZ630" s="598" t="e">
        <f>+VLOOKUP($AJ630,Data_Validation!$A:$E,5,0)</f>
        <v>#N/A</v>
      </c>
    </row>
    <row r="631" spans="36:52" ht="15" customHeight="1">
      <c r="AJ631" s="1030">
        <f t="shared" si="40"/>
        <v>0</v>
      </c>
      <c r="AK631" s="1030">
        <f t="shared" si="40"/>
        <v>0</v>
      </c>
      <c r="AL631" s="1030" t="str">
        <f>IFERROR(INDEX(G631:R631,1,MATCH(Parametres!$B$3,G$1:R$1,0)-1)*IF(OR(F631="L",F631="S",F631="I"),-1,1),"")</f>
        <v/>
      </c>
      <c r="AM631" s="1030" t="e">
        <f t="shared" si="37"/>
        <v>#N/A</v>
      </c>
      <c r="AN631" s="1030" t="e">
        <f>INDEX(G631:R631,1,MATCH(Parametres!$B$3,G$1:R$1,0))*IF(OR(F631="L",F631="S",F631="I"),-1,1)</f>
        <v>#N/A</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t="str">
        <f>IFERROR(INDEX(V631:AG631,1,MATCH(Parametres!$B$3,V$1:AG$1,0)-1)*IF(OR(C631="L",C631="S",C631="I"),-1,1),"")</f>
        <v/>
      </c>
      <c r="AW631" s="1030" t="e">
        <f t="shared" si="39"/>
        <v>#N/A</v>
      </c>
      <c r="AX631" s="1030" t="e">
        <f>INDEX(V631:AG631,1,MATCH(Parametres!$B$3,V$1:AG$1,0))*IF(OR(C631="L",C631="S",C631="I"),-1,1)</f>
        <v>#N/A</v>
      </c>
      <c r="AY631" s="598" t="s">
        <v>337</v>
      </c>
      <c r="AZ631" s="598" t="e">
        <f>+VLOOKUP($AJ631,Data_Validation!$A:$E,5,0)</f>
        <v>#N/A</v>
      </c>
    </row>
    <row r="632" spans="36:52" ht="15" customHeight="1">
      <c r="AJ632" s="1030">
        <f t="shared" si="40"/>
        <v>0</v>
      </c>
      <c r="AK632" s="1030">
        <f t="shared" si="40"/>
        <v>0</v>
      </c>
      <c r="AL632" s="1030" t="str">
        <f>IFERROR(INDEX(G632:R632,1,MATCH(Parametres!$B$3,G$1:R$1,0)-1)*IF(OR(F632="L",F632="S",F632="I"),-1,1),"")</f>
        <v/>
      </c>
      <c r="AM632" s="1030" t="e">
        <f t="shared" si="37"/>
        <v>#N/A</v>
      </c>
      <c r="AN632" s="1030" t="e">
        <f>INDEX(G632:R632,1,MATCH(Parametres!$B$3,G$1:R$1,0))*IF(OR(F632="L",F632="S",F632="I"),-1,1)</f>
        <v>#N/A</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t="str">
        <f>IFERROR(INDEX(V632:AG632,1,MATCH(Parametres!$B$3,V$1:AG$1,0)-1)*IF(OR(C632="L",C632="S",C632="I"),-1,1),"")</f>
        <v/>
      </c>
      <c r="AW632" s="1030" t="e">
        <f t="shared" si="39"/>
        <v>#N/A</v>
      </c>
      <c r="AX632" s="1030" t="e">
        <f>INDEX(V632:AG632,1,MATCH(Parametres!$B$3,V$1:AG$1,0))*IF(OR(C632="L",C632="S",C632="I"),-1,1)</f>
        <v>#N/A</v>
      </c>
      <c r="AY632" s="598" t="s">
        <v>337</v>
      </c>
      <c r="AZ632" s="598" t="e">
        <f>+VLOOKUP($AJ632,Data_Validation!$A:$E,5,0)</f>
        <v>#N/A</v>
      </c>
    </row>
    <row r="633" spans="36:52" ht="15" customHeight="1">
      <c r="AJ633" s="1030">
        <f t="shared" si="40"/>
        <v>0</v>
      </c>
      <c r="AK633" s="1030">
        <f t="shared" si="40"/>
        <v>0</v>
      </c>
      <c r="AL633" s="1030" t="str">
        <f>IFERROR(INDEX(G633:R633,1,MATCH(Parametres!$B$3,G$1:R$1,0)-1)*IF(OR(F633="L",F633="S",F633="I"),-1,1),"")</f>
        <v/>
      </c>
      <c r="AM633" s="1030" t="e">
        <f t="shared" si="37"/>
        <v>#N/A</v>
      </c>
      <c r="AN633" s="1030" t="e">
        <f>INDEX(G633:R633,1,MATCH(Parametres!$B$3,G$1:R$1,0))*IF(OR(F633="L",F633="S",F633="I"),-1,1)</f>
        <v>#N/A</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t="str">
        <f>IFERROR(INDEX(V633:AG633,1,MATCH(Parametres!$B$3,V$1:AG$1,0)-1)*IF(OR(C633="L",C633="S",C633="I"),-1,1),"")</f>
        <v/>
      </c>
      <c r="AW633" s="1030" t="e">
        <f t="shared" si="39"/>
        <v>#N/A</v>
      </c>
      <c r="AX633" s="1030" t="e">
        <f>INDEX(V633:AG633,1,MATCH(Parametres!$B$3,V$1:AG$1,0))*IF(OR(C633="L",C633="S",C633="I"),-1,1)</f>
        <v>#N/A</v>
      </c>
      <c r="AY633" s="598" t="s">
        <v>337</v>
      </c>
      <c r="AZ633" s="598" t="e">
        <f>+VLOOKUP($AJ633,Data_Validation!$A:$E,5,0)</f>
        <v>#N/A</v>
      </c>
    </row>
    <row r="634" spans="36:52" ht="15" customHeight="1">
      <c r="AJ634" s="1030">
        <f t="shared" si="40"/>
        <v>0</v>
      </c>
      <c r="AK634" s="1030">
        <f t="shared" si="40"/>
        <v>0</v>
      </c>
      <c r="AL634" s="1030" t="str">
        <f>IFERROR(INDEX(G634:R634,1,MATCH(Parametres!$B$3,G$1:R$1,0)-1)*IF(OR(F634="L",F634="S",F634="I"),-1,1),"")</f>
        <v/>
      </c>
      <c r="AM634" s="1030" t="e">
        <f t="shared" si="37"/>
        <v>#N/A</v>
      </c>
      <c r="AN634" s="1030" t="e">
        <f>INDEX(G634:R634,1,MATCH(Parametres!$B$3,G$1:R$1,0))*IF(OR(F634="L",F634="S",F634="I"),-1,1)</f>
        <v>#N/A</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t="str">
        <f>IFERROR(INDEX(V634:AG634,1,MATCH(Parametres!$B$3,V$1:AG$1,0)-1)*IF(OR(C634="L",C634="S",C634="I"),-1,1),"")</f>
        <v/>
      </c>
      <c r="AW634" s="1030" t="e">
        <f t="shared" si="39"/>
        <v>#N/A</v>
      </c>
      <c r="AX634" s="1030" t="e">
        <f>INDEX(V634:AG634,1,MATCH(Parametres!$B$3,V$1:AG$1,0))*IF(OR(C634="L",C634="S",C634="I"),-1,1)</f>
        <v>#N/A</v>
      </c>
      <c r="AY634" s="598" t="s">
        <v>337</v>
      </c>
      <c r="AZ634" s="598" t="e">
        <f>+VLOOKUP($AJ634,Data_Validation!$A:$E,5,0)</f>
        <v>#N/A</v>
      </c>
    </row>
    <row r="635" spans="36:52" ht="15" customHeight="1">
      <c r="AJ635" s="1030">
        <f t="shared" si="40"/>
        <v>0</v>
      </c>
      <c r="AK635" s="1030">
        <f t="shared" si="40"/>
        <v>0</v>
      </c>
      <c r="AL635" s="1030" t="str">
        <f>IFERROR(INDEX(G635:R635,1,MATCH(Parametres!$B$3,G$1:R$1,0)-1)*IF(OR(F635="L",F635="S",F635="I"),-1,1),"")</f>
        <v/>
      </c>
      <c r="AM635" s="1030" t="e">
        <f t="shared" si="37"/>
        <v>#N/A</v>
      </c>
      <c r="AN635" s="1030" t="e">
        <f>INDEX(G635:R635,1,MATCH(Parametres!$B$3,G$1:R$1,0))*IF(OR(F635="L",F635="S",F635="I"),-1,1)</f>
        <v>#N/A</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t="str">
        <f>IFERROR(INDEX(V635:AG635,1,MATCH(Parametres!$B$3,V$1:AG$1,0)-1)*IF(OR(C635="L",C635="S",C635="I"),-1,1),"")</f>
        <v/>
      </c>
      <c r="AW635" s="1030" t="e">
        <f t="shared" si="39"/>
        <v>#N/A</v>
      </c>
      <c r="AX635" s="1030" t="e">
        <f>INDEX(V635:AG635,1,MATCH(Parametres!$B$3,V$1:AG$1,0))*IF(OR(C635="L",C635="S",C635="I"),-1,1)</f>
        <v>#N/A</v>
      </c>
      <c r="AY635" s="598" t="s">
        <v>337</v>
      </c>
      <c r="AZ635" s="598" t="e">
        <f>+VLOOKUP($AJ635,Data_Validation!$A:$E,5,0)</f>
        <v>#N/A</v>
      </c>
    </row>
    <row r="636" spans="36:52" ht="15" customHeight="1">
      <c r="AJ636" s="1030">
        <f t="shared" si="40"/>
        <v>0</v>
      </c>
      <c r="AK636" s="1030">
        <f t="shared" si="40"/>
        <v>0</v>
      </c>
      <c r="AL636" s="1030" t="str">
        <f>IFERROR(INDEX(G636:R636,1,MATCH(Parametres!$B$3,G$1:R$1,0)-1)*IF(OR(F636="L",F636="S",F636="I"),-1,1),"")</f>
        <v/>
      </c>
      <c r="AM636" s="1030" t="e">
        <f t="shared" si="37"/>
        <v>#N/A</v>
      </c>
      <c r="AN636" s="1030" t="e">
        <f>INDEX(G636:R636,1,MATCH(Parametres!$B$3,G$1:R$1,0))*IF(OR(F636="L",F636="S",F636="I"),-1,1)</f>
        <v>#N/A</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t="str">
        <f>IFERROR(INDEX(V636:AG636,1,MATCH(Parametres!$B$3,V$1:AG$1,0)-1)*IF(OR(C636="L",C636="S",C636="I"),-1,1),"")</f>
        <v/>
      </c>
      <c r="AW636" s="1030" t="e">
        <f t="shared" si="39"/>
        <v>#N/A</v>
      </c>
      <c r="AX636" s="1030" t="e">
        <f>INDEX(V636:AG636,1,MATCH(Parametres!$B$3,V$1:AG$1,0))*IF(OR(C636="L",C636="S",C636="I"),-1,1)</f>
        <v>#N/A</v>
      </c>
      <c r="AY636" s="598" t="s">
        <v>337</v>
      </c>
      <c r="AZ636" s="598" t="e">
        <f>+VLOOKUP($AJ636,Data_Validation!$A:$E,5,0)</f>
        <v>#N/A</v>
      </c>
    </row>
    <row r="637" spans="36:52" ht="15" customHeight="1">
      <c r="AJ637" s="1030">
        <f t="shared" si="40"/>
        <v>0</v>
      </c>
      <c r="AK637" s="1030">
        <f t="shared" si="40"/>
        <v>0</v>
      </c>
      <c r="AL637" s="1030" t="str">
        <f>IFERROR(INDEX(G637:R637,1,MATCH(Parametres!$B$3,G$1:R$1,0)-1)*IF(OR(F637="L",F637="S",F637="I"),-1,1),"")</f>
        <v/>
      </c>
      <c r="AM637" s="1030" t="e">
        <f t="shared" si="37"/>
        <v>#N/A</v>
      </c>
      <c r="AN637" s="1030" t="e">
        <f>INDEX(G637:R637,1,MATCH(Parametres!$B$3,G$1:R$1,0))*IF(OR(F637="L",F637="S",F637="I"),-1,1)</f>
        <v>#N/A</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t="str">
        <f>IFERROR(INDEX(V637:AG637,1,MATCH(Parametres!$B$3,V$1:AG$1,0)-1)*IF(OR(C637="L",C637="S",C637="I"),-1,1),"")</f>
        <v/>
      </c>
      <c r="AW637" s="1030" t="e">
        <f t="shared" si="39"/>
        <v>#N/A</v>
      </c>
      <c r="AX637" s="1030" t="e">
        <f>INDEX(V637:AG637,1,MATCH(Parametres!$B$3,V$1:AG$1,0))*IF(OR(C637="L",C637="S",C637="I"),-1,1)</f>
        <v>#N/A</v>
      </c>
      <c r="AY637" s="598" t="s">
        <v>337</v>
      </c>
      <c r="AZ637" s="598" t="e">
        <f>+VLOOKUP($AJ637,Data_Validation!$A:$E,5,0)</f>
        <v>#N/A</v>
      </c>
    </row>
    <row r="638" spans="36:52" ht="15" customHeight="1">
      <c r="AJ638" s="1030">
        <f t="shared" si="40"/>
        <v>0</v>
      </c>
      <c r="AK638" s="1030">
        <f t="shared" si="40"/>
        <v>0</v>
      </c>
      <c r="AL638" s="1030" t="str">
        <f>IFERROR(INDEX(G638:R638,1,MATCH(Parametres!$B$3,G$1:R$1,0)-1)*IF(OR(F638="L",F638="S",F638="I"),-1,1),"")</f>
        <v/>
      </c>
      <c r="AM638" s="1030" t="e">
        <f t="shared" si="37"/>
        <v>#N/A</v>
      </c>
      <c r="AN638" s="1030" t="e">
        <f>INDEX(G638:R638,1,MATCH(Parametres!$B$3,G$1:R$1,0))*IF(OR(F638="L",F638="S",F638="I"),-1,1)</f>
        <v>#N/A</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t="str">
        <f>IFERROR(INDEX(V638:AG638,1,MATCH(Parametres!$B$3,V$1:AG$1,0)-1)*IF(OR(C638="L",C638="S",C638="I"),-1,1),"")</f>
        <v/>
      </c>
      <c r="AW638" s="1030" t="e">
        <f t="shared" si="39"/>
        <v>#N/A</v>
      </c>
      <c r="AX638" s="1030" t="e">
        <f>INDEX(V638:AG638,1,MATCH(Parametres!$B$3,V$1:AG$1,0))*IF(OR(C638="L",C638="S",C638="I"),-1,1)</f>
        <v>#N/A</v>
      </c>
      <c r="AY638" s="598" t="s">
        <v>337</v>
      </c>
      <c r="AZ638" s="598" t="e">
        <f>+VLOOKUP($AJ638,Data_Validation!$A:$E,5,0)</f>
        <v>#N/A</v>
      </c>
    </row>
    <row r="639" spans="36:52" ht="15" customHeight="1">
      <c r="AJ639" s="1030">
        <f t="shared" si="40"/>
        <v>0</v>
      </c>
      <c r="AK639" s="1030">
        <f t="shared" si="40"/>
        <v>0</v>
      </c>
      <c r="AL639" s="1030" t="str">
        <f>IFERROR(INDEX(G639:R639,1,MATCH(Parametres!$B$3,G$1:R$1,0)-1)*IF(OR(F639="L",F639="S",F639="I"),-1,1),"")</f>
        <v/>
      </c>
      <c r="AM639" s="1030" t="e">
        <f t="shared" si="37"/>
        <v>#N/A</v>
      </c>
      <c r="AN639" s="1030" t="e">
        <f>INDEX(G639:R639,1,MATCH(Parametres!$B$3,G$1:R$1,0))*IF(OR(F639="L",F639="S",F639="I"),-1,1)</f>
        <v>#N/A</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t="str">
        <f>IFERROR(INDEX(V639:AG639,1,MATCH(Parametres!$B$3,V$1:AG$1,0)-1)*IF(OR(C639="L",C639="S",C639="I"),-1,1),"")</f>
        <v/>
      </c>
      <c r="AW639" s="1030" t="e">
        <f t="shared" si="39"/>
        <v>#N/A</v>
      </c>
      <c r="AX639" s="1030" t="e">
        <f>INDEX(V639:AG639,1,MATCH(Parametres!$B$3,V$1:AG$1,0))*IF(OR(C639="L",C639="S",C639="I"),-1,1)</f>
        <v>#N/A</v>
      </c>
      <c r="AY639" s="598" t="s">
        <v>337</v>
      </c>
      <c r="AZ639" s="598" t="e">
        <f>+VLOOKUP($AJ639,Data_Validation!$A:$E,5,0)</f>
        <v>#N/A</v>
      </c>
    </row>
    <row r="640" spans="36:52" ht="15" customHeight="1">
      <c r="AJ640" s="1030">
        <f t="shared" si="40"/>
        <v>0</v>
      </c>
      <c r="AK640" s="1030">
        <f t="shared" si="40"/>
        <v>0</v>
      </c>
      <c r="AL640" s="1030" t="str">
        <f>IFERROR(INDEX(G640:R640,1,MATCH(Parametres!$B$3,G$1:R$1,0)-1)*IF(OR(F640="L",F640="S",F640="I"),-1,1),"")</f>
        <v/>
      </c>
      <c r="AM640" s="1030" t="e">
        <f t="shared" si="37"/>
        <v>#N/A</v>
      </c>
      <c r="AN640" s="1030" t="e">
        <f>INDEX(G640:R640,1,MATCH(Parametres!$B$3,G$1:R$1,0))*IF(OR(F640="L",F640="S",F640="I"),-1,1)</f>
        <v>#N/A</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t="str">
        <f>IFERROR(INDEX(V640:AG640,1,MATCH(Parametres!$B$3,V$1:AG$1,0)-1)*IF(OR(C640="L",C640="S",C640="I"),-1,1),"")</f>
        <v/>
      </c>
      <c r="AW640" s="1030" t="e">
        <f t="shared" si="39"/>
        <v>#N/A</v>
      </c>
      <c r="AX640" s="1030" t="e">
        <f>INDEX(V640:AG640,1,MATCH(Parametres!$B$3,V$1:AG$1,0))*IF(OR(C640="L",C640="S",C640="I"),-1,1)</f>
        <v>#N/A</v>
      </c>
      <c r="AY640" s="598" t="s">
        <v>337</v>
      </c>
      <c r="AZ640" s="598" t="e">
        <f>+VLOOKUP($AJ640,Data_Validation!$A:$E,5,0)</f>
        <v>#N/A</v>
      </c>
    </row>
    <row r="641" spans="36:52" ht="15" customHeight="1">
      <c r="AJ641" s="1030">
        <f t="shared" si="40"/>
        <v>0</v>
      </c>
      <c r="AK641" s="1030">
        <f t="shared" si="40"/>
        <v>0</v>
      </c>
      <c r="AL641" s="1030" t="str">
        <f>IFERROR(INDEX(G641:R641,1,MATCH(Parametres!$B$3,G$1:R$1,0)-1)*IF(OR(F641="L",F641="S",F641="I"),-1,1),"")</f>
        <v/>
      </c>
      <c r="AM641" s="1030" t="e">
        <f t="shared" si="37"/>
        <v>#N/A</v>
      </c>
      <c r="AN641" s="1030" t="e">
        <f>INDEX(G641:R641,1,MATCH(Parametres!$B$3,G$1:R$1,0))*IF(OR(F641="L",F641="S",F641="I"),-1,1)</f>
        <v>#N/A</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t="str">
        <f>IFERROR(INDEX(V641:AG641,1,MATCH(Parametres!$B$3,V$1:AG$1,0)-1)*IF(OR(C641="L",C641="S",C641="I"),-1,1),"")</f>
        <v/>
      </c>
      <c r="AW641" s="1030" t="e">
        <f t="shared" si="39"/>
        <v>#N/A</v>
      </c>
      <c r="AX641" s="1030" t="e">
        <f>INDEX(V641:AG641,1,MATCH(Parametres!$B$3,V$1:AG$1,0))*IF(OR(C641="L",C641="S",C641="I"),-1,1)</f>
        <v>#N/A</v>
      </c>
      <c r="AY641" s="598" t="s">
        <v>337</v>
      </c>
      <c r="AZ641" s="598" t="e">
        <f>+VLOOKUP($AJ641,Data_Validation!$A:$E,5,0)</f>
        <v>#N/A</v>
      </c>
    </row>
    <row r="642" spans="36:52" ht="15" customHeight="1">
      <c r="AJ642" s="1030">
        <f t="shared" si="40"/>
        <v>0</v>
      </c>
      <c r="AK642" s="1030">
        <f t="shared" si="40"/>
        <v>0</v>
      </c>
      <c r="AL642" s="1030" t="str">
        <f>IFERROR(INDEX(G642:R642,1,MATCH(Parametres!$B$3,G$1:R$1,0)-1)*IF(OR(F642="L",F642="S",F642="I"),-1,1),"")</f>
        <v/>
      </c>
      <c r="AM642" s="1030" t="e">
        <f t="shared" si="37"/>
        <v>#N/A</v>
      </c>
      <c r="AN642" s="1030" t="e">
        <f>INDEX(G642:R642,1,MATCH(Parametres!$B$3,G$1:R$1,0))*IF(OR(F642="L",F642="S",F642="I"),-1,1)</f>
        <v>#N/A</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t="str">
        <f>IFERROR(INDEX(V642:AG642,1,MATCH(Parametres!$B$3,V$1:AG$1,0)-1)*IF(OR(C642="L",C642="S",C642="I"),-1,1),"")</f>
        <v/>
      </c>
      <c r="AW642" s="1030" t="e">
        <f t="shared" si="39"/>
        <v>#N/A</v>
      </c>
      <c r="AX642" s="1030" t="e">
        <f>INDEX(V642:AG642,1,MATCH(Parametres!$B$3,V$1:AG$1,0))*IF(OR(C642="L",C642="S",C642="I"),-1,1)</f>
        <v>#N/A</v>
      </c>
      <c r="AY642" s="598" t="s">
        <v>337</v>
      </c>
      <c r="AZ642" s="598" t="e">
        <f>+VLOOKUP($AJ642,Data_Validation!$A:$E,5,0)</f>
        <v>#N/A</v>
      </c>
    </row>
    <row r="643" spans="36:52" ht="15" customHeight="1">
      <c r="AJ643" s="1030">
        <f t="shared" si="40"/>
        <v>0</v>
      </c>
      <c r="AK643" s="1030">
        <f t="shared" si="40"/>
        <v>0</v>
      </c>
      <c r="AL643" s="1030" t="str">
        <f>IFERROR(INDEX(G643:R643,1,MATCH(Parametres!$B$3,G$1:R$1,0)-1)*IF(OR(F643="L",F643="S",F643="I"),-1,1),"")</f>
        <v/>
      </c>
      <c r="AM643" s="1030" t="e">
        <f t="shared" si="37"/>
        <v>#N/A</v>
      </c>
      <c r="AN643" s="1030" t="e">
        <f>INDEX(G643:R643,1,MATCH(Parametres!$B$3,G$1:R$1,0))*IF(OR(F643="L",F643="S",F643="I"),-1,1)</f>
        <v>#N/A</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t="str">
        <f>IFERROR(INDEX(V643:AG643,1,MATCH(Parametres!$B$3,V$1:AG$1,0)-1)*IF(OR(C643="L",C643="S",C643="I"),-1,1),"")</f>
        <v/>
      </c>
      <c r="AW643" s="1030" t="e">
        <f t="shared" si="39"/>
        <v>#N/A</v>
      </c>
      <c r="AX643" s="1030" t="e">
        <f>INDEX(V643:AG643,1,MATCH(Parametres!$B$3,V$1:AG$1,0))*IF(OR(C643="L",C643="S",C643="I"),-1,1)</f>
        <v>#N/A</v>
      </c>
      <c r="AY643" s="598" t="s">
        <v>337</v>
      </c>
      <c r="AZ643" s="598" t="e">
        <f>+VLOOKUP($AJ643,Data_Validation!$A:$E,5,0)</f>
        <v>#N/A</v>
      </c>
    </row>
    <row r="644" spans="36:52" ht="15" customHeight="1">
      <c r="AJ644" s="1030">
        <f t="shared" si="40"/>
        <v>0</v>
      </c>
      <c r="AK644" s="1030">
        <f t="shared" si="40"/>
        <v>0</v>
      </c>
      <c r="AL644" s="1030" t="str">
        <f>IFERROR(INDEX(G644:R644,1,MATCH(Parametres!$B$3,G$1:R$1,0)-1)*IF(OR(F644="L",F644="S",F644="I"),-1,1),"")</f>
        <v/>
      </c>
      <c r="AM644" s="1030" t="e">
        <f t="shared" ref="AM644:AM707" si="41">AN644-N(AL644)</f>
        <v>#N/A</v>
      </c>
      <c r="AN644" s="1030" t="e">
        <f>INDEX(G644:R644,1,MATCH(Parametres!$B$3,G$1:R$1,0))*IF(OR(F644="L",F644="S",F644="I"),-1,1)</f>
        <v>#N/A</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t="str">
        <f>IFERROR(INDEX(V644:AG644,1,MATCH(Parametres!$B$3,V$1:AG$1,0)-1)*IF(OR(C644="L",C644="S",C644="I"),-1,1),"")</f>
        <v/>
      </c>
      <c r="AW644" s="1030" t="e">
        <f t="shared" ref="AW644:AW707" si="43">AX644-AV644</f>
        <v>#N/A</v>
      </c>
      <c r="AX644" s="1030" t="e">
        <f>INDEX(V644:AG644,1,MATCH(Parametres!$B$3,V$1:AG$1,0))*IF(OR(C644="L",C644="S",C644="I"),-1,1)</f>
        <v>#N/A</v>
      </c>
      <c r="AY644" s="598" t="s">
        <v>337</v>
      </c>
      <c r="AZ644" s="598" t="e">
        <f>+VLOOKUP($AJ644,Data_Validation!$A:$E,5,0)</f>
        <v>#N/A</v>
      </c>
    </row>
    <row r="645" spans="36:52" ht="15" customHeight="1">
      <c r="AJ645" s="1030">
        <f t="shared" si="40"/>
        <v>0</v>
      </c>
      <c r="AK645" s="1030">
        <f t="shared" si="40"/>
        <v>0</v>
      </c>
      <c r="AL645" s="1030" t="str">
        <f>IFERROR(INDEX(G645:R645,1,MATCH(Parametres!$B$3,G$1:R$1,0)-1)*IF(OR(F645="L",F645="S",F645="I"),-1,1),"")</f>
        <v/>
      </c>
      <c r="AM645" s="1030" t="e">
        <f t="shared" si="41"/>
        <v>#N/A</v>
      </c>
      <c r="AN645" s="1030" t="e">
        <f>INDEX(G645:R645,1,MATCH(Parametres!$B$3,G$1:R$1,0))*IF(OR(F645="L",F645="S",F645="I"),-1,1)</f>
        <v>#N/A</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t="str">
        <f>IFERROR(INDEX(V645:AG645,1,MATCH(Parametres!$B$3,V$1:AG$1,0)-1)*IF(OR(C645="L",C645="S",C645="I"),-1,1),"")</f>
        <v/>
      </c>
      <c r="AW645" s="1030" t="e">
        <f t="shared" si="43"/>
        <v>#N/A</v>
      </c>
      <c r="AX645" s="1030" t="e">
        <f>INDEX(V645:AG645,1,MATCH(Parametres!$B$3,V$1:AG$1,0))*IF(OR(C645="L",C645="S",C645="I"),-1,1)</f>
        <v>#N/A</v>
      </c>
      <c r="AY645" s="598" t="s">
        <v>337</v>
      </c>
      <c r="AZ645" s="598" t="e">
        <f>+VLOOKUP($AJ645,Data_Validation!$A:$E,5,0)</f>
        <v>#N/A</v>
      </c>
    </row>
    <row r="646" spans="36:52" ht="15" customHeight="1">
      <c r="AJ646" s="1030">
        <f t="shared" si="40"/>
        <v>0</v>
      </c>
      <c r="AK646" s="1030">
        <f t="shared" si="40"/>
        <v>0</v>
      </c>
      <c r="AL646" s="1030" t="str">
        <f>IFERROR(INDEX(G646:R646,1,MATCH(Parametres!$B$3,G$1:R$1,0)-1)*IF(OR(F646="L",F646="S",F646="I"),-1,1),"")</f>
        <v/>
      </c>
      <c r="AM646" s="1030" t="e">
        <f t="shared" si="41"/>
        <v>#N/A</v>
      </c>
      <c r="AN646" s="1030" t="e">
        <f>INDEX(G646:R646,1,MATCH(Parametres!$B$3,G$1:R$1,0))*IF(OR(F646="L",F646="S",F646="I"),-1,1)</f>
        <v>#N/A</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t="str">
        <f>IFERROR(INDEX(V646:AG646,1,MATCH(Parametres!$B$3,V$1:AG$1,0)-1)*IF(OR(C646="L",C646="S",C646="I"),-1,1),"")</f>
        <v/>
      </c>
      <c r="AW646" s="1030" t="e">
        <f t="shared" si="43"/>
        <v>#N/A</v>
      </c>
      <c r="AX646" s="1030" t="e">
        <f>INDEX(V646:AG646,1,MATCH(Parametres!$B$3,V$1:AG$1,0))*IF(OR(C646="L",C646="S",C646="I"),-1,1)</f>
        <v>#N/A</v>
      </c>
      <c r="AY646" s="598" t="s">
        <v>337</v>
      </c>
      <c r="AZ646" s="598" t="e">
        <f>+VLOOKUP($AJ646,Data_Validation!$A:$E,5,0)</f>
        <v>#N/A</v>
      </c>
    </row>
    <row r="647" spans="36:52" ht="15" customHeight="1">
      <c r="AJ647" s="1030">
        <f t="shared" si="40"/>
        <v>0</v>
      </c>
      <c r="AK647" s="1030">
        <f t="shared" si="40"/>
        <v>0</v>
      </c>
      <c r="AL647" s="1030" t="str">
        <f>IFERROR(INDEX(G647:R647,1,MATCH(Parametres!$B$3,G$1:R$1,0)-1)*IF(OR(F647="L",F647="S",F647="I"),-1,1),"")</f>
        <v/>
      </c>
      <c r="AM647" s="1030" t="e">
        <f t="shared" si="41"/>
        <v>#N/A</v>
      </c>
      <c r="AN647" s="1030" t="e">
        <f>INDEX(G647:R647,1,MATCH(Parametres!$B$3,G$1:R$1,0))*IF(OR(F647="L",F647="S",F647="I"),-1,1)</f>
        <v>#N/A</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t="str">
        <f>IFERROR(INDEX(V647:AG647,1,MATCH(Parametres!$B$3,V$1:AG$1,0)-1)*IF(OR(C647="L",C647="S",C647="I"),-1,1),"")</f>
        <v/>
      </c>
      <c r="AW647" s="1030" t="e">
        <f t="shared" si="43"/>
        <v>#N/A</v>
      </c>
      <c r="AX647" s="1030" t="e">
        <f>INDEX(V647:AG647,1,MATCH(Parametres!$B$3,V$1:AG$1,0))*IF(OR(C647="L",C647="S",C647="I"),-1,1)</f>
        <v>#N/A</v>
      </c>
      <c r="AY647" s="598" t="s">
        <v>337</v>
      </c>
      <c r="AZ647" s="598" t="e">
        <f>+VLOOKUP($AJ647,Data_Validation!$A:$E,5,0)</f>
        <v>#N/A</v>
      </c>
    </row>
    <row r="648" spans="36:52" ht="15" customHeight="1">
      <c r="AJ648" s="1030">
        <f t="shared" si="40"/>
        <v>0</v>
      </c>
      <c r="AK648" s="1030">
        <f t="shared" si="40"/>
        <v>0</v>
      </c>
      <c r="AL648" s="1030" t="str">
        <f>IFERROR(INDEX(G648:R648,1,MATCH(Parametres!$B$3,G$1:R$1,0)-1)*IF(OR(F648="L",F648="S",F648="I"),-1,1),"")</f>
        <v/>
      </c>
      <c r="AM648" s="1030" t="e">
        <f t="shared" si="41"/>
        <v>#N/A</v>
      </c>
      <c r="AN648" s="1030" t="e">
        <f>INDEX(G648:R648,1,MATCH(Parametres!$B$3,G$1:R$1,0))*IF(OR(F648="L",F648="S",F648="I"),-1,1)</f>
        <v>#N/A</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t="str">
        <f>IFERROR(INDEX(V648:AG648,1,MATCH(Parametres!$B$3,V$1:AG$1,0)-1)*IF(OR(C648="L",C648="S",C648="I"),-1,1),"")</f>
        <v/>
      </c>
      <c r="AW648" s="1030" t="e">
        <f t="shared" si="43"/>
        <v>#N/A</v>
      </c>
      <c r="AX648" s="1030" t="e">
        <f>INDEX(V648:AG648,1,MATCH(Parametres!$B$3,V$1:AG$1,0))*IF(OR(C648="L",C648="S",C648="I"),-1,1)</f>
        <v>#N/A</v>
      </c>
      <c r="AY648" s="598" t="s">
        <v>337</v>
      </c>
      <c r="AZ648" s="598" t="e">
        <f>+VLOOKUP($AJ648,Data_Validation!$A:$E,5,0)</f>
        <v>#N/A</v>
      </c>
    </row>
    <row r="649" spans="36:52" ht="15" customHeight="1">
      <c r="AJ649" s="1030">
        <f t="shared" si="40"/>
        <v>0</v>
      </c>
      <c r="AK649" s="1030">
        <f t="shared" si="40"/>
        <v>0</v>
      </c>
      <c r="AL649" s="1030" t="str">
        <f>IFERROR(INDEX(G649:R649,1,MATCH(Parametres!$B$3,G$1:R$1,0)-1)*IF(OR(F649="L",F649="S",F649="I"),-1,1),"")</f>
        <v/>
      </c>
      <c r="AM649" s="1030" t="e">
        <f t="shared" si="41"/>
        <v>#N/A</v>
      </c>
      <c r="AN649" s="1030" t="e">
        <f>INDEX(G649:R649,1,MATCH(Parametres!$B$3,G$1:R$1,0))*IF(OR(F649="L",F649="S",F649="I"),-1,1)</f>
        <v>#N/A</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t="str">
        <f>IFERROR(INDEX(V649:AG649,1,MATCH(Parametres!$B$3,V$1:AG$1,0)-1)*IF(OR(C649="L",C649="S",C649="I"),-1,1),"")</f>
        <v/>
      </c>
      <c r="AW649" s="1030" t="e">
        <f t="shared" si="43"/>
        <v>#N/A</v>
      </c>
      <c r="AX649" s="1030" t="e">
        <f>INDEX(V649:AG649,1,MATCH(Parametres!$B$3,V$1:AG$1,0))*IF(OR(C649="L",C649="S",C649="I"),-1,1)</f>
        <v>#N/A</v>
      </c>
      <c r="AY649" s="598" t="s">
        <v>337</v>
      </c>
      <c r="AZ649" s="598" t="e">
        <f>+VLOOKUP($AJ649,Data_Validation!$A:$E,5,0)</f>
        <v>#N/A</v>
      </c>
    </row>
    <row r="650" spans="36:52" ht="15" customHeight="1">
      <c r="AJ650" s="1030">
        <f t="shared" si="40"/>
        <v>0</v>
      </c>
      <c r="AK650" s="1030">
        <f t="shared" si="40"/>
        <v>0</v>
      </c>
      <c r="AL650" s="1030" t="str">
        <f>IFERROR(INDEX(G650:R650,1,MATCH(Parametres!$B$3,G$1:R$1,0)-1)*IF(OR(F650="L",F650="S",F650="I"),-1,1),"")</f>
        <v/>
      </c>
      <c r="AM650" s="1030" t="e">
        <f t="shared" si="41"/>
        <v>#N/A</v>
      </c>
      <c r="AN650" s="1030" t="e">
        <f>INDEX(G650:R650,1,MATCH(Parametres!$B$3,G$1:R$1,0))*IF(OR(F650="L",F650="S",F650="I"),-1,1)</f>
        <v>#N/A</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t="str">
        <f>IFERROR(INDEX(V650:AG650,1,MATCH(Parametres!$B$3,V$1:AG$1,0)-1)*IF(OR(C650="L",C650="S",C650="I"),-1,1),"")</f>
        <v/>
      </c>
      <c r="AW650" s="1030" t="e">
        <f t="shared" si="43"/>
        <v>#N/A</v>
      </c>
      <c r="AX650" s="1030" t="e">
        <f>INDEX(V650:AG650,1,MATCH(Parametres!$B$3,V$1:AG$1,0))*IF(OR(C650="L",C650="S",C650="I"),-1,1)</f>
        <v>#N/A</v>
      </c>
      <c r="AY650" s="598" t="s">
        <v>337</v>
      </c>
      <c r="AZ650" s="598" t="e">
        <f>+VLOOKUP($AJ650,Data_Validation!$A:$E,5,0)</f>
        <v>#N/A</v>
      </c>
    </row>
    <row r="651" spans="36:52" ht="15" customHeight="1">
      <c r="AJ651" s="1030">
        <f t="shared" si="40"/>
        <v>0</v>
      </c>
      <c r="AK651" s="1030">
        <f t="shared" si="40"/>
        <v>0</v>
      </c>
      <c r="AL651" s="1030" t="str">
        <f>IFERROR(INDEX(G651:R651,1,MATCH(Parametres!$B$3,G$1:R$1,0)-1)*IF(OR(F651="L",F651="S",F651="I"),-1,1),"")</f>
        <v/>
      </c>
      <c r="AM651" s="1030" t="e">
        <f t="shared" si="41"/>
        <v>#N/A</v>
      </c>
      <c r="AN651" s="1030" t="e">
        <f>INDEX(G651:R651,1,MATCH(Parametres!$B$3,G$1:R$1,0))*IF(OR(F651="L",F651="S",F651="I"),-1,1)</f>
        <v>#N/A</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t="str">
        <f>IFERROR(INDEX(V651:AG651,1,MATCH(Parametres!$B$3,V$1:AG$1,0)-1)*IF(OR(C651="L",C651="S",C651="I"),-1,1),"")</f>
        <v/>
      </c>
      <c r="AW651" s="1030" t="e">
        <f t="shared" si="43"/>
        <v>#N/A</v>
      </c>
      <c r="AX651" s="1030" t="e">
        <f>INDEX(V651:AG651,1,MATCH(Parametres!$B$3,V$1:AG$1,0))*IF(OR(C651="L",C651="S",C651="I"),-1,1)</f>
        <v>#N/A</v>
      </c>
      <c r="AY651" s="598" t="s">
        <v>337</v>
      </c>
      <c r="AZ651" s="598" t="e">
        <f>+VLOOKUP($AJ651,Data_Validation!$A:$E,5,0)</f>
        <v>#N/A</v>
      </c>
    </row>
    <row r="652" spans="36:52" ht="15" customHeight="1">
      <c r="AJ652" s="1030">
        <f t="shared" si="40"/>
        <v>0</v>
      </c>
      <c r="AK652" s="1030">
        <f t="shared" si="40"/>
        <v>0</v>
      </c>
      <c r="AL652" s="1030" t="str">
        <f>IFERROR(INDEX(G652:R652,1,MATCH(Parametres!$B$3,G$1:R$1,0)-1)*IF(OR(F652="L",F652="S",F652="I"),-1,1),"")</f>
        <v/>
      </c>
      <c r="AM652" s="1030" t="e">
        <f t="shared" si="41"/>
        <v>#N/A</v>
      </c>
      <c r="AN652" s="1030" t="e">
        <f>INDEX(G652:R652,1,MATCH(Parametres!$B$3,G$1:R$1,0))*IF(OR(F652="L",F652="S",F652="I"),-1,1)</f>
        <v>#N/A</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t="str">
        <f>IFERROR(INDEX(V652:AG652,1,MATCH(Parametres!$B$3,V$1:AG$1,0)-1)*IF(OR(C652="L",C652="S",C652="I"),-1,1),"")</f>
        <v/>
      </c>
      <c r="AW652" s="1030" t="e">
        <f t="shared" si="43"/>
        <v>#N/A</v>
      </c>
      <c r="AX652" s="1030" t="e">
        <f>INDEX(V652:AG652,1,MATCH(Parametres!$B$3,V$1:AG$1,0))*IF(OR(C652="L",C652="S",C652="I"),-1,1)</f>
        <v>#N/A</v>
      </c>
      <c r="AY652" s="598" t="s">
        <v>337</v>
      </c>
      <c r="AZ652" s="598" t="e">
        <f>+VLOOKUP($AJ652,Data_Validation!$A:$E,5,0)</f>
        <v>#N/A</v>
      </c>
    </row>
    <row r="653" spans="36:52" ht="15" customHeight="1">
      <c r="AJ653" s="1030">
        <f t="shared" si="40"/>
        <v>0</v>
      </c>
      <c r="AK653" s="1030">
        <f t="shared" si="40"/>
        <v>0</v>
      </c>
      <c r="AL653" s="1030" t="str">
        <f>IFERROR(INDEX(G653:R653,1,MATCH(Parametres!$B$3,G$1:R$1,0)-1)*IF(OR(F653="L",F653="S",F653="I"),-1,1),"")</f>
        <v/>
      </c>
      <c r="AM653" s="1030" t="e">
        <f t="shared" si="41"/>
        <v>#N/A</v>
      </c>
      <c r="AN653" s="1030" t="e">
        <f>INDEX(G653:R653,1,MATCH(Parametres!$B$3,G$1:R$1,0))*IF(OR(F653="L",F653="S",F653="I"),-1,1)</f>
        <v>#N/A</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t="str">
        <f>IFERROR(INDEX(V653:AG653,1,MATCH(Parametres!$B$3,V$1:AG$1,0)-1)*IF(OR(C653="L",C653="S",C653="I"),-1,1),"")</f>
        <v/>
      </c>
      <c r="AW653" s="1030" t="e">
        <f t="shared" si="43"/>
        <v>#N/A</v>
      </c>
      <c r="AX653" s="1030" t="e">
        <f>INDEX(V653:AG653,1,MATCH(Parametres!$B$3,V$1:AG$1,0))*IF(OR(C653="L",C653="S",C653="I"),-1,1)</f>
        <v>#N/A</v>
      </c>
      <c r="AY653" s="598" t="s">
        <v>337</v>
      </c>
      <c r="AZ653" s="598" t="e">
        <f>+VLOOKUP($AJ653,Data_Validation!$A:$E,5,0)</f>
        <v>#N/A</v>
      </c>
    </row>
    <row r="654" spans="36:52" ht="15" customHeight="1">
      <c r="AJ654" s="1030">
        <f t="shared" si="40"/>
        <v>0</v>
      </c>
      <c r="AK654" s="1030">
        <f t="shared" si="40"/>
        <v>0</v>
      </c>
      <c r="AL654" s="1030" t="str">
        <f>IFERROR(INDEX(G654:R654,1,MATCH(Parametres!$B$3,G$1:R$1,0)-1)*IF(OR(F654="L",F654="S",F654="I"),-1,1),"")</f>
        <v/>
      </c>
      <c r="AM654" s="1030" t="e">
        <f t="shared" si="41"/>
        <v>#N/A</v>
      </c>
      <c r="AN654" s="1030" t="e">
        <f>INDEX(G654:R654,1,MATCH(Parametres!$B$3,G$1:R$1,0))*IF(OR(F654="L",F654="S",F654="I"),-1,1)</f>
        <v>#N/A</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t="str">
        <f>IFERROR(INDEX(V654:AG654,1,MATCH(Parametres!$B$3,V$1:AG$1,0)-1)*IF(OR(C654="L",C654="S",C654="I"),-1,1),"")</f>
        <v/>
      </c>
      <c r="AW654" s="1030" t="e">
        <f t="shared" si="43"/>
        <v>#N/A</v>
      </c>
      <c r="AX654" s="1030" t="e">
        <f>INDEX(V654:AG654,1,MATCH(Parametres!$B$3,V$1:AG$1,0))*IF(OR(C654="L",C654="S",C654="I"),-1,1)</f>
        <v>#N/A</v>
      </c>
      <c r="AY654" s="598" t="s">
        <v>337</v>
      </c>
      <c r="AZ654" s="598" t="e">
        <f>+VLOOKUP($AJ654,Data_Validation!$A:$E,5,0)</f>
        <v>#N/A</v>
      </c>
    </row>
    <row r="655" spans="36:52" ht="15" customHeight="1">
      <c r="AJ655" s="1030">
        <f t="shared" si="40"/>
        <v>0</v>
      </c>
      <c r="AK655" s="1030">
        <f t="shared" si="40"/>
        <v>0</v>
      </c>
      <c r="AL655" s="1030" t="str">
        <f>IFERROR(INDEX(G655:R655,1,MATCH(Parametres!$B$3,G$1:R$1,0)-1)*IF(OR(F655="L",F655="S",F655="I"),-1,1),"")</f>
        <v/>
      </c>
      <c r="AM655" s="1030" t="e">
        <f t="shared" si="41"/>
        <v>#N/A</v>
      </c>
      <c r="AN655" s="1030" t="e">
        <f>INDEX(G655:R655,1,MATCH(Parametres!$B$3,G$1:R$1,0))*IF(OR(F655="L",F655="S",F655="I"),-1,1)</f>
        <v>#N/A</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t="str">
        <f>IFERROR(INDEX(V655:AG655,1,MATCH(Parametres!$B$3,V$1:AG$1,0)-1)*IF(OR(C655="L",C655="S",C655="I"),-1,1),"")</f>
        <v/>
      </c>
      <c r="AW655" s="1030" t="e">
        <f t="shared" si="43"/>
        <v>#N/A</v>
      </c>
      <c r="AX655" s="1030" t="e">
        <f>INDEX(V655:AG655,1,MATCH(Parametres!$B$3,V$1:AG$1,0))*IF(OR(C655="L",C655="S",C655="I"),-1,1)</f>
        <v>#N/A</v>
      </c>
      <c r="AY655" s="598" t="s">
        <v>337</v>
      </c>
      <c r="AZ655" s="598" t="e">
        <f>+VLOOKUP($AJ655,Data_Validation!$A:$E,5,0)</f>
        <v>#N/A</v>
      </c>
    </row>
    <row r="656" spans="36:52" ht="15" customHeight="1">
      <c r="AJ656" s="1030">
        <f t="shared" si="40"/>
        <v>0</v>
      </c>
      <c r="AK656" s="1030">
        <f t="shared" si="40"/>
        <v>0</v>
      </c>
      <c r="AL656" s="1030" t="str">
        <f>IFERROR(INDEX(G656:R656,1,MATCH(Parametres!$B$3,G$1:R$1,0)-1)*IF(OR(F656="L",F656="S",F656="I"),-1,1),"")</f>
        <v/>
      </c>
      <c r="AM656" s="1030" t="e">
        <f t="shared" si="41"/>
        <v>#N/A</v>
      </c>
      <c r="AN656" s="1030" t="e">
        <f>INDEX(G656:R656,1,MATCH(Parametres!$B$3,G$1:R$1,0))*IF(OR(F656="L",F656="S",F656="I"),-1,1)</f>
        <v>#N/A</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t="str">
        <f>IFERROR(INDEX(V656:AG656,1,MATCH(Parametres!$B$3,V$1:AG$1,0)-1)*IF(OR(C656="L",C656="S",C656="I"),-1,1),"")</f>
        <v/>
      </c>
      <c r="AW656" s="1030" t="e">
        <f t="shared" si="43"/>
        <v>#N/A</v>
      </c>
      <c r="AX656" s="1030" t="e">
        <f>INDEX(V656:AG656,1,MATCH(Parametres!$B$3,V$1:AG$1,0))*IF(OR(C656="L",C656="S",C656="I"),-1,1)</f>
        <v>#N/A</v>
      </c>
      <c r="AY656" s="598" t="s">
        <v>337</v>
      </c>
      <c r="AZ656" s="598" t="e">
        <f>+VLOOKUP($AJ656,Data_Validation!$A:$E,5,0)</f>
        <v>#N/A</v>
      </c>
    </row>
    <row r="657" spans="36:52" ht="15" customHeight="1">
      <c r="AJ657" s="1030">
        <f t="shared" si="40"/>
        <v>0</v>
      </c>
      <c r="AK657" s="1030">
        <f t="shared" si="40"/>
        <v>0</v>
      </c>
      <c r="AL657" s="1030" t="str">
        <f>IFERROR(INDEX(G657:R657,1,MATCH(Parametres!$B$3,G$1:R$1,0)-1)*IF(OR(F657="L",F657="S",F657="I"),-1,1),"")</f>
        <v/>
      </c>
      <c r="AM657" s="1030" t="e">
        <f t="shared" si="41"/>
        <v>#N/A</v>
      </c>
      <c r="AN657" s="1030" t="e">
        <f>INDEX(G657:R657,1,MATCH(Parametres!$B$3,G$1:R$1,0))*IF(OR(F657="L",F657="S",F657="I"),-1,1)</f>
        <v>#N/A</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t="str">
        <f>IFERROR(INDEX(V657:AG657,1,MATCH(Parametres!$B$3,V$1:AG$1,0)-1)*IF(OR(C657="L",C657="S",C657="I"),-1,1),"")</f>
        <v/>
      </c>
      <c r="AW657" s="1030" t="e">
        <f t="shared" si="43"/>
        <v>#N/A</v>
      </c>
      <c r="AX657" s="1030" t="e">
        <f>INDEX(V657:AG657,1,MATCH(Parametres!$B$3,V$1:AG$1,0))*IF(OR(C657="L",C657="S",C657="I"),-1,1)</f>
        <v>#N/A</v>
      </c>
      <c r="AY657" s="598" t="s">
        <v>337</v>
      </c>
      <c r="AZ657" s="598" t="e">
        <f>+VLOOKUP($AJ657,Data_Validation!$A:$E,5,0)</f>
        <v>#N/A</v>
      </c>
    </row>
    <row r="658" spans="36:52" ht="15" customHeight="1">
      <c r="AJ658" s="1030">
        <f t="shared" si="40"/>
        <v>0</v>
      </c>
      <c r="AK658" s="1030">
        <f t="shared" si="40"/>
        <v>0</v>
      </c>
      <c r="AL658" s="1030" t="str">
        <f>IFERROR(INDEX(G658:R658,1,MATCH(Parametres!$B$3,G$1:R$1,0)-1)*IF(OR(F658="L",F658="S",F658="I"),-1,1),"")</f>
        <v/>
      </c>
      <c r="AM658" s="1030" t="e">
        <f t="shared" si="41"/>
        <v>#N/A</v>
      </c>
      <c r="AN658" s="1030" t="e">
        <f>INDEX(G658:R658,1,MATCH(Parametres!$B$3,G$1:R$1,0))*IF(OR(F658="L",F658="S",F658="I"),-1,1)</f>
        <v>#N/A</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t="str">
        <f>IFERROR(INDEX(V658:AG658,1,MATCH(Parametres!$B$3,V$1:AG$1,0)-1)*IF(OR(C658="L",C658="S",C658="I"),-1,1),"")</f>
        <v/>
      </c>
      <c r="AW658" s="1030" t="e">
        <f t="shared" si="43"/>
        <v>#N/A</v>
      </c>
      <c r="AX658" s="1030" t="e">
        <f>INDEX(V658:AG658,1,MATCH(Parametres!$B$3,V$1:AG$1,0))*IF(OR(C658="L",C658="S",C658="I"),-1,1)</f>
        <v>#N/A</v>
      </c>
      <c r="AY658" s="598" t="s">
        <v>337</v>
      </c>
      <c r="AZ658" s="598" t="e">
        <f>+VLOOKUP($AJ658,Data_Validation!$A:$E,5,0)</f>
        <v>#N/A</v>
      </c>
    </row>
    <row r="659" spans="36:52" ht="15" customHeight="1">
      <c r="AJ659" s="1030">
        <f t="shared" si="40"/>
        <v>0</v>
      </c>
      <c r="AK659" s="1030">
        <f t="shared" si="40"/>
        <v>0</v>
      </c>
      <c r="AL659" s="1030" t="str">
        <f>IFERROR(INDEX(G659:R659,1,MATCH(Parametres!$B$3,G$1:R$1,0)-1)*IF(OR(F659="L",F659="S",F659="I"),-1,1),"")</f>
        <v/>
      </c>
      <c r="AM659" s="1030" t="e">
        <f t="shared" si="41"/>
        <v>#N/A</v>
      </c>
      <c r="AN659" s="1030" t="e">
        <f>INDEX(G659:R659,1,MATCH(Parametres!$B$3,G$1:R$1,0))*IF(OR(F659="L",F659="S",F659="I"),-1,1)</f>
        <v>#N/A</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t="str">
        <f>IFERROR(INDEX(V659:AG659,1,MATCH(Parametres!$B$3,V$1:AG$1,0)-1)*IF(OR(C659="L",C659="S",C659="I"),-1,1),"")</f>
        <v/>
      </c>
      <c r="AW659" s="1030" t="e">
        <f t="shared" si="43"/>
        <v>#N/A</v>
      </c>
      <c r="AX659" s="1030" t="e">
        <f>INDEX(V659:AG659,1,MATCH(Parametres!$B$3,V$1:AG$1,0))*IF(OR(C659="L",C659="S",C659="I"),-1,1)</f>
        <v>#N/A</v>
      </c>
      <c r="AY659" s="598" t="s">
        <v>337</v>
      </c>
      <c r="AZ659" s="598" t="e">
        <f>+VLOOKUP($AJ659,Data_Validation!$A:$E,5,0)</f>
        <v>#N/A</v>
      </c>
    </row>
    <row r="660" spans="36:52" ht="15" customHeight="1">
      <c r="AJ660" s="1030">
        <f t="shared" ref="AJ660:AK723" si="44">C660</f>
        <v>0</v>
      </c>
      <c r="AK660" s="1030">
        <f t="shared" si="44"/>
        <v>0</v>
      </c>
      <c r="AL660" s="1030" t="str">
        <f>IFERROR(INDEX(G660:R660,1,MATCH(Parametres!$B$3,G$1:R$1,0)-1)*IF(OR(F660="L",F660="S",F660="I"),-1,1),"")</f>
        <v/>
      </c>
      <c r="AM660" s="1030" t="e">
        <f t="shared" si="41"/>
        <v>#N/A</v>
      </c>
      <c r="AN660" s="1030" t="e">
        <f>INDEX(G660:R660,1,MATCH(Parametres!$B$3,G$1:R$1,0))*IF(OR(F660="L",F660="S",F660="I"),-1,1)</f>
        <v>#N/A</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t="str">
        <f>IFERROR(INDEX(V660:AG660,1,MATCH(Parametres!$B$3,V$1:AG$1,0)-1)*IF(OR(C660="L",C660="S",C660="I"),-1,1),"")</f>
        <v/>
      </c>
      <c r="AW660" s="1030" t="e">
        <f t="shared" si="43"/>
        <v>#N/A</v>
      </c>
      <c r="AX660" s="1030" t="e">
        <f>INDEX(V660:AG660,1,MATCH(Parametres!$B$3,V$1:AG$1,0))*IF(OR(C660="L",C660="S",C660="I"),-1,1)</f>
        <v>#N/A</v>
      </c>
      <c r="AY660" s="598" t="s">
        <v>337</v>
      </c>
      <c r="AZ660" s="598" t="e">
        <f>+VLOOKUP($AJ660,Data_Validation!$A:$E,5,0)</f>
        <v>#N/A</v>
      </c>
    </row>
    <row r="661" spans="36:52" ht="15" customHeight="1">
      <c r="AJ661" s="1030">
        <f t="shared" si="44"/>
        <v>0</v>
      </c>
      <c r="AK661" s="1030">
        <f t="shared" si="44"/>
        <v>0</v>
      </c>
      <c r="AL661" s="1030" t="str">
        <f>IFERROR(INDEX(G661:R661,1,MATCH(Parametres!$B$3,G$1:R$1,0)-1)*IF(OR(F661="L",F661="S",F661="I"),-1,1),"")</f>
        <v/>
      </c>
      <c r="AM661" s="1030" t="e">
        <f t="shared" si="41"/>
        <v>#N/A</v>
      </c>
      <c r="AN661" s="1030" t="e">
        <f>INDEX(G661:R661,1,MATCH(Parametres!$B$3,G$1:R$1,0))*IF(OR(F661="L",F661="S",F661="I"),-1,1)</f>
        <v>#N/A</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t="str">
        <f>IFERROR(INDEX(V661:AG661,1,MATCH(Parametres!$B$3,V$1:AG$1,0)-1)*IF(OR(C661="L",C661="S",C661="I"),-1,1),"")</f>
        <v/>
      </c>
      <c r="AW661" s="1030" t="e">
        <f t="shared" si="43"/>
        <v>#N/A</v>
      </c>
      <c r="AX661" s="1030" t="e">
        <f>INDEX(V661:AG661,1,MATCH(Parametres!$B$3,V$1:AG$1,0))*IF(OR(C661="L",C661="S",C661="I"),-1,1)</f>
        <v>#N/A</v>
      </c>
      <c r="AY661" s="598" t="s">
        <v>337</v>
      </c>
      <c r="AZ661" s="598" t="e">
        <f>+VLOOKUP($AJ661,Data_Validation!$A:$E,5,0)</f>
        <v>#N/A</v>
      </c>
    </row>
    <row r="662" spans="36:52" ht="15" customHeight="1">
      <c r="AJ662" s="1030">
        <f t="shared" si="44"/>
        <v>0</v>
      </c>
      <c r="AK662" s="1030">
        <f t="shared" si="44"/>
        <v>0</v>
      </c>
      <c r="AL662" s="1030" t="str">
        <f>IFERROR(INDEX(G662:R662,1,MATCH(Parametres!$B$3,G$1:R$1,0)-1)*IF(OR(F662="L",F662="S",F662="I"),-1,1),"")</f>
        <v/>
      </c>
      <c r="AM662" s="1030" t="e">
        <f t="shared" si="41"/>
        <v>#N/A</v>
      </c>
      <c r="AN662" s="1030" t="e">
        <f>INDEX(G662:R662,1,MATCH(Parametres!$B$3,G$1:R$1,0))*IF(OR(F662="L",F662="S",F662="I"),-1,1)</f>
        <v>#N/A</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t="str">
        <f>IFERROR(INDEX(V662:AG662,1,MATCH(Parametres!$B$3,V$1:AG$1,0)-1)*IF(OR(C662="L",C662="S",C662="I"),-1,1),"")</f>
        <v/>
      </c>
      <c r="AW662" s="1030" t="e">
        <f t="shared" si="43"/>
        <v>#N/A</v>
      </c>
      <c r="AX662" s="1030" t="e">
        <f>INDEX(V662:AG662,1,MATCH(Parametres!$B$3,V$1:AG$1,0))*IF(OR(C662="L",C662="S",C662="I"),-1,1)</f>
        <v>#N/A</v>
      </c>
      <c r="AY662" s="598" t="s">
        <v>337</v>
      </c>
      <c r="AZ662" s="598" t="e">
        <f>+VLOOKUP($AJ662,Data_Validation!$A:$E,5,0)</f>
        <v>#N/A</v>
      </c>
    </row>
    <row r="663" spans="36:52" ht="15" customHeight="1">
      <c r="AJ663" s="1030">
        <f t="shared" si="44"/>
        <v>0</v>
      </c>
      <c r="AK663" s="1030">
        <f t="shared" si="44"/>
        <v>0</v>
      </c>
      <c r="AL663" s="1030" t="str">
        <f>IFERROR(INDEX(G663:R663,1,MATCH(Parametres!$B$3,G$1:R$1,0)-1)*IF(OR(F663="L",F663="S",F663="I"),-1,1),"")</f>
        <v/>
      </c>
      <c r="AM663" s="1030" t="e">
        <f t="shared" si="41"/>
        <v>#N/A</v>
      </c>
      <c r="AN663" s="1030" t="e">
        <f>INDEX(G663:R663,1,MATCH(Parametres!$B$3,G$1:R$1,0))*IF(OR(F663="L",F663="S",F663="I"),-1,1)</f>
        <v>#N/A</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t="str">
        <f>IFERROR(INDEX(V663:AG663,1,MATCH(Parametres!$B$3,V$1:AG$1,0)-1)*IF(OR(C663="L",C663="S",C663="I"),-1,1),"")</f>
        <v/>
      </c>
      <c r="AW663" s="1030" t="e">
        <f t="shared" si="43"/>
        <v>#N/A</v>
      </c>
      <c r="AX663" s="1030" t="e">
        <f>INDEX(V663:AG663,1,MATCH(Parametres!$B$3,V$1:AG$1,0))*IF(OR(C663="L",C663="S",C663="I"),-1,1)</f>
        <v>#N/A</v>
      </c>
      <c r="AY663" s="598" t="s">
        <v>337</v>
      </c>
      <c r="AZ663" s="598" t="e">
        <f>+VLOOKUP($AJ663,Data_Validation!$A:$E,5,0)</f>
        <v>#N/A</v>
      </c>
    </row>
    <row r="664" spans="36:52" ht="15" customHeight="1">
      <c r="AJ664" s="1030">
        <f t="shared" si="44"/>
        <v>0</v>
      </c>
      <c r="AK664" s="1030">
        <f t="shared" si="44"/>
        <v>0</v>
      </c>
      <c r="AL664" s="1030" t="str">
        <f>IFERROR(INDEX(G664:R664,1,MATCH(Parametres!$B$3,G$1:R$1,0)-1)*IF(OR(F664="L",F664="S",F664="I"),-1,1),"")</f>
        <v/>
      </c>
      <c r="AM664" s="1030" t="e">
        <f t="shared" si="41"/>
        <v>#N/A</v>
      </c>
      <c r="AN664" s="1030" t="e">
        <f>INDEX(G664:R664,1,MATCH(Parametres!$B$3,G$1:R$1,0))*IF(OR(F664="L",F664="S",F664="I"),-1,1)</f>
        <v>#N/A</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t="str">
        <f>IFERROR(INDEX(V664:AG664,1,MATCH(Parametres!$B$3,V$1:AG$1,0)-1)*IF(OR(C664="L",C664="S",C664="I"),-1,1),"")</f>
        <v/>
      </c>
      <c r="AW664" s="1030" t="e">
        <f t="shared" si="43"/>
        <v>#N/A</v>
      </c>
      <c r="AX664" s="1030" t="e">
        <f>INDEX(V664:AG664,1,MATCH(Parametres!$B$3,V$1:AG$1,0))*IF(OR(C664="L",C664="S",C664="I"),-1,1)</f>
        <v>#N/A</v>
      </c>
      <c r="AY664" s="598" t="s">
        <v>337</v>
      </c>
      <c r="AZ664" s="598" t="e">
        <f>+VLOOKUP($AJ664,Data_Validation!$A:$E,5,0)</f>
        <v>#N/A</v>
      </c>
    </row>
    <row r="665" spans="36:52" ht="15" customHeight="1">
      <c r="AJ665" s="1030">
        <f t="shared" si="44"/>
        <v>0</v>
      </c>
      <c r="AK665" s="1030">
        <f t="shared" si="44"/>
        <v>0</v>
      </c>
      <c r="AL665" s="1030" t="str">
        <f>IFERROR(INDEX(G665:R665,1,MATCH(Parametres!$B$3,G$1:R$1,0)-1)*IF(OR(F665="L",F665="S",F665="I"),-1,1),"")</f>
        <v/>
      </c>
      <c r="AM665" s="1030" t="e">
        <f t="shared" si="41"/>
        <v>#N/A</v>
      </c>
      <c r="AN665" s="1030" t="e">
        <f>INDEX(G665:R665,1,MATCH(Parametres!$B$3,G$1:R$1,0))*IF(OR(F665="L",F665="S",F665="I"),-1,1)</f>
        <v>#N/A</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t="str">
        <f>IFERROR(INDEX(V665:AG665,1,MATCH(Parametres!$B$3,V$1:AG$1,0)-1)*IF(OR(C665="L",C665="S",C665="I"),-1,1),"")</f>
        <v/>
      </c>
      <c r="AW665" s="1030" t="e">
        <f t="shared" si="43"/>
        <v>#N/A</v>
      </c>
      <c r="AX665" s="1030" t="e">
        <f>INDEX(V665:AG665,1,MATCH(Parametres!$B$3,V$1:AG$1,0))*IF(OR(C665="L",C665="S",C665="I"),-1,1)</f>
        <v>#N/A</v>
      </c>
      <c r="AY665" s="598" t="s">
        <v>337</v>
      </c>
      <c r="AZ665" s="598" t="e">
        <f>+VLOOKUP($AJ665,Data_Validation!$A:$E,5,0)</f>
        <v>#N/A</v>
      </c>
    </row>
    <row r="666" spans="36:52" ht="15" customHeight="1">
      <c r="AJ666" s="1030">
        <f t="shared" si="44"/>
        <v>0</v>
      </c>
      <c r="AK666" s="1030">
        <f t="shared" si="44"/>
        <v>0</v>
      </c>
      <c r="AL666" s="1030" t="str">
        <f>IFERROR(INDEX(G666:R666,1,MATCH(Parametres!$B$3,G$1:R$1,0)-1)*IF(OR(F666="L",F666="S",F666="I"),-1,1),"")</f>
        <v/>
      </c>
      <c r="AM666" s="1030" t="e">
        <f t="shared" si="41"/>
        <v>#N/A</v>
      </c>
      <c r="AN666" s="1030" t="e">
        <f>INDEX(G666:R666,1,MATCH(Parametres!$B$3,G$1:R$1,0))*IF(OR(F666="L",F666="S",F666="I"),-1,1)</f>
        <v>#N/A</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t="str">
        <f>IFERROR(INDEX(V666:AG666,1,MATCH(Parametres!$B$3,V$1:AG$1,0)-1)*IF(OR(C666="L",C666="S",C666="I"),-1,1),"")</f>
        <v/>
      </c>
      <c r="AW666" s="1030" t="e">
        <f t="shared" si="43"/>
        <v>#N/A</v>
      </c>
      <c r="AX666" s="1030" t="e">
        <f>INDEX(V666:AG666,1,MATCH(Parametres!$B$3,V$1:AG$1,0))*IF(OR(C666="L",C666="S",C666="I"),-1,1)</f>
        <v>#N/A</v>
      </c>
      <c r="AY666" s="598" t="s">
        <v>337</v>
      </c>
      <c r="AZ666" s="598" t="e">
        <f>+VLOOKUP($AJ666,Data_Validation!$A:$E,5,0)</f>
        <v>#N/A</v>
      </c>
    </row>
    <row r="667" spans="36:52" ht="15" customHeight="1">
      <c r="AJ667" s="1030">
        <f t="shared" si="44"/>
        <v>0</v>
      </c>
      <c r="AK667" s="1030">
        <f t="shared" si="44"/>
        <v>0</v>
      </c>
      <c r="AL667" s="1030" t="str">
        <f>IFERROR(INDEX(G667:R667,1,MATCH(Parametres!$B$3,G$1:R$1,0)-1)*IF(OR(F667="L",F667="S",F667="I"),-1,1),"")</f>
        <v/>
      </c>
      <c r="AM667" s="1030" t="e">
        <f t="shared" si="41"/>
        <v>#N/A</v>
      </c>
      <c r="AN667" s="1030" t="e">
        <f>INDEX(G667:R667,1,MATCH(Parametres!$B$3,G$1:R$1,0))*IF(OR(F667="L",F667="S",F667="I"),-1,1)</f>
        <v>#N/A</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t="str">
        <f>IFERROR(INDEX(V667:AG667,1,MATCH(Parametres!$B$3,V$1:AG$1,0)-1)*IF(OR(C667="L",C667="S",C667="I"),-1,1),"")</f>
        <v/>
      </c>
      <c r="AW667" s="1030" t="e">
        <f t="shared" si="43"/>
        <v>#N/A</v>
      </c>
      <c r="AX667" s="1030" t="e">
        <f>INDEX(V667:AG667,1,MATCH(Parametres!$B$3,V$1:AG$1,0))*IF(OR(C667="L",C667="S",C667="I"),-1,1)</f>
        <v>#N/A</v>
      </c>
      <c r="AY667" s="598" t="s">
        <v>337</v>
      </c>
      <c r="AZ667" s="598" t="e">
        <f>+VLOOKUP($AJ667,Data_Validation!$A:$E,5,0)</f>
        <v>#N/A</v>
      </c>
    </row>
    <row r="668" spans="36:52" ht="15" customHeight="1">
      <c r="AJ668" s="1030">
        <f t="shared" si="44"/>
        <v>0</v>
      </c>
      <c r="AK668" s="1030">
        <f t="shared" si="44"/>
        <v>0</v>
      </c>
      <c r="AL668" s="1030" t="str">
        <f>IFERROR(INDEX(G668:R668,1,MATCH(Parametres!$B$3,G$1:R$1,0)-1)*IF(OR(F668="L",F668="S",F668="I"),-1,1),"")</f>
        <v/>
      </c>
      <c r="AM668" s="1030" t="e">
        <f t="shared" si="41"/>
        <v>#N/A</v>
      </c>
      <c r="AN668" s="1030" t="e">
        <f>INDEX(G668:R668,1,MATCH(Parametres!$B$3,G$1:R$1,0))*IF(OR(F668="L",F668="S",F668="I"),-1,1)</f>
        <v>#N/A</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t="str">
        <f>IFERROR(INDEX(V668:AG668,1,MATCH(Parametres!$B$3,V$1:AG$1,0)-1)*IF(OR(C668="L",C668="S",C668="I"),-1,1),"")</f>
        <v/>
      </c>
      <c r="AW668" s="1030" t="e">
        <f t="shared" si="43"/>
        <v>#N/A</v>
      </c>
      <c r="AX668" s="1030" t="e">
        <f>INDEX(V668:AG668,1,MATCH(Parametres!$B$3,V$1:AG$1,0))*IF(OR(C668="L",C668="S",C668="I"),-1,1)</f>
        <v>#N/A</v>
      </c>
      <c r="AY668" s="598" t="s">
        <v>337</v>
      </c>
      <c r="AZ668" s="598" t="e">
        <f>+VLOOKUP($AJ668,Data_Validation!$A:$E,5,0)</f>
        <v>#N/A</v>
      </c>
    </row>
    <row r="669" spans="36:52" ht="15" customHeight="1">
      <c r="AJ669" s="1030">
        <f t="shared" si="44"/>
        <v>0</v>
      </c>
      <c r="AK669" s="1030">
        <f t="shared" si="44"/>
        <v>0</v>
      </c>
      <c r="AL669" s="1030" t="str">
        <f>IFERROR(INDEX(G669:R669,1,MATCH(Parametres!$B$3,G$1:R$1,0)-1)*IF(OR(F669="L",F669="S",F669="I"),-1,1),"")</f>
        <v/>
      </c>
      <c r="AM669" s="1030" t="e">
        <f t="shared" si="41"/>
        <v>#N/A</v>
      </c>
      <c r="AN669" s="1030" t="e">
        <f>INDEX(G669:R669,1,MATCH(Parametres!$B$3,G$1:R$1,0))*IF(OR(F669="L",F669="S",F669="I"),-1,1)</f>
        <v>#N/A</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t="str">
        <f>IFERROR(INDEX(V669:AG669,1,MATCH(Parametres!$B$3,V$1:AG$1,0)-1)*IF(OR(C669="L",C669="S",C669="I"),-1,1),"")</f>
        <v/>
      </c>
      <c r="AW669" s="1030" t="e">
        <f t="shared" si="43"/>
        <v>#N/A</v>
      </c>
      <c r="AX669" s="1030" t="e">
        <f>INDEX(V669:AG669,1,MATCH(Parametres!$B$3,V$1:AG$1,0))*IF(OR(C669="L",C669="S",C669="I"),-1,1)</f>
        <v>#N/A</v>
      </c>
      <c r="AY669" s="598" t="s">
        <v>337</v>
      </c>
      <c r="AZ669" s="598" t="e">
        <f>+VLOOKUP($AJ669,Data_Validation!$A:$E,5,0)</f>
        <v>#N/A</v>
      </c>
    </row>
    <row r="670" spans="36:52" ht="15" customHeight="1">
      <c r="AJ670" s="1030">
        <f t="shared" si="44"/>
        <v>0</v>
      </c>
      <c r="AK670" s="1030">
        <f t="shared" si="44"/>
        <v>0</v>
      </c>
      <c r="AL670" s="1030" t="str">
        <f>IFERROR(INDEX(G670:R670,1,MATCH(Parametres!$B$3,G$1:R$1,0)-1)*IF(OR(F670="L",F670="S",F670="I"),-1,1),"")</f>
        <v/>
      </c>
      <c r="AM670" s="1030" t="e">
        <f t="shared" si="41"/>
        <v>#N/A</v>
      </c>
      <c r="AN670" s="1030" t="e">
        <f>INDEX(G670:R670,1,MATCH(Parametres!$B$3,G$1:R$1,0))*IF(OR(F670="L",F670="S",F670="I"),-1,1)</f>
        <v>#N/A</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t="str">
        <f>IFERROR(INDEX(V670:AG670,1,MATCH(Parametres!$B$3,V$1:AG$1,0)-1)*IF(OR(C670="L",C670="S",C670="I"),-1,1),"")</f>
        <v/>
      </c>
      <c r="AW670" s="1030" t="e">
        <f t="shared" si="43"/>
        <v>#N/A</v>
      </c>
      <c r="AX670" s="1030" t="e">
        <f>INDEX(V670:AG670,1,MATCH(Parametres!$B$3,V$1:AG$1,0))*IF(OR(C670="L",C670="S",C670="I"),-1,1)</f>
        <v>#N/A</v>
      </c>
      <c r="AY670" s="598" t="s">
        <v>337</v>
      </c>
      <c r="AZ670" s="598" t="e">
        <f>+VLOOKUP($AJ670,Data_Validation!$A:$E,5,0)</f>
        <v>#N/A</v>
      </c>
    </row>
    <row r="671" spans="36:52" ht="15" customHeight="1">
      <c r="AJ671" s="1030">
        <f t="shared" si="44"/>
        <v>0</v>
      </c>
      <c r="AK671" s="1030">
        <f t="shared" si="44"/>
        <v>0</v>
      </c>
      <c r="AL671" s="1030" t="str">
        <f>IFERROR(INDEX(G671:R671,1,MATCH(Parametres!$B$3,G$1:R$1,0)-1)*IF(OR(F671="L",F671="S",F671="I"),-1,1),"")</f>
        <v/>
      </c>
      <c r="AM671" s="1030" t="e">
        <f t="shared" si="41"/>
        <v>#N/A</v>
      </c>
      <c r="AN671" s="1030" t="e">
        <f>INDEX(G671:R671,1,MATCH(Parametres!$B$3,G$1:R$1,0))*IF(OR(F671="L",F671="S",F671="I"),-1,1)</f>
        <v>#N/A</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t="str">
        <f>IFERROR(INDEX(V671:AG671,1,MATCH(Parametres!$B$3,V$1:AG$1,0)-1)*IF(OR(C671="L",C671="S",C671="I"),-1,1),"")</f>
        <v/>
      </c>
      <c r="AW671" s="1030" t="e">
        <f t="shared" si="43"/>
        <v>#N/A</v>
      </c>
      <c r="AX671" s="1030" t="e">
        <f>INDEX(V671:AG671,1,MATCH(Parametres!$B$3,V$1:AG$1,0))*IF(OR(C671="L",C671="S",C671="I"),-1,1)</f>
        <v>#N/A</v>
      </c>
      <c r="AY671" s="598" t="s">
        <v>337</v>
      </c>
      <c r="AZ671" s="598" t="e">
        <f>+VLOOKUP($AJ671,Data_Validation!$A:$E,5,0)</f>
        <v>#N/A</v>
      </c>
    </row>
    <row r="672" spans="36:52" ht="15" customHeight="1">
      <c r="AJ672" s="1030">
        <f t="shared" si="44"/>
        <v>0</v>
      </c>
      <c r="AK672" s="1030">
        <f t="shared" si="44"/>
        <v>0</v>
      </c>
      <c r="AL672" s="1030" t="str">
        <f>IFERROR(INDEX(G672:R672,1,MATCH(Parametres!$B$3,G$1:R$1,0)-1)*IF(OR(F672="L",F672="S",F672="I"),-1,1),"")</f>
        <v/>
      </c>
      <c r="AM672" s="1030" t="e">
        <f t="shared" si="41"/>
        <v>#N/A</v>
      </c>
      <c r="AN672" s="1030" t="e">
        <f>INDEX(G672:R672,1,MATCH(Parametres!$B$3,G$1:R$1,0))*IF(OR(F672="L",F672="S",F672="I"),-1,1)</f>
        <v>#N/A</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t="str">
        <f>IFERROR(INDEX(V672:AG672,1,MATCH(Parametres!$B$3,V$1:AG$1,0)-1)*IF(OR(C672="L",C672="S",C672="I"),-1,1),"")</f>
        <v/>
      </c>
      <c r="AW672" s="1030" t="e">
        <f t="shared" si="43"/>
        <v>#N/A</v>
      </c>
      <c r="AX672" s="1030" t="e">
        <f>INDEX(V672:AG672,1,MATCH(Parametres!$B$3,V$1:AG$1,0))*IF(OR(C672="L",C672="S",C672="I"),-1,1)</f>
        <v>#N/A</v>
      </c>
      <c r="AY672" s="598" t="s">
        <v>337</v>
      </c>
      <c r="AZ672" s="598" t="e">
        <f>+VLOOKUP($AJ672,Data_Validation!$A:$E,5,0)</f>
        <v>#N/A</v>
      </c>
    </row>
    <row r="673" spans="36:52" ht="15" customHeight="1">
      <c r="AJ673" s="1030">
        <f t="shared" si="44"/>
        <v>0</v>
      </c>
      <c r="AK673" s="1030">
        <f t="shared" si="44"/>
        <v>0</v>
      </c>
      <c r="AL673" s="1030" t="str">
        <f>IFERROR(INDEX(G673:R673,1,MATCH(Parametres!$B$3,G$1:R$1,0)-1)*IF(OR(F673="L",F673="S",F673="I"),-1,1),"")</f>
        <v/>
      </c>
      <c r="AM673" s="1030" t="e">
        <f t="shared" si="41"/>
        <v>#N/A</v>
      </c>
      <c r="AN673" s="1030" t="e">
        <f>INDEX(G673:R673,1,MATCH(Parametres!$B$3,G$1:R$1,0))*IF(OR(F673="L",F673="S",F673="I"),-1,1)</f>
        <v>#N/A</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t="str">
        <f>IFERROR(INDEX(V673:AG673,1,MATCH(Parametres!$B$3,V$1:AG$1,0)-1)*IF(OR(C673="L",C673="S",C673="I"),-1,1),"")</f>
        <v/>
      </c>
      <c r="AW673" s="1030" t="e">
        <f t="shared" si="43"/>
        <v>#N/A</v>
      </c>
      <c r="AX673" s="1030" t="e">
        <f>INDEX(V673:AG673,1,MATCH(Parametres!$B$3,V$1:AG$1,0))*IF(OR(C673="L",C673="S",C673="I"),-1,1)</f>
        <v>#N/A</v>
      </c>
      <c r="AY673" s="598" t="s">
        <v>337</v>
      </c>
      <c r="AZ673" s="598" t="e">
        <f>+VLOOKUP($AJ673,Data_Validation!$A:$E,5,0)</f>
        <v>#N/A</v>
      </c>
    </row>
    <row r="674" spans="36:52" ht="15" customHeight="1">
      <c r="AJ674" s="1030">
        <f t="shared" si="44"/>
        <v>0</v>
      </c>
      <c r="AK674" s="1030">
        <f t="shared" si="44"/>
        <v>0</v>
      </c>
      <c r="AL674" s="1030" t="str">
        <f>IFERROR(INDEX(G674:R674,1,MATCH(Parametres!$B$3,G$1:R$1,0)-1)*IF(OR(F674="L",F674="S",F674="I"),-1,1),"")</f>
        <v/>
      </c>
      <c r="AM674" s="1030" t="e">
        <f t="shared" si="41"/>
        <v>#N/A</v>
      </c>
      <c r="AN674" s="1030" t="e">
        <f>INDEX(G674:R674,1,MATCH(Parametres!$B$3,G$1:R$1,0))*IF(OR(F674="L",F674="S",F674="I"),-1,1)</f>
        <v>#N/A</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t="str">
        <f>IFERROR(INDEX(V674:AG674,1,MATCH(Parametres!$B$3,V$1:AG$1,0)-1)*IF(OR(C674="L",C674="S",C674="I"),-1,1),"")</f>
        <v/>
      </c>
      <c r="AW674" s="1030" t="e">
        <f t="shared" si="43"/>
        <v>#N/A</v>
      </c>
      <c r="AX674" s="1030" t="e">
        <f>INDEX(V674:AG674,1,MATCH(Parametres!$B$3,V$1:AG$1,0))*IF(OR(C674="L",C674="S",C674="I"),-1,1)</f>
        <v>#N/A</v>
      </c>
      <c r="AY674" s="598" t="s">
        <v>337</v>
      </c>
      <c r="AZ674" s="598" t="e">
        <f>+VLOOKUP($AJ674,Data_Validation!$A:$E,5,0)</f>
        <v>#N/A</v>
      </c>
    </row>
    <row r="675" spans="36:52" ht="15" customHeight="1">
      <c r="AJ675" s="1030">
        <f t="shared" si="44"/>
        <v>0</v>
      </c>
      <c r="AK675" s="1030">
        <f t="shared" si="44"/>
        <v>0</v>
      </c>
      <c r="AL675" s="1030" t="str">
        <f>IFERROR(INDEX(G675:R675,1,MATCH(Parametres!$B$3,G$1:R$1,0)-1)*IF(OR(F675="L",F675="S",F675="I"),-1,1),"")</f>
        <v/>
      </c>
      <c r="AM675" s="1030" t="e">
        <f t="shared" si="41"/>
        <v>#N/A</v>
      </c>
      <c r="AN675" s="1030" t="e">
        <f>INDEX(G675:R675,1,MATCH(Parametres!$B$3,G$1:R$1,0))*IF(OR(F675="L",F675="S",F675="I"),-1,1)</f>
        <v>#N/A</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t="str">
        <f>IFERROR(INDEX(V675:AG675,1,MATCH(Parametres!$B$3,V$1:AG$1,0)-1)*IF(OR(C675="L",C675="S",C675="I"),-1,1),"")</f>
        <v/>
      </c>
      <c r="AW675" s="1030" t="e">
        <f t="shared" si="43"/>
        <v>#N/A</v>
      </c>
      <c r="AX675" s="1030" t="e">
        <f>INDEX(V675:AG675,1,MATCH(Parametres!$B$3,V$1:AG$1,0))*IF(OR(C675="L",C675="S",C675="I"),-1,1)</f>
        <v>#N/A</v>
      </c>
      <c r="AY675" s="598" t="s">
        <v>337</v>
      </c>
      <c r="AZ675" s="598" t="e">
        <f>+VLOOKUP($AJ675,Data_Validation!$A:$E,5,0)</f>
        <v>#N/A</v>
      </c>
    </row>
    <row r="676" spans="36:52" ht="15" customHeight="1">
      <c r="AJ676" s="1030">
        <f t="shared" si="44"/>
        <v>0</v>
      </c>
      <c r="AK676" s="1030">
        <f t="shared" si="44"/>
        <v>0</v>
      </c>
      <c r="AL676" s="1030" t="str">
        <f>IFERROR(INDEX(G676:R676,1,MATCH(Parametres!$B$3,G$1:R$1,0)-1)*IF(OR(F676="L",F676="S",F676="I"),-1,1),"")</f>
        <v/>
      </c>
      <c r="AM676" s="1030" t="e">
        <f t="shared" si="41"/>
        <v>#N/A</v>
      </c>
      <c r="AN676" s="1030" t="e">
        <f>INDEX(G676:R676,1,MATCH(Parametres!$B$3,G$1:R$1,0))*IF(OR(F676="L",F676="S",F676="I"),-1,1)</f>
        <v>#N/A</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t="str">
        <f>IFERROR(INDEX(V676:AG676,1,MATCH(Parametres!$B$3,V$1:AG$1,0)-1)*IF(OR(C676="L",C676="S",C676="I"),-1,1),"")</f>
        <v/>
      </c>
      <c r="AW676" s="1030" t="e">
        <f t="shared" si="43"/>
        <v>#N/A</v>
      </c>
      <c r="AX676" s="1030" t="e">
        <f>INDEX(V676:AG676,1,MATCH(Parametres!$B$3,V$1:AG$1,0))*IF(OR(C676="L",C676="S",C676="I"),-1,1)</f>
        <v>#N/A</v>
      </c>
      <c r="AY676" s="598" t="s">
        <v>337</v>
      </c>
      <c r="AZ676" s="598" t="e">
        <f>+VLOOKUP($AJ676,Data_Validation!$A:$E,5,0)</f>
        <v>#N/A</v>
      </c>
    </row>
    <row r="677" spans="36:52" ht="15" customHeight="1">
      <c r="AJ677" s="1030">
        <f t="shared" si="44"/>
        <v>0</v>
      </c>
      <c r="AK677" s="1030">
        <f t="shared" si="44"/>
        <v>0</v>
      </c>
      <c r="AL677" s="1030" t="str">
        <f>IFERROR(INDEX(G677:R677,1,MATCH(Parametres!$B$3,G$1:R$1,0)-1)*IF(OR(F677="L",F677="S",F677="I"),-1,1),"")</f>
        <v/>
      </c>
      <c r="AM677" s="1030" t="e">
        <f t="shared" si="41"/>
        <v>#N/A</v>
      </c>
      <c r="AN677" s="1030" t="e">
        <f>INDEX(G677:R677,1,MATCH(Parametres!$B$3,G$1:R$1,0))*IF(OR(F677="L",F677="S",F677="I"),-1,1)</f>
        <v>#N/A</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t="str">
        <f>IFERROR(INDEX(V677:AG677,1,MATCH(Parametres!$B$3,V$1:AG$1,0)-1)*IF(OR(C677="L",C677="S",C677="I"),-1,1),"")</f>
        <v/>
      </c>
      <c r="AW677" s="1030" t="e">
        <f t="shared" si="43"/>
        <v>#N/A</v>
      </c>
      <c r="AX677" s="1030" t="e">
        <f>INDEX(V677:AG677,1,MATCH(Parametres!$B$3,V$1:AG$1,0))*IF(OR(C677="L",C677="S",C677="I"),-1,1)</f>
        <v>#N/A</v>
      </c>
      <c r="AY677" s="598" t="s">
        <v>337</v>
      </c>
      <c r="AZ677" s="598" t="e">
        <f>+VLOOKUP($AJ677,Data_Validation!$A:$E,5,0)</f>
        <v>#N/A</v>
      </c>
    </row>
    <row r="678" spans="36:52" ht="15" customHeight="1">
      <c r="AJ678" s="1030">
        <f t="shared" si="44"/>
        <v>0</v>
      </c>
      <c r="AK678" s="1030">
        <f t="shared" si="44"/>
        <v>0</v>
      </c>
      <c r="AL678" s="1030" t="str">
        <f>IFERROR(INDEX(G678:R678,1,MATCH(Parametres!$B$3,G$1:R$1,0)-1)*IF(OR(F678="L",F678="S",F678="I"),-1,1),"")</f>
        <v/>
      </c>
      <c r="AM678" s="1030" t="e">
        <f t="shared" si="41"/>
        <v>#N/A</v>
      </c>
      <c r="AN678" s="1030" t="e">
        <f>INDEX(G678:R678,1,MATCH(Parametres!$B$3,G$1:R$1,0))*IF(OR(F678="L",F678="S",F678="I"),-1,1)</f>
        <v>#N/A</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t="str">
        <f>IFERROR(INDEX(V678:AG678,1,MATCH(Parametres!$B$3,V$1:AG$1,0)-1)*IF(OR(C678="L",C678="S",C678="I"),-1,1),"")</f>
        <v/>
      </c>
      <c r="AW678" s="1030" t="e">
        <f t="shared" si="43"/>
        <v>#N/A</v>
      </c>
      <c r="AX678" s="1030" t="e">
        <f>INDEX(V678:AG678,1,MATCH(Parametres!$B$3,V$1:AG$1,0))*IF(OR(C678="L",C678="S",C678="I"),-1,1)</f>
        <v>#N/A</v>
      </c>
      <c r="AY678" s="598" t="s">
        <v>337</v>
      </c>
      <c r="AZ678" s="598" t="e">
        <f>+VLOOKUP($AJ678,Data_Validation!$A:$E,5,0)</f>
        <v>#N/A</v>
      </c>
    </row>
    <row r="679" spans="36:52" ht="15" customHeight="1">
      <c r="AJ679" s="1030">
        <f t="shared" si="44"/>
        <v>0</v>
      </c>
      <c r="AK679" s="1030">
        <f t="shared" si="44"/>
        <v>0</v>
      </c>
      <c r="AL679" s="1030" t="str">
        <f>IFERROR(INDEX(G679:R679,1,MATCH(Parametres!$B$3,G$1:R$1,0)-1)*IF(OR(F679="L",F679="S",F679="I"),-1,1),"")</f>
        <v/>
      </c>
      <c r="AM679" s="1030" t="e">
        <f t="shared" si="41"/>
        <v>#N/A</v>
      </c>
      <c r="AN679" s="1030" t="e">
        <f>INDEX(G679:R679,1,MATCH(Parametres!$B$3,G$1:R$1,0))*IF(OR(F679="L",F679="S",F679="I"),-1,1)</f>
        <v>#N/A</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t="str">
        <f>IFERROR(INDEX(V679:AG679,1,MATCH(Parametres!$B$3,V$1:AG$1,0)-1)*IF(OR(C679="L",C679="S",C679="I"),-1,1),"")</f>
        <v/>
      </c>
      <c r="AW679" s="1030" t="e">
        <f t="shared" si="43"/>
        <v>#N/A</v>
      </c>
      <c r="AX679" s="1030" t="e">
        <f>INDEX(V679:AG679,1,MATCH(Parametres!$B$3,V$1:AG$1,0))*IF(OR(C679="L",C679="S",C679="I"),-1,1)</f>
        <v>#N/A</v>
      </c>
      <c r="AY679" s="598" t="s">
        <v>337</v>
      </c>
      <c r="AZ679" s="598" t="e">
        <f>+VLOOKUP($AJ679,Data_Validation!$A:$E,5,0)</f>
        <v>#N/A</v>
      </c>
    </row>
    <row r="680" spans="36:52" ht="15" customHeight="1">
      <c r="AJ680" s="1030">
        <f t="shared" si="44"/>
        <v>0</v>
      </c>
      <c r="AK680" s="1030">
        <f t="shared" si="44"/>
        <v>0</v>
      </c>
      <c r="AL680" s="1030" t="str">
        <f>IFERROR(INDEX(G680:R680,1,MATCH(Parametres!$B$3,G$1:R$1,0)-1)*IF(OR(F680="L",F680="S",F680="I"),-1,1),"")</f>
        <v/>
      </c>
      <c r="AM680" s="1030" t="e">
        <f t="shared" si="41"/>
        <v>#N/A</v>
      </c>
      <c r="AN680" s="1030" t="e">
        <f>INDEX(G680:R680,1,MATCH(Parametres!$B$3,G$1:R$1,0))*IF(OR(F680="L",F680="S",F680="I"),-1,1)</f>
        <v>#N/A</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t="str">
        <f>IFERROR(INDEX(V680:AG680,1,MATCH(Parametres!$B$3,V$1:AG$1,0)-1)*IF(OR(C680="L",C680="S",C680="I"),-1,1),"")</f>
        <v/>
      </c>
      <c r="AW680" s="1030" t="e">
        <f t="shared" si="43"/>
        <v>#N/A</v>
      </c>
      <c r="AX680" s="1030" t="e">
        <f>INDEX(V680:AG680,1,MATCH(Parametres!$B$3,V$1:AG$1,0))*IF(OR(C680="L",C680="S",C680="I"),-1,1)</f>
        <v>#N/A</v>
      </c>
      <c r="AY680" s="598" t="s">
        <v>337</v>
      </c>
      <c r="AZ680" s="598" t="e">
        <f>+VLOOKUP($AJ680,Data_Validation!$A:$E,5,0)</f>
        <v>#N/A</v>
      </c>
    </row>
    <row r="681" spans="36:52" ht="15" customHeight="1">
      <c r="AJ681" s="1030">
        <f t="shared" si="44"/>
        <v>0</v>
      </c>
      <c r="AK681" s="1030">
        <f t="shared" si="44"/>
        <v>0</v>
      </c>
      <c r="AL681" s="1030" t="str">
        <f>IFERROR(INDEX(G681:R681,1,MATCH(Parametres!$B$3,G$1:R$1,0)-1)*IF(OR(F681="L",F681="S",F681="I"),-1,1),"")</f>
        <v/>
      </c>
      <c r="AM681" s="1030" t="e">
        <f t="shared" si="41"/>
        <v>#N/A</v>
      </c>
      <c r="AN681" s="1030" t="e">
        <f>INDEX(G681:R681,1,MATCH(Parametres!$B$3,G$1:R$1,0))*IF(OR(F681="L",F681="S",F681="I"),-1,1)</f>
        <v>#N/A</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t="str">
        <f>IFERROR(INDEX(V681:AG681,1,MATCH(Parametres!$B$3,V$1:AG$1,0)-1)*IF(OR(C681="L",C681="S",C681="I"),-1,1),"")</f>
        <v/>
      </c>
      <c r="AW681" s="1030" t="e">
        <f t="shared" si="43"/>
        <v>#N/A</v>
      </c>
      <c r="AX681" s="1030" t="e">
        <f>INDEX(V681:AG681,1,MATCH(Parametres!$B$3,V$1:AG$1,0))*IF(OR(C681="L",C681="S",C681="I"),-1,1)</f>
        <v>#N/A</v>
      </c>
      <c r="AY681" s="598" t="s">
        <v>337</v>
      </c>
      <c r="AZ681" s="598" t="e">
        <f>+VLOOKUP($AJ681,Data_Validation!$A:$E,5,0)</f>
        <v>#N/A</v>
      </c>
    </row>
    <row r="682" spans="36:52" ht="15" customHeight="1">
      <c r="AJ682" s="1030">
        <f t="shared" si="44"/>
        <v>0</v>
      </c>
      <c r="AK682" s="1030">
        <f t="shared" si="44"/>
        <v>0</v>
      </c>
      <c r="AL682" s="1030" t="str">
        <f>IFERROR(INDEX(G682:R682,1,MATCH(Parametres!$B$3,G$1:R$1,0)-1)*IF(OR(F682="L",F682="S",F682="I"),-1,1),"")</f>
        <v/>
      </c>
      <c r="AM682" s="1030" t="e">
        <f t="shared" si="41"/>
        <v>#N/A</v>
      </c>
      <c r="AN682" s="1030" t="e">
        <f>INDEX(G682:R682,1,MATCH(Parametres!$B$3,G$1:R$1,0))*IF(OR(F682="L",F682="S",F682="I"),-1,1)</f>
        <v>#N/A</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t="str">
        <f>IFERROR(INDEX(V682:AG682,1,MATCH(Parametres!$B$3,V$1:AG$1,0)-1)*IF(OR(C682="L",C682="S",C682="I"),-1,1),"")</f>
        <v/>
      </c>
      <c r="AW682" s="1030" t="e">
        <f t="shared" si="43"/>
        <v>#N/A</v>
      </c>
      <c r="AX682" s="1030" t="e">
        <f>INDEX(V682:AG682,1,MATCH(Parametres!$B$3,V$1:AG$1,0))*IF(OR(C682="L",C682="S",C682="I"),-1,1)</f>
        <v>#N/A</v>
      </c>
      <c r="AY682" s="598" t="s">
        <v>337</v>
      </c>
      <c r="AZ682" s="598" t="e">
        <f>+VLOOKUP($AJ682,Data_Validation!$A:$E,5,0)</f>
        <v>#N/A</v>
      </c>
    </row>
    <row r="683" spans="36:52" ht="15" customHeight="1">
      <c r="AJ683" s="1030">
        <f t="shared" si="44"/>
        <v>0</v>
      </c>
      <c r="AK683" s="1030">
        <f t="shared" si="44"/>
        <v>0</v>
      </c>
      <c r="AL683" s="1030" t="str">
        <f>IFERROR(INDEX(G683:R683,1,MATCH(Parametres!$B$3,G$1:R$1,0)-1)*IF(OR(F683="L",F683="S",F683="I"),-1,1),"")</f>
        <v/>
      </c>
      <c r="AM683" s="1030" t="e">
        <f t="shared" si="41"/>
        <v>#N/A</v>
      </c>
      <c r="AN683" s="1030" t="e">
        <f>INDEX(G683:R683,1,MATCH(Parametres!$B$3,G$1:R$1,0))*IF(OR(F683="L",F683="S",F683="I"),-1,1)</f>
        <v>#N/A</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t="str">
        <f>IFERROR(INDEX(V683:AG683,1,MATCH(Parametres!$B$3,V$1:AG$1,0)-1)*IF(OR(C683="L",C683="S",C683="I"),-1,1),"")</f>
        <v/>
      </c>
      <c r="AW683" s="1030" t="e">
        <f t="shared" si="43"/>
        <v>#N/A</v>
      </c>
      <c r="AX683" s="1030" t="e">
        <f>INDEX(V683:AG683,1,MATCH(Parametres!$B$3,V$1:AG$1,0))*IF(OR(C683="L",C683="S",C683="I"),-1,1)</f>
        <v>#N/A</v>
      </c>
      <c r="AY683" s="598" t="s">
        <v>337</v>
      </c>
      <c r="AZ683" s="598" t="e">
        <f>+VLOOKUP($AJ683,Data_Validation!$A:$E,5,0)</f>
        <v>#N/A</v>
      </c>
    </row>
    <row r="684" spans="36:52" ht="15" customHeight="1">
      <c r="AJ684" s="1030">
        <f t="shared" si="44"/>
        <v>0</v>
      </c>
      <c r="AK684" s="1030">
        <f t="shared" si="44"/>
        <v>0</v>
      </c>
      <c r="AL684" s="1030" t="str">
        <f>IFERROR(INDEX(G684:R684,1,MATCH(Parametres!$B$3,G$1:R$1,0)-1)*IF(OR(F684="L",F684="S",F684="I"),-1,1),"")</f>
        <v/>
      </c>
      <c r="AM684" s="1030" t="e">
        <f t="shared" si="41"/>
        <v>#N/A</v>
      </c>
      <c r="AN684" s="1030" t="e">
        <f>INDEX(G684:R684,1,MATCH(Parametres!$B$3,G$1:R$1,0))*IF(OR(F684="L",F684="S",F684="I"),-1,1)</f>
        <v>#N/A</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t="str">
        <f>IFERROR(INDEX(V684:AG684,1,MATCH(Parametres!$B$3,V$1:AG$1,0)-1)*IF(OR(C684="L",C684="S",C684="I"),-1,1),"")</f>
        <v/>
      </c>
      <c r="AW684" s="1030" t="e">
        <f t="shared" si="43"/>
        <v>#N/A</v>
      </c>
      <c r="AX684" s="1030" t="e">
        <f>INDEX(V684:AG684,1,MATCH(Parametres!$B$3,V$1:AG$1,0))*IF(OR(C684="L",C684="S",C684="I"),-1,1)</f>
        <v>#N/A</v>
      </c>
      <c r="AY684" s="598" t="s">
        <v>337</v>
      </c>
      <c r="AZ684" s="598" t="e">
        <f>+VLOOKUP($AJ684,Data_Validation!$A:$E,5,0)</f>
        <v>#N/A</v>
      </c>
    </row>
    <row r="685" spans="36:52" ht="15" customHeight="1">
      <c r="AJ685" s="1030">
        <f t="shared" si="44"/>
        <v>0</v>
      </c>
      <c r="AK685" s="1030">
        <f t="shared" si="44"/>
        <v>0</v>
      </c>
      <c r="AL685" s="1030" t="str">
        <f>IFERROR(INDEX(G685:R685,1,MATCH(Parametres!$B$3,G$1:R$1,0)-1)*IF(OR(F685="L",F685="S",F685="I"),-1,1),"")</f>
        <v/>
      </c>
      <c r="AM685" s="1030" t="e">
        <f t="shared" si="41"/>
        <v>#N/A</v>
      </c>
      <c r="AN685" s="1030" t="e">
        <f>INDEX(G685:R685,1,MATCH(Parametres!$B$3,G$1:R$1,0))*IF(OR(F685="L",F685="S",F685="I"),-1,1)</f>
        <v>#N/A</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t="str">
        <f>IFERROR(INDEX(V685:AG685,1,MATCH(Parametres!$B$3,V$1:AG$1,0)-1)*IF(OR(C685="L",C685="S",C685="I"),-1,1),"")</f>
        <v/>
      </c>
      <c r="AW685" s="1030" t="e">
        <f t="shared" si="43"/>
        <v>#N/A</v>
      </c>
      <c r="AX685" s="1030" t="e">
        <f>INDEX(V685:AG685,1,MATCH(Parametres!$B$3,V$1:AG$1,0))*IF(OR(C685="L",C685="S",C685="I"),-1,1)</f>
        <v>#N/A</v>
      </c>
      <c r="AY685" s="598" t="s">
        <v>337</v>
      </c>
      <c r="AZ685" s="598" t="e">
        <f>+VLOOKUP($AJ685,Data_Validation!$A:$E,5,0)</f>
        <v>#N/A</v>
      </c>
    </row>
    <row r="686" spans="36:52" ht="15" customHeight="1">
      <c r="AJ686" s="1030">
        <f t="shared" si="44"/>
        <v>0</v>
      </c>
      <c r="AK686" s="1030">
        <f t="shared" si="44"/>
        <v>0</v>
      </c>
      <c r="AL686" s="1030" t="str">
        <f>IFERROR(INDEX(G686:R686,1,MATCH(Parametres!$B$3,G$1:R$1,0)-1)*IF(OR(F686="L",F686="S",F686="I"),-1,1),"")</f>
        <v/>
      </c>
      <c r="AM686" s="1030" t="e">
        <f t="shared" si="41"/>
        <v>#N/A</v>
      </c>
      <c r="AN686" s="1030" t="e">
        <f>INDEX(G686:R686,1,MATCH(Parametres!$B$3,G$1:R$1,0))*IF(OR(F686="L",F686="S",F686="I"),-1,1)</f>
        <v>#N/A</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t="str">
        <f>IFERROR(INDEX(V686:AG686,1,MATCH(Parametres!$B$3,V$1:AG$1,0)-1)*IF(OR(C686="L",C686="S",C686="I"),-1,1),"")</f>
        <v/>
      </c>
      <c r="AW686" s="1030" t="e">
        <f t="shared" si="43"/>
        <v>#N/A</v>
      </c>
      <c r="AX686" s="1030" t="e">
        <f>INDEX(V686:AG686,1,MATCH(Parametres!$B$3,V$1:AG$1,0))*IF(OR(C686="L",C686="S",C686="I"),-1,1)</f>
        <v>#N/A</v>
      </c>
      <c r="AY686" s="598" t="s">
        <v>337</v>
      </c>
      <c r="AZ686" s="598" t="e">
        <f>+VLOOKUP($AJ686,Data_Validation!$A:$E,5,0)</f>
        <v>#N/A</v>
      </c>
    </row>
    <row r="687" spans="36:52" ht="15" customHeight="1">
      <c r="AJ687" s="1030">
        <f t="shared" si="44"/>
        <v>0</v>
      </c>
      <c r="AK687" s="1030">
        <f t="shared" si="44"/>
        <v>0</v>
      </c>
      <c r="AL687" s="1030" t="str">
        <f>IFERROR(INDEX(G687:R687,1,MATCH(Parametres!$B$3,G$1:R$1,0)-1)*IF(OR(F687="L",F687="S",F687="I"),-1,1),"")</f>
        <v/>
      </c>
      <c r="AM687" s="1030" t="e">
        <f t="shared" si="41"/>
        <v>#N/A</v>
      </c>
      <c r="AN687" s="1030" t="e">
        <f>INDEX(G687:R687,1,MATCH(Parametres!$B$3,G$1:R$1,0))*IF(OR(F687="L",F687="S",F687="I"),-1,1)</f>
        <v>#N/A</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t="str">
        <f>IFERROR(INDEX(V687:AG687,1,MATCH(Parametres!$B$3,V$1:AG$1,0)-1)*IF(OR(C687="L",C687="S",C687="I"),-1,1),"")</f>
        <v/>
      </c>
      <c r="AW687" s="1030" t="e">
        <f t="shared" si="43"/>
        <v>#N/A</v>
      </c>
      <c r="AX687" s="1030" t="e">
        <f>INDEX(V687:AG687,1,MATCH(Parametres!$B$3,V$1:AG$1,0))*IF(OR(C687="L",C687="S",C687="I"),-1,1)</f>
        <v>#N/A</v>
      </c>
      <c r="AY687" s="598" t="s">
        <v>337</v>
      </c>
      <c r="AZ687" s="598" t="e">
        <f>+VLOOKUP($AJ687,Data_Validation!$A:$E,5,0)</f>
        <v>#N/A</v>
      </c>
    </row>
    <row r="688" spans="36:52" ht="15" customHeight="1">
      <c r="AJ688" s="1030">
        <f t="shared" si="44"/>
        <v>0</v>
      </c>
      <c r="AK688" s="1030">
        <f t="shared" si="44"/>
        <v>0</v>
      </c>
      <c r="AL688" s="1030" t="str">
        <f>IFERROR(INDEX(G688:R688,1,MATCH(Parametres!$B$3,G$1:R$1,0)-1)*IF(OR(F688="L",F688="S",F688="I"),-1,1),"")</f>
        <v/>
      </c>
      <c r="AM688" s="1030" t="e">
        <f t="shared" si="41"/>
        <v>#N/A</v>
      </c>
      <c r="AN688" s="1030" t="e">
        <f>INDEX(G688:R688,1,MATCH(Parametres!$B$3,G$1:R$1,0))*IF(OR(F688="L",F688="S",F688="I"),-1,1)</f>
        <v>#N/A</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t="str">
        <f>IFERROR(INDEX(V688:AG688,1,MATCH(Parametres!$B$3,V$1:AG$1,0)-1)*IF(OR(C688="L",C688="S",C688="I"),-1,1),"")</f>
        <v/>
      </c>
      <c r="AW688" s="1030" t="e">
        <f t="shared" si="43"/>
        <v>#N/A</v>
      </c>
      <c r="AX688" s="1030" t="e">
        <f>INDEX(V688:AG688,1,MATCH(Parametres!$B$3,V$1:AG$1,0))*IF(OR(C688="L",C688="S",C688="I"),-1,1)</f>
        <v>#N/A</v>
      </c>
      <c r="AY688" s="598" t="s">
        <v>337</v>
      </c>
      <c r="AZ688" s="598" t="e">
        <f>+VLOOKUP($AJ688,Data_Validation!$A:$E,5,0)</f>
        <v>#N/A</v>
      </c>
    </row>
    <row r="689" spans="36:52" ht="15" customHeight="1">
      <c r="AJ689" s="1030">
        <f t="shared" si="44"/>
        <v>0</v>
      </c>
      <c r="AK689" s="1030">
        <f t="shared" si="44"/>
        <v>0</v>
      </c>
      <c r="AL689" s="1030" t="str">
        <f>IFERROR(INDEX(G689:R689,1,MATCH(Parametres!$B$3,G$1:R$1,0)-1)*IF(OR(F689="L",F689="S",F689="I"),-1,1),"")</f>
        <v/>
      </c>
      <c r="AM689" s="1030" t="e">
        <f t="shared" si="41"/>
        <v>#N/A</v>
      </c>
      <c r="AN689" s="1030" t="e">
        <f>INDEX(G689:R689,1,MATCH(Parametres!$B$3,G$1:R$1,0))*IF(OR(F689="L",F689="S",F689="I"),-1,1)</f>
        <v>#N/A</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t="str">
        <f>IFERROR(INDEX(V689:AG689,1,MATCH(Parametres!$B$3,V$1:AG$1,0)-1)*IF(OR(C689="L",C689="S",C689="I"),-1,1),"")</f>
        <v/>
      </c>
      <c r="AW689" s="1030" t="e">
        <f t="shared" si="43"/>
        <v>#N/A</v>
      </c>
      <c r="AX689" s="1030" t="e">
        <f>INDEX(V689:AG689,1,MATCH(Parametres!$B$3,V$1:AG$1,0))*IF(OR(C689="L",C689="S",C689="I"),-1,1)</f>
        <v>#N/A</v>
      </c>
      <c r="AY689" s="598" t="s">
        <v>337</v>
      </c>
      <c r="AZ689" s="598" t="e">
        <f>+VLOOKUP($AJ689,Data_Validation!$A:$E,5,0)</f>
        <v>#N/A</v>
      </c>
    </row>
    <row r="690" spans="36:52" ht="15" customHeight="1">
      <c r="AJ690" s="1030">
        <f t="shared" si="44"/>
        <v>0</v>
      </c>
      <c r="AK690" s="1030">
        <f t="shared" si="44"/>
        <v>0</v>
      </c>
      <c r="AL690" s="1030" t="str">
        <f>IFERROR(INDEX(G690:R690,1,MATCH(Parametres!$B$3,G$1:R$1,0)-1)*IF(OR(F690="L",F690="S",F690="I"),-1,1),"")</f>
        <v/>
      </c>
      <c r="AM690" s="1030" t="e">
        <f t="shared" si="41"/>
        <v>#N/A</v>
      </c>
      <c r="AN690" s="1030" t="e">
        <f>INDEX(G690:R690,1,MATCH(Parametres!$B$3,G$1:R$1,0))*IF(OR(F690="L",F690="S",F690="I"),-1,1)</f>
        <v>#N/A</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t="str">
        <f>IFERROR(INDEX(V690:AG690,1,MATCH(Parametres!$B$3,V$1:AG$1,0)-1)*IF(OR(C690="L",C690="S",C690="I"),-1,1),"")</f>
        <v/>
      </c>
      <c r="AW690" s="1030" t="e">
        <f t="shared" si="43"/>
        <v>#N/A</v>
      </c>
      <c r="AX690" s="1030" t="e">
        <f>INDEX(V690:AG690,1,MATCH(Parametres!$B$3,V$1:AG$1,0))*IF(OR(C690="L",C690="S",C690="I"),-1,1)</f>
        <v>#N/A</v>
      </c>
      <c r="AY690" s="598" t="s">
        <v>337</v>
      </c>
      <c r="AZ690" s="598" t="e">
        <f>+VLOOKUP($AJ690,Data_Validation!$A:$E,5,0)</f>
        <v>#N/A</v>
      </c>
    </row>
    <row r="691" spans="36:52" ht="15" customHeight="1">
      <c r="AJ691" s="1030">
        <f t="shared" si="44"/>
        <v>0</v>
      </c>
      <c r="AK691" s="1030">
        <f t="shared" si="44"/>
        <v>0</v>
      </c>
      <c r="AL691" s="1030" t="str">
        <f>IFERROR(INDEX(G691:R691,1,MATCH(Parametres!$B$3,G$1:R$1,0)-1)*IF(OR(F691="L",F691="S",F691="I"),-1,1),"")</f>
        <v/>
      </c>
      <c r="AM691" s="1030" t="e">
        <f t="shared" si="41"/>
        <v>#N/A</v>
      </c>
      <c r="AN691" s="1030" t="e">
        <f>INDEX(G691:R691,1,MATCH(Parametres!$B$3,G$1:R$1,0))*IF(OR(F691="L",F691="S",F691="I"),-1,1)</f>
        <v>#N/A</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t="str">
        <f>IFERROR(INDEX(V691:AG691,1,MATCH(Parametres!$B$3,V$1:AG$1,0)-1)*IF(OR(C691="L",C691="S",C691="I"),-1,1),"")</f>
        <v/>
      </c>
      <c r="AW691" s="1030" t="e">
        <f t="shared" si="43"/>
        <v>#N/A</v>
      </c>
      <c r="AX691" s="1030" t="e">
        <f>INDEX(V691:AG691,1,MATCH(Parametres!$B$3,V$1:AG$1,0))*IF(OR(C691="L",C691="S",C691="I"),-1,1)</f>
        <v>#N/A</v>
      </c>
      <c r="AY691" s="598" t="s">
        <v>337</v>
      </c>
      <c r="AZ691" s="598" t="e">
        <f>+VLOOKUP($AJ691,Data_Validation!$A:$E,5,0)</f>
        <v>#N/A</v>
      </c>
    </row>
    <row r="692" spans="36:52" ht="15" customHeight="1">
      <c r="AJ692" s="1030">
        <f t="shared" si="44"/>
        <v>0</v>
      </c>
      <c r="AK692" s="1030">
        <f t="shared" si="44"/>
        <v>0</v>
      </c>
      <c r="AL692" s="1030" t="str">
        <f>IFERROR(INDEX(G692:R692,1,MATCH(Parametres!$B$3,G$1:R$1,0)-1)*IF(OR(F692="L",F692="S",F692="I"),-1,1),"")</f>
        <v/>
      </c>
      <c r="AM692" s="1030" t="e">
        <f t="shared" si="41"/>
        <v>#N/A</v>
      </c>
      <c r="AN692" s="1030" t="e">
        <f>INDEX(G692:R692,1,MATCH(Parametres!$B$3,G$1:R$1,0))*IF(OR(F692="L",F692="S",F692="I"),-1,1)</f>
        <v>#N/A</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t="str">
        <f>IFERROR(INDEX(V692:AG692,1,MATCH(Parametres!$B$3,V$1:AG$1,0)-1)*IF(OR(C692="L",C692="S",C692="I"),-1,1),"")</f>
        <v/>
      </c>
      <c r="AW692" s="1030" t="e">
        <f t="shared" si="43"/>
        <v>#N/A</v>
      </c>
      <c r="AX692" s="1030" t="e">
        <f>INDEX(V692:AG692,1,MATCH(Parametres!$B$3,V$1:AG$1,0))*IF(OR(C692="L",C692="S",C692="I"),-1,1)</f>
        <v>#N/A</v>
      </c>
      <c r="AY692" s="598" t="s">
        <v>337</v>
      </c>
      <c r="AZ692" s="598" t="e">
        <f>+VLOOKUP($AJ692,Data_Validation!$A:$E,5,0)</f>
        <v>#N/A</v>
      </c>
    </row>
    <row r="693" spans="36:52" ht="15" customHeight="1">
      <c r="AJ693" s="1030">
        <f t="shared" si="44"/>
        <v>0</v>
      </c>
      <c r="AK693" s="1030">
        <f t="shared" si="44"/>
        <v>0</v>
      </c>
      <c r="AL693" s="1030" t="str">
        <f>IFERROR(INDEX(G693:R693,1,MATCH(Parametres!$B$3,G$1:R$1,0)-1)*IF(OR(F693="L",F693="S",F693="I"),-1,1),"")</f>
        <v/>
      </c>
      <c r="AM693" s="1030" t="e">
        <f t="shared" si="41"/>
        <v>#N/A</v>
      </c>
      <c r="AN693" s="1030" t="e">
        <f>INDEX(G693:R693,1,MATCH(Parametres!$B$3,G$1:R$1,0))*IF(OR(F693="L",F693="S",F693="I"),-1,1)</f>
        <v>#N/A</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t="str">
        <f>IFERROR(INDEX(V693:AG693,1,MATCH(Parametres!$B$3,V$1:AG$1,0)-1)*IF(OR(C693="L",C693="S",C693="I"),-1,1),"")</f>
        <v/>
      </c>
      <c r="AW693" s="1030" t="e">
        <f t="shared" si="43"/>
        <v>#N/A</v>
      </c>
      <c r="AX693" s="1030" t="e">
        <f>INDEX(V693:AG693,1,MATCH(Parametres!$B$3,V$1:AG$1,0))*IF(OR(C693="L",C693="S",C693="I"),-1,1)</f>
        <v>#N/A</v>
      </c>
      <c r="AY693" s="598" t="s">
        <v>337</v>
      </c>
      <c r="AZ693" s="598" t="e">
        <f>+VLOOKUP($AJ693,Data_Validation!$A:$E,5,0)</f>
        <v>#N/A</v>
      </c>
    </row>
    <row r="694" spans="36:52" ht="15" customHeight="1">
      <c r="AJ694" s="1030">
        <f t="shared" si="44"/>
        <v>0</v>
      </c>
      <c r="AK694" s="1030">
        <f t="shared" si="44"/>
        <v>0</v>
      </c>
      <c r="AL694" s="1030" t="str">
        <f>IFERROR(INDEX(G694:R694,1,MATCH(Parametres!$B$3,G$1:R$1,0)-1)*IF(OR(F694="L",F694="S",F694="I"),-1,1),"")</f>
        <v/>
      </c>
      <c r="AM694" s="1030" t="e">
        <f t="shared" si="41"/>
        <v>#N/A</v>
      </c>
      <c r="AN694" s="1030" t="e">
        <f>INDEX(G694:R694,1,MATCH(Parametres!$B$3,G$1:R$1,0))*IF(OR(F694="L",F694="S",F694="I"),-1,1)</f>
        <v>#N/A</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t="str">
        <f>IFERROR(INDEX(V694:AG694,1,MATCH(Parametres!$B$3,V$1:AG$1,0)-1)*IF(OR(C694="L",C694="S",C694="I"),-1,1),"")</f>
        <v/>
      </c>
      <c r="AW694" s="1030" t="e">
        <f t="shared" si="43"/>
        <v>#N/A</v>
      </c>
      <c r="AX694" s="1030" t="e">
        <f>INDEX(V694:AG694,1,MATCH(Parametres!$B$3,V$1:AG$1,0))*IF(OR(C694="L",C694="S",C694="I"),-1,1)</f>
        <v>#N/A</v>
      </c>
      <c r="AY694" s="598" t="s">
        <v>337</v>
      </c>
      <c r="AZ694" s="598" t="e">
        <f>+VLOOKUP($AJ694,Data_Validation!$A:$E,5,0)</f>
        <v>#N/A</v>
      </c>
    </row>
    <row r="695" spans="36:52" ht="15" customHeight="1">
      <c r="AJ695" s="1030">
        <f t="shared" si="44"/>
        <v>0</v>
      </c>
      <c r="AK695" s="1030">
        <f t="shared" si="44"/>
        <v>0</v>
      </c>
      <c r="AL695" s="1030" t="str">
        <f>IFERROR(INDEX(G695:R695,1,MATCH(Parametres!$B$3,G$1:R$1,0)-1)*IF(OR(F695="L",F695="S",F695="I"),-1,1),"")</f>
        <v/>
      </c>
      <c r="AM695" s="1030" t="e">
        <f t="shared" si="41"/>
        <v>#N/A</v>
      </c>
      <c r="AN695" s="1030" t="e">
        <f>INDEX(G695:R695,1,MATCH(Parametres!$B$3,G$1:R$1,0))*IF(OR(F695="L",F695="S",F695="I"),-1,1)</f>
        <v>#N/A</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t="str">
        <f>IFERROR(INDEX(V695:AG695,1,MATCH(Parametres!$B$3,V$1:AG$1,0)-1)*IF(OR(C695="L",C695="S",C695="I"),-1,1),"")</f>
        <v/>
      </c>
      <c r="AW695" s="1030" t="e">
        <f t="shared" si="43"/>
        <v>#N/A</v>
      </c>
      <c r="AX695" s="1030" t="e">
        <f>INDEX(V695:AG695,1,MATCH(Parametres!$B$3,V$1:AG$1,0))*IF(OR(C695="L",C695="S",C695="I"),-1,1)</f>
        <v>#N/A</v>
      </c>
      <c r="AY695" s="598" t="s">
        <v>337</v>
      </c>
      <c r="AZ695" s="598" t="e">
        <f>+VLOOKUP($AJ695,Data_Validation!$A:$E,5,0)</f>
        <v>#N/A</v>
      </c>
    </row>
    <row r="696" spans="36:52" ht="15" customHeight="1">
      <c r="AJ696" s="1030">
        <f t="shared" si="44"/>
        <v>0</v>
      </c>
      <c r="AK696" s="1030">
        <f t="shared" si="44"/>
        <v>0</v>
      </c>
      <c r="AL696" s="1030" t="str">
        <f>IFERROR(INDEX(G696:R696,1,MATCH(Parametres!$B$3,G$1:R$1,0)-1)*IF(OR(F696="L",F696="S",F696="I"),-1,1),"")</f>
        <v/>
      </c>
      <c r="AM696" s="1030" t="e">
        <f t="shared" si="41"/>
        <v>#N/A</v>
      </c>
      <c r="AN696" s="1030" t="e">
        <f>INDEX(G696:R696,1,MATCH(Parametres!$B$3,G$1:R$1,0))*IF(OR(F696="L",F696="S",F696="I"),-1,1)</f>
        <v>#N/A</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t="str">
        <f>IFERROR(INDEX(V696:AG696,1,MATCH(Parametres!$B$3,V$1:AG$1,0)-1)*IF(OR(C696="L",C696="S",C696="I"),-1,1),"")</f>
        <v/>
      </c>
      <c r="AW696" s="1030" t="e">
        <f t="shared" si="43"/>
        <v>#N/A</v>
      </c>
      <c r="AX696" s="1030" t="e">
        <f>INDEX(V696:AG696,1,MATCH(Parametres!$B$3,V$1:AG$1,0))*IF(OR(C696="L",C696="S",C696="I"),-1,1)</f>
        <v>#N/A</v>
      </c>
      <c r="AY696" s="598" t="s">
        <v>337</v>
      </c>
      <c r="AZ696" s="598" t="e">
        <f>+VLOOKUP($AJ696,Data_Validation!$A:$E,5,0)</f>
        <v>#N/A</v>
      </c>
    </row>
    <row r="697" spans="36:52" ht="15" customHeight="1">
      <c r="AJ697" s="1030">
        <f t="shared" si="44"/>
        <v>0</v>
      </c>
      <c r="AK697" s="1030">
        <f t="shared" si="44"/>
        <v>0</v>
      </c>
      <c r="AL697" s="1030" t="str">
        <f>IFERROR(INDEX(G697:R697,1,MATCH(Parametres!$B$3,G$1:R$1,0)-1)*IF(OR(F697="L",F697="S",F697="I"),-1,1),"")</f>
        <v/>
      </c>
      <c r="AM697" s="1030" t="e">
        <f t="shared" si="41"/>
        <v>#N/A</v>
      </c>
      <c r="AN697" s="1030" t="e">
        <f>INDEX(G697:R697,1,MATCH(Parametres!$B$3,G$1:R$1,0))*IF(OR(F697="L",F697="S",F697="I"),-1,1)</f>
        <v>#N/A</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t="str">
        <f>IFERROR(INDEX(V697:AG697,1,MATCH(Parametres!$B$3,V$1:AG$1,0)-1)*IF(OR(C697="L",C697="S",C697="I"),-1,1),"")</f>
        <v/>
      </c>
      <c r="AW697" s="1030" t="e">
        <f t="shared" si="43"/>
        <v>#N/A</v>
      </c>
      <c r="AX697" s="1030" t="e">
        <f>INDEX(V697:AG697,1,MATCH(Parametres!$B$3,V$1:AG$1,0))*IF(OR(C697="L",C697="S",C697="I"),-1,1)</f>
        <v>#N/A</v>
      </c>
      <c r="AY697" s="598" t="s">
        <v>337</v>
      </c>
      <c r="AZ697" s="598" t="e">
        <f>+VLOOKUP($AJ697,Data_Validation!$A:$E,5,0)</f>
        <v>#N/A</v>
      </c>
    </row>
    <row r="698" spans="36:52" ht="15" customHeight="1">
      <c r="AJ698" s="1030">
        <f t="shared" si="44"/>
        <v>0</v>
      </c>
      <c r="AK698" s="1030">
        <f t="shared" si="44"/>
        <v>0</v>
      </c>
      <c r="AL698" s="1030" t="str">
        <f>IFERROR(INDEX(G698:R698,1,MATCH(Parametres!$B$3,G$1:R$1,0)-1)*IF(OR(F698="L",F698="S",F698="I"),-1,1),"")</f>
        <v/>
      </c>
      <c r="AM698" s="1030" t="e">
        <f t="shared" si="41"/>
        <v>#N/A</v>
      </c>
      <c r="AN698" s="1030" t="e">
        <f>INDEX(G698:R698,1,MATCH(Parametres!$B$3,G$1:R$1,0))*IF(OR(F698="L",F698="S",F698="I"),-1,1)</f>
        <v>#N/A</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t="str">
        <f>IFERROR(INDEX(V698:AG698,1,MATCH(Parametres!$B$3,V$1:AG$1,0)-1)*IF(OR(C698="L",C698="S",C698="I"),-1,1),"")</f>
        <v/>
      </c>
      <c r="AW698" s="1030" t="e">
        <f t="shared" si="43"/>
        <v>#N/A</v>
      </c>
      <c r="AX698" s="1030" t="e">
        <f>INDEX(V698:AG698,1,MATCH(Parametres!$B$3,V$1:AG$1,0))*IF(OR(C698="L",C698="S",C698="I"),-1,1)</f>
        <v>#N/A</v>
      </c>
      <c r="AY698" s="598" t="s">
        <v>337</v>
      </c>
      <c r="AZ698" s="598" t="e">
        <f>+VLOOKUP($AJ698,Data_Validation!$A:$E,5,0)</f>
        <v>#N/A</v>
      </c>
    </row>
    <row r="699" spans="36:52" ht="15" customHeight="1">
      <c r="AJ699" s="1030">
        <f t="shared" si="44"/>
        <v>0</v>
      </c>
      <c r="AK699" s="1030">
        <f t="shared" si="44"/>
        <v>0</v>
      </c>
      <c r="AL699" s="1030" t="str">
        <f>IFERROR(INDEX(G699:R699,1,MATCH(Parametres!$B$3,G$1:R$1,0)-1)*IF(OR(F699="L",F699="S",F699="I"),-1,1),"")</f>
        <v/>
      </c>
      <c r="AM699" s="1030" t="e">
        <f t="shared" si="41"/>
        <v>#N/A</v>
      </c>
      <c r="AN699" s="1030" t="e">
        <f>INDEX(G699:R699,1,MATCH(Parametres!$B$3,G$1:R$1,0))*IF(OR(F699="L",F699="S",F699="I"),-1,1)</f>
        <v>#N/A</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t="str">
        <f>IFERROR(INDEX(V699:AG699,1,MATCH(Parametres!$B$3,V$1:AG$1,0)-1)*IF(OR(C699="L",C699="S",C699="I"),-1,1),"")</f>
        <v/>
      </c>
      <c r="AW699" s="1030" t="e">
        <f t="shared" si="43"/>
        <v>#N/A</v>
      </c>
      <c r="AX699" s="1030" t="e">
        <f>INDEX(V699:AG699,1,MATCH(Parametres!$B$3,V$1:AG$1,0))*IF(OR(C699="L",C699="S",C699="I"),-1,1)</f>
        <v>#N/A</v>
      </c>
      <c r="AY699" s="598" t="s">
        <v>337</v>
      </c>
      <c r="AZ699" s="598" t="e">
        <f>+VLOOKUP($AJ699,Data_Validation!$A:$E,5,0)</f>
        <v>#N/A</v>
      </c>
    </row>
    <row r="700" spans="36:52" ht="15" customHeight="1">
      <c r="AJ700" s="1030">
        <f t="shared" si="44"/>
        <v>0</v>
      </c>
      <c r="AK700" s="1030">
        <f t="shared" si="44"/>
        <v>0</v>
      </c>
      <c r="AL700" s="1030" t="str">
        <f>IFERROR(INDEX(G700:R700,1,MATCH(Parametres!$B$3,G$1:R$1,0)-1)*IF(OR(F700="L",F700="S",F700="I"),-1,1),"")</f>
        <v/>
      </c>
      <c r="AM700" s="1030" t="e">
        <f t="shared" si="41"/>
        <v>#N/A</v>
      </c>
      <c r="AN700" s="1030" t="e">
        <f>INDEX(G700:R700,1,MATCH(Parametres!$B$3,G$1:R$1,0))*IF(OR(F700="L",F700="S",F700="I"),-1,1)</f>
        <v>#N/A</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t="str">
        <f>IFERROR(INDEX(V700:AG700,1,MATCH(Parametres!$B$3,V$1:AG$1,0)-1)*IF(OR(C700="L",C700="S",C700="I"),-1,1),"")</f>
        <v/>
      </c>
      <c r="AW700" s="1030" t="e">
        <f t="shared" si="43"/>
        <v>#N/A</v>
      </c>
      <c r="AX700" s="1030" t="e">
        <f>INDEX(V700:AG700,1,MATCH(Parametres!$B$3,V$1:AG$1,0))*IF(OR(C700="L",C700="S",C700="I"),-1,1)</f>
        <v>#N/A</v>
      </c>
      <c r="AY700" s="598" t="s">
        <v>337</v>
      </c>
      <c r="AZ700" s="598" t="e">
        <f>+VLOOKUP($AJ700,Data_Validation!$A:$E,5,0)</f>
        <v>#N/A</v>
      </c>
    </row>
    <row r="701" spans="36:52" ht="15" customHeight="1">
      <c r="AJ701" s="1030">
        <f t="shared" si="44"/>
        <v>0</v>
      </c>
      <c r="AK701" s="1030">
        <f t="shared" si="44"/>
        <v>0</v>
      </c>
      <c r="AL701" s="1030" t="str">
        <f>IFERROR(INDEX(G701:R701,1,MATCH(Parametres!$B$3,G$1:R$1,0)-1)*IF(OR(F701="L",F701="S",F701="I"),-1,1),"")</f>
        <v/>
      </c>
      <c r="AM701" s="1030" t="e">
        <f t="shared" si="41"/>
        <v>#N/A</v>
      </c>
      <c r="AN701" s="1030" t="e">
        <f>INDEX(G701:R701,1,MATCH(Parametres!$B$3,G$1:R$1,0))*IF(OR(F701="L",F701="S",F701="I"),-1,1)</f>
        <v>#N/A</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t="str">
        <f>IFERROR(INDEX(V701:AG701,1,MATCH(Parametres!$B$3,V$1:AG$1,0)-1)*IF(OR(C701="L",C701="S",C701="I"),-1,1),"")</f>
        <v/>
      </c>
      <c r="AW701" s="1030" t="e">
        <f t="shared" si="43"/>
        <v>#N/A</v>
      </c>
      <c r="AX701" s="1030" t="e">
        <f>INDEX(V701:AG701,1,MATCH(Parametres!$B$3,V$1:AG$1,0))*IF(OR(C701="L",C701="S",C701="I"),-1,1)</f>
        <v>#N/A</v>
      </c>
      <c r="AY701" s="598" t="s">
        <v>337</v>
      </c>
      <c r="AZ701" s="598" t="e">
        <f>+VLOOKUP($AJ701,Data_Validation!$A:$E,5,0)</f>
        <v>#N/A</v>
      </c>
    </row>
    <row r="702" spans="36:52" ht="15" customHeight="1">
      <c r="AJ702" s="1030">
        <f t="shared" si="44"/>
        <v>0</v>
      </c>
      <c r="AK702" s="1030">
        <f t="shared" si="44"/>
        <v>0</v>
      </c>
      <c r="AL702" s="1030" t="str">
        <f>IFERROR(INDEX(G702:R702,1,MATCH(Parametres!$B$3,G$1:R$1,0)-1)*IF(OR(F702="L",F702="S",F702="I"),-1,1),"")</f>
        <v/>
      </c>
      <c r="AM702" s="1030" t="e">
        <f t="shared" si="41"/>
        <v>#N/A</v>
      </c>
      <c r="AN702" s="1030" t="e">
        <f>INDEX(G702:R702,1,MATCH(Parametres!$B$3,G$1:R$1,0))*IF(OR(F702="L",F702="S",F702="I"),-1,1)</f>
        <v>#N/A</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t="str">
        <f>IFERROR(INDEX(V702:AG702,1,MATCH(Parametres!$B$3,V$1:AG$1,0)-1)*IF(OR(C702="L",C702="S",C702="I"),-1,1),"")</f>
        <v/>
      </c>
      <c r="AW702" s="1030" t="e">
        <f t="shared" si="43"/>
        <v>#N/A</v>
      </c>
      <c r="AX702" s="1030" t="e">
        <f>INDEX(V702:AG702,1,MATCH(Parametres!$B$3,V$1:AG$1,0))*IF(OR(C702="L",C702="S",C702="I"),-1,1)</f>
        <v>#N/A</v>
      </c>
      <c r="AY702" s="598" t="s">
        <v>337</v>
      </c>
      <c r="AZ702" s="598" t="e">
        <f>+VLOOKUP($AJ702,Data_Validation!$A:$E,5,0)</f>
        <v>#N/A</v>
      </c>
    </row>
    <row r="703" spans="36:52" ht="15" customHeight="1">
      <c r="AJ703" s="1030">
        <f t="shared" si="44"/>
        <v>0</v>
      </c>
      <c r="AK703" s="1030">
        <f t="shared" si="44"/>
        <v>0</v>
      </c>
      <c r="AL703" s="1030" t="str">
        <f>IFERROR(INDEX(G703:R703,1,MATCH(Parametres!$B$3,G$1:R$1,0)-1)*IF(OR(F703="L",F703="S",F703="I"),-1,1),"")</f>
        <v/>
      </c>
      <c r="AM703" s="1030" t="e">
        <f t="shared" si="41"/>
        <v>#N/A</v>
      </c>
      <c r="AN703" s="1030" t="e">
        <f>INDEX(G703:R703,1,MATCH(Parametres!$B$3,G$1:R$1,0))*IF(OR(F703="L",F703="S",F703="I"),-1,1)</f>
        <v>#N/A</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t="str">
        <f>IFERROR(INDEX(V703:AG703,1,MATCH(Parametres!$B$3,V$1:AG$1,0)-1)*IF(OR(C703="L",C703="S",C703="I"),-1,1),"")</f>
        <v/>
      </c>
      <c r="AW703" s="1030" t="e">
        <f t="shared" si="43"/>
        <v>#N/A</v>
      </c>
      <c r="AX703" s="1030" t="e">
        <f>INDEX(V703:AG703,1,MATCH(Parametres!$B$3,V$1:AG$1,0))*IF(OR(C703="L",C703="S",C703="I"),-1,1)</f>
        <v>#N/A</v>
      </c>
      <c r="AY703" s="598" t="s">
        <v>337</v>
      </c>
      <c r="AZ703" s="598" t="e">
        <f>+VLOOKUP($AJ703,Data_Validation!$A:$E,5,0)</f>
        <v>#N/A</v>
      </c>
    </row>
    <row r="704" spans="36:52" ht="15" customHeight="1">
      <c r="AJ704" s="1030">
        <f t="shared" si="44"/>
        <v>0</v>
      </c>
      <c r="AK704" s="1030">
        <f t="shared" si="44"/>
        <v>0</v>
      </c>
      <c r="AL704" s="1030" t="str">
        <f>IFERROR(INDEX(G704:R704,1,MATCH(Parametres!$B$3,G$1:R$1,0)-1)*IF(OR(F704="L",F704="S",F704="I"),-1,1),"")</f>
        <v/>
      </c>
      <c r="AM704" s="1030" t="e">
        <f t="shared" si="41"/>
        <v>#N/A</v>
      </c>
      <c r="AN704" s="1030" t="e">
        <f>INDEX(G704:R704,1,MATCH(Parametres!$B$3,G$1:R$1,0))*IF(OR(F704="L",F704="S",F704="I"),-1,1)</f>
        <v>#N/A</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t="str">
        <f>IFERROR(INDEX(V704:AG704,1,MATCH(Parametres!$B$3,V$1:AG$1,0)-1)*IF(OR(C704="L",C704="S",C704="I"),-1,1),"")</f>
        <v/>
      </c>
      <c r="AW704" s="1030" t="e">
        <f t="shared" si="43"/>
        <v>#N/A</v>
      </c>
      <c r="AX704" s="1030" t="e">
        <f>INDEX(V704:AG704,1,MATCH(Parametres!$B$3,V$1:AG$1,0))*IF(OR(C704="L",C704="S",C704="I"),-1,1)</f>
        <v>#N/A</v>
      </c>
      <c r="AY704" s="598" t="s">
        <v>337</v>
      </c>
      <c r="AZ704" s="598" t="e">
        <f>+VLOOKUP($AJ704,Data_Validation!$A:$E,5,0)</f>
        <v>#N/A</v>
      </c>
    </row>
    <row r="705" spans="36:52" ht="15" customHeight="1">
      <c r="AJ705" s="1030">
        <f t="shared" si="44"/>
        <v>0</v>
      </c>
      <c r="AK705" s="1030">
        <f t="shared" si="44"/>
        <v>0</v>
      </c>
      <c r="AL705" s="1030" t="str">
        <f>IFERROR(INDEX(G705:R705,1,MATCH(Parametres!$B$3,G$1:R$1,0)-1)*IF(OR(F705="L",F705="S",F705="I"),-1,1),"")</f>
        <v/>
      </c>
      <c r="AM705" s="1030" t="e">
        <f t="shared" si="41"/>
        <v>#N/A</v>
      </c>
      <c r="AN705" s="1030" t="e">
        <f>INDEX(G705:R705,1,MATCH(Parametres!$B$3,G$1:R$1,0))*IF(OR(F705="L",F705="S",F705="I"),-1,1)</f>
        <v>#N/A</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t="str">
        <f>IFERROR(INDEX(V705:AG705,1,MATCH(Parametres!$B$3,V$1:AG$1,0)-1)*IF(OR(C705="L",C705="S",C705="I"),-1,1),"")</f>
        <v/>
      </c>
      <c r="AW705" s="1030" t="e">
        <f t="shared" si="43"/>
        <v>#N/A</v>
      </c>
      <c r="AX705" s="1030" t="e">
        <f>INDEX(V705:AG705,1,MATCH(Parametres!$B$3,V$1:AG$1,0))*IF(OR(C705="L",C705="S",C705="I"),-1,1)</f>
        <v>#N/A</v>
      </c>
      <c r="AY705" s="598" t="s">
        <v>337</v>
      </c>
      <c r="AZ705" s="598" t="e">
        <f>+VLOOKUP($AJ705,Data_Validation!$A:$E,5,0)</f>
        <v>#N/A</v>
      </c>
    </row>
    <row r="706" spans="36:52" ht="15" customHeight="1">
      <c r="AJ706" s="1030">
        <f t="shared" si="44"/>
        <v>0</v>
      </c>
      <c r="AK706" s="1030">
        <f t="shared" si="44"/>
        <v>0</v>
      </c>
      <c r="AL706" s="1030" t="str">
        <f>IFERROR(INDEX(G706:R706,1,MATCH(Parametres!$B$3,G$1:R$1,0)-1)*IF(OR(F706="L",F706="S",F706="I"),-1,1),"")</f>
        <v/>
      </c>
      <c r="AM706" s="1030" t="e">
        <f t="shared" si="41"/>
        <v>#N/A</v>
      </c>
      <c r="AN706" s="1030" t="e">
        <f>INDEX(G706:R706,1,MATCH(Parametres!$B$3,G$1:R$1,0))*IF(OR(F706="L",F706="S",F706="I"),-1,1)</f>
        <v>#N/A</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t="str">
        <f>IFERROR(INDEX(V706:AG706,1,MATCH(Parametres!$B$3,V$1:AG$1,0)-1)*IF(OR(C706="L",C706="S",C706="I"),-1,1),"")</f>
        <v/>
      </c>
      <c r="AW706" s="1030" t="e">
        <f t="shared" si="43"/>
        <v>#N/A</v>
      </c>
      <c r="AX706" s="1030" t="e">
        <f>INDEX(V706:AG706,1,MATCH(Parametres!$B$3,V$1:AG$1,0))*IF(OR(C706="L",C706="S",C706="I"),-1,1)</f>
        <v>#N/A</v>
      </c>
      <c r="AY706" s="598" t="s">
        <v>337</v>
      </c>
      <c r="AZ706" s="598" t="e">
        <f>+VLOOKUP($AJ706,Data_Validation!$A:$E,5,0)</f>
        <v>#N/A</v>
      </c>
    </row>
    <row r="707" spans="36:52" ht="15" customHeight="1">
      <c r="AJ707" s="1030">
        <f t="shared" si="44"/>
        <v>0</v>
      </c>
      <c r="AK707" s="1030">
        <f t="shared" si="44"/>
        <v>0</v>
      </c>
      <c r="AL707" s="1030" t="str">
        <f>IFERROR(INDEX(G707:R707,1,MATCH(Parametres!$B$3,G$1:R$1,0)-1)*IF(OR(F707="L",F707="S",F707="I"),-1,1),"")</f>
        <v/>
      </c>
      <c r="AM707" s="1030" t="e">
        <f t="shared" si="41"/>
        <v>#N/A</v>
      </c>
      <c r="AN707" s="1030" t="e">
        <f>INDEX(G707:R707,1,MATCH(Parametres!$B$3,G$1:R$1,0))*IF(OR(F707="L",F707="S",F707="I"),-1,1)</f>
        <v>#N/A</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t="str">
        <f>IFERROR(INDEX(V707:AG707,1,MATCH(Parametres!$B$3,V$1:AG$1,0)-1)*IF(OR(C707="L",C707="S",C707="I"),-1,1),"")</f>
        <v/>
      </c>
      <c r="AW707" s="1030" t="e">
        <f t="shared" si="43"/>
        <v>#N/A</v>
      </c>
      <c r="AX707" s="1030" t="e">
        <f>INDEX(V707:AG707,1,MATCH(Parametres!$B$3,V$1:AG$1,0))*IF(OR(C707="L",C707="S",C707="I"),-1,1)</f>
        <v>#N/A</v>
      </c>
      <c r="AY707" s="598" t="s">
        <v>337</v>
      </c>
      <c r="AZ707" s="598" t="e">
        <f>+VLOOKUP($AJ707,Data_Validation!$A:$E,5,0)</f>
        <v>#N/A</v>
      </c>
    </row>
    <row r="708" spans="36:52" ht="15" customHeight="1">
      <c r="AJ708" s="1030">
        <f t="shared" si="44"/>
        <v>0</v>
      </c>
      <c r="AK708" s="1030">
        <f t="shared" si="44"/>
        <v>0</v>
      </c>
      <c r="AL708" s="1030" t="str">
        <f>IFERROR(INDEX(G708:R708,1,MATCH(Parametres!$B$3,G$1:R$1,0)-1)*IF(OR(F708="L",F708="S",F708="I"),-1,1),"")</f>
        <v/>
      </c>
      <c r="AM708" s="1030" t="e">
        <f t="shared" ref="AM708:AM771" si="45">AN708-N(AL708)</f>
        <v>#N/A</v>
      </c>
      <c r="AN708" s="1030" t="e">
        <f>INDEX(G708:R708,1,MATCH(Parametres!$B$3,G$1:R$1,0))*IF(OR(F708="L",F708="S",F708="I"),-1,1)</f>
        <v>#N/A</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t="str">
        <f>IFERROR(INDEX(V708:AG708,1,MATCH(Parametres!$B$3,V$1:AG$1,0)-1)*IF(OR(C708="L",C708="S",C708="I"),-1,1),"")</f>
        <v/>
      </c>
      <c r="AW708" s="1030" t="e">
        <f t="shared" ref="AW708:AW771" si="47">AX708-AV708</f>
        <v>#N/A</v>
      </c>
      <c r="AX708" s="1030" t="e">
        <f>INDEX(V708:AG708,1,MATCH(Parametres!$B$3,V$1:AG$1,0))*IF(OR(C708="L",C708="S",C708="I"),-1,1)</f>
        <v>#N/A</v>
      </c>
      <c r="AY708" s="598" t="s">
        <v>337</v>
      </c>
      <c r="AZ708" s="598" t="e">
        <f>+VLOOKUP($AJ708,Data_Validation!$A:$E,5,0)</f>
        <v>#N/A</v>
      </c>
    </row>
    <row r="709" spans="36:52" ht="15" customHeight="1">
      <c r="AJ709" s="1030">
        <f t="shared" si="44"/>
        <v>0</v>
      </c>
      <c r="AK709" s="1030">
        <f t="shared" si="44"/>
        <v>0</v>
      </c>
      <c r="AL709" s="1030" t="str">
        <f>IFERROR(INDEX(G709:R709,1,MATCH(Parametres!$B$3,G$1:R$1,0)-1)*IF(OR(F709="L",F709="S",F709="I"),-1,1),"")</f>
        <v/>
      </c>
      <c r="AM709" s="1030" t="e">
        <f t="shared" si="45"/>
        <v>#N/A</v>
      </c>
      <c r="AN709" s="1030" t="e">
        <f>INDEX(G709:R709,1,MATCH(Parametres!$B$3,G$1:R$1,0))*IF(OR(F709="L",F709="S",F709="I"),-1,1)</f>
        <v>#N/A</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t="str">
        <f>IFERROR(INDEX(V709:AG709,1,MATCH(Parametres!$B$3,V$1:AG$1,0)-1)*IF(OR(C709="L",C709="S",C709="I"),-1,1),"")</f>
        <v/>
      </c>
      <c r="AW709" s="1030" t="e">
        <f t="shared" si="47"/>
        <v>#N/A</v>
      </c>
      <c r="AX709" s="1030" t="e">
        <f>INDEX(V709:AG709,1,MATCH(Parametres!$B$3,V$1:AG$1,0))*IF(OR(C709="L",C709="S",C709="I"),-1,1)</f>
        <v>#N/A</v>
      </c>
      <c r="AY709" s="598" t="s">
        <v>337</v>
      </c>
      <c r="AZ709" s="598" t="e">
        <f>+VLOOKUP($AJ709,Data_Validation!$A:$E,5,0)</f>
        <v>#N/A</v>
      </c>
    </row>
    <row r="710" spans="36:52" ht="15" customHeight="1">
      <c r="AJ710" s="1030">
        <f t="shared" si="44"/>
        <v>0</v>
      </c>
      <c r="AK710" s="1030">
        <f t="shared" si="44"/>
        <v>0</v>
      </c>
      <c r="AL710" s="1030" t="str">
        <f>IFERROR(INDEX(G710:R710,1,MATCH(Parametres!$B$3,G$1:R$1,0)-1)*IF(OR(F710="L",F710="S",F710="I"),-1,1),"")</f>
        <v/>
      </c>
      <c r="AM710" s="1030" t="e">
        <f t="shared" si="45"/>
        <v>#N/A</v>
      </c>
      <c r="AN710" s="1030" t="e">
        <f>INDEX(G710:R710,1,MATCH(Parametres!$B$3,G$1:R$1,0))*IF(OR(F710="L",F710="S",F710="I"),-1,1)</f>
        <v>#N/A</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t="str">
        <f>IFERROR(INDEX(V710:AG710,1,MATCH(Parametres!$B$3,V$1:AG$1,0)-1)*IF(OR(C710="L",C710="S",C710="I"),-1,1),"")</f>
        <v/>
      </c>
      <c r="AW710" s="1030" t="e">
        <f t="shared" si="47"/>
        <v>#N/A</v>
      </c>
      <c r="AX710" s="1030" t="e">
        <f>INDEX(V710:AG710,1,MATCH(Parametres!$B$3,V$1:AG$1,0))*IF(OR(C710="L",C710="S",C710="I"),-1,1)</f>
        <v>#N/A</v>
      </c>
      <c r="AY710" s="598" t="s">
        <v>337</v>
      </c>
      <c r="AZ710" s="598" t="e">
        <f>+VLOOKUP($AJ710,Data_Validation!$A:$E,5,0)</f>
        <v>#N/A</v>
      </c>
    </row>
    <row r="711" spans="36:52" ht="15" customHeight="1">
      <c r="AJ711" s="1030">
        <f t="shared" si="44"/>
        <v>0</v>
      </c>
      <c r="AK711" s="1030">
        <f t="shared" si="44"/>
        <v>0</v>
      </c>
      <c r="AL711" s="1030" t="str">
        <f>IFERROR(INDEX(G711:R711,1,MATCH(Parametres!$B$3,G$1:R$1,0)-1)*IF(OR(F711="L",F711="S",F711="I"),-1,1),"")</f>
        <v/>
      </c>
      <c r="AM711" s="1030" t="e">
        <f t="shared" si="45"/>
        <v>#N/A</v>
      </c>
      <c r="AN711" s="1030" t="e">
        <f>INDEX(G711:R711,1,MATCH(Parametres!$B$3,G$1:R$1,0))*IF(OR(F711="L",F711="S",F711="I"),-1,1)</f>
        <v>#N/A</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t="str">
        <f>IFERROR(INDEX(V711:AG711,1,MATCH(Parametres!$B$3,V$1:AG$1,0)-1)*IF(OR(C711="L",C711="S",C711="I"),-1,1),"")</f>
        <v/>
      </c>
      <c r="AW711" s="1030" t="e">
        <f t="shared" si="47"/>
        <v>#N/A</v>
      </c>
      <c r="AX711" s="1030" t="e">
        <f>INDEX(V711:AG711,1,MATCH(Parametres!$B$3,V$1:AG$1,0))*IF(OR(C711="L",C711="S",C711="I"),-1,1)</f>
        <v>#N/A</v>
      </c>
      <c r="AY711" s="598" t="s">
        <v>337</v>
      </c>
      <c r="AZ711" s="598" t="e">
        <f>+VLOOKUP($AJ711,Data_Validation!$A:$E,5,0)</f>
        <v>#N/A</v>
      </c>
    </row>
    <row r="712" spans="36:52" ht="15" customHeight="1">
      <c r="AJ712" s="1030">
        <f t="shared" si="44"/>
        <v>0</v>
      </c>
      <c r="AK712" s="1030">
        <f t="shared" si="44"/>
        <v>0</v>
      </c>
      <c r="AL712" s="1030" t="str">
        <f>IFERROR(INDEX(G712:R712,1,MATCH(Parametres!$B$3,G$1:R$1,0)-1)*IF(OR(F712="L",F712="S",F712="I"),-1,1),"")</f>
        <v/>
      </c>
      <c r="AM712" s="1030" t="e">
        <f t="shared" si="45"/>
        <v>#N/A</v>
      </c>
      <c r="AN712" s="1030" t="e">
        <f>INDEX(G712:R712,1,MATCH(Parametres!$B$3,G$1:R$1,0))*IF(OR(F712="L",F712="S",F712="I"),-1,1)</f>
        <v>#N/A</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t="str">
        <f>IFERROR(INDEX(V712:AG712,1,MATCH(Parametres!$B$3,V$1:AG$1,0)-1)*IF(OR(C712="L",C712="S",C712="I"),-1,1),"")</f>
        <v/>
      </c>
      <c r="AW712" s="1030" t="e">
        <f t="shared" si="47"/>
        <v>#N/A</v>
      </c>
      <c r="AX712" s="1030" t="e">
        <f>INDEX(V712:AG712,1,MATCH(Parametres!$B$3,V$1:AG$1,0))*IF(OR(C712="L",C712="S",C712="I"),-1,1)</f>
        <v>#N/A</v>
      </c>
      <c r="AY712" s="598" t="s">
        <v>337</v>
      </c>
      <c r="AZ712" s="598" t="e">
        <f>+VLOOKUP($AJ712,Data_Validation!$A:$E,5,0)</f>
        <v>#N/A</v>
      </c>
    </row>
    <row r="713" spans="36:52" ht="15" customHeight="1">
      <c r="AJ713" s="1030">
        <f t="shared" si="44"/>
        <v>0</v>
      </c>
      <c r="AK713" s="1030">
        <f t="shared" si="44"/>
        <v>0</v>
      </c>
      <c r="AL713" s="1030" t="str">
        <f>IFERROR(INDEX(G713:R713,1,MATCH(Parametres!$B$3,G$1:R$1,0)-1)*IF(OR(F713="L",F713="S",F713="I"),-1,1),"")</f>
        <v/>
      </c>
      <c r="AM713" s="1030" t="e">
        <f t="shared" si="45"/>
        <v>#N/A</v>
      </c>
      <c r="AN713" s="1030" t="e">
        <f>INDEX(G713:R713,1,MATCH(Parametres!$B$3,G$1:R$1,0))*IF(OR(F713="L",F713="S",F713="I"),-1,1)</f>
        <v>#N/A</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t="str">
        <f>IFERROR(INDEX(V713:AG713,1,MATCH(Parametres!$B$3,V$1:AG$1,0)-1)*IF(OR(C713="L",C713="S",C713="I"),-1,1),"")</f>
        <v/>
      </c>
      <c r="AW713" s="1030" t="e">
        <f t="shared" si="47"/>
        <v>#N/A</v>
      </c>
      <c r="AX713" s="1030" t="e">
        <f>INDEX(V713:AG713,1,MATCH(Parametres!$B$3,V$1:AG$1,0))*IF(OR(C713="L",C713="S",C713="I"),-1,1)</f>
        <v>#N/A</v>
      </c>
      <c r="AY713" s="598" t="s">
        <v>337</v>
      </c>
      <c r="AZ713" s="598" t="e">
        <f>+VLOOKUP($AJ713,Data_Validation!$A:$E,5,0)</f>
        <v>#N/A</v>
      </c>
    </row>
    <row r="714" spans="36:52" ht="15" customHeight="1">
      <c r="AJ714" s="1030">
        <f t="shared" si="44"/>
        <v>0</v>
      </c>
      <c r="AK714" s="1030">
        <f t="shared" si="44"/>
        <v>0</v>
      </c>
      <c r="AL714" s="1030" t="str">
        <f>IFERROR(INDEX(G714:R714,1,MATCH(Parametres!$B$3,G$1:R$1,0)-1)*IF(OR(F714="L",F714="S",F714="I"),-1,1),"")</f>
        <v/>
      </c>
      <c r="AM714" s="1030" t="e">
        <f t="shared" si="45"/>
        <v>#N/A</v>
      </c>
      <c r="AN714" s="1030" t="e">
        <f>INDEX(G714:R714,1,MATCH(Parametres!$B$3,G$1:R$1,0))*IF(OR(F714="L",F714="S",F714="I"),-1,1)</f>
        <v>#N/A</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t="str">
        <f>IFERROR(INDEX(V714:AG714,1,MATCH(Parametres!$B$3,V$1:AG$1,0)-1)*IF(OR(C714="L",C714="S",C714="I"),-1,1),"")</f>
        <v/>
      </c>
      <c r="AW714" s="1030" t="e">
        <f t="shared" si="47"/>
        <v>#N/A</v>
      </c>
      <c r="AX714" s="1030" t="e">
        <f>INDEX(V714:AG714,1,MATCH(Parametres!$B$3,V$1:AG$1,0))*IF(OR(C714="L",C714="S",C714="I"),-1,1)</f>
        <v>#N/A</v>
      </c>
      <c r="AY714" s="598" t="s">
        <v>337</v>
      </c>
      <c r="AZ714" s="598" t="e">
        <f>+VLOOKUP($AJ714,Data_Validation!$A:$E,5,0)</f>
        <v>#N/A</v>
      </c>
    </row>
    <row r="715" spans="36:52" ht="15" customHeight="1">
      <c r="AJ715" s="1030">
        <f t="shared" si="44"/>
        <v>0</v>
      </c>
      <c r="AK715" s="1030">
        <f t="shared" si="44"/>
        <v>0</v>
      </c>
      <c r="AL715" s="1030" t="str">
        <f>IFERROR(INDEX(G715:R715,1,MATCH(Parametres!$B$3,G$1:R$1,0)-1)*IF(OR(F715="L",F715="S",F715="I"),-1,1),"")</f>
        <v/>
      </c>
      <c r="AM715" s="1030" t="e">
        <f t="shared" si="45"/>
        <v>#N/A</v>
      </c>
      <c r="AN715" s="1030" t="e">
        <f>INDEX(G715:R715,1,MATCH(Parametres!$B$3,G$1:R$1,0))*IF(OR(F715="L",F715="S",F715="I"),-1,1)</f>
        <v>#N/A</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t="str">
        <f>IFERROR(INDEX(V715:AG715,1,MATCH(Parametres!$B$3,V$1:AG$1,0)-1)*IF(OR(C715="L",C715="S",C715="I"),-1,1),"")</f>
        <v/>
      </c>
      <c r="AW715" s="1030" t="e">
        <f t="shared" si="47"/>
        <v>#N/A</v>
      </c>
      <c r="AX715" s="1030" t="e">
        <f>INDEX(V715:AG715,1,MATCH(Parametres!$B$3,V$1:AG$1,0))*IF(OR(C715="L",C715="S",C715="I"),-1,1)</f>
        <v>#N/A</v>
      </c>
      <c r="AY715" s="598" t="s">
        <v>337</v>
      </c>
      <c r="AZ715" s="598" t="e">
        <f>+VLOOKUP($AJ715,Data_Validation!$A:$E,5,0)</f>
        <v>#N/A</v>
      </c>
    </row>
    <row r="716" spans="36:52" ht="15" customHeight="1">
      <c r="AJ716" s="1030">
        <f t="shared" si="44"/>
        <v>0</v>
      </c>
      <c r="AK716" s="1030">
        <f t="shared" si="44"/>
        <v>0</v>
      </c>
      <c r="AL716" s="1030" t="str">
        <f>IFERROR(INDEX(G716:R716,1,MATCH(Parametres!$B$3,G$1:R$1,0)-1)*IF(OR(F716="L",F716="S",F716="I"),-1,1),"")</f>
        <v/>
      </c>
      <c r="AM716" s="1030" t="e">
        <f t="shared" si="45"/>
        <v>#N/A</v>
      </c>
      <c r="AN716" s="1030" t="e">
        <f>INDEX(G716:R716,1,MATCH(Parametres!$B$3,G$1:R$1,0))*IF(OR(F716="L",F716="S",F716="I"),-1,1)</f>
        <v>#N/A</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t="str">
        <f>IFERROR(INDEX(V716:AG716,1,MATCH(Parametres!$B$3,V$1:AG$1,0)-1)*IF(OR(C716="L",C716="S",C716="I"),-1,1),"")</f>
        <v/>
      </c>
      <c r="AW716" s="1030" t="e">
        <f t="shared" si="47"/>
        <v>#N/A</v>
      </c>
      <c r="AX716" s="1030" t="e">
        <f>INDEX(V716:AG716,1,MATCH(Parametres!$B$3,V$1:AG$1,0))*IF(OR(C716="L",C716="S",C716="I"),-1,1)</f>
        <v>#N/A</v>
      </c>
      <c r="AY716" s="598" t="s">
        <v>337</v>
      </c>
      <c r="AZ716" s="598" t="e">
        <f>+VLOOKUP($AJ716,Data_Validation!$A:$E,5,0)</f>
        <v>#N/A</v>
      </c>
    </row>
    <row r="717" spans="36:52" ht="15" customHeight="1">
      <c r="AJ717" s="1030">
        <f t="shared" si="44"/>
        <v>0</v>
      </c>
      <c r="AK717" s="1030">
        <f t="shared" si="44"/>
        <v>0</v>
      </c>
      <c r="AL717" s="1030" t="str">
        <f>IFERROR(INDEX(G717:R717,1,MATCH(Parametres!$B$3,G$1:R$1,0)-1)*IF(OR(F717="L",F717="S",F717="I"),-1,1),"")</f>
        <v/>
      </c>
      <c r="AM717" s="1030" t="e">
        <f t="shared" si="45"/>
        <v>#N/A</v>
      </c>
      <c r="AN717" s="1030" t="e">
        <f>INDEX(G717:R717,1,MATCH(Parametres!$B$3,G$1:R$1,0))*IF(OR(F717="L",F717="S",F717="I"),-1,1)</f>
        <v>#N/A</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t="str">
        <f>IFERROR(INDEX(V717:AG717,1,MATCH(Parametres!$B$3,V$1:AG$1,0)-1)*IF(OR(C717="L",C717="S",C717="I"),-1,1),"")</f>
        <v/>
      </c>
      <c r="AW717" s="1030" t="e">
        <f t="shared" si="47"/>
        <v>#N/A</v>
      </c>
      <c r="AX717" s="1030" t="e">
        <f>INDEX(V717:AG717,1,MATCH(Parametres!$B$3,V$1:AG$1,0))*IF(OR(C717="L",C717="S",C717="I"),-1,1)</f>
        <v>#N/A</v>
      </c>
      <c r="AY717" s="598" t="s">
        <v>337</v>
      </c>
      <c r="AZ717" s="598" t="e">
        <f>+VLOOKUP($AJ717,Data_Validation!$A:$E,5,0)</f>
        <v>#N/A</v>
      </c>
    </row>
    <row r="718" spans="36:52" ht="15" customHeight="1">
      <c r="AJ718" s="1030">
        <f t="shared" si="44"/>
        <v>0</v>
      </c>
      <c r="AK718" s="1030">
        <f t="shared" si="44"/>
        <v>0</v>
      </c>
      <c r="AL718" s="1030" t="str">
        <f>IFERROR(INDEX(G718:R718,1,MATCH(Parametres!$B$3,G$1:R$1,0)-1)*IF(OR(F718="L",F718="S",F718="I"),-1,1),"")</f>
        <v/>
      </c>
      <c r="AM718" s="1030" t="e">
        <f t="shared" si="45"/>
        <v>#N/A</v>
      </c>
      <c r="AN718" s="1030" t="e">
        <f>INDEX(G718:R718,1,MATCH(Parametres!$B$3,G$1:R$1,0))*IF(OR(F718="L",F718="S",F718="I"),-1,1)</f>
        <v>#N/A</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t="str">
        <f>IFERROR(INDEX(V718:AG718,1,MATCH(Parametres!$B$3,V$1:AG$1,0)-1)*IF(OR(C718="L",C718="S",C718="I"),-1,1),"")</f>
        <v/>
      </c>
      <c r="AW718" s="1030" t="e">
        <f t="shared" si="47"/>
        <v>#N/A</v>
      </c>
      <c r="AX718" s="1030" t="e">
        <f>INDEX(V718:AG718,1,MATCH(Parametres!$B$3,V$1:AG$1,0))*IF(OR(C718="L",C718="S",C718="I"),-1,1)</f>
        <v>#N/A</v>
      </c>
      <c r="AY718" s="598" t="s">
        <v>337</v>
      </c>
      <c r="AZ718" s="598" t="e">
        <f>+VLOOKUP($AJ718,Data_Validation!$A:$E,5,0)</f>
        <v>#N/A</v>
      </c>
    </row>
    <row r="719" spans="36:52" ht="15" customHeight="1">
      <c r="AJ719" s="1030">
        <f t="shared" si="44"/>
        <v>0</v>
      </c>
      <c r="AK719" s="1030">
        <f t="shared" si="44"/>
        <v>0</v>
      </c>
      <c r="AL719" s="1030" t="str">
        <f>IFERROR(INDEX(G719:R719,1,MATCH(Parametres!$B$3,G$1:R$1,0)-1)*IF(OR(F719="L",F719="S",F719="I"),-1,1),"")</f>
        <v/>
      </c>
      <c r="AM719" s="1030" t="e">
        <f t="shared" si="45"/>
        <v>#N/A</v>
      </c>
      <c r="AN719" s="1030" t="e">
        <f>INDEX(G719:R719,1,MATCH(Parametres!$B$3,G$1:R$1,0))*IF(OR(F719="L",F719="S",F719="I"),-1,1)</f>
        <v>#N/A</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t="str">
        <f>IFERROR(INDEX(V719:AG719,1,MATCH(Parametres!$B$3,V$1:AG$1,0)-1)*IF(OR(C719="L",C719="S",C719="I"),-1,1),"")</f>
        <v/>
      </c>
      <c r="AW719" s="1030" t="e">
        <f t="shared" si="47"/>
        <v>#N/A</v>
      </c>
      <c r="AX719" s="1030" t="e">
        <f>INDEX(V719:AG719,1,MATCH(Parametres!$B$3,V$1:AG$1,0))*IF(OR(C719="L",C719="S",C719="I"),-1,1)</f>
        <v>#N/A</v>
      </c>
      <c r="AY719" s="598" t="s">
        <v>337</v>
      </c>
      <c r="AZ719" s="598" t="e">
        <f>+VLOOKUP($AJ719,Data_Validation!$A:$E,5,0)</f>
        <v>#N/A</v>
      </c>
    </row>
    <row r="720" spans="36:52" ht="15" customHeight="1">
      <c r="AJ720" s="1030">
        <f t="shared" si="44"/>
        <v>0</v>
      </c>
      <c r="AK720" s="1030">
        <f t="shared" si="44"/>
        <v>0</v>
      </c>
      <c r="AL720" s="1030" t="str">
        <f>IFERROR(INDEX(G720:R720,1,MATCH(Parametres!$B$3,G$1:R$1,0)-1)*IF(OR(F720="L",F720="S",F720="I"),-1,1),"")</f>
        <v/>
      </c>
      <c r="AM720" s="1030" t="e">
        <f t="shared" si="45"/>
        <v>#N/A</v>
      </c>
      <c r="AN720" s="1030" t="e">
        <f>INDEX(G720:R720,1,MATCH(Parametres!$B$3,G$1:R$1,0))*IF(OR(F720="L",F720="S",F720="I"),-1,1)</f>
        <v>#N/A</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t="str">
        <f>IFERROR(INDEX(V720:AG720,1,MATCH(Parametres!$B$3,V$1:AG$1,0)-1)*IF(OR(C720="L",C720="S",C720="I"),-1,1),"")</f>
        <v/>
      </c>
      <c r="AW720" s="1030" t="e">
        <f t="shared" si="47"/>
        <v>#N/A</v>
      </c>
      <c r="AX720" s="1030" t="e">
        <f>INDEX(V720:AG720,1,MATCH(Parametres!$B$3,V$1:AG$1,0))*IF(OR(C720="L",C720="S",C720="I"),-1,1)</f>
        <v>#N/A</v>
      </c>
      <c r="AY720" s="598" t="s">
        <v>337</v>
      </c>
      <c r="AZ720" s="598" t="e">
        <f>+VLOOKUP($AJ720,Data_Validation!$A:$E,5,0)</f>
        <v>#N/A</v>
      </c>
    </row>
    <row r="721" spans="36:52" ht="15" customHeight="1">
      <c r="AJ721" s="1030">
        <f t="shared" si="44"/>
        <v>0</v>
      </c>
      <c r="AK721" s="1030">
        <f t="shared" si="44"/>
        <v>0</v>
      </c>
      <c r="AL721" s="1030" t="str">
        <f>IFERROR(INDEX(G721:R721,1,MATCH(Parametres!$B$3,G$1:R$1,0)-1)*IF(OR(F721="L",F721="S",F721="I"),-1,1),"")</f>
        <v/>
      </c>
      <c r="AM721" s="1030" t="e">
        <f t="shared" si="45"/>
        <v>#N/A</v>
      </c>
      <c r="AN721" s="1030" t="e">
        <f>INDEX(G721:R721,1,MATCH(Parametres!$B$3,G$1:R$1,0))*IF(OR(F721="L",F721="S",F721="I"),-1,1)</f>
        <v>#N/A</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t="str">
        <f>IFERROR(INDEX(V721:AG721,1,MATCH(Parametres!$B$3,V$1:AG$1,0)-1)*IF(OR(C721="L",C721="S",C721="I"),-1,1),"")</f>
        <v/>
      </c>
      <c r="AW721" s="1030" t="e">
        <f t="shared" si="47"/>
        <v>#N/A</v>
      </c>
      <c r="AX721" s="1030" t="e">
        <f>INDEX(V721:AG721,1,MATCH(Parametres!$B$3,V$1:AG$1,0))*IF(OR(C721="L",C721="S",C721="I"),-1,1)</f>
        <v>#N/A</v>
      </c>
      <c r="AY721" s="598" t="s">
        <v>337</v>
      </c>
      <c r="AZ721" s="598" t="e">
        <f>+VLOOKUP($AJ721,Data_Validation!$A:$E,5,0)</f>
        <v>#N/A</v>
      </c>
    </row>
    <row r="722" spans="36:52" ht="15" customHeight="1">
      <c r="AJ722" s="1030">
        <f t="shared" si="44"/>
        <v>0</v>
      </c>
      <c r="AK722" s="1030">
        <f t="shared" si="44"/>
        <v>0</v>
      </c>
      <c r="AL722" s="1030" t="str">
        <f>IFERROR(INDEX(G722:R722,1,MATCH(Parametres!$B$3,G$1:R$1,0)-1)*IF(OR(F722="L",F722="S",F722="I"),-1,1),"")</f>
        <v/>
      </c>
      <c r="AM722" s="1030" t="e">
        <f t="shared" si="45"/>
        <v>#N/A</v>
      </c>
      <c r="AN722" s="1030" t="e">
        <f>INDEX(G722:R722,1,MATCH(Parametres!$B$3,G$1:R$1,0))*IF(OR(F722="L",F722="S",F722="I"),-1,1)</f>
        <v>#N/A</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t="str">
        <f>IFERROR(INDEX(V722:AG722,1,MATCH(Parametres!$B$3,V$1:AG$1,0)-1)*IF(OR(C722="L",C722="S",C722="I"),-1,1),"")</f>
        <v/>
      </c>
      <c r="AW722" s="1030" t="e">
        <f t="shared" si="47"/>
        <v>#N/A</v>
      </c>
      <c r="AX722" s="1030" t="e">
        <f>INDEX(V722:AG722,1,MATCH(Parametres!$B$3,V$1:AG$1,0))*IF(OR(C722="L",C722="S",C722="I"),-1,1)</f>
        <v>#N/A</v>
      </c>
      <c r="AY722" s="598" t="s">
        <v>337</v>
      </c>
      <c r="AZ722" s="598" t="e">
        <f>+VLOOKUP($AJ722,Data_Validation!$A:$E,5,0)</f>
        <v>#N/A</v>
      </c>
    </row>
    <row r="723" spans="36:52" ht="15" customHeight="1">
      <c r="AJ723" s="1030">
        <f t="shared" si="44"/>
        <v>0</v>
      </c>
      <c r="AK723" s="1030">
        <f t="shared" si="44"/>
        <v>0</v>
      </c>
      <c r="AL723" s="1030" t="str">
        <f>IFERROR(INDEX(G723:R723,1,MATCH(Parametres!$B$3,G$1:R$1,0)-1)*IF(OR(F723="L",F723="S",F723="I"),-1,1),"")</f>
        <v/>
      </c>
      <c r="AM723" s="1030" t="e">
        <f t="shared" si="45"/>
        <v>#N/A</v>
      </c>
      <c r="AN723" s="1030" t="e">
        <f>INDEX(G723:R723,1,MATCH(Parametres!$B$3,G$1:R$1,0))*IF(OR(F723="L",F723="S",F723="I"),-1,1)</f>
        <v>#N/A</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t="str">
        <f>IFERROR(INDEX(V723:AG723,1,MATCH(Parametres!$B$3,V$1:AG$1,0)-1)*IF(OR(C723="L",C723="S",C723="I"),-1,1),"")</f>
        <v/>
      </c>
      <c r="AW723" s="1030" t="e">
        <f t="shared" si="47"/>
        <v>#N/A</v>
      </c>
      <c r="AX723" s="1030" t="e">
        <f>INDEX(V723:AG723,1,MATCH(Parametres!$B$3,V$1:AG$1,0))*IF(OR(C723="L",C723="S",C723="I"),-1,1)</f>
        <v>#N/A</v>
      </c>
      <c r="AY723" s="598" t="s">
        <v>337</v>
      </c>
      <c r="AZ723" s="598" t="e">
        <f>+VLOOKUP($AJ723,Data_Validation!$A:$E,5,0)</f>
        <v>#N/A</v>
      </c>
    </row>
    <row r="724" spans="36:52" ht="15" customHeight="1">
      <c r="AJ724" s="1030">
        <f t="shared" ref="AJ724:AK787" si="48">C724</f>
        <v>0</v>
      </c>
      <c r="AK724" s="1030">
        <f t="shared" si="48"/>
        <v>0</v>
      </c>
      <c r="AL724" s="1030" t="str">
        <f>IFERROR(INDEX(G724:R724,1,MATCH(Parametres!$B$3,G$1:R$1,0)-1)*IF(OR(F724="L",F724="S",F724="I"),-1,1),"")</f>
        <v/>
      </c>
      <c r="AM724" s="1030" t="e">
        <f t="shared" si="45"/>
        <v>#N/A</v>
      </c>
      <c r="AN724" s="1030" t="e">
        <f>INDEX(G724:R724,1,MATCH(Parametres!$B$3,G$1:R$1,0))*IF(OR(F724="L",F724="S",F724="I"),-1,1)</f>
        <v>#N/A</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t="str">
        <f>IFERROR(INDEX(V724:AG724,1,MATCH(Parametres!$B$3,V$1:AG$1,0)-1)*IF(OR(C724="L",C724="S",C724="I"),-1,1),"")</f>
        <v/>
      </c>
      <c r="AW724" s="1030" t="e">
        <f t="shared" si="47"/>
        <v>#N/A</v>
      </c>
      <c r="AX724" s="1030" t="e">
        <f>INDEX(V724:AG724,1,MATCH(Parametres!$B$3,V$1:AG$1,0))*IF(OR(C724="L",C724="S",C724="I"),-1,1)</f>
        <v>#N/A</v>
      </c>
      <c r="AY724" s="598" t="s">
        <v>337</v>
      </c>
      <c r="AZ724" s="598" t="e">
        <f>+VLOOKUP($AJ724,Data_Validation!$A:$E,5,0)</f>
        <v>#N/A</v>
      </c>
    </row>
    <row r="725" spans="36:52" ht="15" customHeight="1">
      <c r="AJ725" s="1030">
        <f t="shared" si="48"/>
        <v>0</v>
      </c>
      <c r="AK725" s="1030">
        <f t="shared" si="48"/>
        <v>0</v>
      </c>
      <c r="AL725" s="1030" t="str">
        <f>IFERROR(INDEX(G725:R725,1,MATCH(Parametres!$B$3,G$1:R$1,0)-1)*IF(OR(F725="L",F725="S",F725="I"),-1,1),"")</f>
        <v/>
      </c>
      <c r="AM725" s="1030" t="e">
        <f t="shared" si="45"/>
        <v>#N/A</v>
      </c>
      <c r="AN725" s="1030" t="e">
        <f>INDEX(G725:R725,1,MATCH(Parametres!$B$3,G$1:R$1,0))*IF(OR(F725="L",F725="S",F725="I"),-1,1)</f>
        <v>#N/A</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t="str">
        <f>IFERROR(INDEX(V725:AG725,1,MATCH(Parametres!$B$3,V$1:AG$1,0)-1)*IF(OR(C725="L",C725="S",C725="I"),-1,1),"")</f>
        <v/>
      </c>
      <c r="AW725" s="1030" t="e">
        <f t="shared" si="47"/>
        <v>#N/A</v>
      </c>
      <c r="AX725" s="1030" t="e">
        <f>INDEX(V725:AG725,1,MATCH(Parametres!$B$3,V$1:AG$1,0))*IF(OR(C725="L",C725="S",C725="I"),-1,1)</f>
        <v>#N/A</v>
      </c>
      <c r="AY725" s="598" t="s">
        <v>337</v>
      </c>
      <c r="AZ725" s="598" t="e">
        <f>+VLOOKUP($AJ725,Data_Validation!$A:$E,5,0)</f>
        <v>#N/A</v>
      </c>
    </row>
    <row r="726" spans="36:52" ht="15" customHeight="1">
      <c r="AJ726" s="1030">
        <f t="shared" si="48"/>
        <v>0</v>
      </c>
      <c r="AK726" s="1030">
        <f t="shared" si="48"/>
        <v>0</v>
      </c>
      <c r="AL726" s="1030" t="str">
        <f>IFERROR(INDEX(G726:R726,1,MATCH(Parametres!$B$3,G$1:R$1,0)-1)*IF(OR(F726="L",F726="S",F726="I"),-1,1),"")</f>
        <v/>
      </c>
      <c r="AM726" s="1030" t="e">
        <f t="shared" si="45"/>
        <v>#N/A</v>
      </c>
      <c r="AN726" s="1030" t="e">
        <f>INDEX(G726:R726,1,MATCH(Parametres!$B$3,G$1:R$1,0))*IF(OR(F726="L",F726="S",F726="I"),-1,1)</f>
        <v>#N/A</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t="str">
        <f>IFERROR(INDEX(V726:AG726,1,MATCH(Parametres!$B$3,V$1:AG$1,0)-1)*IF(OR(C726="L",C726="S",C726="I"),-1,1),"")</f>
        <v/>
      </c>
      <c r="AW726" s="1030" t="e">
        <f t="shared" si="47"/>
        <v>#N/A</v>
      </c>
      <c r="AX726" s="1030" t="e">
        <f>INDEX(V726:AG726,1,MATCH(Parametres!$B$3,V$1:AG$1,0))*IF(OR(C726="L",C726="S",C726="I"),-1,1)</f>
        <v>#N/A</v>
      </c>
      <c r="AY726" s="598" t="s">
        <v>337</v>
      </c>
      <c r="AZ726" s="598" t="e">
        <f>+VLOOKUP($AJ726,Data_Validation!$A:$E,5,0)</f>
        <v>#N/A</v>
      </c>
    </row>
    <row r="727" spans="36:52" ht="15" customHeight="1">
      <c r="AJ727" s="1030">
        <f t="shared" si="48"/>
        <v>0</v>
      </c>
      <c r="AK727" s="1030">
        <f t="shared" si="48"/>
        <v>0</v>
      </c>
      <c r="AL727" s="1030" t="str">
        <f>IFERROR(INDEX(G727:R727,1,MATCH(Parametres!$B$3,G$1:R$1,0)-1)*IF(OR(F727="L",F727="S",F727="I"),-1,1),"")</f>
        <v/>
      </c>
      <c r="AM727" s="1030" t="e">
        <f t="shared" si="45"/>
        <v>#N/A</v>
      </c>
      <c r="AN727" s="1030" t="e">
        <f>INDEX(G727:R727,1,MATCH(Parametres!$B$3,G$1:R$1,0))*IF(OR(F727="L",F727="S",F727="I"),-1,1)</f>
        <v>#N/A</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t="str">
        <f>IFERROR(INDEX(V727:AG727,1,MATCH(Parametres!$B$3,V$1:AG$1,0)-1)*IF(OR(C727="L",C727="S",C727="I"),-1,1),"")</f>
        <v/>
      </c>
      <c r="AW727" s="1030" t="e">
        <f t="shared" si="47"/>
        <v>#N/A</v>
      </c>
      <c r="AX727" s="1030" t="e">
        <f>INDEX(V727:AG727,1,MATCH(Parametres!$B$3,V$1:AG$1,0))*IF(OR(C727="L",C727="S",C727="I"),-1,1)</f>
        <v>#N/A</v>
      </c>
      <c r="AY727" s="598" t="s">
        <v>337</v>
      </c>
      <c r="AZ727" s="598" t="e">
        <f>+VLOOKUP($AJ727,Data_Validation!$A:$E,5,0)</f>
        <v>#N/A</v>
      </c>
    </row>
    <row r="728" spans="36:52" ht="15" customHeight="1">
      <c r="AJ728" s="1030">
        <f t="shared" si="48"/>
        <v>0</v>
      </c>
      <c r="AK728" s="1030">
        <f t="shared" si="48"/>
        <v>0</v>
      </c>
      <c r="AL728" s="1030" t="str">
        <f>IFERROR(INDEX(G728:R728,1,MATCH(Parametres!$B$3,G$1:R$1,0)-1)*IF(OR(F728="L",F728="S",F728="I"),-1,1),"")</f>
        <v/>
      </c>
      <c r="AM728" s="1030" t="e">
        <f t="shared" si="45"/>
        <v>#N/A</v>
      </c>
      <c r="AN728" s="1030" t="e">
        <f>INDEX(G728:R728,1,MATCH(Parametres!$B$3,G$1:R$1,0))*IF(OR(F728="L",F728="S",F728="I"),-1,1)</f>
        <v>#N/A</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t="str">
        <f>IFERROR(INDEX(V728:AG728,1,MATCH(Parametres!$B$3,V$1:AG$1,0)-1)*IF(OR(C728="L",C728="S",C728="I"),-1,1),"")</f>
        <v/>
      </c>
      <c r="AW728" s="1030" t="e">
        <f t="shared" si="47"/>
        <v>#N/A</v>
      </c>
      <c r="AX728" s="1030" t="e">
        <f>INDEX(V728:AG728,1,MATCH(Parametres!$B$3,V$1:AG$1,0))*IF(OR(C728="L",C728="S",C728="I"),-1,1)</f>
        <v>#N/A</v>
      </c>
      <c r="AY728" s="598" t="s">
        <v>337</v>
      </c>
      <c r="AZ728" s="598" t="e">
        <f>+VLOOKUP($AJ728,Data_Validation!$A:$E,5,0)</f>
        <v>#N/A</v>
      </c>
    </row>
    <row r="729" spans="36:52" ht="15" customHeight="1">
      <c r="AJ729" s="1030">
        <f t="shared" si="48"/>
        <v>0</v>
      </c>
      <c r="AK729" s="1030">
        <f t="shared" si="48"/>
        <v>0</v>
      </c>
      <c r="AL729" s="1030" t="str">
        <f>IFERROR(INDEX(G729:R729,1,MATCH(Parametres!$B$3,G$1:R$1,0)-1)*IF(OR(F729="L",F729="S",F729="I"),-1,1),"")</f>
        <v/>
      </c>
      <c r="AM729" s="1030" t="e">
        <f t="shared" si="45"/>
        <v>#N/A</v>
      </c>
      <c r="AN729" s="1030" t="e">
        <f>INDEX(G729:R729,1,MATCH(Parametres!$B$3,G$1:R$1,0))*IF(OR(F729="L",F729="S",F729="I"),-1,1)</f>
        <v>#N/A</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t="str">
        <f>IFERROR(INDEX(V729:AG729,1,MATCH(Parametres!$B$3,V$1:AG$1,0)-1)*IF(OR(C729="L",C729="S",C729="I"),-1,1),"")</f>
        <v/>
      </c>
      <c r="AW729" s="1030" t="e">
        <f t="shared" si="47"/>
        <v>#N/A</v>
      </c>
      <c r="AX729" s="1030" t="e">
        <f>INDEX(V729:AG729,1,MATCH(Parametres!$B$3,V$1:AG$1,0))*IF(OR(C729="L",C729="S",C729="I"),-1,1)</f>
        <v>#N/A</v>
      </c>
      <c r="AY729" s="598" t="s">
        <v>337</v>
      </c>
      <c r="AZ729" s="598" t="e">
        <f>+VLOOKUP($AJ729,Data_Validation!$A:$E,5,0)</f>
        <v>#N/A</v>
      </c>
    </row>
    <row r="730" spans="36:52" ht="15" customHeight="1">
      <c r="AJ730" s="1030">
        <f t="shared" si="48"/>
        <v>0</v>
      </c>
      <c r="AK730" s="1030">
        <f t="shared" si="48"/>
        <v>0</v>
      </c>
      <c r="AL730" s="1030" t="str">
        <f>IFERROR(INDEX(G730:R730,1,MATCH(Parametres!$B$3,G$1:R$1,0)-1)*IF(OR(F730="L",F730="S",F730="I"),-1,1),"")</f>
        <v/>
      </c>
      <c r="AM730" s="1030" t="e">
        <f t="shared" si="45"/>
        <v>#N/A</v>
      </c>
      <c r="AN730" s="1030" t="e">
        <f>INDEX(G730:R730,1,MATCH(Parametres!$B$3,G$1:R$1,0))*IF(OR(F730="L",F730="S",F730="I"),-1,1)</f>
        <v>#N/A</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t="str">
        <f>IFERROR(INDEX(V730:AG730,1,MATCH(Parametres!$B$3,V$1:AG$1,0)-1)*IF(OR(C730="L",C730="S",C730="I"),-1,1),"")</f>
        <v/>
      </c>
      <c r="AW730" s="1030" t="e">
        <f t="shared" si="47"/>
        <v>#N/A</v>
      </c>
      <c r="AX730" s="1030" t="e">
        <f>INDEX(V730:AG730,1,MATCH(Parametres!$B$3,V$1:AG$1,0))*IF(OR(C730="L",C730="S",C730="I"),-1,1)</f>
        <v>#N/A</v>
      </c>
      <c r="AY730" s="598" t="s">
        <v>337</v>
      </c>
      <c r="AZ730" s="598" t="e">
        <f>+VLOOKUP($AJ730,Data_Validation!$A:$E,5,0)</f>
        <v>#N/A</v>
      </c>
    </row>
    <row r="731" spans="36:52" ht="15" customHeight="1">
      <c r="AJ731" s="1030">
        <f t="shared" si="48"/>
        <v>0</v>
      </c>
      <c r="AK731" s="1030">
        <f t="shared" si="48"/>
        <v>0</v>
      </c>
      <c r="AL731" s="1030" t="str">
        <f>IFERROR(INDEX(G731:R731,1,MATCH(Parametres!$B$3,G$1:R$1,0)-1)*IF(OR(F731="L",F731="S",F731="I"),-1,1),"")</f>
        <v/>
      </c>
      <c r="AM731" s="1030" t="e">
        <f t="shared" si="45"/>
        <v>#N/A</v>
      </c>
      <c r="AN731" s="1030" t="e">
        <f>INDEX(G731:R731,1,MATCH(Parametres!$B$3,G$1:R$1,0))*IF(OR(F731="L",F731="S",F731="I"),-1,1)</f>
        <v>#N/A</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t="str">
        <f>IFERROR(INDEX(V731:AG731,1,MATCH(Parametres!$B$3,V$1:AG$1,0)-1)*IF(OR(C731="L",C731="S",C731="I"),-1,1),"")</f>
        <v/>
      </c>
      <c r="AW731" s="1030" t="e">
        <f t="shared" si="47"/>
        <v>#N/A</v>
      </c>
      <c r="AX731" s="1030" t="e">
        <f>INDEX(V731:AG731,1,MATCH(Parametres!$B$3,V$1:AG$1,0))*IF(OR(C731="L",C731="S",C731="I"),-1,1)</f>
        <v>#N/A</v>
      </c>
      <c r="AY731" s="598" t="s">
        <v>337</v>
      </c>
      <c r="AZ731" s="598" t="e">
        <f>+VLOOKUP($AJ731,Data_Validation!$A:$E,5,0)</f>
        <v>#N/A</v>
      </c>
    </row>
    <row r="732" spans="36:52" ht="15" customHeight="1">
      <c r="AJ732" s="1030">
        <f t="shared" si="48"/>
        <v>0</v>
      </c>
      <c r="AK732" s="1030">
        <f t="shared" si="48"/>
        <v>0</v>
      </c>
      <c r="AL732" s="1030" t="str">
        <f>IFERROR(INDEX(G732:R732,1,MATCH(Parametres!$B$3,G$1:R$1,0)-1)*IF(OR(F732="L",F732="S",F732="I"),-1,1),"")</f>
        <v/>
      </c>
      <c r="AM732" s="1030" t="e">
        <f t="shared" si="45"/>
        <v>#N/A</v>
      </c>
      <c r="AN732" s="1030" t="e">
        <f>INDEX(G732:R732,1,MATCH(Parametres!$B$3,G$1:R$1,0))*IF(OR(F732="L",F732="S",F732="I"),-1,1)</f>
        <v>#N/A</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t="str">
        <f>IFERROR(INDEX(V732:AG732,1,MATCH(Parametres!$B$3,V$1:AG$1,0)-1)*IF(OR(C732="L",C732="S",C732="I"),-1,1),"")</f>
        <v/>
      </c>
      <c r="AW732" s="1030" t="e">
        <f t="shared" si="47"/>
        <v>#N/A</v>
      </c>
      <c r="AX732" s="1030" t="e">
        <f>INDEX(V732:AG732,1,MATCH(Parametres!$B$3,V$1:AG$1,0))*IF(OR(C732="L",C732="S",C732="I"),-1,1)</f>
        <v>#N/A</v>
      </c>
      <c r="AY732" s="598" t="s">
        <v>337</v>
      </c>
      <c r="AZ732" s="598" t="e">
        <f>+VLOOKUP($AJ732,Data_Validation!$A:$E,5,0)</f>
        <v>#N/A</v>
      </c>
    </row>
    <row r="733" spans="36:52" ht="15" customHeight="1">
      <c r="AJ733" s="1030">
        <f t="shared" si="48"/>
        <v>0</v>
      </c>
      <c r="AK733" s="1030">
        <f t="shared" si="48"/>
        <v>0</v>
      </c>
      <c r="AL733" s="1030" t="str">
        <f>IFERROR(INDEX(G733:R733,1,MATCH(Parametres!$B$3,G$1:R$1,0)-1)*IF(OR(F733="L",F733="S",F733="I"),-1,1),"")</f>
        <v/>
      </c>
      <c r="AM733" s="1030" t="e">
        <f t="shared" si="45"/>
        <v>#N/A</v>
      </c>
      <c r="AN733" s="1030" t="e">
        <f>INDEX(G733:R733,1,MATCH(Parametres!$B$3,G$1:R$1,0))*IF(OR(F733="L",F733="S",F733="I"),-1,1)</f>
        <v>#N/A</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t="str">
        <f>IFERROR(INDEX(V733:AG733,1,MATCH(Parametres!$B$3,V$1:AG$1,0)-1)*IF(OR(C733="L",C733="S",C733="I"),-1,1),"")</f>
        <v/>
      </c>
      <c r="AW733" s="1030" t="e">
        <f t="shared" si="47"/>
        <v>#N/A</v>
      </c>
      <c r="AX733" s="1030" t="e">
        <f>INDEX(V733:AG733,1,MATCH(Parametres!$B$3,V$1:AG$1,0))*IF(OR(C733="L",C733="S",C733="I"),-1,1)</f>
        <v>#N/A</v>
      </c>
      <c r="AY733" s="598" t="s">
        <v>337</v>
      </c>
      <c r="AZ733" s="598" t="e">
        <f>+VLOOKUP($AJ733,Data_Validation!$A:$E,5,0)</f>
        <v>#N/A</v>
      </c>
    </row>
    <row r="734" spans="36:52" ht="15" customHeight="1">
      <c r="AJ734" s="1030">
        <f t="shared" si="48"/>
        <v>0</v>
      </c>
      <c r="AK734" s="1030">
        <f t="shared" si="48"/>
        <v>0</v>
      </c>
      <c r="AL734" s="1030" t="str">
        <f>IFERROR(INDEX(G734:R734,1,MATCH(Parametres!$B$3,G$1:R$1,0)-1)*IF(OR(F734="L",F734="S",F734="I"),-1,1),"")</f>
        <v/>
      </c>
      <c r="AM734" s="1030" t="e">
        <f t="shared" si="45"/>
        <v>#N/A</v>
      </c>
      <c r="AN734" s="1030" t="e">
        <f>INDEX(G734:R734,1,MATCH(Parametres!$B$3,G$1:R$1,0))*IF(OR(F734="L",F734="S",F734="I"),-1,1)</f>
        <v>#N/A</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t="str">
        <f>IFERROR(INDEX(V734:AG734,1,MATCH(Parametres!$B$3,V$1:AG$1,0)-1)*IF(OR(C734="L",C734="S",C734="I"),-1,1),"")</f>
        <v/>
      </c>
      <c r="AW734" s="1030" t="e">
        <f t="shared" si="47"/>
        <v>#N/A</v>
      </c>
      <c r="AX734" s="1030" t="e">
        <f>INDEX(V734:AG734,1,MATCH(Parametres!$B$3,V$1:AG$1,0))*IF(OR(C734="L",C734="S",C734="I"),-1,1)</f>
        <v>#N/A</v>
      </c>
      <c r="AY734" s="598" t="s">
        <v>337</v>
      </c>
      <c r="AZ734" s="598" t="e">
        <f>+VLOOKUP($AJ734,Data_Validation!$A:$E,5,0)</f>
        <v>#N/A</v>
      </c>
    </row>
    <row r="735" spans="36:52" ht="15" customHeight="1">
      <c r="AJ735" s="1030">
        <f t="shared" si="48"/>
        <v>0</v>
      </c>
      <c r="AK735" s="1030">
        <f t="shared" si="48"/>
        <v>0</v>
      </c>
      <c r="AL735" s="1030" t="str">
        <f>IFERROR(INDEX(G735:R735,1,MATCH(Parametres!$B$3,G$1:R$1,0)-1)*IF(OR(F735="L",F735="S",F735="I"),-1,1),"")</f>
        <v/>
      </c>
      <c r="AM735" s="1030" t="e">
        <f t="shared" si="45"/>
        <v>#N/A</v>
      </c>
      <c r="AN735" s="1030" t="e">
        <f>INDEX(G735:R735,1,MATCH(Parametres!$B$3,G$1:R$1,0))*IF(OR(F735="L",F735="S",F735="I"),-1,1)</f>
        <v>#N/A</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t="str">
        <f>IFERROR(INDEX(V735:AG735,1,MATCH(Parametres!$B$3,V$1:AG$1,0)-1)*IF(OR(C735="L",C735="S",C735="I"),-1,1),"")</f>
        <v/>
      </c>
      <c r="AW735" s="1030" t="e">
        <f t="shared" si="47"/>
        <v>#N/A</v>
      </c>
      <c r="AX735" s="1030" t="e">
        <f>INDEX(V735:AG735,1,MATCH(Parametres!$B$3,V$1:AG$1,0))*IF(OR(C735="L",C735="S",C735="I"),-1,1)</f>
        <v>#N/A</v>
      </c>
      <c r="AY735" s="598" t="s">
        <v>337</v>
      </c>
      <c r="AZ735" s="598" t="e">
        <f>+VLOOKUP($AJ735,Data_Validation!$A:$E,5,0)</f>
        <v>#N/A</v>
      </c>
    </row>
    <row r="736" spans="36:52" ht="15" customHeight="1">
      <c r="AJ736" s="1030">
        <f t="shared" si="48"/>
        <v>0</v>
      </c>
      <c r="AK736" s="1030">
        <f t="shared" si="48"/>
        <v>0</v>
      </c>
      <c r="AL736" s="1030" t="str">
        <f>IFERROR(INDEX(G736:R736,1,MATCH(Parametres!$B$3,G$1:R$1,0)-1)*IF(OR(F736="L",F736="S",F736="I"),-1,1),"")</f>
        <v/>
      </c>
      <c r="AM736" s="1030" t="e">
        <f t="shared" si="45"/>
        <v>#N/A</v>
      </c>
      <c r="AN736" s="1030" t="e">
        <f>INDEX(G736:R736,1,MATCH(Parametres!$B$3,G$1:R$1,0))*IF(OR(F736="L",F736="S",F736="I"),-1,1)</f>
        <v>#N/A</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t="str">
        <f>IFERROR(INDEX(V736:AG736,1,MATCH(Parametres!$B$3,V$1:AG$1,0)-1)*IF(OR(C736="L",C736="S",C736="I"),-1,1),"")</f>
        <v/>
      </c>
      <c r="AW736" s="1030" t="e">
        <f t="shared" si="47"/>
        <v>#N/A</v>
      </c>
      <c r="AX736" s="1030" t="e">
        <f>INDEX(V736:AG736,1,MATCH(Parametres!$B$3,V$1:AG$1,0))*IF(OR(C736="L",C736="S",C736="I"),-1,1)</f>
        <v>#N/A</v>
      </c>
      <c r="AY736" s="598" t="s">
        <v>337</v>
      </c>
      <c r="AZ736" s="598" t="e">
        <f>+VLOOKUP($AJ736,Data_Validation!$A:$E,5,0)</f>
        <v>#N/A</v>
      </c>
    </row>
    <row r="737" spans="36:52" ht="15" customHeight="1">
      <c r="AJ737" s="1030">
        <f t="shared" si="48"/>
        <v>0</v>
      </c>
      <c r="AK737" s="1030">
        <f t="shared" si="48"/>
        <v>0</v>
      </c>
      <c r="AL737" s="1030" t="str">
        <f>IFERROR(INDEX(G737:R737,1,MATCH(Parametres!$B$3,G$1:R$1,0)-1)*IF(OR(F737="L",F737="S",F737="I"),-1,1),"")</f>
        <v/>
      </c>
      <c r="AM737" s="1030" t="e">
        <f t="shared" si="45"/>
        <v>#N/A</v>
      </c>
      <c r="AN737" s="1030" t="e">
        <f>INDEX(G737:R737,1,MATCH(Parametres!$B$3,G$1:R$1,0))*IF(OR(F737="L",F737="S",F737="I"),-1,1)</f>
        <v>#N/A</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t="str">
        <f>IFERROR(INDEX(V737:AG737,1,MATCH(Parametres!$B$3,V$1:AG$1,0)-1)*IF(OR(C737="L",C737="S",C737="I"),-1,1),"")</f>
        <v/>
      </c>
      <c r="AW737" s="1030" t="e">
        <f t="shared" si="47"/>
        <v>#N/A</v>
      </c>
      <c r="AX737" s="1030" t="e">
        <f>INDEX(V737:AG737,1,MATCH(Parametres!$B$3,V$1:AG$1,0))*IF(OR(C737="L",C737="S",C737="I"),-1,1)</f>
        <v>#N/A</v>
      </c>
      <c r="AY737" s="598" t="s">
        <v>337</v>
      </c>
      <c r="AZ737" s="598" t="e">
        <f>+VLOOKUP($AJ737,Data_Validation!$A:$E,5,0)</f>
        <v>#N/A</v>
      </c>
    </row>
    <row r="738" spans="36:52" ht="15" customHeight="1">
      <c r="AJ738" s="1030">
        <f t="shared" si="48"/>
        <v>0</v>
      </c>
      <c r="AK738" s="1030">
        <f t="shared" si="48"/>
        <v>0</v>
      </c>
      <c r="AL738" s="1030" t="str">
        <f>IFERROR(INDEX(G738:R738,1,MATCH(Parametres!$B$3,G$1:R$1,0)-1)*IF(OR(F738="L",F738="S",F738="I"),-1,1),"")</f>
        <v/>
      </c>
      <c r="AM738" s="1030" t="e">
        <f t="shared" si="45"/>
        <v>#N/A</v>
      </c>
      <c r="AN738" s="1030" t="e">
        <f>INDEX(G738:R738,1,MATCH(Parametres!$B$3,G$1:R$1,0))*IF(OR(F738="L",F738="S",F738="I"),-1,1)</f>
        <v>#N/A</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t="str">
        <f>IFERROR(INDEX(V738:AG738,1,MATCH(Parametres!$B$3,V$1:AG$1,0)-1)*IF(OR(C738="L",C738="S",C738="I"),-1,1),"")</f>
        <v/>
      </c>
      <c r="AW738" s="1030" t="e">
        <f t="shared" si="47"/>
        <v>#N/A</v>
      </c>
      <c r="AX738" s="1030" t="e">
        <f>INDEX(V738:AG738,1,MATCH(Parametres!$B$3,V$1:AG$1,0))*IF(OR(C738="L",C738="S",C738="I"),-1,1)</f>
        <v>#N/A</v>
      </c>
      <c r="AY738" s="598" t="s">
        <v>337</v>
      </c>
      <c r="AZ738" s="598" t="e">
        <f>+VLOOKUP($AJ738,Data_Validation!$A:$E,5,0)</f>
        <v>#N/A</v>
      </c>
    </row>
    <row r="739" spans="36:52" ht="15" customHeight="1">
      <c r="AJ739" s="1030">
        <f t="shared" si="48"/>
        <v>0</v>
      </c>
      <c r="AK739" s="1030">
        <f t="shared" si="48"/>
        <v>0</v>
      </c>
      <c r="AL739" s="1030" t="str">
        <f>IFERROR(INDEX(G739:R739,1,MATCH(Parametres!$B$3,G$1:R$1,0)-1)*IF(OR(F739="L",F739="S",F739="I"),-1,1),"")</f>
        <v/>
      </c>
      <c r="AM739" s="1030" t="e">
        <f t="shared" si="45"/>
        <v>#N/A</v>
      </c>
      <c r="AN739" s="1030" t="e">
        <f>INDEX(G739:R739,1,MATCH(Parametres!$B$3,G$1:R$1,0))*IF(OR(F739="L",F739="S",F739="I"),-1,1)</f>
        <v>#N/A</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t="str">
        <f>IFERROR(INDEX(V739:AG739,1,MATCH(Parametres!$B$3,V$1:AG$1,0)-1)*IF(OR(C739="L",C739="S",C739="I"),-1,1),"")</f>
        <v/>
      </c>
      <c r="AW739" s="1030" t="e">
        <f t="shared" si="47"/>
        <v>#N/A</v>
      </c>
      <c r="AX739" s="1030" t="e">
        <f>INDEX(V739:AG739,1,MATCH(Parametres!$B$3,V$1:AG$1,0))*IF(OR(C739="L",C739="S",C739="I"),-1,1)</f>
        <v>#N/A</v>
      </c>
      <c r="AY739" s="598" t="s">
        <v>337</v>
      </c>
      <c r="AZ739" s="598" t="e">
        <f>+VLOOKUP($AJ739,Data_Validation!$A:$E,5,0)</f>
        <v>#N/A</v>
      </c>
    </row>
    <row r="740" spans="36:52" ht="15" customHeight="1">
      <c r="AJ740" s="1030">
        <f t="shared" si="48"/>
        <v>0</v>
      </c>
      <c r="AK740" s="1030">
        <f t="shared" si="48"/>
        <v>0</v>
      </c>
      <c r="AL740" s="1030" t="str">
        <f>IFERROR(INDEX(G740:R740,1,MATCH(Parametres!$B$3,G$1:R$1,0)-1)*IF(OR(F740="L",F740="S",F740="I"),-1,1),"")</f>
        <v/>
      </c>
      <c r="AM740" s="1030" t="e">
        <f t="shared" si="45"/>
        <v>#N/A</v>
      </c>
      <c r="AN740" s="1030" t="e">
        <f>INDEX(G740:R740,1,MATCH(Parametres!$B$3,G$1:R$1,0))*IF(OR(F740="L",F740="S",F740="I"),-1,1)</f>
        <v>#N/A</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t="str">
        <f>IFERROR(INDEX(V740:AG740,1,MATCH(Parametres!$B$3,V$1:AG$1,0)-1)*IF(OR(C740="L",C740="S",C740="I"),-1,1),"")</f>
        <v/>
      </c>
      <c r="AW740" s="1030" t="e">
        <f t="shared" si="47"/>
        <v>#N/A</v>
      </c>
      <c r="AX740" s="1030" t="e">
        <f>INDEX(V740:AG740,1,MATCH(Parametres!$B$3,V$1:AG$1,0))*IF(OR(C740="L",C740="S",C740="I"),-1,1)</f>
        <v>#N/A</v>
      </c>
      <c r="AY740" s="598" t="s">
        <v>337</v>
      </c>
      <c r="AZ740" s="598" t="e">
        <f>+VLOOKUP($AJ740,Data_Validation!$A:$E,5,0)</f>
        <v>#N/A</v>
      </c>
    </row>
    <row r="741" spans="36:52" ht="15" customHeight="1">
      <c r="AJ741" s="1030">
        <f t="shared" si="48"/>
        <v>0</v>
      </c>
      <c r="AK741" s="1030">
        <f t="shared" si="48"/>
        <v>0</v>
      </c>
      <c r="AL741" s="1030" t="str">
        <f>IFERROR(INDEX(G741:R741,1,MATCH(Parametres!$B$3,G$1:R$1,0)-1)*IF(OR(F741="L",F741="S",F741="I"),-1,1),"")</f>
        <v/>
      </c>
      <c r="AM741" s="1030" t="e">
        <f t="shared" si="45"/>
        <v>#N/A</v>
      </c>
      <c r="AN741" s="1030" t="e">
        <f>INDEX(G741:R741,1,MATCH(Parametres!$B$3,G$1:R$1,0))*IF(OR(F741="L",F741="S",F741="I"),-1,1)</f>
        <v>#N/A</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t="str">
        <f>IFERROR(INDEX(V741:AG741,1,MATCH(Parametres!$B$3,V$1:AG$1,0)-1)*IF(OR(C741="L",C741="S",C741="I"),-1,1),"")</f>
        <v/>
      </c>
      <c r="AW741" s="1030" t="e">
        <f t="shared" si="47"/>
        <v>#N/A</v>
      </c>
      <c r="AX741" s="1030" t="e">
        <f>INDEX(V741:AG741,1,MATCH(Parametres!$B$3,V$1:AG$1,0))*IF(OR(C741="L",C741="S",C741="I"),-1,1)</f>
        <v>#N/A</v>
      </c>
      <c r="AY741" s="598" t="s">
        <v>337</v>
      </c>
      <c r="AZ741" s="598" t="e">
        <f>+VLOOKUP($AJ741,Data_Validation!$A:$E,5,0)</f>
        <v>#N/A</v>
      </c>
    </row>
    <row r="742" spans="36:52" ht="15" customHeight="1">
      <c r="AJ742" s="1030">
        <f t="shared" si="48"/>
        <v>0</v>
      </c>
      <c r="AK742" s="1030">
        <f t="shared" si="48"/>
        <v>0</v>
      </c>
      <c r="AL742" s="1030" t="str">
        <f>IFERROR(INDEX(G742:R742,1,MATCH(Parametres!$B$3,G$1:R$1,0)-1)*IF(OR(F742="L",F742="S",F742="I"),-1,1),"")</f>
        <v/>
      </c>
      <c r="AM742" s="1030" t="e">
        <f t="shared" si="45"/>
        <v>#N/A</v>
      </c>
      <c r="AN742" s="1030" t="e">
        <f>INDEX(G742:R742,1,MATCH(Parametres!$B$3,G$1:R$1,0))*IF(OR(F742="L",F742="S",F742="I"),-1,1)</f>
        <v>#N/A</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t="str">
        <f>IFERROR(INDEX(V742:AG742,1,MATCH(Parametres!$B$3,V$1:AG$1,0)-1)*IF(OR(C742="L",C742="S",C742="I"),-1,1),"")</f>
        <v/>
      </c>
      <c r="AW742" s="1030" t="e">
        <f t="shared" si="47"/>
        <v>#N/A</v>
      </c>
      <c r="AX742" s="1030" t="e">
        <f>INDEX(V742:AG742,1,MATCH(Parametres!$B$3,V$1:AG$1,0))*IF(OR(C742="L",C742="S",C742="I"),-1,1)</f>
        <v>#N/A</v>
      </c>
      <c r="AY742" s="598" t="s">
        <v>337</v>
      </c>
      <c r="AZ742" s="598" t="e">
        <f>+VLOOKUP($AJ742,Data_Validation!$A:$E,5,0)</f>
        <v>#N/A</v>
      </c>
    </row>
    <row r="743" spans="36:52" ht="15" customHeight="1">
      <c r="AJ743" s="1030">
        <f t="shared" si="48"/>
        <v>0</v>
      </c>
      <c r="AK743" s="1030">
        <f t="shared" si="48"/>
        <v>0</v>
      </c>
      <c r="AL743" s="1030" t="str">
        <f>IFERROR(INDEX(G743:R743,1,MATCH(Parametres!$B$3,G$1:R$1,0)-1)*IF(OR(F743="L",F743="S",F743="I"),-1,1),"")</f>
        <v/>
      </c>
      <c r="AM743" s="1030" t="e">
        <f t="shared" si="45"/>
        <v>#N/A</v>
      </c>
      <c r="AN743" s="1030" t="e">
        <f>INDEX(G743:R743,1,MATCH(Parametres!$B$3,G$1:R$1,0))*IF(OR(F743="L",F743="S",F743="I"),-1,1)</f>
        <v>#N/A</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t="str">
        <f>IFERROR(INDEX(V743:AG743,1,MATCH(Parametres!$B$3,V$1:AG$1,0)-1)*IF(OR(C743="L",C743="S",C743="I"),-1,1),"")</f>
        <v/>
      </c>
      <c r="AW743" s="1030" t="e">
        <f t="shared" si="47"/>
        <v>#N/A</v>
      </c>
      <c r="AX743" s="1030" t="e">
        <f>INDEX(V743:AG743,1,MATCH(Parametres!$B$3,V$1:AG$1,0))*IF(OR(C743="L",C743="S",C743="I"),-1,1)</f>
        <v>#N/A</v>
      </c>
      <c r="AY743" s="598" t="s">
        <v>337</v>
      </c>
      <c r="AZ743" s="598" t="e">
        <f>+VLOOKUP($AJ743,Data_Validation!$A:$E,5,0)</f>
        <v>#N/A</v>
      </c>
    </row>
    <row r="744" spans="36:52" ht="15" customHeight="1">
      <c r="AJ744" s="1030">
        <f t="shared" si="48"/>
        <v>0</v>
      </c>
      <c r="AK744" s="1030">
        <f t="shared" si="48"/>
        <v>0</v>
      </c>
      <c r="AL744" s="1030" t="str">
        <f>IFERROR(INDEX(G744:R744,1,MATCH(Parametres!$B$3,G$1:R$1,0)-1)*IF(OR(F744="L",F744="S",F744="I"),-1,1),"")</f>
        <v/>
      </c>
      <c r="AM744" s="1030" t="e">
        <f t="shared" si="45"/>
        <v>#N/A</v>
      </c>
      <c r="AN744" s="1030" t="e">
        <f>INDEX(G744:R744,1,MATCH(Parametres!$B$3,G$1:R$1,0))*IF(OR(F744="L",F744="S",F744="I"),-1,1)</f>
        <v>#N/A</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t="str">
        <f>IFERROR(INDEX(V744:AG744,1,MATCH(Parametres!$B$3,V$1:AG$1,0)-1)*IF(OR(C744="L",C744="S",C744="I"),-1,1),"")</f>
        <v/>
      </c>
      <c r="AW744" s="1030" t="e">
        <f t="shared" si="47"/>
        <v>#N/A</v>
      </c>
      <c r="AX744" s="1030" t="e">
        <f>INDEX(V744:AG744,1,MATCH(Parametres!$B$3,V$1:AG$1,0))*IF(OR(C744="L",C744="S",C744="I"),-1,1)</f>
        <v>#N/A</v>
      </c>
      <c r="AY744" s="598" t="s">
        <v>337</v>
      </c>
      <c r="AZ744" s="598" t="e">
        <f>+VLOOKUP($AJ744,Data_Validation!$A:$E,5,0)</f>
        <v>#N/A</v>
      </c>
    </row>
    <row r="745" spans="36:52" ht="15" customHeight="1">
      <c r="AJ745" s="1030">
        <f t="shared" si="48"/>
        <v>0</v>
      </c>
      <c r="AK745" s="1030">
        <f t="shared" si="48"/>
        <v>0</v>
      </c>
      <c r="AL745" s="1030" t="str">
        <f>IFERROR(INDEX(G745:R745,1,MATCH(Parametres!$B$3,G$1:R$1,0)-1)*IF(OR(F745="L",F745="S",F745="I"),-1,1),"")</f>
        <v/>
      </c>
      <c r="AM745" s="1030" t="e">
        <f t="shared" si="45"/>
        <v>#N/A</v>
      </c>
      <c r="AN745" s="1030" t="e">
        <f>INDEX(G745:R745,1,MATCH(Parametres!$B$3,G$1:R$1,0))*IF(OR(F745="L",F745="S",F745="I"),-1,1)</f>
        <v>#N/A</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t="str">
        <f>IFERROR(INDEX(V745:AG745,1,MATCH(Parametres!$B$3,V$1:AG$1,0)-1)*IF(OR(C745="L",C745="S",C745="I"),-1,1),"")</f>
        <v/>
      </c>
      <c r="AW745" s="1030" t="e">
        <f t="shared" si="47"/>
        <v>#N/A</v>
      </c>
      <c r="AX745" s="1030" t="e">
        <f>INDEX(V745:AG745,1,MATCH(Parametres!$B$3,V$1:AG$1,0))*IF(OR(C745="L",C745="S",C745="I"),-1,1)</f>
        <v>#N/A</v>
      </c>
      <c r="AY745" s="598" t="s">
        <v>337</v>
      </c>
      <c r="AZ745" s="598" t="e">
        <f>+VLOOKUP($AJ745,Data_Validation!$A:$E,5,0)</f>
        <v>#N/A</v>
      </c>
    </row>
    <row r="746" spans="36:52" ht="15" customHeight="1">
      <c r="AJ746" s="1030">
        <f t="shared" si="48"/>
        <v>0</v>
      </c>
      <c r="AK746" s="1030">
        <f t="shared" si="48"/>
        <v>0</v>
      </c>
      <c r="AL746" s="1030" t="str">
        <f>IFERROR(INDEX(G746:R746,1,MATCH(Parametres!$B$3,G$1:R$1,0)-1)*IF(OR(F746="L",F746="S",F746="I"),-1,1),"")</f>
        <v/>
      </c>
      <c r="AM746" s="1030" t="e">
        <f t="shared" si="45"/>
        <v>#N/A</v>
      </c>
      <c r="AN746" s="1030" t="e">
        <f>INDEX(G746:R746,1,MATCH(Parametres!$B$3,G$1:R$1,0))*IF(OR(F746="L",F746="S",F746="I"),-1,1)</f>
        <v>#N/A</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t="str">
        <f>IFERROR(INDEX(V746:AG746,1,MATCH(Parametres!$B$3,V$1:AG$1,0)-1)*IF(OR(C746="L",C746="S",C746="I"),-1,1),"")</f>
        <v/>
      </c>
      <c r="AW746" s="1030" t="e">
        <f t="shared" si="47"/>
        <v>#N/A</v>
      </c>
      <c r="AX746" s="1030" t="e">
        <f>INDEX(V746:AG746,1,MATCH(Parametres!$B$3,V$1:AG$1,0))*IF(OR(C746="L",C746="S",C746="I"),-1,1)</f>
        <v>#N/A</v>
      </c>
      <c r="AY746" s="598" t="s">
        <v>337</v>
      </c>
      <c r="AZ746" s="598" t="e">
        <f>+VLOOKUP($AJ746,Data_Validation!$A:$E,5,0)</f>
        <v>#N/A</v>
      </c>
    </row>
    <row r="747" spans="36:52" ht="15" customHeight="1">
      <c r="AJ747" s="1030">
        <f t="shared" si="48"/>
        <v>0</v>
      </c>
      <c r="AK747" s="1030">
        <f t="shared" si="48"/>
        <v>0</v>
      </c>
      <c r="AL747" s="1030" t="str">
        <f>IFERROR(INDEX(G747:R747,1,MATCH(Parametres!$B$3,G$1:R$1,0)-1)*IF(OR(F747="L",F747="S",F747="I"),-1,1),"")</f>
        <v/>
      </c>
      <c r="AM747" s="1030" t="e">
        <f t="shared" si="45"/>
        <v>#N/A</v>
      </c>
      <c r="AN747" s="1030" t="e">
        <f>INDEX(G747:R747,1,MATCH(Parametres!$B$3,G$1:R$1,0))*IF(OR(F747="L",F747="S",F747="I"),-1,1)</f>
        <v>#N/A</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t="str">
        <f>IFERROR(INDEX(V747:AG747,1,MATCH(Parametres!$B$3,V$1:AG$1,0)-1)*IF(OR(C747="L",C747="S",C747="I"),-1,1),"")</f>
        <v/>
      </c>
      <c r="AW747" s="1030" t="e">
        <f t="shared" si="47"/>
        <v>#N/A</v>
      </c>
      <c r="AX747" s="1030" t="e">
        <f>INDEX(V747:AG747,1,MATCH(Parametres!$B$3,V$1:AG$1,0))*IF(OR(C747="L",C747="S",C747="I"),-1,1)</f>
        <v>#N/A</v>
      </c>
      <c r="AY747" s="598" t="s">
        <v>337</v>
      </c>
      <c r="AZ747" s="598" t="e">
        <f>+VLOOKUP($AJ747,Data_Validation!$A:$E,5,0)</f>
        <v>#N/A</v>
      </c>
    </row>
    <row r="748" spans="36:52" ht="15" customHeight="1">
      <c r="AJ748" s="1030">
        <f t="shared" si="48"/>
        <v>0</v>
      </c>
      <c r="AK748" s="1030">
        <f t="shared" si="48"/>
        <v>0</v>
      </c>
      <c r="AL748" s="1030" t="str">
        <f>IFERROR(INDEX(G748:R748,1,MATCH(Parametres!$B$3,G$1:R$1,0)-1)*IF(OR(F748="L",F748="S",F748="I"),-1,1),"")</f>
        <v/>
      </c>
      <c r="AM748" s="1030" t="e">
        <f t="shared" si="45"/>
        <v>#N/A</v>
      </c>
      <c r="AN748" s="1030" t="e">
        <f>INDEX(G748:R748,1,MATCH(Parametres!$B$3,G$1:R$1,0))*IF(OR(F748="L",F748="S",F748="I"),-1,1)</f>
        <v>#N/A</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t="str">
        <f>IFERROR(INDEX(V748:AG748,1,MATCH(Parametres!$B$3,V$1:AG$1,0)-1)*IF(OR(C748="L",C748="S",C748="I"),-1,1),"")</f>
        <v/>
      </c>
      <c r="AW748" s="1030" t="e">
        <f t="shared" si="47"/>
        <v>#N/A</v>
      </c>
      <c r="AX748" s="1030" t="e">
        <f>INDEX(V748:AG748,1,MATCH(Parametres!$B$3,V$1:AG$1,0))*IF(OR(C748="L",C748="S",C748="I"),-1,1)</f>
        <v>#N/A</v>
      </c>
      <c r="AY748" s="598" t="s">
        <v>337</v>
      </c>
      <c r="AZ748" s="598" t="e">
        <f>+VLOOKUP($AJ748,Data_Validation!$A:$E,5,0)</f>
        <v>#N/A</v>
      </c>
    </row>
    <row r="749" spans="36:52" ht="15" customHeight="1">
      <c r="AJ749" s="1030">
        <f t="shared" si="48"/>
        <v>0</v>
      </c>
      <c r="AK749" s="1030">
        <f t="shared" si="48"/>
        <v>0</v>
      </c>
      <c r="AL749" s="1030" t="str">
        <f>IFERROR(INDEX(G749:R749,1,MATCH(Parametres!$B$3,G$1:R$1,0)-1)*IF(OR(F749="L",F749="S",F749="I"),-1,1),"")</f>
        <v/>
      </c>
      <c r="AM749" s="1030" t="e">
        <f t="shared" si="45"/>
        <v>#N/A</v>
      </c>
      <c r="AN749" s="1030" t="e">
        <f>INDEX(G749:R749,1,MATCH(Parametres!$B$3,G$1:R$1,0))*IF(OR(F749="L",F749="S",F749="I"),-1,1)</f>
        <v>#N/A</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t="str">
        <f>IFERROR(INDEX(V749:AG749,1,MATCH(Parametres!$B$3,V$1:AG$1,0)-1)*IF(OR(C749="L",C749="S",C749="I"),-1,1),"")</f>
        <v/>
      </c>
      <c r="AW749" s="1030" t="e">
        <f t="shared" si="47"/>
        <v>#N/A</v>
      </c>
      <c r="AX749" s="1030" t="e">
        <f>INDEX(V749:AG749,1,MATCH(Parametres!$B$3,V$1:AG$1,0))*IF(OR(C749="L",C749="S",C749="I"),-1,1)</f>
        <v>#N/A</v>
      </c>
      <c r="AY749" s="598" t="s">
        <v>337</v>
      </c>
      <c r="AZ749" s="598" t="e">
        <f>+VLOOKUP($AJ749,Data_Validation!$A:$E,5,0)</f>
        <v>#N/A</v>
      </c>
    </row>
    <row r="750" spans="36:52" ht="15" customHeight="1">
      <c r="AJ750" s="1030">
        <f t="shared" si="48"/>
        <v>0</v>
      </c>
      <c r="AK750" s="1030">
        <f t="shared" si="48"/>
        <v>0</v>
      </c>
      <c r="AL750" s="1030" t="str">
        <f>IFERROR(INDEX(G750:R750,1,MATCH(Parametres!$B$3,G$1:R$1,0)-1)*IF(OR(F750="L",F750="S",F750="I"),-1,1),"")</f>
        <v/>
      </c>
      <c r="AM750" s="1030" t="e">
        <f t="shared" si="45"/>
        <v>#N/A</v>
      </c>
      <c r="AN750" s="1030" t="e">
        <f>INDEX(G750:R750,1,MATCH(Parametres!$B$3,G$1:R$1,0))*IF(OR(F750="L",F750="S",F750="I"),-1,1)</f>
        <v>#N/A</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t="str">
        <f>IFERROR(INDEX(V750:AG750,1,MATCH(Parametres!$B$3,V$1:AG$1,0)-1)*IF(OR(C750="L",C750="S",C750="I"),-1,1),"")</f>
        <v/>
      </c>
      <c r="AW750" s="1030" t="e">
        <f t="shared" si="47"/>
        <v>#N/A</v>
      </c>
      <c r="AX750" s="1030" t="e">
        <f>INDEX(V750:AG750,1,MATCH(Parametres!$B$3,V$1:AG$1,0))*IF(OR(C750="L",C750="S",C750="I"),-1,1)</f>
        <v>#N/A</v>
      </c>
      <c r="AY750" s="598" t="s">
        <v>337</v>
      </c>
      <c r="AZ750" s="598" t="e">
        <f>+VLOOKUP($AJ750,Data_Validation!$A:$E,5,0)</f>
        <v>#N/A</v>
      </c>
    </row>
    <row r="751" spans="36:52" ht="15" customHeight="1">
      <c r="AJ751" s="1030">
        <f t="shared" si="48"/>
        <v>0</v>
      </c>
      <c r="AK751" s="1030">
        <f t="shared" si="48"/>
        <v>0</v>
      </c>
      <c r="AL751" s="1030" t="str">
        <f>IFERROR(INDEX(G751:R751,1,MATCH(Parametres!$B$3,G$1:R$1,0)-1)*IF(OR(F751="L",F751="S",F751="I"),-1,1),"")</f>
        <v/>
      </c>
      <c r="AM751" s="1030" t="e">
        <f t="shared" si="45"/>
        <v>#N/A</v>
      </c>
      <c r="AN751" s="1030" t="e">
        <f>INDEX(G751:R751,1,MATCH(Parametres!$B$3,G$1:R$1,0))*IF(OR(F751="L",F751="S",F751="I"),-1,1)</f>
        <v>#N/A</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t="str">
        <f>IFERROR(INDEX(V751:AG751,1,MATCH(Parametres!$B$3,V$1:AG$1,0)-1)*IF(OR(C751="L",C751="S",C751="I"),-1,1),"")</f>
        <v/>
      </c>
      <c r="AW751" s="1030" t="e">
        <f t="shared" si="47"/>
        <v>#N/A</v>
      </c>
      <c r="AX751" s="1030" t="e">
        <f>INDEX(V751:AG751,1,MATCH(Parametres!$B$3,V$1:AG$1,0))*IF(OR(C751="L",C751="S",C751="I"),-1,1)</f>
        <v>#N/A</v>
      </c>
      <c r="AY751" s="598" t="s">
        <v>337</v>
      </c>
      <c r="AZ751" s="598" t="e">
        <f>+VLOOKUP($AJ751,Data_Validation!$A:$E,5,0)</f>
        <v>#N/A</v>
      </c>
    </row>
    <row r="752" spans="36:52" ht="15" customHeight="1">
      <c r="AJ752" s="1030">
        <f t="shared" si="48"/>
        <v>0</v>
      </c>
      <c r="AK752" s="1030">
        <f t="shared" si="48"/>
        <v>0</v>
      </c>
      <c r="AL752" s="1030" t="str">
        <f>IFERROR(INDEX(G752:R752,1,MATCH(Parametres!$B$3,G$1:R$1,0)-1)*IF(OR(F752="L",F752="S",F752="I"),-1,1),"")</f>
        <v/>
      </c>
      <c r="AM752" s="1030" t="e">
        <f t="shared" si="45"/>
        <v>#N/A</v>
      </c>
      <c r="AN752" s="1030" t="e">
        <f>INDEX(G752:R752,1,MATCH(Parametres!$B$3,G$1:R$1,0))*IF(OR(F752="L",F752="S",F752="I"),-1,1)</f>
        <v>#N/A</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t="str">
        <f>IFERROR(INDEX(V752:AG752,1,MATCH(Parametres!$B$3,V$1:AG$1,0)-1)*IF(OR(C752="L",C752="S",C752="I"),-1,1),"")</f>
        <v/>
      </c>
      <c r="AW752" s="1030" t="e">
        <f t="shared" si="47"/>
        <v>#N/A</v>
      </c>
      <c r="AX752" s="1030" t="e">
        <f>INDEX(V752:AG752,1,MATCH(Parametres!$B$3,V$1:AG$1,0))*IF(OR(C752="L",C752="S",C752="I"),-1,1)</f>
        <v>#N/A</v>
      </c>
      <c r="AY752" s="598" t="s">
        <v>337</v>
      </c>
      <c r="AZ752" s="598" t="e">
        <f>+VLOOKUP($AJ752,Data_Validation!$A:$E,5,0)</f>
        <v>#N/A</v>
      </c>
    </row>
    <row r="753" spans="36:52" ht="15" customHeight="1">
      <c r="AJ753" s="1030">
        <f t="shared" si="48"/>
        <v>0</v>
      </c>
      <c r="AK753" s="1030">
        <f t="shared" si="48"/>
        <v>0</v>
      </c>
      <c r="AL753" s="1030" t="str">
        <f>IFERROR(INDEX(G753:R753,1,MATCH(Parametres!$B$3,G$1:R$1,0)-1)*IF(OR(F753="L",F753="S",F753="I"),-1,1),"")</f>
        <v/>
      </c>
      <c r="AM753" s="1030" t="e">
        <f t="shared" si="45"/>
        <v>#N/A</v>
      </c>
      <c r="AN753" s="1030" t="e">
        <f>INDEX(G753:R753,1,MATCH(Parametres!$B$3,G$1:R$1,0))*IF(OR(F753="L",F753="S",F753="I"),-1,1)</f>
        <v>#N/A</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t="str">
        <f>IFERROR(INDEX(V753:AG753,1,MATCH(Parametres!$B$3,V$1:AG$1,0)-1)*IF(OR(C753="L",C753="S",C753="I"),-1,1),"")</f>
        <v/>
      </c>
      <c r="AW753" s="1030" t="e">
        <f t="shared" si="47"/>
        <v>#N/A</v>
      </c>
      <c r="AX753" s="1030" t="e">
        <f>INDEX(V753:AG753,1,MATCH(Parametres!$B$3,V$1:AG$1,0))*IF(OR(C753="L",C753="S",C753="I"),-1,1)</f>
        <v>#N/A</v>
      </c>
      <c r="AY753" s="598" t="s">
        <v>337</v>
      </c>
      <c r="AZ753" s="598" t="e">
        <f>+VLOOKUP($AJ753,Data_Validation!$A:$E,5,0)</f>
        <v>#N/A</v>
      </c>
    </row>
    <row r="754" spans="36:52" ht="15" customHeight="1">
      <c r="AJ754" s="1030">
        <f t="shared" si="48"/>
        <v>0</v>
      </c>
      <c r="AK754" s="1030">
        <f t="shared" si="48"/>
        <v>0</v>
      </c>
      <c r="AL754" s="1030" t="str">
        <f>IFERROR(INDEX(G754:R754,1,MATCH(Parametres!$B$3,G$1:R$1,0)-1)*IF(OR(F754="L",F754="S",F754="I"),-1,1),"")</f>
        <v/>
      </c>
      <c r="AM754" s="1030" t="e">
        <f t="shared" si="45"/>
        <v>#N/A</v>
      </c>
      <c r="AN754" s="1030" t="e">
        <f>INDEX(G754:R754,1,MATCH(Parametres!$B$3,G$1:R$1,0))*IF(OR(F754="L",F754="S",F754="I"),-1,1)</f>
        <v>#N/A</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t="str">
        <f>IFERROR(INDEX(V754:AG754,1,MATCH(Parametres!$B$3,V$1:AG$1,0)-1)*IF(OR(C754="L",C754="S",C754="I"),-1,1),"")</f>
        <v/>
      </c>
      <c r="AW754" s="1030" t="e">
        <f t="shared" si="47"/>
        <v>#N/A</v>
      </c>
      <c r="AX754" s="1030" t="e">
        <f>INDEX(V754:AG754,1,MATCH(Parametres!$B$3,V$1:AG$1,0))*IF(OR(C754="L",C754="S",C754="I"),-1,1)</f>
        <v>#N/A</v>
      </c>
      <c r="AY754" s="598" t="s">
        <v>337</v>
      </c>
      <c r="AZ754" s="598" t="e">
        <f>+VLOOKUP($AJ754,Data_Validation!$A:$E,5,0)</f>
        <v>#N/A</v>
      </c>
    </row>
    <row r="755" spans="36:52" ht="15" customHeight="1">
      <c r="AJ755" s="1030">
        <f t="shared" si="48"/>
        <v>0</v>
      </c>
      <c r="AK755" s="1030">
        <f t="shared" si="48"/>
        <v>0</v>
      </c>
      <c r="AL755" s="1030" t="str">
        <f>IFERROR(INDEX(G755:R755,1,MATCH(Parametres!$B$3,G$1:R$1,0)-1)*IF(OR(F755="L",F755="S",F755="I"),-1,1),"")</f>
        <v/>
      </c>
      <c r="AM755" s="1030" t="e">
        <f t="shared" si="45"/>
        <v>#N/A</v>
      </c>
      <c r="AN755" s="1030" t="e">
        <f>INDEX(G755:R755,1,MATCH(Parametres!$B$3,G$1:R$1,0))*IF(OR(F755="L",F755="S",F755="I"),-1,1)</f>
        <v>#N/A</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t="str">
        <f>IFERROR(INDEX(V755:AG755,1,MATCH(Parametres!$B$3,V$1:AG$1,0)-1)*IF(OR(C755="L",C755="S",C755="I"),-1,1),"")</f>
        <v/>
      </c>
      <c r="AW755" s="1030" t="e">
        <f t="shared" si="47"/>
        <v>#N/A</v>
      </c>
      <c r="AX755" s="1030" t="e">
        <f>INDEX(V755:AG755,1,MATCH(Parametres!$B$3,V$1:AG$1,0))*IF(OR(C755="L",C755="S",C755="I"),-1,1)</f>
        <v>#N/A</v>
      </c>
      <c r="AY755" s="598" t="s">
        <v>337</v>
      </c>
      <c r="AZ755" s="598" t="e">
        <f>+VLOOKUP($AJ755,Data_Validation!$A:$E,5,0)</f>
        <v>#N/A</v>
      </c>
    </row>
    <row r="756" spans="36:52" ht="15" customHeight="1">
      <c r="AJ756" s="1030">
        <f t="shared" si="48"/>
        <v>0</v>
      </c>
      <c r="AK756" s="1030">
        <f t="shared" si="48"/>
        <v>0</v>
      </c>
      <c r="AL756" s="1030" t="str">
        <f>IFERROR(INDEX(G756:R756,1,MATCH(Parametres!$B$3,G$1:R$1,0)-1)*IF(OR(F756="L",F756="S",F756="I"),-1,1),"")</f>
        <v/>
      </c>
      <c r="AM756" s="1030" t="e">
        <f t="shared" si="45"/>
        <v>#N/A</v>
      </c>
      <c r="AN756" s="1030" t="e">
        <f>INDEX(G756:R756,1,MATCH(Parametres!$B$3,G$1:R$1,0))*IF(OR(F756="L",F756="S",F756="I"),-1,1)</f>
        <v>#N/A</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t="str">
        <f>IFERROR(INDEX(V756:AG756,1,MATCH(Parametres!$B$3,V$1:AG$1,0)-1)*IF(OR(C756="L",C756="S",C756="I"),-1,1),"")</f>
        <v/>
      </c>
      <c r="AW756" s="1030" t="e">
        <f t="shared" si="47"/>
        <v>#N/A</v>
      </c>
      <c r="AX756" s="1030" t="e">
        <f>INDEX(V756:AG756,1,MATCH(Parametres!$B$3,V$1:AG$1,0))*IF(OR(C756="L",C756="S",C756="I"),-1,1)</f>
        <v>#N/A</v>
      </c>
      <c r="AY756" s="598" t="s">
        <v>337</v>
      </c>
      <c r="AZ756" s="598" t="e">
        <f>+VLOOKUP($AJ756,Data_Validation!$A:$E,5,0)</f>
        <v>#N/A</v>
      </c>
    </row>
    <row r="757" spans="36:52" ht="15" customHeight="1">
      <c r="AJ757" s="1030">
        <f t="shared" si="48"/>
        <v>0</v>
      </c>
      <c r="AK757" s="1030">
        <f t="shared" si="48"/>
        <v>0</v>
      </c>
      <c r="AL757" s="1030" t="str">
        <f>IFERROR(INDEX(G757:R757,1,MATCH(Parametres!$B$3,G$1:R$1,0)-1)*IF(OR(F757="L",F757="S",F757="I"),-1,1),"")</f>
        <v/>
      </c>
      <c r="AM757" s="1030" t="e">
        <f t="shared" si="45"/>
        <v>#N/A</v>
      </c>
      <c r="AN757" s="1030" t="e">
        <f>INDEX(G757:R757,1,MATCH(Parametres!$B$3,G$1:R$1,0))*IF(OR(F757="L",F757="S",F757="I"),-1,1)</f>
        <v>#N/A</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t="str">
        <f>IFERROR(INDEX(V757:AG757,1,MATCH(Parametres!$B$3,V$1:AG$1,0)-1)*IF(OR(C757="L",C757="S",C757="I"),-1,1),"")</f>
        <v/>
      </c>
      <c r="AW757" s="1030" t="e">
        <f t="shared" si="47"/>
        <v>#N/A</v>
      </c>
      <c r="AX757" s="1030" t="e">
        <f>INDEX(V757:AG757,1,MATCH(Parametres!$B$3,V$1:AG$1,0))*IF(OR(C757="L",C757="S",C757="I"),-1,1)</f>
        <v>#N/A</v>
      </c>
      <c r="AY757" s="598" t="s">
        <v>337</v>
      </c>
      <c r="AZ757" s="598" t="e">
        <f>+VLOOKUP($AJ757,Data_Validation!$A:$E,5,0)</f>
        <v>#N/A</v>
      </c>
    </row>
    <row r="758" spans="36:52" ht="15" customHeight="1">
      <c r="AJ758" s="1030">
        <f t="shared" si="48"/>
        <v>0</v>
      </c>
      <c r="AK758" s="1030">
        <f t="shared" si="48"/>
        <v>0</v>
      </c>
      <c r="AL758" s="1030" t="str">
        <f>IFERROR(INDEX(G758:R758,1,MATCH(Parametres!$B$3,G$1:R$1,0)-1)*IF(OR(F758="L",F758="S",F758="I"),-1,1),"")</f>
        <v/>
      </c>
      <c r="AM758" s="1030" t="e">
        <f t="shared" si="45"/>
        <v>#N/A</v>
      </c>
      <c r="AN758" s="1030" t="e">
        <f>INDEX(G758:R758,1,MATCH(Parametres!$B$3,G$1:R$1,0))*IF(OR(F758="L",F758="S",F758="I"),-1,1)</f>
        <v>#N/A</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t="str">
        <f>IFERROR(INDEX(V758:AG758,1,MATCH(Parametres!$B$3,V$1:AG$1,0)-1)*IF(OR(C758="L",C758="S",C758="I"),-1,1),"")</f>
        <v/>
      </c>
      <c r="AW758" s="1030" t="e">
        <f t="shared" si="47"/>
        <v>#N/A</v>
      </c>
      <c r="AX758" s="1030" t="e">
        <f>INDEX(V758:AG758,1,MATCH(Parametres!$B$3,V$1:AG$1,0))*IF(OR(C758="L",C758="S",C758="I"),-1,1)</f>
        <v>#N/A</v>
      </c>
      <c r="AY758" s="598" t="s">
        <v>337</v>
      </c>
      <c r="AZ758" s="598" t="e">
        <f>+VLOOKUP($AJ758,Data_Validation!$A:$E,5,0)</f>
        <v>#N/A</v>
      </c>
    </row>
    <row r="759" spans="36:52" ht="15" customHeight="1">
      <c r="AJ759" s="1030">
        <f t="shared" si="48"/>
        <v>0</v>
      </c>
      <c r="AK759" s="1030">
        <f t="shared" si="48"/>
        <v>0</v>
      </c>
      <c r="AL759" s="1030" t="str">
        <f>IFERROR(INDEX(G759:R759,1,MATCH(Parametres!$B$3,G$1:R$1,0)-1)*IF(OR(F759="L",F759="S",F759="I"),-1,1),"")</f>
        <v/>
      </c>
      <c r="AM759" s="1030" t="e">
        <f t="shared" si="45"/>
        <v>#N/A</v>
      </c>
      <c r="AN759" s="1030" t="e">
        <f>INDEX(G759:R759,1,MATCH(Parametres!$B$3,G$1:R$1,0))*IF(OR(F759="L",F759="S",F759="I"),-1,1)</f>
        <v>#N/A</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t="str">
        <f>IFERROR(INDEX(V759:AG759,1,MATCH(Parametres!$B$3,V$1:AG$1,0)-1)*IF(OR(C759="L",C759="S",C759="I"),-1,1),"")</f>
        <v/>
      </c>
      <c r="AW759" s="1030" t="e">
        <f t="shared" si="47"/>
        <v>#N/A</v>
      </c>
      <c r="AX759" s="1030" t="e">
        <f>INDEX(V759:AG759,1,MATCH(Parametres!$B$3,V$1:AG$1,0))*IF(OR(C759="L",C759="S",C759="I"),-1,1)</f>
        <v>#N/A</v>
      </c>
      <c r="AY759" s="598" t="s">
        <v>337</v>
      </c>
      <c r="AZ759" s="598" t="e">
        <f>+VLOOKUP($AJ759,Data_Validation!$A:$E,5,0)</f>
        <v>#N/A</v>
      </c>
    </row>
    <row r="760" spans="36:52" ht="15" customHeight="1">
      <c r="AJ760" s="1030">
        <f t="shared" si="48"/>
        <v>0</v>
      </c>
      <c r="AK760" s="1030">
        <f t="shared" si="48"/>
        <v>0</v>
      </c>
      <c r="AL760" s="1030" t="str">
        <f>IFERROR(INDEX(G760:R760,1,MATCH(Parametres!$B$3,G$1:R$1,0)-1)*IF(OR(F760="L",F760="S",F760="I"),-1,1),"")</f>
        <v/>
      </c>
      <c r="AM760" s="1030" t="e">
        <f t="shared" si="45"/>
        <v>#N/A</v>
      </c>
      <c r="AN760" s="1030" t="e">
        <f>INDEX(G760:R760,1,MATCH(Parametres!$B$3,G$1:R$1,0))*IF(OR(F760="L",F760="S",F760="I"),-1,1)</f>
        <v>#N/A</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t="str">
        <f>IFERROR(INDEX(V760:AG760,1,MATCH(Parametres!$B$3,V$1:AG$1,0)-1)*IF(OR(C760="L",C760="S",C760="I"),-1,1),"")</f>
        <v/>
      </c>
      <c r="AW760" s="1030" t="e">
        <f t="shared" si="47"/>
        <v>#N/A</v>
      </c>
      <c r="AX760" s="1030" t="e">
        <f>INDEX(V760:AG760,1,MATCH(Parametres!$B$3,V$1:AG$1,0))*IF(OR(C760="L",C760="S",C760="I"),-1,1)</f>
        <v>#N/A</v>
      </c>
      <c r="AY760" s="598" t="s">
        <v>337</v>
      </c>
      <c r="AZ760" s="598" t="e">
        <f>+VLOOKUP($AJ760,Data_Validation!$A:$E,5,0)</f>
        <v>#N/A</v>
      </c>
    </row>
    <row r="761" spans="36:52" ht="15" customHeight="1">
      <c r="AJ761" s="1030">
        <f t="shared" si="48"/>
        <v>0</v>
      </c>
      <c r="AK761" s="1030">
        <f t="shared" si="48"/>
        <v>0</v>
      </c>
      <c r="AL761" s="1030" t="str">
        <f>IFERROR(INDEX(G761:R761,1,MATCH(Parametres!$B$3,G$1:R$1,0)-1)*IF(OR(F761="L",F761="S",F761="I"),-1,1),"")</f>
        <v/>
      </c>
      <c r="AM761" s="1030" t="e">
        <f t="shared" si="45"/>
        <v>#N/A</v>
      </c>
      <c r="AN761" s="1030" t="e">
        <f>INDEX(G761:R761,1,MATCH(Parametres!$B$3,G$1:R$1,0))*IF(OR(F761="L",F761="S",F761="I"),-1,1)</f>
        <v>#N/A</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t="str">
        <f>IFERROR(INDEX(V761:AG761,1,MATCH(Parametres!$B$3,V$1:AG$1,0)-1)*IF(OR(C761="L",C761="S",C761="I"),-1,1),"")</f>
        <v/>
      </c>
      <c r="AW761" s="1030" t="e">
        <f t="shared" si="47"/>
        <v>#N/A</v>
      </c>
      <c r="AX761" s="1030" t="e">
        <f>INDEX(V761:AG761,1,MATCH(Parametres!$B$3,V$1:AG$1,0))*IF(OR(C761="L",C761="S",C761="I"),-1,1)</f>
        <v>#N/A</v>
      </c>
      <c r="AY761" s="598" t="s">
        <v>337</v>
      </c>
      <c r="AZ761" s="598" t="e">
        <f>+VLOOKUP($AJ761,Data_Validation!$A:$E,5,0)</f>
        <v>#N/A</v>
      </c>
    </row>
    <row r="762" spans="36:52" ht="15" customHeight="1">
      <c r="AJ762" s="1030">
        <f t="shared" si="48"/>
        <v>0</v>
      </c>
      <c r="AK762" s="1030">
        <f t="shared" si="48"/>
        <v>0</v>
      </c>
      <c r="AL762" s="1030" t="str">
        <f>IFERROR(INDEX(G762:R762,1,MATCH(Parametres!$B$3,G$1:R$1,0)-1)*IF(OR(F762="L",F762="S",F762="I"),-1,1),"")</f>
        <v/>
      </c>
      <c r="AM762" s="1030" t="e">
        <f t="shared" si="45"/>
        <v>#N/A</v>
      </c>
      <c r="AN762" s="1030" t="e">
        <f>INDEX(G762:R762,1,MATCH(Parametres!$B$3,G$1:R$1,0))*IF(OR(F762="L",F762="S",F762="I"),-1,1)</f>
        <v>#N/A</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t="str">
        <f>IFERROR(INDEX(V762:AG762,1,MATCH(Parametres!$B$3,V$1:AG$1,0)-1)*IF(OR(C762="L",C762="S",C762="I"),-1,1),"")</f>
        <v/>
      </c>
      <c r="AW762" s="1030" t="e">
        <f t="shared" si="47"/>
        <v>#N/A</v>
      </c>
      <c r="AX762" s="1030" t="e">
        <f>INDEX(V762:AG762,1,MATCH(Parametres!$B$3,V$1:AG$1,0))*IF(OR(C762="L",C762="S",C762="I"),-1,1)</f>
        <v>#N/A</v>
      </c>
      <c r="AY762" s="598" t="s">
        <v>337</v>
      </c>
      <c r="AZ762" s="598" t="e">
        <f>+VLOOKUP($AJ762,Data_Validation!$A:$E,5,0)</f>
        <v>#N/A</v>
      </c>
    </row>
    <row r="763" spans="36:52" ht="15" customHeight="1">
      <c r="AJ763" s="1030">
        <f t="shared" si="48"/>
        <v>0</v>
      </c>
      <c r="AK763" s="1030">
        <f t="shared" si="48"/>
        <v>0</v>
      </c>
      <c r="AL763" s="1030" t="str">
        <f>IFERROR(INDEX(G763:R763,1,MATCH(Parametres!$B$3,G$1:R$1,0)-1)*IF(OR(F763="L",F763="S",F763="I"),-1,1),"")</f>
        <v/>
      </c>
      <c r="AM763" s="1030" t="e">
        <f t="shared" si="45"/>
        <v>#N/A</v>
      </c>
      <c r="AN763" s="1030" t="e">
        <f>INDEX(G763:R763,1,MATCH(Parametres!$B$3,G$1:R$1,0))*IF(OR(F763="L",F763="S",F763="I"),-1,1)</f>
        <v>#N/A</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t="str">
        <f>IFERROR(INDEX(V763:AG763,1,MATCH(Parametres!$B$3,V$1:AG$1,0)-1)*IF(OR(C763="L",C763="S",C763="I"),-1,1),"")</f>
        <v/>
      </c>
      <c r="AW763" s="1030" t="e">
        <f t="shared" si="47"/>
        <v>#N/A</v>
      </c>
      <c r="AX763" s="1030" t="e">
        <f>INDEX(V763:AG763,1,MATCH(Parametres!$B$3,V$1:AG$1,0))*IF(OR(C763="L",C763="S",C763="I"),-1,1)</f>
        <v>#N/A</v>
      </c>
      <c r="AY763" s="598" t="s">
        <v>337</v>
      </c>
      <c r="AZ763" s="598" t="e">
        <f>+VLOOKUP($AJ763,Data_Validation!$A:$E,5,0)</f>
        <v>#N/A</v>
      </c>
    </row>
    <row r="764" spans="36:52" ht="15" customHeight="1">
      <c r="AJ764" s="1030">
        <f t="shared" si="48"/>
        <v>0</v>
      </c>
      <c r="AK764" s="1030">
        <f t="shared" si="48"/>
        <v>0</v>
      </c>
      <c r="AL764" s="1030" t="str">
        <f>IFERROR(INDEX(G764:R764,1,MATCH(Parametres!$B$3,G$1:R$1,0)-1)*IF(OR(F764="L",F764="S",F764="I"),-1,1),"")</f>
        <v/>
      </c>
      <c r="AM764" s="1030" t="e">
        <f t="shared" si="45"/>
        <v>#N/A</v>
      </c>
      <c r="AN764" s="1030" t="e">
        <f>INDEX(G764:R764,1,MATCH(Parametres!$B$3,G$1:R$1,0))*IF(OR(F764="L",F764="S",F764="I"),-1,1)</f>
        <v>#N/A</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t="str">
        <f>IFERROR(INDEX(V764:AG764,1,MATCH(Parametres!$B$3,V$1:AG$1,0)-1)*IF(OR(C764="L",C764="S",C764="I"),-1,1),"")</f>
        <v/>
      </c>
      <c r="AW764" s="1030" t="e">
        <f t="shared" si="47"/>
        <v>#N/A</v>
      </c>
      <c r="AX764" s="1030" t="e">
        <f>INDEX(V764:AG764,1,MATCH(Parametres!$B$3,V$1:AG$1,0))*IF(OR(C764="L",C764="S",C764="I"),-1,1)</f>
        <v>#N/A</v>
      </c>
      <c r="AY764" s="598" t="s">
        <v>337</v>
      </c>
      <c r="AZ764" s="598" t="e">
        <f>+VLOOKUP($AJ764,Data_Validation!$A:$E,5,0)</f>
        <v>#N/A</v>
      </c>
    </row>
    <row r="765" spans="36:52" ht="15" customHeight="1">
      <c r="AJ765" s="1030">
        <f t="shared" si="48"/>
        <v>0</v>
      </c>
      <c r="AK765" s="1030">
        <f t="shared" si="48"/>
        <v>0</v>
      </c>
      <c r="AL765" s="1030" t="str">
        <f>IFERROR(INDEX(G765:R765,1,MATCH(Parametres!$B$3,G$1:R$1,0)-1)*IF(OR(F765="L",F765="S",F765="I"),-1,1),"")</f>
        <v/>
      </c>
      <c r="AM765" s="1030" t="e">
        <f t="shared" si="45"/>
        <v>#N/A</v>
      </c>
      <c r="AN765" s="1030" t="e">
        <f>INDEX(G765:R765,1,MATCH(Parametres!$B$3,G$1:R$1,0))*IF(OR(F765="L",F765="S",F765="I"),-1,1)</f>
        <v>#N/A</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t="str">
        <f>IFERROR(INDEX(V765:AG765,1,MATCH(Parametres!$B$3,V$1:AG$1,0)-1)*IF(OR(C765="L",C765="S",C765="I"),-1,1),"")</f>
        <v/>
      </c>
      <c r="AW765" s="1030" t="e">
        <f t="shared" si="47"/>
        <v>#N/A</v>
      </c>
      <c r="AX765" s="1030" t="e">
        <f>INDEX(V765:AG765,1,MATCH(Parametres!$B$3,V$1:AG$1,0))*IF(OR(C765="L",C765="S",C765="I"),-1,1)</f>
        <v>#N/A</v>
      </c>
      <c r="AY765" s="598" t="s">
        <v>337</v>
      </c>
      <c r="AZ765" s="598" t="e">
        <f>+VLOOKUP($AJ765,Data_Validation!$A:$E,5,0)</f>
        <v>#N/A</v>
      </c>
    </row>
    <row r="766" spans="36:52" ht="15" customHeight="1">
      <c r="AJ766" s="1030">
        <f t="shared" si="48"/>
        <v>0</v>
      </c>
      <c r="AK766" s="1030">
        <f t="shared" si="48"/>
        <v>0</v>
      </c>
      <c r="AL766" s="1030" t="str">
        <f>IFERROR(INDEX(G766:R766,1,MATCH(Parametres!$B$3,G$1:R$1,0)-1)*IF(OR(F766="L",F766="S",F766="I"),-1,1),"")</f>
        <v/>
      </c>
      <c r="AM766" s="1030" t="e">
        <f t="shared" si="45"/>
        <v>#N/A</v>
      </c>
      <c r="AN766" s="1030" t="e">
        <f>INDEX(G766:R766,1,MATCH(Parametres!$B$3,G$1:R$1,0))*IF(OR(F766="L",F766="S",F766="I"),-1,1)</f>
        <v>#N/A</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t="str">
        <f>IFERROR(INDEX(V766:AG766,1,MATCH(Parametres!$B$3,V$1:AG$1,0)-1)*IF(OR(C766="L",C766="S",C766="I"),-1,1),"")</f>
        <v/>
      </c>
      <c r="AW766" s="1030" t="e">
        <f t="shared" si="47"/>
        <v>#N/A</v>
      </c>
      <c r="AX766" s="1030" t="e">
        <f>INDEX(V766:AG766,1,MATCH(Parametres!$B$3,V$1:AG$1,0))*IF(OR(C766="L",C766="S",C766="I"),-1,1)</f>
        <v>#N/A</v>
      </c>
      <c r="AY766" s="598" t="s">
        <v>337</v>
      </c>
      <c r="AZ766" s="598" t="e">
        <f>+VLOOKUP($AJ766,Data_Validation!$A:$E,5,0)</f>
        <v>#N/A</v>
      </c>
    </row>
    <row r="767" spans="36:52" ht="15" customHeight="1">
      <c r="AJ767" s="1030">
        <f t="shared" si="48"/>
        <v>0</v>
      </c>
      <c r="AK767" s="1030">
        <f t="shared" si="48"/>
        <v>0</v>
      </c>
      <c r="AL767" s="1030" t="str">
        <f>IFERROR(INDEX(G767:R767,1,MATCH(Parametres!$B$3,G$1:R$1,0)-1)*IF(OR(F767="L",F767="S",F767="I"),-1,1),"")</f>
        <v/>
      </c>
      <c r="AM767" s="1030" t="e">
        <f t="shared" si="45"/>
        <v>#N/A</v>
      </c>
      <c r="AN767" s="1030" t="e">
        <f>INDEX(G767:R767,1,MATCH(Parametres!$B$3,G$1:R$1,0))*IF(OR(F767="L",F767="S",F767="I"),-1,1)</f>
        <v>#N/A</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t="str">
        <f>IFERROR(INDEX(V767:AG767,1,MATCH(Parametres!$B$3,V$1:AG$1,0)-1)*IF(OR(C767="L",C767="S",C767="I"),-1,1),"")</f>
        <v/>
      </c>
      <c r="AW767" s="1030" t="e">
        <f t="shared" si="47"/>
        <v>#N/A</v>
      </c>
      <c r="AX767" s="1030" t="e">
        <f>INDEX(V767:AG767,1,MATCH(Parametres!$B$3,V$1:AG$1,0))*IF(OR(C767="L",C767="S",C767="I"),-1,1)</f>
        <v>#N/A</v>
      </c>
      <c r="AY767" s="598" t="s">
        <v>337</v>
      </c>
      <c r="AZ767" s="598" t="e">
        <f>+VLOOKUP($AJ767,Data_Validation!$A:$E,5,0)</f>
        <v>#N/A</v>
      </c>
    </row>
    <row r="768" spans="36:52" ht="15" customHeight="1">
      <c r="AJ768" s="1030">
        <f t="shared" si="48"/>
        <v>0</v>
      </c>
      <c r="AK768" s="1030">
        <f t="shared" si="48"/>
        <v>0</v>
      </c>
      <c r="AL768" s="1030" t="str">
        <f>IFERROR(INDEX(G768:R768,1,MATCH(Parametres!$B$3,G$1:R$1,0)-1)*IF(OR(F768="L",F768="S",F768="I"),-1,1),"")</f>
        <v/>
      </c>
      <c r="AM768" s="1030" t="e">
        <f t="shared" si="45"/>
        <v>#N/A</v>
      </c>
      <c r="AN768" s="1030" t="e">
        <f>INDEX(G768:R768,1,MATCH(Parametres!$B$3,G$1:R$1,0))*IF(OR(F768="L",F768="S",F768="I"),-1,1)</f>
        <v>#N/A</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t="str">
        <f>IFERROR(INDEX(V768:AG768,1,MATCH(Parametres!$B$3,V$1:AG$1,0)-1)*IF(OR(C768="L",C768="S",C768="I"),-1,1),"")</f>
        <v/>
      </c>
      <c r="AW768" s="1030" t="e">
        <f t="shared" si="47"/>
        <v>#N/A</v>
      </c>
      <c r="AX768" s="1030" t="e">
        <f>INDEX(V768:AG768,1,MATCH(Parametres!$B$3,V$1:AG$1,0))*IF(OR(C768="L",C768="S",C768="I"),-1,1)</f>
        <v>#N/A</v>
      </c>
      <c r="AY768" s="598" t="s">
        <v>337</v>
      </c>
      <c r="AZ768" s="598" t="e">
        <f>+VLOOKUP($AJ768,Data_Validation!$A:$E,5,0)</f>
        <v>#N/A</v>
      </c>
    </row>
    <row r="769" spans="36:52" ht="15" customHeight="1">
      <c r="AJ769" s="1030">
        <f t="shared" si="48"/>
        <v>0</v>
      </c>
      <c r="AK769" s="1030">
        <f t="shared" si="48"/>
        <v>0</v>
      </c>
      <c r="AL769" s="1030" t="str">
        <f>IFERROR(INDEX(G769:R769,1,MATCH(Parametres!$B$3,G$1:R$1,0)-1)*IF(OR(F769="L",F769="S",F769="I"),-1,1),"")</f>
        <v/>
      </c>
      <c r="AM769" s="1030" t="e">
        <f t="shared" si="45"/>
        <v>#N/A</v>
      </c>
      <c r="AN769" s="1030" t="e">
        <f>INDEX(G769:R769,1,MATCH(Parametres!$B$3,G$1:R$1,0))*IF(OR(F769="L",F769="S",F769="I"),-1,1)</f>
        <v>#N/A</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t="str">
        <f>IFERROR(INDEX(V769:AG769,1,MATCH(Parametres!$B$3,V$1:AG$1,0)-1)*IF(OR(C769="L",C769="S",C769="I"),-1,1),"")</f>
        <v/>
      </c>
      <c r="AW769" s="1030" t="e">
        <f t="shared" si="47"/>
        <v>#N/A</v>
      </c>
      <c r="AX769" s="1030" t="e">
        <f>INDEX(V769:AG769,1,MATCH(Parametres!$B$3,V$1:AG$1,0))*IF(OR(C769="L",C769="S",C769="I"),-1,1)</f>
        <v>#N/A</v>
      </c>
      <c r="AY769" s="598" t="s">
        <v>337</v>
      </c>
      <c r="AZ769" s="598" t="e">
        <f>+VLOOKUP($AJ769,Data_Validation!$A:$E,5,0)</f>
        <v>#N/A</v>
      </c>
    </row>
    <row r="770" spans="36:52" ht="15" customHeight="1">
      <c r="AJ770" s="1030">
        <f t="shared" si="48"/>
        <v>0</v>
      </c>
      <c r="AK770" s="1030">
        <f t="shared" si="48"/>
        <v>0</v>
      </c>
      <c r="AL770" s="1030" t="str">
        <f>IFERROR(INDEX(G770:R770,1,MATCH(Parametres!$B$3,G$1:R$1,0)-1)*IF(OR(F770="L",F770="S",F770="I"),-1,1),"")</f>
        <v/>
      </c>
      <c r="AM770" s="1030" t="e">
        <f t="shared" si="45"/>
        <v>#N/A</v>
      </c>
      <c r="AN770" s="1030" t="e">
        <f>INDEX(G770:R770,1,MATCH(Parametres!$B$3,G$1:R$1,0))*IF(OR(F770="L",F770="S",F770="I"),-1,1)</f>
        <v>#N/A</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t="str">
        <f>IFERROR(INDEX(V770:AG770,1,MATCH(Parametres!$B$3,V$1:AG$1,0)-1)*IF(OR(C770="L",C770="S",C770="I"),-1,1),"")</f>
        <v/>
      </c>
      <c r="AW770" s="1030" t="e">
        <f t="shared" si="47"/>
        <v>#N/A</v>
      </c>
      <c r="AX770" s="1030" t="e">
        <f>INDEX(V770:AG770,1,MATCH(Parametres!$B$3,V$1:AG$1,0))*IF(OR(C770="L",C770="S",C770="I"),-1,1)</f>
        <v>#N/A</v>
      </c>
      <c r="AY770" s="598" t="s">
        <v>337</v>
      </c>
      <c r="AZ770" s="598" t="e">
        <f>+VLOOKUP($AJ770,Data_Validation!$A:$E,5,0)</f>
        <v>#N/A</v>
      </c>
    </row>
    <row r="771" spans="36:52" ht="15" customHeight="1">
      <c r="AJ771" s="1030">
        <f t="shared" si="48"/>
        <v>0</v>
      </c>
      <c r="AK771" s="1030">
        <f t="shared" si="48"/>
        <v>0</v>
      </c>
      <c r="AL771" s="1030" t="str">
        <f>IFERROR(INDEX(G771:R771,1,MATCH(Parametres!$B$3,G$1:R$1,0)-1)*IF(OR(F771="L",F771="S",F771="I"),-1,1),"")</f>
        <v/>
      </c>
      <c r="AM771" s="1030" t="e">
        <f t="shared" si="45"/>
        <v>#N/A</v>
      </c>
      <c r="AN771" s="1030" t="e">
        <f>INDEX(G771:R771,1,MATCH(Parametres!$B$3,G$1:R$1,0))*IF(OR(F771="L",F771="S",F771="I"),-1,1)</f>
        <v>#N/A</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t="str">
        <f>IFERROR(INDEX(V771:AG771,1,MATCH(Parametres!$B$3,V$1:AG$1,0)-1)*IF(OR(C771="L",C771="S",C771="I"),-1,1),"")</f>
        <v/>
      </c>
      <c r="AW771" s="1030" t="e">
        <f t="shared" si="47"/>
        <v>#N/A</v>
      </c>
      <c r="AX771" s="1030" t="e">
        <f>INDEX(V771:AG771,1,MATCH(Parametres!$B$3,V$1:AG$1,0))*IF(OR(C771="L",C771="S",C771="I"),-1,1)</f>
        <v>#N/A</v>
      </c>
      <c r="AY771" s="598" t="s">
        <v>337</v>
      </c>
      <c r="AZ771" s="598" t="e">
        <f>+VLOOKUP($AJ771,Data_Validation!$A:$E,5,0)</f>
        <v>#N/A</v>
      </c>
    </row>
    <row r="772" spans="36:52" ht="15" customHeight="1">
      <c r="AJ772" s="1030">
        <f t="shared" si="48"/>
        <v>0</v>
      </c>
      <c r="AK772" s="1030">
        <f t="shared" si="48"/>
        <v>0</v>
      </c>
      <c r="AL772" s="1030" t="str">
        <f>IFERROR(INDEX(G772:R772,1,MATCH(Parametres!$B$3,G$1:R$1,0)-1)*IF(OR(F772="L",F772="S",F772="I"),-1,1),"")</f>
        <v/>
      </c>
      <c r="AM772" s="1030" t="e">
        <f t="shared" ref="AM772:AM792" si="49">AN772-N(AL772)</f>
        <v>#N/A</v>
      </c>
      <c r="AN772" s="1030" t="e">
        <f>INDEX(G772:R772,1,MATCH(Parametres!$B$3,G$1:R$1,0))*IF(OR(F772="L",F772="S",F772="I"),-1,1)</f>
        <v>#N/A</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t="str">
        <f>IFERROR(INDEX(V772:AG772,1,MATCH(Parametres!$B$3,V$1:AG$1,0)-1)*IF(OR(C772="L",C772="S",C772="I"),-1,1),"")</f>
        <v/>
      </c>
      <c r="AW772" s="1030" t="e">
        <f t="shared" ref="AW772:AW794" si="51">AX772-AV772</f>
        <v>#N/A</v>
      </c>
      <c r="AX772" s="1030" t="e">
        <f>INDEX(V772:AG772,1,MATCH(Parametres!$B$3,V$1:AG$1,0))*IF(OR(C772="L",C772="S",C772="I"),-1,1)</f>
        <v>#N/A</v>
      </c>
      <c r="AY772" s="598" t="s">
        <v>337</v>
      </c>
      <c r="AZ772" s="598" t="e">
        <f>+VLOOKUP($AJ772,Data_Validation!$A:$E,5,0)</f>
        <v>#N/A</v>
      </c>
    </row>
    <row r="773" spans="36:52" ht="15" customHeight="1">
      <c r="AJ773" s="1030">
        <f t="shared" si="48"/>
        <v>0</v>
      </c>
      <c r="AK773" s="1030">
        <f t="shared" si="48"/>
        <v>0</v>
      </c>
      <c r="AL773" s="1030" t="str">
        <f>IFERROR(INDEX(G773:R773,1,MATCH(Parametres!$B$3,G$1:R$1,0)-1)*IF(OR(F773="L",F773="S",F773="I"),-1,1),"")</f>
        <v/>
      </c>
      <c r="AM773" s="1030" t="e">
        <f t="shared" si="49"/>
        <v>#N/A</v>
      </c>
      <c r="AN773" s="1030" t="e">
        <f>INDEX(G773:R773,1,MATCH(Parametres!$B$3,G$1:R$1,0))*IF(OR(F773="L",F773="S",F773="I"),-1,1)</f>
        <v>#N/A</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t="str">
        <f>IFERROR(INDEX(V773:AG773,1,MATCH(Parametres!$B$3,V$1:AG$1,0)-1)*IF(OR(C773="L",C773="S",C773="I"),-1,1),"")</f>
        <v/>
      </c>
      <c r="AW773" s="1030" t="e">
        <f t="shared" si="51"/>
        <v>#N/A</v>
      </c>
      <c r="AX773" s="1030" t="e">
        <f>INDEX(V773:AG773,1,MATCH(Parametres!$B$3,V$1:AG$1,0))*IF(OR(C773="L",C773="S",C773="I"),-1,1)</f>
        <v>#N/A</v>
      </c>
      <c r="AY773" s="598" t="s">
        <v>337</v>
      </c>
      <c r="AZ773" s="598" t="e">
        <f>+VLOOKUP($AJ773,Data_Validation!$A:$E,5,0)</f>
        <v>#N/A</v>
      </c>
    </row>
    <row r="774" spans="36:52" ht="15" customHeight="1">
      <c r="AJ774" s="1030">
        <f t="shared" si="48"/>
        <v>0</v>
      </c>
      <c r="AK774" s="1030">
        <f t="shared" si="48"/>
        <v>0</v>
      </c>
      <c r="AL774" s="1030" t="str">
        <f>IFERROR(INDEX(G774:R774,1,MATCH(Parametres!$B$3,G$1:R$1,0)-1)*IF(OR(F774="L",F774="S",F774="I"),-1,1),"")</f>
        <v/>
      </c>
      <c r="AM774" s="1030" t="e">
        <f t="shared" si="49"/>
        <v>#N/A</v>
      </c>
      <c r="AN774" s="1030" t="e">
        <f>INDEX(G774:R774,1,MATCH(Parametres!$B$3,G$1:R$1,0))*IF(OR(F774="L",F774="S",F774="I"),-1,1)</f>
        <v>#N/A</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t="str">
        <f>IFERROR(INDEX(V774:AG774,1,MATCH(Parametres!$B$3,V$1:AG$1,0)-1)*IF(OR(C774="L",C774="S",C774="I"),-1,1),"")</f>
        <v/>
      </c>
      <c r="AW774" s="1030" t="e">
        <f t="shared" si="51"/>
        <v>#N/A</v>
      </c>
      <c r="AX774" s="1030" t="e">
        <f>INDEX(V774:AG774,1,MATCH(Parametres!$B$3,V$1:AG$1,0))*IF(OR(C774="L",C774="S",C774="I"),-1,1)</f>
        <v>#N/A</v>
      </c>
      <c r="AY774" s="598" t="s">
        <v>337</v>
      </c>
      <c r="AZ774" s="598" t="e">
        <f>+VLOOKUP($AJ774,Data_Validation!$A:$E,5,0)</f>
        <v>#N/A</v>
      </c>
    </row>
    <row r="775" spans="36:52" ht="15" customHeight="1">
      <c r="AJ775" s="1030">
        <f t="shared" si="48"/>
        <v>0</v>
      </c>
      <c r="AK775" s="1030">
        <f t="shared" si="48"/>
        <v>0</v>
      </c>
      <c r="AL775" s="1030" t="str">
        <f>IFERROR(INDEX(G775:R775,1,MATCH(Parametres!$B$3,G$1:R$1,0)-1)*IF(OR(F775="L",F775="S",F775="I"),-1,1),"")</f>
        <v/>
      </c>
      <c r="AM775" s="1030" t="e">
        <f t="shared" si="49"/>
        <v>#N/A</v>
      </c>
      <c r="AN775" s="1030" t="e">
        <f>INDEX(G775:R775,1,MATCH(Parametres!$B$3,G$1:R$1,0))*IF(OR(F775="L",F775="S",F775="I"),-1,1)</f>
        <v>#N/A</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t="str">
        <f>IFERROR(INDEX(V775:AG775,1,MATCH(Parametres!$B$3,V$1:AG$1,0)-1)*IF(OR(C775="L",C775="S",C775="I"),-1,1),"")</f>
        <v/>
      </c>
      <c r="AW775" s="1030" t="e">
        <f t="shared" si="51"/>
        <v>#N/A</v>
      </c>
      <c r="AX775" s="1030" t="e">
        <f>INDEX(V775:AG775,1,MATCH(Parametres!$B$3,V$1:AG$1,0))*IF(OR(C775="L",C775="S",C775="I"),-1,1)</f>
        <v>#N/A</v>
      </c>
      <c r="AY775" s="598" t="s">
        <v>337</v>
      </c>
      <c r="AZ775" s="598" t="e">
        <f>+VLOOKUP($AJ775,Data_Validation!$A:$E,5,0)</f>
        <v>#N/A</v>
      </c>
    </row>
    <row r="776" spans="36:52" ht="15" customHeight="1">
      <c r="AJ776" s="1030">
        <f t="shared" si="48"/>
        <v>0</v>
      </c>
      <c r="AK776" s="1030">
        <f t="shared" si="48"/>
        <v>0</v>
      </c>
      <c r="AL776" s="1030" t="str">
        <f>IFERROR(INDEX(G776:R776,1,MATCH(Parametres!$B$3,G$1:R$1,0)-1)*IF(OR(F776="L",F776="S",F776="I"),-1,1),"")</f>
        <v/>
      </c>
      <c r="AM776" s="1030" t="e">
        <f t="shared" si="49"/>
        <v>#N/A</v>
      </c>
      <c r="AN776" s="1030" t="e">
        <f>INDEX(G776:R776,1,MATCH(Parametres!$B$3,G$1:R$1,0))*IF(OR(F776="L",F776="S",F776="I"),-1,1)</f>
        <v>#N/A</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t="str">
        <f>IFERROR(INDEX(V776:AG776,1,MATCH(Parametres!$B$3,V$1:AG$1,0)-1)*IF(OR(C776="L",C776="S",C776="I"),-1,1),"")</f>
        <v/>
      </c>
      <c r="AW776" s="1030" t="e">
        <f t="shared" si="51"/>
        <v>#N/A</v>
      </c>
      <c r="AX776" s="1030" t="e">
        <f>INDEX(V776:AG776,1,MATCH(Parametres!$B$3,V$1:AG$1,0))*IF(OR(C776="L",C776="S",C776="I"),-1,1)</f>
        <v>#N/A</v>
      </c>
      <c r="AY776" s="598" t="s">
        <v>337</v>
      </c>
      <c r="AZ776" s="598" t="e">
        <f>+VLOOKUP($AJ776,Data_Validation!$A:$E,5,0)</f>
        <v>#N/A</v>
      </c>
    </row>
    <row r="777" spans="36:52" ht="15" customHeight="1">
      <c r="AJ777" s="1030">
        <f t="shared" si="48"/>
        <v>0</v>
      </c>
      <c r="AK777" s="1030">
        <f t="shared" si="48"/>
        <v>0</v>
      </c>
      <c r="AL777" s="1030" t="str">
        <f>IFERROR(INDEX(G777:R777,1,MATCH(Parametres!$B$3,G$1:R$1,0)-1)*IF(OR(F777="L",F777="S",F777="I"),-1,1),"")</f>
        <v/>
      </c>
      <c r="AM777" s="1030" t="e">
        <f t="shared" si="49"/>
        <v>#N/A</v>
      </c>
      <c r="AN777" s="1030" t="e">
        <f>INDEX(G777:R777,1,MATCH(Parametres!$B$3,G$1:R$1,0))*IF(OR(F777="L",F777="S",F777="I"),-1,1)</f>
        <v>#N/A</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t="str">
        <f>IFERROR(INDEX(V777:AG777,1,MATCH(Parametres!$B$3,V$1:AG$1,0)-1)*IF(OR(C777="L",C777="S",C777="I"),-1,1),"")</f>
        <v/>
      </c>
      <c r="AW777" s="1030" t="e">
        <f t="shared" si="51"/>
        <v>#N/A</v>
      </c>
      <c r="AX777" s="1030" t="e">
        <f>INDEX(V777:AG777,1,MATCH(Parametres!$B$3,V$1:AG$1,0))*IF(OR(C777="L",C777="S",C777="I"),-1,1)</f>
        <v>#N/A</v>
      </c>
      <c r="AY777" s="598" t="s">
        <v>337</v>
      </c>
      <c r="AZ777" s="598" t="e">
        <f>+VLOOKUP($AJ777,Data_Validation!$A:$E,5,0)</f>
        <v>#N/A</v>
      </c>
    </row>
    <row r="778" spans="36:52" ht="15" customHeight="1">
      <c r="AJ778" s="1030">
        <f t="shared" si="48"/>
        <v>0</v>
      </c>
      <c r="AK778" s="1030">
        <f t="shared" si="48"/>
        <v>0</v>
      </c>
      <c r="AL778" s="1030" t="str">
        <f>IFERROR(INDEX(G778:R778,1,MATCH(Parametres!$B$3,G$1:R$1,0)-1)*IF(OR(F778="L",F778="S",F778="I"),-1,1),"")</f>
        <v/>
      </c>
      <c r="AM778" s="1030" t="e">
        <f t="shared" si="49"/>
        <v>#N/A</v>
      </c>
      <c r="AN778" s="1030" t="e">
        <f>INDEX(G778:R778,1,MATCH(Parametres!$B$3,G$1:R$1,0))*IF(OR(F778="L",F778="S",F778="I"),-1,1)</f>
        <v>#N/A</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t="str">
        <f>IFERROR(INDEX(V778:AG778,1,MATCH(Parametres!$B$3,V$1:AG$1,0)-1)*IF(OR(C778="L",C778="S",C778="I"),-1,1),"")</f>
        <v/>
      </c>
      <c r="AW778" s="1030" t="e">
        <f t="shared" si="51"/>
        <v>#N/A</v>
      </c>
      <c r="AX778" s="1030" t="e">
        <f>INDEX(V778:AG778,1,MATCH(Parametres!$B$3,V$1:AG$1,0))*IF(OR(C778="L",C778="S",C778="I"),-1,1)</f>
        <v>#N/A</v>
      </c>
      <c r="AY778" s="598" t="s">
        <v>337</v>
      </c>
      <c r="AZ778" s="598" t="e">
        <f>+VLOOKUP($AJ778,Data_Validation!$A:$E,5,0)</f>
        <v>#N/A</v>
      </c>
    </row>
    <row r="779" spans="36:52" ht="15" customHeight="1">
      <c r="AJ779" s="1030">
        <f t="shared" si="48"/>
        <v>0</v>
      </c>
      <c r="AK779" s="1030">
        <f t="shared" si="48"/>
        <v>0</v>
      </c>
      <c r="AL779" s="1030" t="str">
        <f>IFERROR(INDEX(G779:R779,1,MATCH(Parametres!$B$3,G$1:R$1,0)-1)*IF(OR(F779="L",F779="S",F779="I"),-1,1),"")</f>
        <v/>
      </c>
      <c r="AM779" s="1030" t="e">
        <f t="shared" si="49"/>
        <v>#N/A</v>
      </c>
      <c r="AN779" s="1030" t="e">
        <f>INDEX(G779:R779,1,MATCH(Parametres!$B$3,G$1:R$1,0))*IF(OR(F779="L",F779="S",F779="I"),-1,1)</f>
        <v>#N/A</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t="str">
        <f>IFERROR(INDEX(V779:AG779,1,MATCH(Parametres!$B$3,V$1:AG$1,0)-1)*IF(OR(C779="L",C779="S",C779="I"),-1,1),"")</f>
        <v/>
      </c>
      <c r="AW779" s="1030" t="e">
        <f t="shared" si="51"/>
        <v>#N/A</v>
      </c>
      <c r="AX779" s="1030" t="e">
        <f>INDEX(V779:AG779,1,MATCH(Parametres!$B$3,V$1:AG$1,0))*IF(OR(C779="L",C779="S",C779="I"),-1,1)</f>
        <v>#N/A</v>
      </c>
      <c r="AY779" s="598" t="s">
        <v>337</v>
      </c>
      <c r="AZ779" s="598" t="e">
        <f>+VLOOKUP($AJ779,Data_Validation!$A:$E,5,0)</f>
        <v>#N/A</v>
      </c>
    </row>
    <row r="780" spans="36:52" ht="15" customHeight="1">
      <c r="AJ780" s="1030">
        <f t="shared" si="48"/>
        <v>0</v>
      </c>
      <c r="AK780" s="1030">
        <f t="shared" si="48"/>
        <v>0</v>
      </c>
      <c r="AL780" s="1030" t="str">
        <f>IFERROR(INDEX(G780:R780,1,MATCH(Parametres!$B$3,G$1:R$1,0)-1)*IF(OR(F780="L",F780="S",F780="I"),-1,1),"")</f>
        <v/>
      </c>
      <c r="AM780" s="1030" t="e">
        <f t="shared" si="49"/>
        <v>#N/A</v>
      </c>
      <c r="AN780" s="1030" t="e">
        <f>INDEX(G780:R780,1,MATCH(Parametres!$B$3,G$1:R$1,0))*IF(OR(F780="L",F780="S",F780="I"),-1,1)</f>
        <v>#N/A</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t="str">
        <f>IFERROR(INDEX(V780:AG780,1,MATCH(Parametres!$B$3,V$1:AG$1,0)-1)*IF(OR(C780="L",C780="S",C780="I"),-1,1),"")</f>
        <v/>
      </c>
      <c r="AW780" s="1030" t="e">
        <f t="shared" si="51"/>
        <v>#N/A</v>
      </c>
      <c r="AX780" s="1030" t="e">
        <f>INDEX(V780:AG780,1,MATCH(Parametres!$B$3,V$1:AG$1,0))*IF(OR(C780="L",C780="S",C780="I"),-1,1)</f>
        <v>#N/A</v>
      </c>
      <c r="AY780" s="598" t="s">
        <v>337</v>
      </c>
      <c r="AZ780" s="598" t="e">
        <f>+VLOOKUP($AJ780,Data_Validation!$A:$E,5,0)</f>
        <v>#N/A</v>
      </c>
    </row>
    <row r="781" spans="36:52" ht="15" customHeight="1">
      <c r="AJ781" s="1030">
        <f t="shared" si="48"/>
        <v>0</v>
      </c>
      <c r="AK781" s="1030">
        <f t="shared" si="48"/>
        <v>0</v>
      </c>
      <c r="AL781" s="1030" t="str">
        <f>IFERROR(INDEX(G781:R781,1,MATCH(Parametres!$B$3,G$1:R$1,0)-1)*IF(OR(F781="L",F781="S",F781="I"),-1,1),"")</f>
        <v/>
      </c>
      <c r="AM781" s="1030" t="e">
        <f t="shared" si="49"/>
        <v>#N/A</v>
      </c>
      <c r="AN781" s="1030" t="e">
        <f>INDEX(G781:R781,1,MATCH(Parametres!$B$3,G$1:R$1,0))*IF(OR(F781="L",F781="S",F781="I"),-1,1)</f>
        <v>#N/A</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t="str">
        <f>IFERROR(INDEX(V781:AG781,1,MATCH(Parametres!$B$3,V$1:AG$1,0)-1)*IF(OR(C781="L",C781="S",C781="I"),-1,1),"")</f>
        <v/>
      </c>
      <c r="AW781" s="1030" t="e">
        <f t="shared" si="51"/>
        <v>#N/A</v>
      </c>
      <c r="AX781" s="1030" t="e">
        <f>INDEX(V781:AG781,1,MATCH(Parametres!$B$3,V$1:AG$1,0))*IF(OR(C781="L",C781="S",C781="I"),-1,1)</f>
        <v>#N/A</v>
      </c>
      <c r="AY781" s="598" t="s">
        <v>337</v>
      </c>
      <c r="AZ781" s="598" t="e">
        <f>+VLOOKUP($AJ781,Data_Validation!$A:$E,5,0)</f>
        <v>#N/A</v>
      </c>
    </row>
    <row r="782" spans="36:52" ht="15" customHeight="1">
      <c r="AJ782" s="1030">
        <f t="shared" si="48"/>
        <v>0</v>
      </c>
      <c r="AK782" s="1030">
        <f t="shared" si="48"/>
        <v>0</v>
      </c>
      <c r="AL782" s="1030" t="str">
        <f>IFERROR(INDEX(G782:R782,1,MATCH(Parametres!$B$3,G$1:R$1,0)-1)*IF(OR(F782="L",F782="S",F782="I"),-1,1),"")</f>
        <v/>
      </c>
      <c r="AM782" s="1030" t="e">
        <f t="shared" si="49"/>
        <v>#N/A</v>
      </c>
      <c r="AN782" s="1030" t="e">
        <f>INDEX(G782:R782,1,MATCH(Parametres!$B$3,G$1:R$1,0))*IF(OR(F782="L",F782="S",F782="I"),-1,1)</f>
        <v>#N/A</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t="str">
        <f>IFERROR(INDEX(V782:AG782,1,MATCH(Parametres!$B$3,V$1:AG$1,0)-1)*IF(OR(C782="L",C782="S",C782="I"),-1,1),"")</f>
        <v/>
      </c>
      <c r="AW782" s="1030" t="e">
        <f t="shared" si="51"/>
        <v>#N/A</v>
      </c>
      <c r="AX782" s="1030" t="e">
        <f>INDEX(V782:AG782,1,MATCH(Parametres!$B$3,V$1:AG$1,0))*IF(OR(C782="L",C782="S",C782="I"),-1,1)</f>
        <v>#N/A</v>
      </c>
      <c r="AY782" s="598" t="s">
        <v>337</v>
      </c>
      <c r="AZ782" s="598" t="e">
        <f>+VLOOKUP($AJ782,Data_Validation!$A:$E,5,0)</f>
        <v>#N/A</v>
      </c>
    </row>
    <row r="783" spans="36:52" ht="15" customHeight="1">
      <c r="AJ783" s="1030">
        <f t="shared" si="48"/>
        <v>0</v>
      </c>
      <c r="AK783" s="1030">
        <f t="shared" si="48"/>
        <v>0</v>
      </c>
      <c r="AL783" s="1030" t="str">
        <f>IFERROR(INDEX(G783:R783,1,MATCH(Parametres!$B$3,G$1:R$1,0)-1)*IF(OR(F783="L",F783="S",F783="I"),-1,1),"")</f>
        <v/>
      </c>
      <c r="AM783" s="1030" t="e">
        <f t="shared" si="49"/>
        <v>#N/A</v>
      </c>
      <c r="AN783" s="1030" t="e">
        <f>INDEX(G783:R783,1,MATCH(Parametres!$B$3,G$1:R$1,0))*IF(OR(F783="L",F783="S",F783="I"),-1,1)</f>
        <v>#N/A</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t="str">
        <f>IFERROR(INDEX(V783:AG783,1,MATCH(Parametres!$B$3,V$1:AG$1,0)-1)*IF(OR(C783="L",C783="S",C783="I"),-1,1),"")</f>
        <v/>
      </c>
      <c r="AW783" s="1030" t="e">
        <f t="shared" si="51"/>
        <v>#N/A</v>
      </c>
      <c r="AX783" s="1030" t="e">
        <f>INDEX(V783:AG783,1,MATCH(Parametres!$B$3,V$1:AG$1,0))*IF(OR(C783="L",C783="S",C783="I"),-1,1)</f>
        <v>#N/A</v>
      </c>
      <c r="AY783" s="598" t="s">
        <v>337</v>
      </c>
      <c r="AZ783" s="598" t="e">
        <f>+VLOOKUP($AJ783,Data_Validation!$A:$E,5,0)</f>
        <v>#N/A</v>
      </c>
    </row>
    <row r="784" spans="36:52" ht="15" customHeight="1">
      <c r="AJ784" s="1030">
        <f t="shared" si="48"/>
        <v>0</v>
      </c>
      <c r="AK784" s="1030">
        <f t="shared" si="48"/>
        <v>0</v>
      </c>
      <c r="AL784" s="1030" t="str">
        <f>IFERROR(INDEX(G784:R784,1,MATCH(Parametres!$B$3,G$1:R$1,0)-1)*IF(OR(F784="L",F784="S",F784="I"),-1,1),"")</f>
        <v/>
      </c>
      <c r="AM784" s="1030" t="e">
        <f t="shared" si="49"/>
        <v>#N/A</v>
      </c>
      <c r="AN784" s="1030" t="e">
        <f>INDEX(G784:R784,1,MATCH(Parametres!$B$3,G$1:R$1,0))*IF(OR(F784="L",F784="S",F784="I"),-1,1)</f>
        <v>#N/A</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t="str">
        <f>IFERROR(INDEX(V784:AG784,1,MATCH(Parametres!$B$3,V$1:AG$1,0)-1)*IF(OR(C784="L",C784="S",C784="I"),-1,1),"")</f>
        <v/>
      </c>
      <c r="AW784" s="1030" t="e">
        <f t="shared" si="51"/>
        <v>#N/A</v>
      </c>
      <c r="AX784" s="1030" t="e">
        <f>INDEX(V784:AG784,1,MATCH(Parametres!$B$3,V$1:AG$1,0))*IF(OR(C784="L",C784="S",C784="I"),-1,1)</f>
        <v>#N/A</v>
      </c>
      <c r="AY784" s="598" t="s">
        <v>337</v>
      </c>
      <c r="AZ784" s="598" t="e">
        <f>+VLOOKUP($AJ784,Data_Validation!$A:$E,5,0)</f>
        <v>#N/A</v>
      </c>
    </row>
    <row r="785" spans="36:52" ht="15" customHeight="1">
      <c r="AJ785" s="1030">
        <f t="shared" si="48"/>
        <v>0</v>
      </c>
      <c r="AK785" s="1030">
        <f t="shared" si="48"/>
        <v>0</v>
      </c>
      <c r="AL785" s="1030" t="str">
        <f>IFERROR(INDEX(G785:R785,1,MATCH(Parametres!$B$3,G$1:R$1,0)-1)*IF(OR(F785="L",F785="S",F785="I"),-1,1),"")</f>
        <v/>
      </c>
      <c r="AM785" s="1030" t="e">
        <f t="shared" si="49"/>
        <v>#N/A</v>
      </c>
      <c r="AN785" s="1030" t="e">
        <f>INDEX(G785:R785,1,MATCH(Parametres!$B$3,G$1:R$1,0))*IF(OR(F785="L",F785="S",F785="I"),-1,1)</f>
        <v>#N/A</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t="str">
        <f>IFERROR(INDEX(V785:AG785,1,MATCH(Parametres!$B$3,V$1:AG$1,0)-1)*IF(OR(C785="L",C785="S",C785="I"),-1,1),"")</f>
        <v/>
      </c>
      <c r="AW785" s="1030" t="e">
        <f t="shared" si="51"/>
        <v>#N/A</v>
      </c>
      <c r="AX785" s="1030" t="e">
        <f>INDEX(V785:AG785,1,MATCH(Parametres!$B$3,V$1:AG$1,0))*IF(OR(C785="L",C785="S",C785="I"),-1,1)</f>
        <v>#N/A</v>
      </c>
      <c r="AY785" s="598" t="s">
        <v>337</v>
      </c>
      <c r="AZ785" s="598" t="e">
        <f>+VLOOKUP($AJ785,Data_Validation!$A:$E,5,0)</f>
        <v>#N/A</v>
      </c>
    </row>
    <row r="786" spans="36:52" ht="15" customHeight="1">
      <c r="AJ786" s="1030">
        <f t="shared" si="48"/>
        <v>0</v>
      </c>
      <c r="AK786" s="1030">
        <f t="shared" si="48"/>
        <v>0</v>
      </c>
      <c r="AL786" s="1030" t="str">
        <f>IFERROR(INDEX(G786:R786,1,MATCH(Parametres!$B$3,G$1:R$1,0)-1)*IF(OR(F786="L",F786="S",F786="I"),-1,1),"")</f>
        <v/>
      </c>
      <c r="AM786" s="1030" t="e">
        <f t="shared" si="49"/>
        <v>#N/A</v>
      </c>
      <c r="AN786" s="1030" t="e">
        <f>INDEX(G786:R786,1,MATCH(Parametres!$B$3,G$1:R$1,0))*IF(OR(F786="L",F786="S",F786="I"),-1,1)</f>
        <v>#N/A</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t="str">
        <f>IFERROR(INDEX(V786:AG786,1,MATCH(Parametres!$B$3,V$1:AG$1,0)-1)*IF(OR(C786="L",C786="S",C786="I"),-1,1),"")</f>
        <v/>
      </c>
      <c r="AW786" s="1030" t="e">
        <f t="shared" si="51"/>
        <v>#N/A</v>
      </c>
      <c r="AX786" s="1030" t="e">
        <f>INDEX(V786:AG786,1,MATCH(Parametres!$B$3,V$1:AG$1,0))*IF(OR(C786="L",C786="S",C786="I"),-1,1)</f>
        <v>#N/A</v>
      </c>
      <c r="AY786" s="598" t="s">
        <v>337</v>
      </c>
      <c r="AZ786" s="598" t="e">
        <f>+VLOOKUP($AJ786,Data_Validation!$A:$E,5,0)</f>
        <v>#N/A</v>
      </c>
    </row>
    <row r="787" spans="36:52" ht="15" customHeight="1">
      <c r="AJ787" s="1030">
        <f t="shared" si="48"/>
        <v>0</v>
      </c>
      <c r="AK787" s="1030">
        <f t="shared" si="48"/>
        <v>0</v>
      </c>
      <c r="AL787" s="1030" t="str">
        <f>IFERROR(INDEX(G787:R787,1,MATCH(Parametres!$B$3,G$1:R$1,0)-1)*IF(OR(F787="L",F787="S",F787="I"),-1,1),"")</f>
        <v/>
      </c>
      <c r="AM787" s="1030" t="e">
        <f t="shared" si="49"/>
        <v>#N/A</v>
      </c>
      <c r="AN787" s="1030" t="e">
        <f>INDEX(G787:R787,1,MATCH(Parametres!$B$3,G$1:R$1,0))*IF(OR(F787="L",F787="S",F787="I"),-1,1)</f>
        <v>#N/A</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t="str">
        <f>IFERROR(INDEX(V787:AG787,1,MATCH(Parametres!$B$3,V$1:AG$1,0)-1)*IF(OR(C787="L",C787="S",C787="I"),-1,1),"")</f>
        <v/>
      </c>
      <c r="AW787" s="1030" t="e">
        <f t="shared" si="51"/>
        <v>#N/A</v>
      </c>
      <c r="AX787" s="1030" t="e">
        <f>INDEX(V787:AG787,1,MATCH(Parametres!$B$3,V$1:AG$1,0))*IF(OR(C787="L",C787="S",C787="I"),-1,1)</f>
        <v>#N/A</v>
      </c>
      <c r="AY787" s="598" t="s">
        <v>337</v>
      </c>
      <c r="AZ787" s="598" t="e">
        <f>+VLOOKUP($AJ787,Data_Validation!$A:$E,5,0)</f>
        <v>#N/A</v>
      </c>
    </row>
    <row r="788" spans="36:52" ht="15" customHeight="1">
      <c r="AJ788" s="1030">
        <f t="shared" ref="AJ788:AK792" si="52">C788</f>
        <v>0</v>
      </c>
      <c r="AK788" s="1030">
        <f t="shared" si="52"/>
        <v>0</v>
      </c>
      <c r="AL788" s="1030" t="str">
        <f>IFERROR(INDEX(G788:R788,1,MATCH(Parametres!$B$3,G$1:R$1,0)-1)*IF(OR(F788="L",F788="S",F788="I"),-1,1),"")</f>
        <v/>
      </c>
      <c r="AM788" s="1030" t="e">
        <f t="shared" si="49"/>
        <v>#N/A</v>
      </c>
      <c r="AN788" s="1030" t="e">
        <f>INDEX(G788:R788,1,MATCH(Parametres!$B$3,G$1:R$1,0))*IF(OR(F788="L",F788="S",F788="I"),-1,1)</f>
        <v>#N/A</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t="str">
        <f>IFERROR(INDEX(V788:AG788,1,MATCH(Parametres!$B$3,V$1:AG$1,0)-1)*IF(OR(C788="L",C788="S",C788="I"),-1,1),"")</f>
        <v/>
      </c>
      <c r="AW788" s="1030" t="e">
        <f t="shared" si="51"/>
        <v>#N/A</v>
      </c>
      <c r="AX788" s="1030" t="e">
        <f>INDEX(V788:AG788,1,MATCH(Parametres!$B$3,V$1:AG$1,0))*IF(OR(C788="L",C788="S",C788="I"),-1,1)</f>
        <v>#N/A</v>
      </c>
      <c r="AY788" s="598" t="s">
        <v>337</v>
      </c>
      <c r="AZ788" s="598" t="e">
        <f>+VLOOKUP($AJ788,Data_Validation!$A:$E,5,0)</f>
        <v>#N/A</v>
      </c>
    </row>
    <row r="789" spans="36:52" ht="15" customHeight="1">
      <c r="AJ789" s="1030">
        <f t="shared" si="52"/>
        <v>0</v>
      </c>
      <c r="AK789" s="1030">
        <f t="shared" si="52"/>
        <v>0</v>
      </c>
      <c r="AL789" s="1030" t="str">
        <f>IFERROR(INDEX(G789:R789,1,MATCH(Parametres!$B$3,G$1:R$1,0)-1)*IF(OR(F789="L",F789="S",F789="I"),-1,1),"")</f>
        <v/>
      </c>
      <c r="AM789" s="1030" t="e">
        <f t="shared" si="49"/>
        <v>#N/A</v>
      </c>
      <c r="AN789" s="1030" t="e">
        <f>INDEX(G789:R789,1,MATCH(Parametres!$B$3,G$1:R$1,0))*IF(OR(F789="L",F789="S",F789="I"),-1,1)</f>
        <v>#N/A</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t="str">
        <f>IFERROR(INDEX(V789:AG789,1,MATCH(Parametres!$B$3,V$1:AG$1,0)-1)*IF(OR(C789="L",C789="S",C789="I"),-1,1),"")</f>
        <v/>
      </c>
      <c r="AW789" s="1030" t="e">
        <f t="shared" si="51"/>
        <v>#N/A</v>
      </c>
      <c r="AX789" s="1030" t="e">
        <f>INDEX(V789:AG789,1,MATCH(Parametres!$B$3,V$1:AG$1,0))*IF(OR(C789="L",C789="S",C789="I"),-1,1)</f>
        <v>#N/A</v>
      </c>
      <c r="AY789" s="598" t="s">
        <v>337</v>
      </c>
      <c r="AZ789" s="598" t="e">
        <f>+VLOOKUP($AJ789,Data_Validation!$A:$E,5,0)</f>
        <v>#N/A</v>
      </c>
    </row>
    <row r="790" spans="36:52" ht="15" customHeight="1">
      <c r="AJ790" s="1030">
        <f t="shared" si="52"/>
        <v>0</v>
      </c>
      <c r="AK790" s="1030">
        <f t="shared" si="52"/>
        <v>0</v>
      </c>
      <c r="AL790" s="1030" t="str">
        <f>IFERROR(INDEX(G790:R790,1,MATCH(Parametres!$B$3,G$1:R$1,0)-1)*IF(OR(F790="L",F790="S",F790="I"),-1,1),"")</f>
        <v/>
      </c>
      <c r="AM790" s="1030" t="e">
        <f t="shared" si="49"/>
        <v>#N/A</v>
      </c>
      <c r="AN790" s="1030" t="e">
        <f>INDEX(G790:R790,1,MATCH(Parametres!$B$3,G$1:R$1,0))*IF(OR(F790="L",F790="S",F790="I"),-1,1)</f>
        <v>#N/A</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t="str">
        <f>IFERROR(INDEX(V790:AG790,1,MATCH(Parametres!$B$3,V$1:AG$1,0)-1)*IF(OR(C790="L",C790="S",C790="I"),-1,1),"")</f>
        <v/>
      </c>
      <c r="AW790" s="1030" t="e">
        <f t="shared" si="51"/>
        <v>#N/A</v>
      </c>
      <c r="AX790" s="1030" t="e">
        <f>INDEX(V790:AG790,1,MATCH(Parametres!$B$3,V$1:AG$1,0))*IF(OR(C790="L",C790="S",C790="I"),-1,1)</f>
        <v>#N/A</v>
      </c>
      <c r="AY790" s="598" t="s">
        <v>337</v>
      </c>
      <c r="AZ790" s="598" t="e">
        <f>+VLOOKUP($AJ790,Data_Validation!$A:$E,5,0)</f>
        <v>#N/A</v>
      </c>
    </row>
    <row r="791" spans="36:52" ht="15" customHeight="1">
      <c r="AJ791" s="1030">
        <f t="shared" si="52"/>
        <v>0</v>
      </c>
      <c r="AK791" s="1030">
        <f t="shared" si="52"/>
        <v>0</v>
      </c>
      <c r="AL791" s="1030" t="str">
        <f>IFERROR(INDEX(G791:R791,1,MATCH(Parametres!$B$3,G$1:R$1,0)-1)*IF(OR(F791="L",F791="S",F791="I"),-1,1),"")</f>
        <v/>
      </c>
      <c r="AM791" s="1030" t="e">
        <f t="shared" si="49"/>
        <v>#N/A</v>
      </c>
      <c r="AN791" s="1030" t="e">
        <f>INDEX(G791:R791,1,MATCH(Parametres!$B$3,G$1:R$1,0))*IF(OR(F791="L",F791="S",F791="I"),-1,1)</f>
        <v>#N/A</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t="str">
        <f>IFERROR(INDEX(V791:AG791,1,MATCH(Parametres!$B$3,V$1:AG$1,0)-1)*IF(OR(C791="L",C791="S",C791="I"),-1,1),"")</f>
        <v/>
      </c>
      <c r="AW791" s="1030" t="e">
        <f t="shared" si="51"/>
        <v>#N/A</v>
      </c>
      <c r="AX791" s="1030" t="e">
        <f>INDEX(V791:AG791,1,MATCH(Parametres!$B$3,V$1:AG$1,0))*IF(OR(C791="L",C791="S",C791="I"),-1,1)</f>
        <v>#N/A</v>
      </c>
      <c r="AY791" s="598" t="s">
        <v>337</v>
      </c>
      <c r="AZ791" s="598" t="e">
        <f>+VLOOKUP($AJ791,Data_Validation!$A:$E,5,0)</f>
        <v>#N/A</v>
      </c>
    </row>
    <row r="792" spans="36:52" ht="15" customHeight="1">
      <c r="AJ792" s="1030">
        <f t="shared" si="52"/>
        <v>0</v>
      </c>
      <c r="AK792" s="1030">
        <f t="shared" si="52"/>
        <v>0</v>
      </c>
      <c r="AL792" s="1030" t="str">
        <f>IFERROR(INDEX(G792:R792,1,MATCH(Parametres!$B$3,G$1:R$1,0)-1)*IF(OR(F792="L",F792="S",F792="I"),-1,1),"")</f>
        <v/>
      </c>
      <c r="AM792" s="1030" t="e">
        <f t="shared" si="49"/>
        <v>#N/A</v>
      </c>
      <c r="AN792" s="1030" t="e">
        <f>INDEX(G792:R792,1,MATCH(Parametres!$B$3,G$1:R$1,0))*IF(OR(F792="L",F792="S",F792="I"),-1,1)</f>
        <v>#N/A</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t="str">
        <f>IFERROR(INDEX(V792:AG792,1,MATCH(Parametres!$B$3,V$1:AG$1,0)-1)*IF(OR(C792="L",C792="S",C792="I"),-1,1),"")</f>
        <v/>
      </c>
      <c r="AW792" s="1030" t="e">
        <f t="shared" si="51"/>
        <v>#N/A</v>
      </c>
      <c r="AX792" s="1030" t="e">
        <f>INDEX(V792:AG792,1,MATCH(Parametres!$B$3,V$1:AG$1,0))*IF(OR(C792="L",C792="S",C792="I"),-1,1)</f>
        <v>#N/A</v>
      </c>
      <c r="AY792" s="598" t="s">
        <v>337</v>
      </c>
      <c r="AZ792" s="598" t="e">
        <f>+VLOOKUP($AJ792,Data_Validation!$A:$E,5,0)</f>
        <v>#N/A</v>
      </c>
    </row>
    <row r="793" spans="36:52" ht="15" customHeight="1">
      <c r="AT793" s="1036">
        <f t="shared" si="50"/>
        <v>0</v>
      </c>
      <c r="AU793" s="599">
        <f t="shared" si="50"/>
        <v>0</v>
      </c>
      <c r="AV793" s="1030" t="str">
        <f>IFERROR(INDEX(V793:AG793,1,MATCH(Parametres!$B$3,V$1:AG$1,0)-1)*IF(OR(C793="L",C793="S",C793="I"),-1,1),"")</f>
        <v/>
      </c>
      <c r="AW793" s="1030" t="e">
        <f t="shared" si="51"/>
        <v>#N/A</v>
      </c>
      <c r="AX793" s="1030" t="e">
        <f>INDEX(V793:AG793,1,MATCH(Parametres!$B$3,V$1:AG$1,0))*IF(OR(C793="L",C793="S",C793="I"),-1,1)</f>
        <v>#N/A</v>
      </c>
      <c r="AY793" s="598" t="s">
        <v>337</v>
      </c>
      <c r="AZ793" s="598" t="e">
        <f>+VLOOKUP($AJ793,Data_Validation!$A:$E,5,0)</f>
        <v>#N/A</v>
      </c>
    </row>
    <row r="794" spans="36:52" ht="15" customHeight="1">
      <c r="AT794" s="1036">
        <f t="shared" si="50"/>
        <v>0</v>
      </c>
      <c r="AU794" s="599">
        <f t="shared" si="50"/>
        <v>0</v>
      </c>
      <c r="AV794" s="1030" t="str">
        <f>IFERROR(INDEX(V794:AG794,1,MATCH(Parametres!$B$3,V$1:AG$1,0)-1)*IF(OR(C794="L",C794="S",C794="I"),-1,1),"")</f>
        <v/>
      </c>
      <c r="AW794" s="1030" t="e">
        <f t="shared" si="51"/>
        <v>#N/A</v>
      </c>
      <c r="AX794" s="1030" t="e">
        <f>INDEX(V794:AG794,1,MATCH(Parametres!$B$3,V$1:AG$1,0))*IF(OR(C794="L",C794="S",C794="I"),-1,1)</f>
        <v>#N/A</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2026-09-28T14:41:12Z</dcterms:modified>
</cp:coreProperties>
</file>