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G:\Mon disque\1.Drive Shotte\2026_HAWKS\2026_EF_HAWKS\"/>
    </mc:Choice>
  </mc:AlternateContent>
  <xr:revisionPtr revIDLastSave="0" documentId="8_{129041D1-DF44-457C-8B31-B197D7AA3EA8}" xr6:coauthVersionLast="47" xr6:coauthVersionMax="47" xr10:uidLastSave="{00000000-0000-0000-0000-000000000000}"/>
  <workbookProtection workbookAlgorithmName="SHA-512" workbookHashValue="DAgS/J9ACgjGgJGEdFoY50PUsAUB4t6R0rtrOZmAf9t6MHny+8RxGqa9dsys0UBXVlc4tWVhK0zqmNEfSyW5PA==" workbookSaltValue="B67qpzYIlwG7Tz9yF8wpjw==" workbookSpinCount="100000" lockStructure="1"/>
  <bookViews>
    <workbookView xWindow="-28920" yWindow="264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state="hidden"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8" i="24"/>
  <c r="F1159" i="24" s="1"/>
  <c r="F1160" i="24" s="1"/>
  <c r="F1161" i="24" s="1"/>
  <c r="F1162" i="24" s="1"/>
  <c r="F1163" i="24" s="1"/>
  <c r="F1164" i="24" s="1"/>
  <c r="F1165" i="24" s="1"/>
  <c r="F1166" i="24" s="1"/>
  <c r="F1157" i="24"/>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c r="C2809" i="23"/>
  <c r="N2808" i="23"/>
  <c r="M2808" i="23"/>
  <c r="E2808" i="23"/>
  <c r="D2808" i="23"/>
  <c r="C2808" i="23"/>
  <c r="B2808" i="23"/>
  <c r="F2807" i="23"/>
  <c r="M2806" i="23"/>
  <c r="F2806" i="23" s="1"/>
  <c r="C2806" i="23"/>
  <c r="C2805" i="23"/>
  <c r="M2805" i="23" s="1"/>
  <c r="F2805" i="23" s="1"/>
  <c r="M2804" i="23"/>
  <c r="F2804" i="23" s="1"/>
  <c r="C2804" i="23"/>
  <c r="F2803" i="23"/>
  <c r="C2802" i="23"/>
  <c r="M2801" i="23"/>
  <c r="F2801" i="23" s="1"/>
  <c r="C2801" i="23"/>
  <c r="N2801" i="23" s="1"/>
  <c r="N2800" i="23"/>
  <c r="M2800" i="23"/>
  <c r="F2800" i="23" s="1"/>
  <c r="C2800" i="23"/>
  <c r="C2799" i="23"/>
  <c r="N2799" i="23" s="1"/>
  <c r="N2798" i="23"/>
  <c r="F2798" i="23" s="1"/>
  <c r="C2798" i="23"/>
  <c r="M2798" i="23" s="1"/>
  <c r="N2797" i="23"/>
  <c r="M2797" i="23"/>
  <c r="F2797" i="23"/>
  <c r="C2797" i="23"/>
  <c r="C2796" i="23"/>
  <c r="N2795" i="23"/>
  <c r="M2795" i="23"/>
  <c r="F2795" i="23"/>
  <c r="C2795" i="23"/>
  <c r="M2794" i="23"/>
  <c r="F2794" i="23" s="1"/>
  <c r="C2794" i="23"/>
  <c r="N2794" i="23" s="1"/>
  <c r="M2793" i="23"/>
  <c r="F2793" i="23"/>
  <c r="C2793" i="23"/>
  <c r="N2793" i="23" s="1"/>
  <c r="N2792" i="23"/>
  <c r="C2792" i="23"/>
  <c r="M2792" i="23" s="1"/>
  <c r="C2791" i="23"/>
  <c r="N2790" i="23"/>
  <c r="C2790" i="23"/>
  <c r="M2790" i="23" s="1"/>
  <c r="F2790" i="23" s="1"/>
  <c r="N2789" i="23"/>
  <c r="M2789" i="23"/>
  <c r="F2789" i="23" s="1"/>
  <c r="C2789" i="23"/>
  <c r="N2788" i="23"/>
  <c r="M2788" i="23"/>
  <c r="F2788" i="23" s="1"/>
  <c r="C2788" i="23"/>
  <c r="N2787" i="23"/>
  <c r="M2787" i="23"/>
  <c r="F2787" i="23" s="1"/>
  <c r="C2787" i="23"/>
  <c r="F2786" i="23"/>
  <c r="M2785" i="23"/>
  <c r="F2785" i="23" s="1"/>
  <c r="C2785" i="23"/>
  <c r="F2784" i="23"/>
  <c r="C2784" i="23"/>
  <c r="M2784" i="23" s="1"/>
  <c r="M2783" i="23"/>
  <c r="F2783" i="23" s="1"/>
  <c r="C2783" i="23"/>
  <c r="F2782" i="23"/>
  <c r="M2781" i="23"/>
  <c r="C2781" i="23"/>
  <c r="N2781" i="23" s="1"/>
  <c r="M2780" i="23"/>
  <c r="F2780" i="23" s="1"/>
  <c r="C2780" i="23"/>
  <c r="N2780" i="23" s="1"/>
  <c r="C2779" i="23"/>
  <c r="N2779" i="23" s="1"/>
  <c r="N2778" i="23"/>
  <c r="C2778" i="23"/>
  <c r="M2778" i="23" s="1"/>
  <c r="N2777" i="23"/>
  <c r="M2777" i="23"/>
  <c r="F2777" i="23" s="1"/>
  <c r="C2777" i="23"/>
  <c r="N2776" i="23"/>
  <c r="M2776" i="23"/>
  <c r="F2776" i="23"/>
  <c r="C2776" i="23"/>
  <c r="N2775" i="23"/>
  <c r="M2775" i="23"/>
  <c r="F2775" i="23" s="1"/>
  <c r="C2775" i="23"/>
  <c r="M2774" i="23"/>
  <c r="F2774" i="23" s="1"/>
  <c r="C2774" i="23"/>
  <c r="N2774" i="23" s="1"/>
  <c r="M2773" i="23"/>
  <c r="F2773" i="23" s="1"/>
  <c r="C2773" i="23"/>
  <c r="N2773" i="23" s="1"/>
  <c r="C2772" i="23"/>
  <c r="C2771" i="23"/>
  <c r="N2770" i="23"/>
  <c r="C2770" i="23"/>
  <c r="M2770" i="23" s="1"/>
  <c r="F2770" i="23" s="1"/>
  <c r="C2769" i="23"/>
  <c r="C2768" i="23"/>
  <c r="N2767" i="23"/>
  <c r="M2767" i="23"/>
  <c r="F2767" i="23" s="1"/>
  <c r="C2767" i="23"/>
  <c r="M2766" i="23"/>
  <c r="F2766" i="23" s="1"/>
  <c r="C2766" i="23"/>
  <c r="N2766" i="23" s="1"/>
  <c r="N2765" i="23"/>
  <c r="F2765" i="23" s="1"/>
  <c r="M2765" i="23"/>
  <c r="C2765" i="23"/>
  <c r="N2764" i="23"/>
  <c r="F2764" i="23" s="1"/>
  <c r="M2764" i="23"/>
  <c r="C2764" i="23"/>
  <c r="C2763" i="23"/>
  <c r="F2762" i="23"/>
  <c r="M2761" i="23"/>
  <c r="F2761" i="23" s="1"/>
  <c r="C2761" i="23"/>
  <c r="E2760" i="23"/>
  <c r="D2760" i="23"/>
  <c r="C2760" i="23"/>
  <c r="B2760" i="23"/>
  <c r="F2759" i="23"/>
  <c r="C2758" i="23"/>
  <c r="M2758" i="23" s="1"/>
  <c r="F2758" i="23" s="1"/>
  <c r="M2757" i="23"/>
  <c r="F2757" i="23" s="1"/>
  <c r="C2757" i="23"/>
  <c r="F2756" i="23"/>
  <c r="C2756" i="23"/>
  <c r="M2756" i="23" s="1"/>
  <c r="F2755" i="23"/>
  <c r="M2754" i="23"/>
  <c r="C2754" i="23"/>
  <c r="N2754" i="23" s="1"/>
  <c r="N2753" i="23"/>
  <c r="C2753" i="23"/>
  <c r="M2753" i="23" s="1"/>
  <c r="N2752" i="23"/>
  <c r="F2752" i="23" s="1"/>
  <c r="M2752" i="23"/>
  <c r="C2752" i="23"/>
  <c r="N2751" i="23"/>
  <c r="M2751" i="23"/>
  <c r="F2751" i="23"/>
  <c r="C2751" i="23"/>
  <c r="M2750" i="23"/>
  <c r="F2750" i="23" s="1"/>
  <c r="C2750" i="23"/>
  <c r="N2750" i="23" s="1"/>
  <c r="C2749" i="23"/>
  <c r="C2748" i="23"/>
  <c r="C2747" i="23"/>
  <c r="C2746" i="23"/>
  <c r="M2746" i="23" s="1"/>
  <c r="N2745" i="23"/>
  <c r="M2745" i="23"/>
  <c r="F2745" i="23" s="1"/>
  <c r="C2745" i="23"/>
  <c r="C2744" i="23"/>
  <c r="N2743" i="23"/>
  <c r="M2743" i="23"/>
  <c r="F2743" i="23" s="1"/>
  <c r="C2743" i="23"/>
  <c r="M2742" i="23"/>
  <c r="C2742" i="23"/>
  <c r="N2742" i="23" s="1"/>
  <c r="C2741" i="23"/>
  <c r="C2740" i="23"/>
  <c r="M2740" i="23" s="1"/>
  <c r="N2739" i="23"/>
  <c r="C2739" i="23"/>
  <c r="M2739" i="23" s="1"/>
  <c r="F2738" i="23"/>
  <c r="M2737" i="23"/>
  <c r="F2737" i="23" s="1"/>
  <c r="C2737" i="23"/>
  <c r="M2736" i="23"/>
  <c r="F2736" i="23"/>
  <c r="C2736" i="23"/>
  <c r="M2735" i="23"/>
  <c r="F2735" i="23" s="1"/>
  <c r="C2735" i="23"/>
  <c r="F2734" i="23"/>
  <c r="C2733" i="23"/>
  <c r="N2732" i="23"/>
  <c r="M2732" i="23"/>
  <c r="C2732" i="23"/>
  <c r="C2731" i="23"/>
  <c r="N2730" i="23"/>
  <c r="F2730" i="23"/>
  <c r="C2730" i="23"/>
  <c r="M2730" i="23" s="1"/>
  <c r="C2729" i="23"/>
  <c r="M2729" i="23" s="1"/>
  <c r="M2728" i="23"/>
  <c r="F2728" i="23"/>
  <c r="C2728" i="23"/>
  <c r="N2728" i="23" s="1"/>
  <c r="N2727" i="23"/>
  <c r="M2727" i="23"/>
  <c r="F2727" i="23" s="1"/>
  <c r="C2727" i="23"/>
  <c r="C2726" i="23"/>
  <c r="C2725" i="23"/>
  <c r="N2724" i="23"/>
  <c r="M2724" i="23"/>
  <c r="C2724" i="23"/>
  <c r="N2723" i="23"/>
  <c r="M2723" i="23"/>
  <c r="F2723" i="23" s="1"/>
  <c r="C2723" i="23"/>
  <c r="C2722" i="23"/>
  <c r="N2722" i="23" s="1"/>
  <c r="M2721" i="23"/>
  <c r="F2721" i="23" s="1"/>
  <c r="C2721" i="23"/>
  <c r="N2721" i="23" s="1"/>
  <c r="C2720" i="23"/>
  <c r="M2719" i="23"/>
  <c r="F2719" i="23"/>
  <c r="C2719" i="23"/>
  <c r="N2719" i="23" s="1"/>
  <c r="N2718" i="23"/>
  <c r="M2718" i="23"/>
  <c r="F2718" i="23"/>
  <c r="C2718" i="23"/>
  <c r="N2717" i="23"/>
  <c r="M2717" i="23"/>
  <c r="C2717" i="23"/>
  <c r="C2716" i="23"/>
  <c r="C2715" i="23"/>
  <c r="M2715" i="23" s="1"/>
  <c r="F2714" i="23"/>
  <c r="M2713" i="23"/>
  <c r="F2713" i="23" s="1"/>
  <c r="C2713" i="23"/>
  <c r="F2712" i="23"/>
  <c r="C2711" i="23"/>
  <c r="M2711" i="23" s="1"/>
  <c r="F2711" i="23" s="1"/>
  <c r="M2710" i="23"/>
  <c r="F2710" i="23" s="1"/>
  <c r="C2710" i="23"/>
  <c r="F2709" i="23"/>
  <c r="C2709" i="23"/>
  <c r="M2709" i="23" s="1"/>
  <c r="F2708" i="23"/>
  <c r="P2707" i="23"/>
  <c r="O2707" i="23"/>
  <c r="N2707" i="23"/>
  <c r="M2707" i="23"/>
  <c r="L2707" i="23" s="1"/>
  <c r="K2707" i="23"/>
  <c r="F2707" i="23" s="1"/>
  <c r="C2707" i="23"/>
  <c r="C2706" i="23"/>
  <c r="M2705" i="23"/>
  <c r="L2705" i="23"/>
  <c r="C2705" i="23"/>
  <c r="N2705" i="23" s="1"/>
  <c r="C2704" i="23"/>
  <c r="M2703" i="23"/>
  <c r="C2703" i="23"/>
  <c r="N2703" i="23" s="1"/>
  <c r="O2702" i="23"/>
  <c r="N2702" i="23"/>
  <c r="M2702" i="23"/>
  <c r="C2702" i="23"/>
  <c r="N2701" i="23"/>
  <c r="C2701" i="23"/>
  <c r="M2701" i="23" s="1"/>
  <c r="M2700" i="23"/>
  <c r="C2700" i="23"/>
  <c r="N2700" i="23" s="1"/>
  <c r="P2699" i="23"/>
  <c r="N2699" i="23"/>
  <c r="L2699" i="23"/>
  <c r="C2699" i="23"/>
  <c r="M2699" i="23" s="1"/>
  <c r="N2698" i="23"/>
  <c r="M2698" i="23"/>
  <c r="C2698" i="23"/>
  <c r="P2697" i="23"/>
  <c r="N2697" i="23"/>
  <c r="K2697" i="23"/>
  <c r="C2697" i="23"/>
  <c r="M2697" i="23" s="1"/>
  <c r="P2696" i="23"/>
  <c r="O2696" i="23"/>
  <c r="L2696" i="23"/>
  <c r="C2696" i="23"/>
  <c r="M2696" i="23" s="1"/>
  <c r="K2696" i="23" s="1"/>
  <c r="M2695" i="23"/>
  <c r="C2695" i="23"/>
  <c r="N2695" i="23" s="1"/>
  <c r="C2694" i="23"/>
  <c r="N2693" i="23"/>
  <c r="C2693" i="23"/>
  <c r="M2693" i="23" s="1"/>
  <c r="N2692" i="23"/>
  <c r="K2692" i="23"/>
  <c r="C2692" i="23"/>
  <c r="M2692" i="23" s="1"/>
  <c r="F2691" i="23"/>
  <c r="C2690" i="23"/>
  <c r="M2690" i="23" s="1"/>
  <c r="F2690" i="23" s="1"/>
  <c r="M2689" i="23"/>
  <c r="F2689" i="23"/>
  <c r="C2689" i="23"/>
  <c r="F2688" i="23"/>
  <c r="C2688" i="23"/>
  <c r="M2688" i="23" s="1"/>
  <c r="F2687" i="23"/>
  <c r="P2686" i="23"/>
  <c r="O2686" i="23"/>
  <c r="N2686" i="23"/>
  <c r="M2686" i="23"/>
  <c r="L2686" i="23" s="1"/>
  <c r="K2686" i="23"/>
  <c r="C2686" i="23"/>
  <c r="N2685" i="23"/>
  <c r="M2685" i="23"/>
  <c r="C2685" i="23"/>
  <c r="C2684" i="23"/>
  <c r="C2683" i="23"/>
  <c r="N2682" i="23"/>
  <c r="C2682" i="23"/>
  <c r="M2682" i="23" s="1"/>
  <c r="P2681" i="23"/>
  <c r="O2681" i="23"/>
  <c r="N2681" i="23"/>
  <c r="M2681" i="23"/>
  <c r="L2681" i="23"/>
  <c r="K2681" i="23"/>
  <c r="F2681" i="23" s="1"/>
  <c r="C2681" i="23"/>
  <c r="C2680" i="23"/>
  <c r="P2679" i="23"/>
  <c r="M2679" i="23"/>
  <c r="C2679" i="23"/>
  <c r="N2679" i="23" s="1"/>
  <c r="C2678" i="23"/>
  <c r="C2677" i="23"/>
  <c r="N2677" i="23" s="1"/>
  <c r="C2676" i="23"/>
  <c r="N2675" i="23"/>
  <c r="L2675" i="23"/>
  <c r="C2675" i="23"/>
  <c r="M2675" i="23" s="1"/>
  <c r="P2674" i="23"/>
  <c r="O2674" i="23"/>
  <c r="N2674" i="23"/>
  <c r="L2674" i="23"/>
  <c r="K2674" i="23"/>
  <c r="C2674" i="23"/>
  <c r="M2674" i="23" s="1"/>
  <c r="N2673" i="23"/>
  <c r="C2673" i="23"/>
  <c r="M2673" i="23" s="1"/>
  <c r="P2672" i="23"/>
  <c r="O2672" i="23"/>
  <c r="N2672" i="23"/>
  <c r="L2672" i="23"/>
  <c r="K2672" i="23"/>
  <c r="C2672" i="23"/>
  <c r="M2672" i="23" s="1"/>
  <c r="P2671" i="23"/>
  <c r="N2671" i="23"/>
  <c r="K2671" i="23"/>
  <c r="C2671" i="23"/>
  <c r="M2671" i="23" s="1"/>
  <c r="P2670" i="23"/>
  <c r="O2670" i="23"/>
  <c r="N2670" i="23"/>
  <c r="F2670" i="23" s="1"/>
  <c r="L2670" i="23"/>
  <c r="K2670" i="23"/>
  <c r="C2670" i="23"/>
  <c r="M2670" i="23" s="1"/>
  <c r="O2669" i="23"/>
  <c r="M2669" i="23"/>
  <c r="C2669" i="23"/>
  <c r="N2669" i="23" s="1"/>
  <c r="C2668" i="23"/>
  <c r="F2667" i="23"/>
  <c r="F2666" i="23"/>
  <c r="C2666" i="23"/>
  <c r="M2666" i="23" s="1"/>
  <c r="F2665" i="23"/>
  <c r="M2664" i="23"/>
  <c r="F2664" i="23" s="1"/>
  <c r="C2664" i="23"/>
  <c r="M2663" i="23"/>
  <c r="F2663" i="23"/>
  <c r="C2663" i="23"/>
  <c r="C2662" i="23"/>
  <c r="M2662" i="23" s="1"/>
  <c r="F2662" i="23" s="1"/>
  <c r="F2661" i="23"/>
  <c r="C2660" i="23"/>
  <c r="P2659" i="23"/>
  <c r="N2659" i="23"/>
  <c r="L2659" i="23"/>
  <c r="K2659" i="23"/>
  <c r="C2659" i="23"/>
  <c r="M2659" i="23" s="1"/>
  <c r="O2659" i="23" s="1"/>
  <c r="N2658" i="23"/>
  <c r="C2658" i="23"/>
  <c r="M2658" i="23" s="1"/>
  <c r="P2657" i="23"/>
  <c r="O2657" i="23"/>
  <c r="N2657" i="23"/>
  <c r="M2657" i="23"/>
  <c r="C2657" i="23"/>
  <c r="C2656" i="23"/>
  <c r="C2655" i="23"/>
  <c r="P2654" i="23"/>
  <c r="N2654" i="23"/>
  <c r="L2654" i="23"/>
  <c r="K2654" i="23"/>
  <c r="F2654" i="23"/>
  <c r="C2654" i="23"/>
  <c r="M2654" i="23" s="1"/>
  <c r="O2654" i="23" s="1"/>
  <c r="P2653" i="23"/>
  <c r="N2653" i="23"/>
  <c r="L2653" i="23"/>
  <c r="C2653" i="23"/>
  <c r="M2653" i="23" s="1"/>
  <c r="C2652" i="23"/>
  <c r="P2651" i="23"/>
  <c r="N2651" i="23"/>
  <c r="C2651" i="23"/>
  <c r="M2651" i="23" s="1"/>
  <c r="C2650" i="23"/>
  <c r="P2649" i="23"/>
  <c r="N2649" i="23"/>
  <c r="M2649" i="23"/>
  <c r="K2649" i="23" s="1"/>
  <c r="L2649" i="23"/>
  <c r="C2649" i="23"/>
  <c r="C2648" i="23"/>
  <c r="N2647" i="23"/>
  <c r="M2647" i="23"/>
  <c r="C2647" i="23"/>
  <c r="P2646" i="23"/>
  <c r="O2646" i="23"/>
  <c r="L2646" i="23"/>
  <c r="C2646" i="23"/>
  <c r="M2646" i="23" s="1"/>
  <c r="K2646" i="23" s="1"/>
  <c r="P2645" i="23"/>
  <c r="M2645" i="23"/>
  <c r="K2645" i="23"/>
  <c r="C2645" i="23"/>
  <c r="N2645" i="23" s="1"/>
  <c r="F2644" i="23"/>
  <c r="C2643" i="23"/>
  <c r="M2643" i="23" s="1"/>
  <c r="F2643" i="23" s="1"/>
  <c r="M2642" i="23"/>
  <c r="F2642" i="23"/>
  <c r="C2642" i="23"/>
  <c r="C2641" i="23"/>
  <c r="M2641" i="23" s="1"/>
  <c r="F2641" i="23" s="1"/>
  <c r="F2640" i="23"/>
  <c r="M2639" i="23"/>
  <c r="C2639" i="23"/>
  <c r="N2639" i="23" s="1"/>
  <c r="O2638" i="23"/>
  <c r="N2638" i="23"/>
  <c r="M2638" i="23"/>
  <c r="L2638" i="23"/>
  <c r="K2638" i="23"/>
  <c r="C2638" i="23"/>
  <c r="M2637" i="23"/>
  <c r="C2637" i="23"/>
  <c r="N2637" i="23" s="1"/>
  <c r="O2636" i="23"/>
  <c r="N2636" i="23"/>
  <c r="M2636" i="23"/>
  <c r="L2636" i="23"/>
  <c r="C2636" i="23"/>
  <c r="C2635" i="23"/>
  <c r="M2634" i="23"/>
  <c r="L2634" i="23"/>
  <c r="C2634" i="23"/>
  <c r="N2634" i="23" s="1"/>
  <c r="M2633" i="23"/>
  <c r="C2633" i="23"/>
  <c r="N2633" i="23" s="1"/>
  <c r="P2632" i="23"/>
  <c r="M2632" i="23"/>
  <c r="C2632" i="23"/>
  <c r="N2632" i="23" s="1"/>
  <c r="C2631" i="23"/>
  <c r="M2630" i="23"/>
  <c r="L2630" i="23"/>
  <c r="C2630" i="23"/>
  <c r="N2630" i="23" s="1"/>
  <c r="C2629" i="23"/>
  <c r="C2628" i="23"/>
  <c r="C2627" i="23"/>
  <c r="O2626" i="23"/>
  <c r="N2626" i="23"/>
  <c r="C2626" i="23"/>
  <c r="M2626" i="23" s="1"/>
  <c r="P2625" i="23"/>
  <c r="N2625" i="23"/>
  <c r="C2625" i="23"/>
  <c r="M2625" i="23" s="1"/>
  <c r="C2624" i="23"/>
  <c r="C2623" i="23"/>
  <c r="P2622" i="23"/>
  <c r="N2622" i="23"/>
  <c r="K2622" i="23"/>
  <c r="C2622" i="23"/>
  <c r="M2622" i="23" s="1"/>
  <c r="M2621" i="23"/>
  <c r="C2621" i="23"/>
  <c r="N2621" i="23" s="1"/>
  <c r="F2620" i="23"/>
  <c r="M2619" i="23"/>
  <c r="F2619" i="23"/>
  <c r="C2619" i="23"/>
  <c r="F2618" i="23"/>
  <c r="C2617" i="23"/>
  <c r="M2617" i="23" s="1"/>
  <c r="F2617" i="23" s="1"/>
  <c r="M2616" i="23"/>
  <c r="F2616" i="23"/>
  <c r="C2616" i="23"/>
  <c r="M2615" i="23"/>
  <c r="F2615" i="23"/>
  <c r="C2615" i="23"/>
  <c r="F2614" i="23"/>
  <c r="M2613" i="23"/>
  <c r="C2613" i="23"/>
  <c r="N2613" i="23" s="1"/>
  <c r="N2612" i="23"/>
  <c r="M2612" i="23"/>
  <c r="F2612" i="23" s="1"/>
  <c r="C2612" i="23"/>
  <c r="N2611" i="23"/>
  <c r="M2611" i="23"/>
  <c r="F2611" i="23"/>
  <c r="C2611" i="23"/>
  <c r="C2610" i="23"/>
  <c r="C2609" i="23"/>
  <c r="N2608" i="23"/>
  <c r="M2608" i="23"/>
  <c r="F2608" i="23" s="1"/>
  <c r="C2608" i="23"/>
  <c r="C2607" i="23"/>
  <c r="M2607" i="23" s="1"/>
  <c r="M2606" i="23"/>
  <c r="F2606" i="23" s="1"/>
  <c r="C2606" i="23"/>
  <c r="N2606" i="23" s="1"/>
  <c r="N2605" i="23"/>
  <c r="F2605" i="23" s="1"/>
  <c r="M2605" i="23"/>
  <c r="C2605" i="23"/>
  <c r="M2604" i="23"/>
  <c r="C2604" i="23"/>
  <c r="N2604" i="23" s="1"/>
  <c r="N2603" i="23"/>
  <c r="M2603" i="23"/>
  <c r="F2603" i="23" s="1"/>
  <c r="C2603" i="23"/>
  <c r="N2602" i="23"/>
  <c r="M2602" i="23"/>
  <c r="C2602" i="23"/>
  <c r="N2601" i="23"/>
  <c r="F2601" i="23" s="1"/>
  <c r="M2601" i="23"/>
  <c r="C2601" i="23"/>
  <c r="N2600" i="23"/>
  <c r="M2600" i="23"/>
  <c r="F2600" i="23"/>
  <c r="C2600" i="23"/>
  <c r="M2599" i="23"/>
  <c r="F2599" i="23" s="1"/>
  <c r="C2599" i="23"/>
  <c r="N2599" i="23" s="1"/>
  <c r="N2598" i="23"/>
  <c r="M2598" i="23"/>
  <c r="C2598" i="23"/>
  <c r="F2597" i="23"/>
  <c r="M2596" i="23"/>
  <c r="F2596" i="23"/>
  <c r="C2596" i="23"/>
  <c r="C2595" i="23"/>
  <c r="M2595" i="23" s="1"/>
  <c r="F2595" i="23" s="1"/>
  <c r="M2594" i="23"/>
  <c r="F2594" i="23" s="1"/>
  <c r="C2594" i="23"/>
  <c r="F2593" i="23"/>
  <c r="C2592" i="23"/>
  <c r="C2591" i="23"/>
  <c r="M2590" i="23"/>
  <c r="C2590" i="23"/>
  <c r="N2590" i="23" s="1"/>
  <c r="N2589" i="23"/>
  <c r="M2589" i="23"/>
  <c r="F2589" i="23" s="1"/>
  <c r="C2589" i="23"/>
  <c r="N2588" i="23"/>
  <c r="M2588" i="23"/>
  <c r="F2588" i="23"/>
  <c r="C2588" i="23"/>
  <c r="N2587" i="23"/>
  <c r="F2587" i="23"/>
  <c r="C2587" i="23"/>
  <c r="M2587" i="23" s="1"/>
  <c r="N2586" i="23"/>
  <c r="M2586" i="23"/>
  <c r="C2586" i="23"/>
  <c r="M2585" i="23"/>
  <c r="F2585" i="23" s="1"/>
  <c r="C2585" i="23"/>
  <c r="N2585" i="23" s="1"/>
  <c r="N2584" i="23"/>
  <c r="M2584" i="23"/>
  <c r="F2584" i="23"/>
  <c r="C2584" i="23"/>
  <c r="N2583" i="23"/>
  <c r="M2583" i="23"/>
  <c r="F2583" i="23"/>
  <c r="C2583" i="23"/>
  <c r="C2582" i="23"/>
  <c r="M2581" i="23"/>
  <c r="F2581" i="23" s="1"/>
  <c r="C2581" i="23"/>
  <c r="N2581" i="23" s="1"/>
  <c r="N2580" i="23"/>
  <c r="F2580" i="23" s="1"/>
  <c r="M2580" i="23"/>
  <c r="C2580" i="23"/>
  <c r="C2579" i="23"/>
  <c r="M2578" i="23"/>
  <c r="F2578" i="23" s="1"/>
  <c r="C2578" i="23"/>
  <c r="N2578" i="23" s="1"/>
  <c r="N2577" i="23"/>
  <c r="M2577" i="23"/>
  <c r="F2577" i="23" s="1"/>
  <c r="C2577" i="23"/>
  <c r="C2576" i="23"/>
  <c r="N2575" i="23"/>
  <c r="M2575" i="23"/>
  <c r="F2575" i="23"/>
  <c r="C2575" i="23"/>
  <c r="N2574" i="23"/>
  <c r="M2574" i="23"/>
  <c r="F2574" i="23"/>
  <c r="C2574" i="23"/>
  <c r="F2573" i="23"/>
  <c r="F2572" i="23"/>
  <c r="C2572" i="23"/>
  <c r="M2572" i="23" s="1"/>
  <c r="F2571" i="23"/>
  <c r="M2570" i="23"/>
  <c r="F2570" i="23" s="1"/>
  <c r="C2570" i="23"/>
  <c r="F2569" i="23"/>
  <c r="C2569" i="23"/>
  <c r="M2569" i="23" s="1"/>
  <c r="F2568" i="23"/>
  <c r="C2568" i="23"/>
  <c r="M2568" i="23" s="1"/>
  <c r="F2567" i="23"/>
  <c r="N2566" i="23"/>
  <c r="M2566" i="23"/>
  <c r="F2566" i="23"/>
  <c r="C2566" i="23"/>
  <c r="C2565" i="23"/>
  <c r="N2564" i="23"/>
  <c r="C2564" i="23"/>
  <c r="M2564" i="23" s="1"/>
  <c r="N2563" i="23"/>
  <c r="M2563" i="23"/>
  <c r="F2563" i="23"/>
  <c r="C2563" i="23"/>
  <c r="C2562" i="23"/>
  <c r="M2561" i="23"/>
  <c r="F2561" i="23" s="1"/>
  <c r="C2561" i="23"/>
  <c r="N2561" i="23" s="1"/>
  <c r="C2560" i="23"/>
  <c r="N2559" i="23"/>
  <c r="M2559" i="23"/>
  <c r="F2559" i="23" s="1"/>
  <c r="C2559" i="23"/>
  <c r="C2558" i="23"/>
  <c r="N2557" i="23"/>
  <c r="M2557" i="23"/>
  <c r="F2557" i="23"/>
  <c r="C2557" i="23"/>
  <c r="N2556" i="23"/>
  <c r="M2556" i="23"/>
  <c r="F2556" i="23" s="1"/>
  <c r="C2556" i="23"/>
  <c r="M2555" i="23"/>
  <c r="F2555" i="23" s="1"/>
  <c r="C2555" i="23"/>
  <c r="N2555" i="23" s="1"/>
  <c r="C2554" i="23"/>
  <c r="C2553" i="23"/>
  <c r="C2552" i="23"/>
  <c r="N2551" i="23"/>
  <c r="C2551" i="23"/>
  <c r="M2551" i="23" s="1"/>
  <c r="F2550" i="23"/>
  <c r="M2549" i="23"/>
  <c r="F2549" i="23" s="1"/>
  <c r="C2549" i="23"/>
  <c r="C2548" i="23"/>
  <c r="M2548" i="23" s="1"/>
  <c r="F2548" i="23" s="1"/>
  <c r="M2547" i="23"/>
  <c r="F2547" i="23" s="1"/>
  <c r="C2547" i="23"/>
  <c r="F2546" i="23"/>
  <c r="N2545" i="23"/>
  <c r="M2545" i="23"/>
  <c r="F2545" i="23" s="1"/>
  <c r="C2545" i="23"/>
  <c r="N2544" i="23"/>
  <c r="F2544" i="23" s="1"/>
  <c r="M2544" i="23"/>
  <c r="C2544" i="23"/>
  <c r="C2543" i="23"/>
  <c r="N2542" i="23"/>
  <c r="M2542" i="23"/>
  <c r="F2542" i="23" s="1"/>
  <c r="C2542" i="23"/>
  <c r="C2541" i="23"/>
  <c r="N2540" i="23"/>
  <c r="M2540" i="23"/>
  <c r="F2540" i="23"/>
  <c r="C2540" i="23"/>
  <c r="C2539" i="23"/>
  <c r="C2538" i="23"/>
  <c r="M2538" i="23" s="1"/>
  <c r="N2537" i="23"/>
  <c r="F2537" i="23" s="1"/>
  <c r="C2537" i="23"/>
  <c r="M2537" i="23" s="1"/>
  <c r="C2536" i="23"/>
  <c r="C2535" i="23"/>
  <c r="N2534" i="23"/>
  <c r="M2534" i="23"/>
  <c r="C2534" i="23"/>
  <c r="N2533" i="23"/>
  <c r="M2533" i="23"/>
  <c r="C2533" i="23"/>
  <c r="C2532" i="23"/>
  <c r="N2531" i="23"/>
  <c r="C2531" i="23"/>
  <c r="M2531" i="23" s="1"/>
  <c r="N2530" i="23"/>
  <c r="M2530" i="23"/>
  <c r="F2530" i="23"/>
  <c r="C2530" i="23"/>
  <c r="M2529" i="23"/>
  <c r="F2529" i="23" s="1"/>
  <c r="C2529" i="23"/>
  <c r="N2529" i="23" s="1"/>
  <c r="C2528" i="23"/>
  <c r="N2527" i="23"/>
  <c r="M2527" i="23"/>
  <c r="F2527" i="23" s="1"/>
  <c r="C2527" i="23"/>
  <c r="F2526" i="23"/>
  <c r="C2525" i="23"/>
  <c r="M2525" i="23" s="1"/>
  <c r="F2525" i="23" s="1"/>
  <c r="F2524" i="23"/>
  <c r="C2523" i="23"/>
  <c r="M2523" i="23" s="1"/>
  <c r="F2523" i="23" s="1"/>
  <c r="C2522" i="23"/>
  <c r="M2522" i="23" s="1"/>
  <c r="F2522" i="23" s="1"/>
  <c r="C2521" i="23"/>
  <c r="M2521" i="23" s="1"/>
  <c r="F2521" i="23" s="1"/>
  <c r="F2520" i="23"/>
  <c r="N2519" i="23"/>
  <c r="F2519" i="23" s="1"/>
  <c r="M2519" i="23"/>
  <c r="C2519" i="23"/>
  <c r="C2518" i="23"/>
  <c r="C2517" i="23"/>
  <c r="N2517" i="23" s="1"/>
  <c r="N2516" i="23"/>
  <c r="M2516" i="23"/>
  <c r="F2516" i="23"/>
  <c r="C2516" i="23"/>
  <c r="M2515" i="23"/>
  <c r="F2515" i="23" s="1"/>
  <c r="C2515" i="23"/>
  <c r="N2515" i="23" s="1"/>
  <c r="C2514" i="23"/>
  <c r="N2513" i="23"/>
  <c r="F2513" i="23" s="1"/>
  <c r="M2513" i="23"/>
  <c r="C2513" i="23"/>
  <c r="N2512" i="23"/>
  <c r="C2512" i="23"/>
  <c r="M2512" i="23" s="1"/>
  <c r="N2511" i="23"/>
  <c r="M2511" i="23"/>
  <c r="F2511" i="23" s="1"/>
  <c r="C2511" i="23"/>
  <c r="N2510" i="23"/>
  <c r="M2510" i="23"/>
  <c r="C2510" i="23"/>
  <c r="C2509" i="23"/>
  <c r="C2508" i="23"/>
  <c r="M2507" i="23"/>
  <c r="F2507" i="23" s="1"/>
  <c r="C2507" i="23"/>
  <c r="N2507" i="23" s="1"/>
  <c r="M2506" i="23"/>
  <c r="F2506" i="23"/>
  <c r="C2506" i="23"/>
  <c r="N2506" i="23" s="1"/>
  <c r="C2505" i="23"/>
  <c r="M2505" i="23" s="1"/>
  <c r="N2504" i="23"/>
  <c r="F2504" i="23" s="1"/>
  <c r="C2504" i="23"/>
  <c r="M2504" i="23" s="1"/>
  <c r="F2503" i="23"/>
  <c r="M2502" i="23"/>
  <c r="F2502" i="23" s="1"/>
  <c r="C2502" i="23"/>
  <c r="M2501" i="23"/>
  <c r="F2501" i="23" s="1"/>
  <c r="C2501" i="23"/>
  <c r="M2500" i="23"/>
  <c r="F2500" i="23" s="1"/>
  <c r="C2500" i="23"/>
  <c r="F2499" i="23"/>
  <c r="N2498" i="23"/>
  <c r="C2498" i="23"/>
  <c r="M2498" i="23" s="1"/>
  <c r="N2497" i="23"/>
  <c r="M2497" i="23"/>
  <c r="F2497" i="23"/>
  <c r="C2497" i="23"/>
  <c r="N2496" i="23"/>
  <c r="F2496" i="23" s="1"/>
  <c r="C2496" i="23"/>
  <c r="M2496" i="23" s="1"/>
  <c r="N2495" i="23"/>
  <c r="M2495" i="23"/>
  <c r="C2495" i="23"/>
  <c r="C2494" i="23"/>
  <c r="C2493" i="23"/>
  <c r="N2493" i="23" s="1"/>
  <c r="N2492" i="23"/>
  <c r="M2492" i="23"/>
  <c r="F2492" i="23" s="1"/>
  <c r="C2492" i="23"/>
  <c r="N2491" i="23"/>
  <c r="C2491" i="23"/>
  <c r="M2491" i="23" s="1"/>
  <c r="N2490" i="23"/>
  <c r="C2490" i="23"/>
  <c r="M2490" i="23" s="1"/>
  <c r="M2489" i="23"/>
  <c r="F2489" i="23"/>
  <c r="C2489" i="23"/>
  <c r="N2489" i="23" s="1"/>
  <c r="N2488" i="23"/>
  <c r="M2488" i="23"/>
  <c r="F2488" i="23" s="1"/>
  <c r="C2488" i="23"/>
  <c r="N2487" i="23"/>
  <c r="M2487" i="23"/>
  <c r="F2487" i="23" s="1"/>
  <c r="C2487" i="23"/>
  <c r="C2486" i="23"/>
  <c r="N2486" i="23" s="1"/>
  <c r="C2485" i="23"/>
  <c r="M2484" i="23"/>
  <c r="F2484" i="23" s="1"/>
  <c r="C2484" i="23"/>
  <c r="N2484" i="23" s="1"/>
  <c r="M2483" i="23"/>
  <c r="F2483" i="23" s="1"/>
  <c r="C2483" i="23"/>
  <c r="N2483" i="23" s="1"/>
  <c r="M2482" i="23"/>
  <c r="F2482" i="23" s="1"/>
  <c r="C2482" i="23"/>
  <c r="N2482" i="23" s="1"/>
  <c r="C2481" i="23"/>
  <c r="N2480" i="23"/>
  <c r="M2480" i="23"/>
  <c r="F2480" i="23" s="1"/>
  <c r="C2480" i="23"/>
  <c r="F2479" i="23"/>
  <c r="C2478" i="23"/>
  <c r="M2478" i="23" s="1"/>
  <c r="F2478" i="23" s="1"/>
  <c r="F2477" i="23"/>
  <c r="M2476" i="23"/>
  <c r="F2476" i="23"/>
  <c r="C2476" i="23"/>
  <c r="C2475" i="23"/>
  <c r="M2475" i="23" s="1"/>
  <c r="F2475" i="23" s="1"/>
  <c r="C2474" i="23"/>
  <c r="M2474" i="23" s="1"/>
  <c r="F2474" i="23" s="1"/>
  <c r="F2473" i="23"/>
  <c r="N2472" i="23"/>
  <c r="F2472" i="23" s="1"/>
  <c r="C2472" i="23"/>
  <c r="M2472" i="23" s="1"/>
  <c r="M2471" i="23"/>
  <c r="F2471" i="23" s="1"/>
  <c r="C2471" i="23"/>
  <c r="N2471" i="23" s="1"/>
  <c r="C2470" i="23"/>
  <c r="N2470" i="23" s="1"/>
  <c r="N2469" i="23"/>
  <c r="M2469" i="23"/>
  <c r="F2469" i="23" s="1"/>
  <c r="C2469" i="23"/>
  <c r="N2468" i="23"/>
  <c r="F2468" i="23"/>
  <c r="C2468" i="23"/>
  <c r="M2468" i="23" s="1"/>
  <c r="N2467" i="23"/>
  <c r="M2467" i="23"/>
  <c r="F2467" i="23" s="1"/>
  <c r="C2467" i="23"/>
  <c r="N2466" i="23"/>
  <c r="C2466" i="23"/>
  <c r="M2466" i="23" s="1"/>
  <c r="F2466" i="23" s="1"/>
  <c r="N2465" i="23"/>
  <c r="F2465" i="23"/>
  <c r="C2465" i="23"/>
  <c r="M2465" i="23" s="1"/>
  <c r="C2464" i="23"/>
  <c r="M2464" i="23" s="1"/>
  <c r="N2463" i="23"/>
  <c r="M2463" i="23"/>
  <c r="F2463" i="23"/>
  <c r="C2463" i="23"/>
  <c r="M2462" i="23"/>
  <c r="F2462" i="23"/>
  <c r="C2462" i="23"/>
  <c r="N2462" i="23" s="1"/>
  <c r="N2461" i="23"/>
  <c r="M2461" i="23"/>
  <c r="F2461" i="23" s="1"/>
  <c r="C2461" i="23"/>
  <c r="N2460" i="23"/>
  <c r="F2460" i="23" s="1"/>
  <c r="M2460" i="23"/>
  <c r="C2460" i="23"/>
  <c r="C2459" i="23"/>
  <c r="N2458" i="23"/>
  <c r="M2458" i="23"/>
  <c r="F2458" i="23"/>
  <c r="C2458" i="23"/>
  <c r="N2457" i="23"/>
  <c r="M2457" i="23"/>
  <c r="F2457" i="23" s="1"/>
  <c r="C2457" i="23"/>
  <c r="F2456" i="23"/>
  <c r="C2455" i="23"/>
  <c r="M2455" i="23" s="1"/>
  <c r="F2455" i="23" s="1"/>
  <c r="F2454" i="23"/>
  <c r="C2454" i="23"/>
  <c r="M2454" i="23" s="1"/>
  <c r="M2453" i="23"/>
  <c r="F2453" i="23" s="1"/>
  <c r="C2453" i="23"/>
  <c r="F2452" i="23"/>
  <c r="N2451" i="23"/>
  <c r="F2451" i="23"/>
  <c r="C2451" i="23"/>
  <c r="M2451" i="23" s="1"/>
  <c r="N2450" i="23"/>
  <c r="M2450" i="23"/>
  <c r="F2450" i="23"/>
  <c r="C2450" i="23"/>
  <c r="M2449" i="23"/>
  <c r="F2449" i="23" s="1"/>
  <c r="C2449" i="23"/>
  <c r="N2449" i="23" s="1"/>
  <c r="C2448" i="23"/>
  <c r="N2447" i="23"/>
  <c r="F2447" i="23"/>
  <c r="C2447" i="23"/>
  <c r="M2447" i="23" s="1"/>
  <c r="N2446" i="23"/>
  <c r="C2446" i="23"/>
  <c r="M2446" i="23" s="1"/>
  <c r="F2446" i="23" s="1"/>
  <c r="N2445" i="23"/>
  <c r="F2445" i="23" s="1"/>
  <c r="M2445" i="23"/>
  <c r="C2445" i="23"/>
  <c r="N2444" i="23"/>
  <c r="M2444" i="23"/>
  <c r="F2444" i="23" s="1"/>
  <c r="C2444" i="23"/>
  <c r="C2443" i="23"/>
  <c r="N2442" i="23"/>
  <c r="M2442" i="23"/>
  <c r="F2442" i="23"/>
  <c r="C2442" i="23"/>
  <c r="N2441" i="23"/>
  <c r="C2441" i="23"/>
  <c r="M2441" i="23" s="1"/>
  <c r="C2440" i="23"/>
  <c r="C2439" i="23"/>
  <c r="N2438" i="23"/>
  <c r="F2438" i="23" s="1"/>
  <c r="C2438" i="23"/>
  <c r="M2438" i="23" s="1"/>
  <c r="C2437" i="23"/>
  <c r="C2436" i="23"/>
  <c r="M2435" i="23"/>
  <c r="C2435" i="23"/>
  <c r="N2435" i="23" s="1"/>
  <c r="C2434" i="23"/>
  <c r="C2433" i="23"/>
  <c r="F2432" i="23"/>
  <c r="M2431" i="23"/>
  <c r="F2431" i="23" s="1"/>
  <c r="C2431" i="23"/>
  <c r="F2430" i="23"/>
  <c r="C2429" i="23"/>
  <c r="M2429" i="23" s="1"/>
  <c r="F2429" i="23" s="1"/>
  <c r="C2428" i="23"/>
  <c r="M2428" i="23" s="1"/>
  <c r="F2428" i="23" s="1"/>
  <c r="M2427" i="23"/>
  <c r="F2427" i="23" s="1"/>
  <c r="C2427" i="23"/>
  <c r="F2426" i="23"/>
  <c r="N2425" i="23"/>
  <c r="M2425" i="23"/>
  <c r="C2425" i="23"/>
  <c r="N2424" i="23"/>
  <c r="F2424" i="23"/>
  <c r="C2424" i="23"/>
  <c r="M2424" i="23" s="1"/>
  <c r="C2423" i="23"/>
  <c r="N2423" i="23" s="1"/>
  <c r="N2422" i="23"/>
  <c r="M2422" i="23"/>
  <c r="F2422" i="23"/>
  <c r="C2422" i="23"/>
  <c r="C2421" i="23"/>
  <c r="N2420" i="23"/>
  <c r="C2420" i="23"/>
  <c r="M2420" i="23" s="1"/>
  <c r="F2420" i="23" s="1"/>
  <c r="N2419" i="23"/>
  <c r="F2419" i="23" s="1"/>
  <c r="M2419" i="23"/>
  <c r="C2419" i="23"/>
  <c r="N2418" i="23"/>
  <c r="C2418" i="23"/>
  <c r="M2418" i="23" s="1"/>
  <c r="F2418" i="23" s="1"/>
  <c r="C2417" i="23"/>
  <c r="M2417" i="23" s="1"/>
  <c r="N2416" i="23"/>
  <c r="M2416" i="23"/>
  <c r="C2416" i="23"/>
  <c r="C2415" i="23"/>
  <c r="N2414" i="23"/>
  <c r="F2414" i="23" s="1"/>
  <c r="M2414" i="23"/>
  <c r="C2414" i="23"/>
  <c r="M2413" i="23"/>
  <c r="F2413" i="23" s="1"/>
  <c r="C2413" i="23"/>
  <c r="N2413" i="23" s="1"/>
  <c r="N2412" i="23"/>
  <c r="M2412" i="23"/>
  <c r="F2412" i="23" s="1"/>
  <c r="C2412" i="23"/>
  <c r="C2411" i="23"/>
  <c r="N2411" i="23" s="1"/>
  <c r="N2410" i="23"/>
  <c r="C2410" i="23"/>
  <c r="M2410" i="23" s="1"/>
  <c r="F2409" i="23"/>
  <c r="F2408" i="23"/>
  <c r="C2408" i="23"/>
  <c r="M2408" i="23" s="1"/>
  <c r="F2407" i="23"/>
  <c r="C2407" i="23"/>
  <c r="M2407" i="23" s="1"/>
  <c r="M2406" i="23"/>
  <c r="F2406" i="23" s="1"/>
  <c r="C2406" i="23"/>
  <c r="F2405" i="23"/>
  <c r="N2404" i="23"/>
  <c r="C2404" i="23"/>
  <c r="M2404" i="23" s="1"/>
  <c r="N2403" i="23"/>
  <c r="M2403" i="23"/>
  <c r="C2403" i="23"/>
  <c r="C2402" i="23"/>
  <c r="C2401" i="23"/>
  <c r="N2400" i="23"/>
  <c r="M2400" i="23"/>
  <c r="F2400" i="23" s="1"/>
  <c r="C2400" i="23"/>
  <c r="N2399" i="23"/>
  <c r="C2399" i="23"/>
  <c r="M2399" i="23" s="1"/>
  <c r="N2398" i="23"/>
  <c r="M2398" i="23"/>
  <c r="C2398" i="23"/>
  <c r="N2397" i="23"/>
  <c r="C2397" i="23"/>
  <c r="M2397" i="23" s="1"/>
  <c r="C2396" i="23"/>
  <c r="N2395" i="23"/>
  <c r="M2395" i="23"/>
  <c r="F2395" i="23" s="1"/>
  <c r="C2395" i="23"/>
  <c r="C2394" i="23"/>
  <c r="N2393" i="23"/>
  <c r="M2393" i="23"/>
  <c r="F2393" i="23" s="1"/>
  <c r="C2393" i="23"/>
  <c r="N2392" i="23"/>
  <c r="F2392" i="23" s="1"/>
  <c r="M2392" i="23"/>
  <c r="C2392" i="23"/>
  <c r="C2391" i="23"/>
  <c r="C2390" i="23"/>
  <c r="N2389" i="23"/>
  <c r="M2389" i="23"/>
  <c r="F2389" i="23" s="1"/>
  <c r="C2389" i="23"/>
  <c r="M2388" i="23"/>
  <c r="F2388" i="23" s="1"/>
  <c r="C2388" i="23"/>
  <c r="N2388" i="23" s="1"/>
  <c r="M2387" i="23"/>
  <c r="F2387" i="23" s="1"/>
  <c r="C2387" i="23"/>
  <c r="N2387" i="23" s="1"/>
  <c r="C2386" i="23"/>
  <c r="F2385" i="23"/>
  <c r="F2384" i="23"/>
  <c r="C2384" i="23"/>
  <c r="M2384" i="23" s="1"/>
  <c r="F2383" i="23"/>
  <c r="F2382" i="23"/>
  <c r="C2382" i="23"/>
  <c r="M2382" i="23" s="1"/>
  <c r="M2381" i="23"/>
  <c r="F2381" i="23" s="1"/>
  <c r="C2381" i="23"/>
  <c r="M2380" i="23"/>
  <c r="F2380" i="23" s="1"/>
  <c r="C2380" i="23"/>
  <c r="F2379" i="23"/>
  <c r="N2378" i="23"/>
  <c r="C2378" i="23"/>
  <c r="M2378" i="23" s="1"/>
  <c r="N2377" i="23"/>
  <c r="M2377" i="23"/>
  <c r="F2377" i="23" s="1"/>
  <c r="C2377" i="23"/>
  <c r="M2376" i="23"/>
  <c r="F2376" i="23" s="1"/>
  <c r="C2376" i="23"/>
  <c r="N2376" i="23" s="1"/>
  <c r="N2375" i="23"/>
  <c r="M2375" i="23"/>
  <c r="F2375" i="23" s="1"/>
  <c r="C2375" i="23"/>
  <c r="N2374" i="23"/>
  <c r="M2374" i="23"/>
  <c r="C2374" i="23"/>
  <c r="C2373" i="23"/>
  <c r="C2372" i="23"/>
  <c r="N2371" i="23"/>
  <c r="M2371" i="23"/>
  <c r="C2371" i="23"/>
  <c r="C2370" i="23"/>
  <c r="N2369" i="23"/>
  <c r="C2369" i="23"/>
  <c r="M2369" i="23" s="1"/>
  <c r="C2368" i="23"/>
  <c r="C2367" i="23"/>
  <c r="M2366" i="23"/>
  <c r="F2366" i="23" s="1"/>
  <c r="C2366" i="23"/>
  <c r="N2366" i="23" s="1"/>
  <c r="B2366" i="23"/>
  <c r="N2365" i="23"/>
  <c r="M2365" i="23"/>
  <c r="F2365" i="23" s="1"/>
  <c r="C2365" i="23"/>
  <c r="C2364" i="23"/>
  <c r="N2363" i="23"/>
  <c r="C2363" i="23"/>
  <c r="M2363" i="23" s="1"/>
  <c r="F2362" i="23"/>
  <c r="M2361" i="23"/>
  <c r="F2361" i="23"/>
  <c r="C2361" i="23"/>
  <c r="M2360" i="23"/>
  <c r="F2360" i="23"/>
  <c r="C2360" i="23"/>
  <c r="M2359" i="23"/>
  <c r="F2359" i="23"/>
  <c r="C2359" i="23"/>
  <c r="F2358" i="23"/>
  <c r="N2357" i="23"/>
  <c r="M2357" i="23"/>
  <c r="F2357" i="23"/>
  <c r="C2357" i="23"/>
  <c r="C2356" i="23"/>
  <c r="M2355" i="23"/>
  <c r="C2355" i="23"/>
  <c r="N2355" i="23" s="1"/>
  <c r="F2355" i="23" s="1"/>
  <c r="N2354" i="23"/>
  <c r="M2354" i="23"/>
  <c r="F2354" i="23"/>
  <c r="C2354" i="23"/>
  <c r="C2353" i="23"/>
  <c r="N2353" i="23" s="1"/>
  <c r="N2352" i="23"/>
  <c r="M2352" i="23"/>
  <c r="F2352" i="23" s="1"/>
  <c r="C2352" i="23"/>
  <c r="C2351" i="23"/>
  <c r="N2350" i="23"/>
  <c r="F2350" i="23"/>
  <c r="C2350" i="23"/>
  <c r="M2350" i="23" s="1"/>
  <c r="N2349" i="23"/>
  <c r="M2349" i="23"/>
  <c r="F2349" i="23" s="1"/>
  <c r="C2349" i="23"/>
  <c r="N2348" i="23"/>
  <c r="M2348" i="23"/>
  <c r="F2348" i="23"/>
  <c r="C2348" i="23"/>
  <c r="C2347" i="23"/>
  <c r="M2346" i="23"/>
  <c r="F2346" i="23" s="1"/>
  <c r="C2346" i="23"/>
  <c r="N2346" i="23" s="1"/>
  <c r="M2345" i="23"/>
  <c r="F2345" i="23"/>
  <c r="C2345" i="23"/>
  <c r="N2345" i="23" s="1"/>
  <c r="M2344" i="23"/>
  <c r="F2344" i="23"/>
  <c r="C2344" i="23"/>
  <c r="N2344" i="23" s="1"/>
  <c r="M2343" i="23"/>
  <c r="F2343" i="23" s="1"/>
  <c r="C2343" i="23"/>
  <c r="N2343" i="23" s="1"/>
  <c r="N2342" i="23"/>
  <c r="M2342" i="23"/>
  <c r="F2342" i="23"/>
  <c r="C2342" i="23"/>
  <c r="M2341" i="23"/>
  <c r="C2341" i="23"/>
  <c r="N2341" i="23" s="1"/>
  <c r="C2340" i="23"/>
  <c r="C2339" i="23"/>
  <c r="F2338" i="23"/>
  <c r="M2337" i="23"/>
  <c r="F2337" i="23" s="1"/>
  <c r="C2337" i="23"/>
  <c r="F2336" i="23"/>
  <c r="M2335" i="23"/>
  <c r="F2335" i="23" s="1"/>
  <c r="C2335" i="23"/>
  <c r="M2334" i="23"/>
  <c r="F2334" i="23" s="1"/>
  <c r="C2334" i="23"/>
  <c r="M2333" i="23"/>
  <c r="F2333" i="23" s="1"/>
  <c r="C2333" i="23"/>
  <c r="F2332" i="23"/>
  <c r="C2331" i="23"/>
  <c r="N2330" i="23"/>
  <c r="M2330" i="23"/>
  <c r="F2330" i="23" s="1"/>
  <c r="C2330" i="23"/>
  <c r="C2329" i="23"/>
  <c r="N2329" i="23" s="1"/>
  <c r="N2328" i="23"/>
  <c r="F2328" i="23"/>
  <c r="C2328" i="23"/>
  <c r="M2328" i="23" s="1"/>
  <c r="N2327" i="23"/>
  <c r="C2327" i="23"/>
  <c r="M2327" i="23" s="1"/>
  <c r="M2326" i="23"/>
  <c r="F2326" i="23" s="1"/>
  <c r="C2326" i="23"/>
  <c r="N2326" i="23" s="1"/>
  <c r="C2325" i="23"/>
  <c r="M2324" i="23"/>
  <c r="C2324" i="23"/>
  <c r="N2324" i="23" s="1"/>
  <c r="N2323" i="23"/>
  <c r="M2323" i="23"/>
  <c r="F2323" i="23" s="1"/>
  <c r="C2323" i="23"/>
  <c r="N2322" i="23"/>
  <c r="C2322" i="23"/>
  <c r="M2322" i="23" s="1"/>
  <c r="F2322" i="23" s="1"/>
  <c r="N2321" i="23"/>
  <c r="C2321" i="23"/>
  <c r="M2321" i="23" s="1"/>
  <c r="N2320" i="23"/>
  <c r="M2320" i="23"/>
  <c r="F2320" i="23"/>
  <c r="C2320" i="23"/>
  <c r="N2319" i="23"/>
  <c r="M2319" i="23"/>
  <c r="C2319" i="23"/>
  <c r="N2318" i="23"/>
  <c r="M2318" i="23"/>
  <c r="F2318" i="23" s="1"/>
  <c r="C2318" i="23"/>
  <c r="M2317" i="23"/>
  <c r="F2317" i="23" s="1"/>
  <c r="C2317" i="23"/>
  <c r="N2317" i="23" s="1"/>
  <c r="N2316" i="23"/>
  <c r="C2316" i="23"/>
  <c r="M2316" i="23" s="1"/>
  <c r="F2316" i="23" s="1"/>
  <c r="F2315" i="23"/>
  <c r="M2314" i="23"/>
  <c r="F2314" i="23"/>
  <c r="C2314" i="23"/>
  <c r="M2313" i="23"/>
  <c r="F2313" i="23" s="1"/>
  <c r="C2313" i="23"/>
  <c r="M2312" i="23"/>
  <c r="F2312" i="23" s="1"/>
  <c r="C2312" i="23"/>
  <c r="F2311" i="23"/>
  <c r="N2310" i="23"/>
  <c r="C2310" i="23"/>
  <c r="M2310" i="23" s="1"/>
  <c r="F2310" i="23" s="1"/>
  <c r="N2309" i="23"/>
  <c r="F2309" i="23"/>
  <c r="C2309" i="23"/>
  <c r="M2309" i="23" s="1"/>
  <c r="C2308" i="23"/>
  <c r="N2307" i="23"/>
  <c r="M2307" i="23"/>
  <c r="C2307" i="23"/>
  <c r="M2306" i="23"/>
  <c r="C2306" i="23"/>
  <c r="N2306" i="23" s="1"/>
  <c r="F2306" i="23" s="1"/>
  <c r="M2305" i="23"/>
  <c r="F2305" i="23"/>
  <c r="C2305" i="23"/>
  <c r="N2305" i="23" s="1"/>
  <c r="N2304" i="23"/>
  <c r="C2304" i="23"/>
  <c r="M2304" i="23" s="1"/>
  <c r="M2303" i="23"/>
  <c r="F2303" i="23"/>
  <c r="C2303" i="23"/>
  <c r="N2303" i="23" s="1"/>
  <c r="N2302" i="23"/>
  <c r="M2302" i="23"/>
  <c r="F2302" i="23" s="1"/>
  <c r="C2302" i="23"/>
  <c r="N2301" i="23"/>
  <c r="C2301" i="23"/>
  <c r="M2301" i="23" s="1"/>
  <c r="F2301" i="23" s="1"/>
  <c r="M2300" i="23"/>
  <c r="F2300" i="23"/>
  <c r="C2300" i="23"/>
  <c r="N2300" i="23" s="1"/>
  <c r="M2299" i="23"/>
  <c r="F2299" i="23" s="1"/>
  <c r="C2299" i="23"/>
  <c r="N2299" i="23" s="1"/>
  <c r="N2298" i="23"/>
  <c r="C2298" i="23"/>
  <c r="M2298" i="23" s="1"/>
  <c r="M2297" i="23"/>
  <c r="C2297" i="23"/>
  <c r="N2297" i="23" s="1"/>
  <c r="N2296" i="23"/>
  <c r="M2296" i="23"/>
  <c r="F2296" i="23" s="1"/>
  <c r="C2296" i="23"/>
  <c r="N2295" i="23"/>
  <c r="C2295" i="23"/>
  <c r="M2295" i="23" s="1"/>
  <c r="M2294" i="23"/>
  <c r="C2294" i="23"/>
  <c r="N2294" i="23" s="1"/>
  <c r="F2294" i="23" s="1"/>
  <c r="N2293" i="23"/>
  <c r="M2293" i="23"/>
  <c r="F2293" i="23"/>
  <c r="C2293" i="23"/>
  <c r="M2292" i="23"/>
  <c r="F2292" i="23" s="1"/>
  <c r="C2292" i="23"/>
  <c r="N2292" i="23" s="1"/>
  <c r="F2291" i="23"/>
  <c r="M2290" i="23"/>
  <c r="F2290" i="23"/>
  <c r="C2290" i="23"/>
  <c r="F2289" i="23"/>
  <c r="M2288" i="23"/>
  <c r="F2288" i="23" s="1"/>
  <c r="C2288" i="23"/>
  <c r="C2287" i="23"/>
  <c r="M2287" i="23" s="1"/>
  <c r="F2287" i="23" s="1"/>
  <c r="C2286" i="23"/>
  <c r="M2286" i="23" s="1"/>
  <c r="F2286" i="23" s="1"/>
  <c r="F2285" i="23"/>
  <c r="M2284" i="23"/>
  <c r="F2284" i="23"/>
  <c r="C2284" i="23"/>
  <c r="N2284" i="23" s="1"/>
  <c r="C2283" i="23"/>
  <c r="C2282" i="23"/>
  <c r="N2281" i="23"/>
  <c r="M2281" i="23"/>
  <c r="C2281" i="23"/>
  <c r="N2280" i="23"/>
  <c r="C2280" i="23"/>
  <c r="M2280" i="23" s="1"/>
  <c r="N2279" i="23"/>
  <c r="M2279" i="23"/>
  <c r="F2279" i="23"/>
  <c r="C2279" i="23"/>
  <c r="N2278" i="23"/>
  <c r="M2278" i="23"/>
  <c r="F2278" i="23" s="1"/>
  <c r="C2278" i="23"/>
  <c r="C2277" i="23"/>
  <c r="M2277" i="23" s="1"/>
  <c r="C2276" i="23"/>
  <c r="N2275" i="23"/>
  <c r="M2275" i="23"/>
  <c r="F2275" i="23" s="1"/>
  <c r="C2275" i="23"/>
  <c r="N2274" i="23"/>
  <c r="F2274" i="23" s="1"/>
  <c r="C2274" i="23"/>
  <c r="M2274" i="23" s="1"/>
  <c r="N2273" i="23"/>
  <c r="M2273" i="23"/>
  <c r="F2273" i="23" s="1"/>
  <c r="C2273" i="23"/>
  <c r="N2272" i="23"/>
  <c r="M2272" i="23"/>
  <c r="F2272" i="23" s="1"/>
  <c r="C2272" i="23"/>
  <c r="C2271" i="23"/>
  <c r="C2270" i="23"/>
  <c r="N2270" i="23" s="1"/>
  <c r="N2269" i="23"/>
  <c r="M2269" i="23"/>
  <c r="F2269" i="23" s="1"/>
  <c r="C2269" i="23"/>
  <c r="F2268" i="23"/>
  <c r="C2267" i="23"/>
  <c r="M2267" i="23" s="1"/>
  <c r="F2267" i="23" s="1"/>
  <c r="M2266" i="23"/>
  <c r="F2266" i="23"/>
  <c r="C2266" i="23"/>
  <c r="M2265" i="23"/>
  <c r="F2265" i="23" s="1"/>
  <c r="C2265" i="23"/>
  <c r="F2264" i="23"/>
  <c r="N2263" i="23"/>
  <c r="M2263" i="23"/>
  <c r="F2263" i="23"/>
  <c r="C2263" i="23"/>
  <c r="N2262" i="23"/>
  <c r="C2262" i="23"/>
  <c r="M2262" i="23" s="1"/>
  <c r="N2261" i="23"/>
  <c r="M2261" i="23"/>
  <c r="F2261" i="23" s="1"/>
  <c r="C2261" i="23"/>
  <c r="C2260" i="23"/>
  <c r="C2259" i="23"/>
  <c r="N2258" i="23"/>
  <c r="M2258" i="23"/>
  <c r="F2258" i="23" s="1"/>
  <c r="C2258" i="23"/>
  <c r="M2257" i="23"/>
  <c r="C2257" i="23"/>
  <c r="N2257" i="23" s="1"/>
  <c r="N2256" i="23"/>
  <c r="M2256" i="23"/>
  <c r="F2256" i="23" s="1"/>
  <c r="C2256" i="23"/>
  <c r="N2255" i="23"/>
  <c r="M2255" i="23"/>
  <c r="C2255" i="23"/>
  <c r="N2254" i="23"/>
  <c r="F2254" i="23"/>
  <c r="C2254" i="23"/>
  <c r="M2254" i="23" s="1"/>
  <c r="M2253" i="23"/>
  <c r="F2253" i="23" s="1"/>
  <c r="C2253" i="23"/>
  <c r="N2253" i="23" s="1"/>
  <c r="N2252" i="23"/>
  <c r="M2252" i="23"/>
  <c r="C2252" i="23"/>
  <c r="C2251" i="23"/>
  <c r="N2251" i="23" s="1"/>
  <c r="N2250" i="23"/>
  <c r="F2250" i="23"/>
  <c r="C2250" i="23"/>
  <c r="M2250" i="23" s="1"/>
  <c r="N2249" i="23"/>
  <c r="M2249" i="23"/>
  <c r="F2249" i="23" s="1"/>
  <c r="C2249" i="23"/>
  <c r="N2248" i="23"/>
  <c r="F2248" i="23" s="1"/>
  <c r="M2248" i="23"/>
  <c r="C2248" i="23"/>
  <c r="M2247" i="23"/>
  <c r="C2247" i="23"/>
  <c r="N2247" i="23" s="1"/>
  <c r="N2246" i="23"/>
  <c r="M2246" i="23"/>
  <c r="C2246" i="23"/>
  <c r="N2245" i="23"/>
  <c r="F2245" i="23" s="1"/>
  <c r="M2245" i="23"/>
  <c r="C2245" i="23"/>
  <c r="F2244" i="23"/>
  <c r="C2243" i="23"/>
  <c r="M2243" i="23" s="1"/>
  <c r="F2243" i="23" s="1"/>
  <c r="F2242" i="23"/>
  <c r="C2241" i="23"/>
  <c r="M2241" i="23" s="1"/>
  <c r="F2241" i="23" s="1"/>
  <c r="C2240" i="23"/>
  <c r="M2240" i="23" s="1"/>
  <c r="F2240" i="23" s="1"/>
  <c r="M2239" i="23"/>
  <c r="F2239" i="23" s="1"/>
  <c r="C2239" i="23"/>
  <c r="F2238" i="23"/>
  <c r="C2237" i="23"/>
  <c r="C2236" i="23"/>
  <c r="N2235" i="23"/>
  <c r="F2235" i="23" s="1"/>
  <c r="M2235" i="23"/>
  <c r="C2235" i="23"/>
  <c r="N2234" i="23"/>
  <c r="C2234" i="23"/>
  <c r="M2234" i="23" s="1"/>
  <c r="N2233" i="23"/>
  <c r="M2233" i="23"/>
  <c r="F2233" i="23" s="1"/>
  <c r="C2233" i="23"/>
  <c r="N2232" i="23"/>
  <c r="M2232" i="23"/>
  <c r="F2232" i="23" s="1"/>
  <c r="C2232" i="23"/>
  <c r="N2231" i="23"/>
  <c r="M2231" i="23"/>
  <c r="C2231" i="23"/>
  <c r="C2230" i="23"/>
  <c r="C2229" i="23"/>
  <c r="C2228" i="23"/>
  <c r="C2227" i="23"/>
  <c r="N2227" i="23" s="1"/>
  <c r="M2226" i="23"/>
  <c r="F2226" i="23" s="1"/>
  <c r="C2226" i="23"/>
  <c r="N2226" i="23" s="1"/>
  <c r="N2225" i="23"/>
  <c r="F2225" i="23"/>
  <c r="C2225" i="23"/>
  <c r="M2225" i="23" s="1"/>
  <c r="N2224" i="23"/>
  <c r="F2224" i="23" s="1"/>
  <c r="M2224" i="23"/>
  <c r="C2224" i="23"/>
  <c r="C2223" i="23"/>
  <c r="C2222" i="23"/>
  <c r="N2222" i="23" s="1"/>
  <c r="F2221" i="23"/>
  <c r="M2220" i="23"/>
  <c r="F2220" i="23" s="1"/>
  <c r="C2220" i="23"/>
  <c r="C2219" i="23"/>
  <c r="M2219" i="23" s="1"/>
  <c r="F2219" i="23" s="1"/>
  <c r="C2218" i="23"/>
  <c r="M2218" i="23" s="1"/>
  <c r="F2218" i="23" s="1"/>
  <c r="F2217" i="23"/>
  <c r="C2216" i="23"/>
  <c r="N2215" i="23"/>
  <c r="M2215" i="23"/>
  <c r="F2215" i="23"/>
  <c r="C2215" i="23"/>
  <c r="C2214" i="23"/>
  <c r="M2213" i="23"/>
  <c r="F2213" i="23" s="1"/>
  <c r="C2213" i="23"/>
  <c r="N2213" i="23" s="1"/>
  <c r="C2212" i="23"/>
  <c r="N2211" i="23"/>
  <c r="C2211" i="23"/>
  <c r="M2211" i="23" s="1"/>
  <c r="C2210" i="23"/>
  <c r="N2209" i="23"/>
  <c r="M2209" i="23"/>
  <c r="F2209" i="23"/>
  <c r="C2209" i="23"/>
  <c r="N2208" i="23"/>
  <c r="M2208" i="23"/>
  <c r="F2208" i="23"/>
  <c r="C2208" i="23"/>
  <c r="C2207" i="23"/>
  <c r="N2206" i="23"/>
  <c r="M2206" i="23"/>
  <c r="F2206" i="23"/>
  <c r="C2206" i="23"/>
  <c r="C2205" i="23"/>
  <c r="N2205" i="23" s="1"/>
  <c r="C2204" i="23"/>
  <c r="N2204" i="23" s="1"/>
  <c r="C2203" i="23"/>
  <c r="N2202" i="23"/>
  <c r="M2202" i="23"/>
  <c r="F2202" i="23"/>
  <c r="C2202" i="23"/>
  <c r="N2201" i="23"/>
  <c r="M2201" i="23"/>
  <c r="F2201" i="23"/>
  <c r="C2201" i="23"/>
  <c r="C2200" i="23"/>
  <c r="N2199" i="23"/>
  <c r="M2199" i="23"/>
  <c r="F2199" i="23" s="1"/>
  <c r="C2199" i="23"/>
  <c r="N2198" i="23"/>
  <c r="M2198" i="23"/>
  <c r="C2198" i="23"/>
  <c r="F2197" i="23"/>
  <c r="M2196" i="23"/>
  <c r="F2196" i="23"/>
  <c r="C2196" i="23"/>
  <c r="F2195" i="23"/>
  <c r="C2194" i="23"/>
  <c r="M2194" i="23" s="1"/>
  <c r="F2194" i="23" s="1"/>
  <c r="M2193" i="23"/>
  <c r="F2193" i="23"/>
  <c r="C2193" i="23"/>
  <c r="M2192" i="23"/>
  <c r="F2192" i="23"/>
  <c r="C2192" i="23"/>
  <c r="F2191" i="23"/>
  <c r="N2190" i="23"/>
  <c r="C2190" i="23"/>
  <c r="M2190" i="23" s="1"/>
  <c r="C2189" i="23"/>
  <c r="N2189" i="23" s="1"/>
  <c r="N2188" i="23"/>
  <c r="F2188" i="23" s="1"/>
  <c r="C2188" i="23"/>
  <c r="M2188" i="23" s="1"/>
  <c r="M2187" i="23"/>
  <c r="F2187" i="23" s="1"/>
  <c r="C2187" i="23"/>
  <c r="N2187" i="23" s="1"/>
  <c r="N2186" i="23"/>
  <c r="M2186" i="23"/>
  <c r="F2186" i="23"/>
  <c r="C2186" i="23"/>
  <c r="M2185" i="23"/>
  <c r="F2185" i="23"/>
  <c r="C2185" i="23"/>
  <c r="N2185" i="23" s="1"/>
  <c r="C2184" i="23"/>
  <c r="M2184" i="23" s="1"/>
  <c r="C2183" i="23"/>
  <c r="N2182" i="23"/>
  <c r="C2182" i="23"/>
  <c r="M2182" i="23" s="1"/>
  <c r="M2181" i="23"/>
  <c r="F2181" i="23" s="1"/>
  <c r="C2181" i="23"/>
  <c r="N2181" i="23" s="1"/>
  <c r="N2180" i="23"/>
  <c r="M2180" i="23"/>
  <c r="F2180" i="23"/>
  <c r="C2180" i="23"/>
  <c r="N2179" i="23"/>
  <c r="F2179" i="23"/>
  <c r="C2179" i="23"/>
  <c r="M2179" i="23" s="1"/>
  <c r="M2178" i="23"/>
  <c r="F2178" i="23" s="1"/>
  <c r="C2178" i="23"/>
  <c r="N2178" i="23" s="1"/>
  <c r="C2177" i="23"/>
  <c r="N2177" i="23" s="1"/>
  <c r="C2176" i="23"/>
  <c r="C2175" i="23"/>
  <c r="F2174" i="23"/>
  <c r="C2173" i="23"/>
  <c r="M2173" i="23" s="1"/>
  <c r="F2173" i="23" s="1"/>
  <c r="F2172" i="23"/>
  <c r="C2172" i="23"/>
  <c r="M2172" i="23" s="1"/>
  <c r="C2171" i="23"/>
  <c r="M2171" i="23" s="1"/>
  <c r="F2171" i="23" s="1"/>
  <c r="F2170" i="23"/>
  <c r="N2169" i="23"/>
  <c r="M2169" i="23"/>
  <c r="C2169" i="23"/>
  <c r="C2168" i="23"/>
  <c r="M2168" i="23" s="1"/>
  <c r="N2167" i="23"/>
  <c r="M2167" i="23"/>
  <c r="F2167" i="23" s="1"/>
  <c r="C2167" i="23"/>
  <c r="N2166" i="23"/>
  <c r="F2166" i="23"/>
  <c r="C2166" i="23"/>
  <c r="M2166" i="23" s="1"/>
  <c r="M2165" i="23"/>
  <c r="F2165" i="23" s="1"/>
  <c r="C2165" i="23"/>
  <c r="N2165" i="23" s="1"/>
  <c r="C2164" i="23"/>
  <c r="N2164" i="23" s="1"/>
  <c r="C2163" i="23"/>
  <c r="N2162" i="23"/>
  <c r="M2162" i="23"/>
  <c r="F2162" i="23" s="1"/>
  <c r="C2162" i="23"/>
  <c r="C2161" i="23"/>
  <c r="C2160" i="23"/>
  <c r="M2160" i="23" s="1"/>
  <c r="N2159" i="23"/>
  <c r="M2159" i="23"/>
  <c r="F2159" i="23"/>
  <c r="C2159" i="23"/>
  <c r="N2158" i="23"/>
  <c r="M2158" i="23"/>
  <c r="C2158" i="23"/>
  <c r="N2157" i="23"/>
  <c r="C2157" i="23"/>
  <c r="M2157" i="23" s="1"/>
  <c r="F2157" i="23" s="1"/>
  <c r="N2156" i="23"/>
  <c r="C2156" i="23"/>
  <c r="M2156" i="23" s="1"/>
  <c r="N2155" i="23"/>
  <c r="C2155" i="23"/>
  <c r="M2155" i="23" s="1"/>
  <c r="F2155" i="23" s="1"/>
  <c r="C2154" i="23"/>
  <c r="C2153" i="23"/>
  <c r="M2153" i="23" s="1"/>
  <c r="M2152" i="23"/>
  <c r="F2152" i="23"/>
  <c r="C2152" i="23"/>
  <c r="N2152" i="23" s="1"/>
  <c r="C2151" i="23"/>
  <c r="F2150" i="23"/>
  <c r="M2149" i="23"/>
  <c r="F2149" i="23"/>
  <c r="C2149" i="23"/>
  <c r="F2148" i="23"/>
  <c r="F2147" i="23"/>
  <c r="C2147" i="23"/>
  <c r="M2147" i="23" s="1"/>
  <c r="C2146" i="23"/>
  <c r="M2146" i="23" s="1"/>
  <c r="F2146" i="23" s="1"/>
  <c r="M2145" i="23"/>
  <c r="F2145" i="23" s="1"/>
  <c r="C2145" i="23"/>
  <c r="F2144" i="23"/>
  <c r="N2143" i="23"/>
  <c r="C2143" i="23"/>
  <c r="M2143" i="23" s="1"/>
  <c r="N2142" i="23"/>
  <c r="F2142" i="23" s="1"/>
  <c r="M2142" i="23"/>
  <c r="C2142" i="23"/>
  <c r="M2141" i="23"/>
  <c r="F2141" i="23" s="1"/>
  <c r="C2141" i="23"/>
  <c r="N2141" i="23" s="1"/>
  <c r="C2140" i="23"/>
  <c r="N2139" i="23"/>
  <c r="M2139" i="23"/>
  <c r="F2139" i="23"/>
  <c r="C2139" i="23"/>
  <c r="C2138" i="23"/>
  <c r="M2137" i="23"/>
  <c r="F2137" i="23" s="1"/>
  <c r="C2137" i="23"/>
  <c r="N2137" i="23" s="1"/>
  <c r="N2136" i="23"/>
  <c r="C2136" i="23"/>
  <c r="M2136" i="23" s="1"/>
  <c r="N2135" i="23"/>
  <c r="M2135" i="23"/>
  <c r="F2135" i="23" s="1"/>
  <c r="C2135" i="23"/>
  <c r="M2134" i="23"/>
  <c r="F2134" i="23" s="1"/>
  <c r="C2134" i="23"/>
  <c r="N2134" i="23" s="1"/>
  <c r="M2133" i="23"/>
  <c r="C2133" i="23"/>
  <c r="N2133" i="23" s="1"/>
  <c r="F2133" i="23" s="1"/>
  <c r="N2132" i="23"/>
  <c r="M2132" i="23"/>
  <c r="F2132" i="23"/>
  <c r="C2132" i="23"/>
  <c r="M2131" i="23"/>
  <c r="F2131" i="23" s="1"/>
  <c r="C2131" i="23"/>
  <c r="N2131" i="23" s="1"/>
  <c r="N2130" i="23"/>
  <c r="M2130" i="23"/>
  <c r="F2130" i="23" s="1"/>
  <c r="C2130" i="23"/>
  <c r="M2129" i="23"/>
  <c r="F2129" i="23" s="1"/>
  <c r="C2129" i="23"/>
  <c r="N2129" i="23" s="1"/>
  <c r="M2128" i="23"/>
  <c r="F2128" i="23" s="1"/>
  <c r="C2128" i="23"/>
  <c r="N2128" i="23" s="1"/>
  <c r="F2127" i="23"/>
  <c r="C2126" i="23"/>
  <c r="M2126" i="23" s="1"/>
  <c r="F2126" i="23" s="1"/>
  <c r="M2125" i="23"/>
  <c r="F2125" i="23" s="1"/>
  <c r="C2125" i="23"/>
  <c r="M2124" i="23"/>
  <c r="F2124" i="23" s="1"/>
  <c r="C2124" i="23"/>
  <c r="F2123" i="23"/>
  <c r="C2122" i="23"/>
  <c r="N2122" i="23" s="1"/>
  <c r="N2121" i="23"/>
  <c r="F2121" i="23" s="1"/>
  <c r="M2121" i="23"/>
  <c r="C2121" i="23"/>
  <c r="C2120" i="23"/>
  <c r="M2120" i="23" s="1"/>
  <c r="N2119" i="23"/>
  <c r="F2119" i="23"/>
  <c r="C2119" i="23"/>
  <c r="M2119" i="23" s="1"/>
  <c r="C2118" i="23"/>
  <c r="M2117" i="23"/>
  <c r="F2117" i="23"/>
  <c r="C2117" i="23"/>
  <c r="N2117" i="23" s="1"/>
  <c r="C2116" i="23"/>
  <c r="N2116" i="23" s="1"/>
  <c r="C2115" i="23"/>
  <c r="N2114" i="23"/>
  <c r="F2114" i="23" s="1"/>
  <c r="M2114" i="23"/>
  <c r="C2114" i="23"/>
  <c r="C2113" i="23"/>
  <c r="N2113" i="23" s="1"/>
  <c r="M2112" i="23"/>
  <c r="C2112" i="23"/>
  <c r="N2112" i="23" s="1"/>
  <c r="N2111" i="23"/>
  <c r="F2111" i="23" s="1"/>
  <c r="M2111" i="23"/>
  <c r="C2111" i="23"/>
  <c r="C2110" i="23"/>
  <c r="N2109" i="23"/>
  <c r="F2109" i="23" s="1"/>
  <c r="C2109" i="23"/>
  <c r="M2109" i="23" s="1"/>
  <c r="N2108" i="23"/>
  <c r="C2108" i="23"/>
  <c r="M2108" i="23" s="1"/>
  <c r="N2107" i="23"/>
  <c r="F2107" i="23" s="1"/>
  <c r="M2107" i="23"/>
  <c r="C2107" i="23"/>
  <c r="M2106" i="23"/>
  <c r="F2106" i="23"/>
  <c r="C2106" i="23"/>
  <c r="N2106" i="23" s="1"/>
  <c r="C2105" i="23"/>
  <c r="N2105" i="23" s="1"/>
  <c r="N2104" i="23"/>
  <c r="M2104" i="23"/>
  <c r="C2104" i="23"/>
  <c r="F2103" i="23"/>
  <c r="C2102" i="23"/>
  <c r="M2102" i="23" s="1"/>
  <c r="F2102" i="23" s="1"/>
  <c r="F2101" i="23"/>
  <c r="M2100" i="23"/>
  <c r="F2100" i="23" s="1"/>
  <c r="C2100" i="23"/>
  <c r="M2099" i="23"/>
  <c r="F2099" i="23" s="1"/>
  <c r="C2099" i="23"/>
  <c r="C2098" i="23"/>
  <c r="M2098" i="23" s="1"/>
  <c r="F2098" i="23" s="1"/>
  <c r="F2097" i="23"/>
  <c r="N2096" i="23"/>
  <c r="M2096" i="23"/>
  <c r="F2096" i="23"/>
  <c r="C2096" i="23"/>
  <c r="N2095" i="23"/>
  <c r="M2095" i="23"/>
  <c r="F2095" i="23" s="1"/>
  <c r="C2095" i="23"/>
  <c r="C2094" i="23"/>
  <c r="N2093" i="23"/>
  <c r="M2093" i="23"/>
  <c r="F2093" i="23" s="1"/>
  <c r="C2093" i="23"/>
  <c r="N2092" i="23"/>
  <c r="F2092" i="23"/>
  <c r="C2092" i="23"/>
  <c r="M2092" i="23" s="1"/>
  <c r="C2091" i="23"/>
  <c r="M2091" i="23" s="1"/>
  <c r="N2090" i="23"/>
  <c r="C2090" i="23"/>
  <c r="M2090" i="23" s="1"/>
  <c r="C2089" i="23"/>
  <c r="C2088" i="23"/>
  <c r="C2087" i="23"/>
  <c r="M2087" i="23" s="1"/>
  <c r="C2086" i="23"/>
  <c r="N2086" i="23" s="1"/>
  <c r="N2085" i="23"/>
  <c r="C2085" i="23"/>
  <c r="M2085" i="23" s="1"/>
  <c r="F2085" i="23" s="1"/>
  <c r="M2084" i="23"/>
  <c r="F2084" i="23" s="1"/>
  <c r="C2084" i="23"/>
  <c r="N2084" i="23" s="1"/>
  <c r="C2083" i="23"/>
  <c r="C2082" i="23"/>
  <c r="N2082" i="23" s="1"/>
  <c r="C2081" i="23"/>
  <c r="F2080" i="23"/>
  <c r="M2079" i="23"/>
  <c r="F2079" i="23" s="1"/>
  <c r="C2079" i="23"/>
  <c r="M2078" i="23"/>
  <c r="F2078" i="23"/>
  <c r="C2078" i="23"/>
  <c r="F2077" i="23"/>
  <c r="C2077" i="23"/>
  <c r="M2077" i="23" s="1"/>
  <c r="F2076" i="23"/>
  <c r="N2075" i="23"/>
  <c r="M2075" i="23"/>
  <c r="F2075" i="23" s="1"/>
  <c r="C2075" i="23"/>
  <c r="N2074" i="23"/>
  <c r="F2074" i="23" s="1"/>
  <c r="C2074" i="23"/>
  <c r="M2074" i="23" s="1"/>
  <c r="C2073" i="23"/>
  <c r="M2072" i="23"/>
  <c r="F2072" i="23" s="1"/>
  <c r="C2072" i="23"/>
  <c r="N2072" i="23" s="1"/>
  <c r="M2071" i="23"/>
  <c r="C2071" i="23"/>
  <c r="N2071" i="23" s="1"/>
  <c r="C2070" i="23"/>
  <c r="N2069" i="23"/>
  <c r="C2069" i="23"/>
  <c r="M2069" i="23" s="1"/>
  <c r="C2068" i="23"/>
  <c r="M2068" i="23" s="1"/>
  <c r="C2067" i="23"/>
  <c r="N2067" i="23" s="1"/>
  <c r="N2066" i="23"/>
  <c r="M2066" i="23"/>
  <c r="F2066" i="23" s="1"/>
  <c r="C2066" i="23"/>
  <c r="C2065" i="23"/>
  <c r="N2064" i="23"/>
  <c r="F2064" i="23" s="1"/>
  <c r="M2064" i="23"/>
  <c r="C2064" i="23"/>
  <c r="M2063" i="23"/>
  <c r="F2063" i="23"/>
  <c r="C2063" i="23"/>
  <c r="N2063" i="23" s="1"/>
  <c r="N2062" i="23"/>
  <c r="C2062" i="23"/>
  <c r="M2062" i="23" s="1"/>
  <c r="F2062" i="23" s="1"/>
  <c r="N2061" i="23"/>
  <c r="M2061" i="23"/>
  <c r="F2061" i="23"/>
  <c r="C2061" i="23"/>
  <c r="N2060" i="23"/>
  <c r="M2060" i="23"/>
  <c r="F2060" i="23" s="1"/>
  <c r="C2060" i="23"/>
  <c r="N2059" i="23"/>
  <c r="F2059" i="23" s="1"/>
  <c r="C2059" i="23"/>
  <c r="M2059" i="23" s="1"/>
  <c r="C2058" i="23"/>
  <c r="N2057" i="23"/>
  <c r="C2057" i="23"/>
  <c r="M2057" i="23" s="1"/>
  <c r="F2057" i="23" s="1"/>
  <c r="F2056" i="23"/>
  <c r="F2055" i="23"/>
  <c r="C2055" i="23"/>
  <c r="M2055" i="23" s="1"/>
  <c r="F2054" i="23"/>
  <c r="M2053" i="23"/>
  <c r="F2053" i="23" s="1"/>
  <c r="C2053" i="23"/>
  <c r="F2052" i="23"/>
  <c r="C2052" i="23"/>
  <c r="M2052" i="23" s="1"/>
  <c r="C2051" i="23"/>
  <c r="M2051" i="23" s="1"/>
  <c r="F2051" i="23" s="1"/>
  <c r="F2050" i="23"/>
  <c r="N2049" i="23"/>
  <c r="M2049" i="23"/>
  <c r="C2049" i="23"/>
  <c r="C2048" i="23"/>
  <c r="C2047" i="23"/>
  <c r="N2046" i="23"/>
  <c r="C2046" i="23"/>
  <c r="M2046" i="23" s="1"/>
  <c r="F2046" i="23" s="1"/>
  <c r="C2045" i="23"/>
  <c r="N2045" i="23" s="1"/>
  <c r="M2044" i="23"/>
  <c r="C2044" i="23"/>
  <c r="N2044" i="23" s="1"/>
  <c r="M2043" i="23"/>
  <c r="F2043" i="23" s="1"/>
  <c r="C2043" i="23"/>
  <c r="N2043" i="23" s="1"/>
  <c r="N2042" i="23"/>
  <c r="F2042" i="23" s="1"/>
  <c r="M2042" i="23"/>
  <c r="C2042" i="23"/>
  <c r="M2041" i="23"/>
  <c r="F2041" i="23"/>
  <c r="C2041" i="23"/>
  <c r="N2041" i="23" s="1"/>
  <c r="C2040" i="23"/>
  <c r="M2040" i="23" s="1"/>
  <c r="N2039" i="23"/>
  <c r="M2039" i="23"/>
  <c r="F2039" i="23" s="1"/>
  <c r="C2039" i="23"/>
  <c r="N2038" i="23"/>
  <c r="M2038" i="23"/>
  <c r="F2038" i="23" s="1"/>
  <c r="C2038" i="23"/>
  <c r="M2037" i="23"/>
  <c r="F2037" i="23" s="1"/>
  <c r="C2037" i="23"/>
  <c r="N2037" i="23" s="1"/>
  <c r="N2036" i="23"/>
  <c r="C2036" i="23"/>
  <c r="M2036" i="23" s="1"/>
  <c r="C2035" i="23"/>
  <c r="C2034" i="23"/>
  <c r="F2033" i="23"/>
  <c r="M2032" i="23"/>
  <c r="F2032" i="23" s="1"/>
  <c r="C2032" i="23"/>
  <c r="C2031" i="23"/>
  <c r="M2031" i="23" s="1"/>
  <c r="F2031" i="23" s="1"/>
  <c r="F2030" i="23"/>
  <c r="C2030" i="23"/>
  <c r="M2030" i="23" s="1"/>
  <c r="F2029" i="23"/>
  <c r="N2028" i="23"/>
  <c r="M2028" i="23"/>
  <c r="F2028" i="23" s="1"/>
  <c r="C2028" i="23"/>
  <c r="N2027" i="23"/>
  <c r="F2027" i="23" s="1"/>
  <c r="C2027" i="23"/>
  <c r="M2027" i="23" s="1"/>
  <c r="C2026" i="23"/>
  <c r="N2026" i="23" s="1"/>
  <c r="N2025" i="23"/>
  <c r="M2025" i="23"/>
  <c r="F2025" i="23"/>
  <c r="C2025" i="23"/>
  <c r="M2024" i="23"/>
  <c r="F2024" i="23" s="1"/>
  <c r="C2024" i="23"/>
  <c r="N2024" i="23" s="1"/>
  <c r="N2023" i="23"/>
  <c r="C2023" i="23"/>
  <c r="M2023" i="23" s="1"/>
  <c r="F2023" i="23" s="1"/>
  <c r="C2022" i="23"/>
  <c r="N2022" i="23" s="1"/>
  <c r="C2021" i="23"/>
  <c r="N2020" i="23"/>
  <c r="F2020" i="23"/>
  <c r="C2020" i="23"/>
  <c r="M2020" i="23" s="1"/>
  <c r="N2019" i="23"/>
  <c r="M2019" i="23"/>
  <c r="F2019" i="23"/>
  <c r="C2019" i="23"/>
  <c r="N2018" i="23"/>
  <c r="C2018" i="23"/>
  <c r="M2018" i="23" s="1"/>
  <c r="C2017" i="23"/>
  <c r="N2016" i="23"/>
  <c r="M2016" i="23"/>
  <c r="C2016" i="23"/>
  <c r="C2015" i="23"/>
  <c r="C2014" i="23"/>
  <c r="N2014" i="23" s="1"/>
  <c r="C2013" i="23"/>
  <c r="N2012" i="23"/>
  <c r="M2012" i="23"/>
  <c r="F2012" i="23" s="1"/>
  <c r="C2012" i="23"/>
  <c r="C2011" i="23"/>
  <c r="M2011" i="23" s="1"/>
  <c r="M2010" i="23"/>
  <c r="C2010" i="23"/>
  <c r="N2010" i="23" s="1"/>
  <c r="F2009" i="23"/>
  <c r="M2008" i="23"/>
  <c r="F2008" i="23"/>
  <c r="C2008" i="23"/>
  <c r="F2007" i="23"/>
  <c r="M2006" i="23"/>
  <c r="F2006" i="23" s="1"/>
  <c r="C2006" i="23"/>
  <c r="C2005" i="23"/>
  <c r="M2005" i="23" s="1"/>
  <c r="F2005" i="23" s="1"/>
  <c r="M2004" i="23"/>
  <c r="F2004" i="23" s="1"/>
  <c r="C2004" i="23"/>
  <c r="F2003" i="23"/>
  <c r="M2002" i="23"/>
  <c r="C2002" i="23"/>
  <c r="N2002" i="23" s="1"/>
  <c r="C2001" i="23"/>
  <c r="M2001" i="23" s="1"/>
  <c r="C2000" i="23"/>
  <c r="N1999" i="23"/>
  <c r="F1999" i="23" s="1"/>
  <c r="C1999" i="23"/>
  <c r="M1999" i="23" s="1"/>
  <c r="C1998" i="23"/>
  <c r="N1997" i="23"/>
  <c r="M1997" i="23"/>
  <c r="F1997" i="23"/>
  <c r="C1997" i="23"/>
  <c r="C1996" i="23"/>
  <c r="M1995" i="23"/>
  <c r="F1995" i="23" s="1"/>
  <c r="C1995" i="23"/>
  <c r="N1995" i="23" s="1"/>
  <c r="M1994" i="23"/>
  <c r="C1994" i="23"/>
  <c r="N1994" i="23" s="1"/>
  <c r="F1994" i="23" s="1"/>
  <c r="M1993" i="23"/>
  <c r="C1993" i="23"/>
  <c r="N1993" i="23" s="1"/>
  <c r="N1992" i="23"/>
  <c r="M1992" i="23"/>
  <c r="F1992" i="23" s="1"/>
  <c r="C1992" i="23"/>
  <c r="N1991" i="23"/>
  <c r="M1991" i="23"/>
  <c r="F1991" i="23"/>
  <c r="C1991" i="23"/>
  <c r="C1990" i="23"/>
  <c r="N1989" i="23"/>
  <c r="M1989" i="23"/>
  <c r="F1989" i="23"/>
  <c r="C1989" i="23"/>
  <c r="M1988" i="23"/>
  <c r="F1988" i="23" s="1"/>
  <c r="C1988" i="23"/>
  <c r="N1988" i="23" s="1"/>
  <c r="M1987" i="23"/>
  <c r="F1987" i="23" s="1"/>
  <c r="C1987" i="23"/>
  <c r="N1987" i="23" s="1"/>
  <c r="F1986" i="23"/>
  <c r="M1985" i="23"/>
  <c r="F1985" i="23" s="1"/>
  <c r="C1985" i="23"/>
  <c r="M1984" i="23"/>
  <c r="F1984" i="23" s="1"/>
  <c r="C1984" i="23"/>
  <c r="M1983" i="23"/>
  <c r="F1983" i="23"/>
  <c r="C1983" i="23"/>
  <c r="F1982" i="23"/>
  <c r="C1981" i="23"/>
  <c r="C1980" i="23"/>
  <c r="N1979" i="23"/>
  <c r="M1979" i="23"/>
  <c r="F1979" i="23" s="1"/>
  <c r="C1979" i="23"/>
  <c r="N1978" i="23"/>
  <c r="M1978" i="23"/>
  <c r="F1978" i="23" s="1"/>
  <c r="C1978" i="23"/>
  <c r="C1977" i="23"/>
  <c r="C1976" i="23"/>
  <c r="N1976" i="23" s="1"/>
  <c r="N1975" i="23"/>
  <c r="M1975" i="23"/>
  <c r="C1975" i="23"/>
  <c r="C1974" i="23"/>
  <c r="N1974" i="23" s="1"/>
  <c r="N1973" i="23"/>
  <c r="C1973" i="23"/>
  <c r="M1973" i="23" s="1"/>
  <c r="N1972" i="23"/>
  <c r="F1972" i="23"/>
  <c r="C1972" i="23"/>
  <c r="M1972" i="23" s="1"/>
  <c r="C1971" i="23"/>
  <c r="N1971" i="23" s="1"/>
  <c r="C1970" i="23"/>
  <c r="M1969" i="23"/>
  <c r="C1969" i="23"/>
  <c r="N1969" i="23" s="1"/>
  <c r="N1968" i="23"/>
  <c r="M1968" i="23"/>
  <c r="F1968" i="23"/>
  <c r="C1968" i="23"/>
  <c r="M1967" i="23"/>
  <c r="F1967" i="23" s="1"/>
  <c r="C1967" i="23"/>
  <c r="N1967" i="23" s="1"/>
  <c r="C1966" i="23"/>
  <c r="M1966" i="23" s="1"/>
  <c r="C1965" i="23"/>
  <c r="N1964" i="23"/>
  <c r="M1964" i="23"/>
  <c r="F1964" i="23" s="1"/>
  <c r="C1964" i="23"/>
  <c r="M1963" i="23"/>
  <c r="F1963" i="23" s="1"/>
  <c r="C1963" i="23"/>
  <c r="N1963" i="23" s="1"/>
  <c r="F1962" i="23"/>
  <c r="M1961" i="23"/>
  <c r="F1961" i="23" s="1"/>
  <c r="C1961" i="23"/>
  <c r="F1960" i="23"/>
  <c r="M1959" i="23"/>
  <c r="F1959" i="23" s="1"/>
  <c r="C1959" i="23"/>
  <c r="M1958" i="23"/>
  <c r="F1958" i="23" s="1"/>
  <c r="C1958" i="23"/>
  <c r="F1957" i="23"/>
  <c r="C1957" i="23"/>
  <c r="M1957" i="23" s="1"/>
  <c r="F1956" i="23"/>
  <c r="C1955" i="23"/>
  <c r="C1954" i="23"/>
  <c r="N1953" i="23"/>
  <c r="C1953" i="23"/>
  <c r="M1953" i="23" s="1"/>
  <c r="F1953" i="23" s="1"/>
  <c r="C1952" i="23"/>
  <c r="C1951" i="23"/>
  <c r="N1951" i="23" s="1"/>
  <c r="N1950" i="23"/>
  <c r="F1950" i="23" s="1"/>
  <c r="M1950" i="23"/>
  <c r="C1950" i="23"/>
  <c r="N1949" i="23"/>
  <c r="F1949" i="23"/>
  <c r="C1949" i="23"/>
  <c r="M1949" i="23" s="1"/>
  <c r="M1948" i="23"/>
  <c r="F1948" i="23"/>
  <c r="C1948" i="23"/>
  <c r="N1948" i="23" s="1"/>
  <c r="C1947" i="23"/>
  <c r="N1947" i="23" s="1"/>
  <c r="M1946" i="23"/>
  <c r="F1946" i="23" s="1"/>
  <c r="C1946" i="23"/>
  <c r="N1946" i="23" s="1"/>
  <c r="C1945" i="23"/>
  <c r="N1945" i="23" s="1"/>
  <c r="C1944" i="23"/>
  <c r="N1943" i="23"/>
  <c r="M1943" i="23"/>
  <c r="F1943" i="23"/>
  <c r="C1943" i="23"/>
  <c r="C1942" i="23"/>
  <c r="N1942" i="23" s="1"/>
  <c r="M1941" i="23"/>
  <c r="C1941" i="23"/>
  <c r="N1941" i="23" s="1"/>
  <c r="C1940" i="23"/>
  <c r="F1939" i="23"/>
  <c r="C1938" i="23"/>
  <c r="M1938" i="23" s="1"/>
  <c r="F1938" i="23" s="1"/>
  <c r="C1937" i="23"/>
  <c r="M1937" i="23" s="1"/>
  <c r="F1937" i="23" s="1"/>
  <c r="M1936" i="23"/>
  <c r="F1936" i="23"/>
  <c r="C1936" i="23"/>
  <c r="F1935" i="23"/>
  <c r="C1934" i="23"/>
  <c r="M1933" i="23"/>
  <c r="F1933" i="23" s="1"/>
  <c r="C1933" i="23"/>
  <c r="N1933" i="23" s="1"/>
  <c r="C1932" i="23"/>
  <c r="N1931" i="23"/>
  <c r="F1931" i="23"/>
  <c r="C1931" i="23"/>
  <c r="M1931" i="23" s="1"/>
  <c r="M1930" i="23"/>
  <c r="F1930" i="23" s="1"/>
  <c r="C1930" i="23"/>
  <c r="N1930" i="23" s="1"/>
  <c r="C1929" i="23"/>
  <c r="N1929" i="23" s="1"/>
  <c r="M1928" i="23"/>
  <c r="C1928" i="23"/>
  <c r="N1928" i="23" s="1"/>
  <c r="N1927" i="23"/>
  <c r="C1927" i="23"/>
  <c r="M1927" i="23" s="1"/>
  <c r="F1927" i="23" s="1"/>
  <c r="N1926" i="23"/>
  <c r="M1926" i="23"/>
  <c r="F1926" i="23" s="1"/>
  <c r="C1926" i="23"/>
  <c r="N1925" i="23"/>
  <c r="C1925" i="23"/>
  <c r="M1925" i="23" s="1"/>
  <c r="N1924" i="23"/>
  <c r="M1924" i="23"/>
  <c r="F1924" i="23" s="1"/>
  <c r="C1924" i="23"/>
  <c r="N1923" i="23"/>
  <c r="M1923" i="23"/>
  <c r="C1923" i="23"/>
  <c r="C1922" i="23"/>
  <c r="N1922" i="23" s="1"/>
  <c r="N1921" i="23"/>
  <c r="M1921" i="23"/>
  <c r="F1921" i="23"/>
  <c r="C1921" i="23"/>
  <c r="C1920" i="23"/>
  <c r="N1920" i="23" s="1"/>
  <c r="N1919" i="23"/>
  <c r="M1919" i="23"/>
  <c r="F1919" i="23" s="1"/>
  <c r="C1919" i="23"/>
  <c r="C1918" i="23"/>
  <c r="N1917" i="23"/>
  <c r="F1917" i="23" s="1"/>
  <c r="M1917" i="23"/>
  <c r="C1917" i="23"/>
  <c r="N1916" i="23"/>
  <c r="C1916" i="23"/>
  <c r="M1916" i="23" s="1"/>
  <c r="F1916" i="23" s="1"/>
  <c r="F1915" i="23"/>
  <c r="M1914" i="23"/>
  <c r="F1914" i="23" s="1"/>
  <c r="C1914" i="23"/>
  <c r="F1913" i="23"/>
  <c r="C1912" i="23"/>
  <c r="M1912" i="23" s="1"/>
  <c r="F1912" i="23" s="1"/>
  <c r="M1911" i="23"/>
  <c r="F1911" i="23"/>
  <c r="C1911" i="23"/>
  <c r="C1910" i="23"/>
  <c r="M1910" i="23" s="1"/>
  <c r="F1910" i="23" s="1"/>
  <c r="F1909" i="23"/>
  <c r="C1908" i="23"/>
  <c r="N1907" i="23"/>
  <c r="M1907" i="23"/>
  <c r="F1907" i="23"/>
  <c r="C1907" i="23"/>
  <c r="M1906" i="23"/>
  <c r="C1906" i="23"/>
  <c r="N1906" i="23" s="1"/>
  <c r="C1905" i="23"/>
  <c r="C1904" i="23"/>
  <c r="N1903" i="23"/>
  <c r="F1903" i="23"/>
  <c r="C1903" i="23"/>
  <c r="M1903" i="23" s="1"/>
  <c r="N1902" i="23"/>
  <c r="M1902" i="23"/>
  <c r="F1902" i="23"/>
  <c r="C1902" i="23"/>
  <c r="N1901" i="23"/>
  <c r="M1901" i="23"/>
  <c r="F1901" i="23" s="1"/>
  <c r="C1901" i="23"/>
  <c r="M1900" i="23"/>
  <c r="C1900" i="23"/>
  <c r="N1900" i="23" s="1"/>
  <c r="C1899" i="23"/>
  <c r="C1898" i="23"/>
  <c r="N1897" i="23"/>
  <c r="C1897" i="23"/>
  <c r="M1897" i="23" s="1"/>
  <c r="F1897" i="23" s="1"/>
  <c r="N1896" i="23"/>
  <c r="F1896" i="23" s="1"/>
  <c r="M1896" i="23"/>
  <c r="C1896" i="23"/>
  <c r="N1895" i="23"/>
  <c r="M1895" i="23"/>
  <c r="F1895" i="23"/>
  <c r="C1895" i="23"/>
  <c r="M1894" i="23"/>
  <c r="F1894" i="23" s="1"/>
  <c r="C1894" i="23"/>
  <c r="N1894" i="23" s="1"/>
  <c r="N1893" i="23"/>
  <c r="M1893" i="23"/>
  <c r="F1893" i="23"/>
  <c r="C1893" i="23"/>
  <c r="F1892" i="23"/>
  <c r="M1891" i="23"/>
  <c r="F1891" i="23" s="1"/>
  <c r="C1891" i="23"/>
  <c r="C1890" i="23"/>
  <c r="M1890" i="23" s="1"/>
  <c r="F1890" i="23" s="1"/>
  <c r="F1889" i="23"/>
  <c r="C1889" i="23"/>
  <c r="M1889" i="23" s="1"/>
  <c r="F1888" i="23"/>
  <c r="M1887" i="23"/>
  <c r="C1887" i="23"/>
  <c r="N1887" i="23" s="1"/>
  <c r="N1886" i="23"/>
  <c r="F1886" i="23" s="1"/>
  <c r="M1886" i="23"/>
  <c r="C1886" i="23"/>
  <c r="C1885" i="23"/>
  <c r="C1884" i="23"/>
  <c r="M1884" i="23" s="1"/>
  <c r="C1883" i="23"/>
  <c r="N1882" i="23"/>
  <c r="F1882" i="23" s="1"/>
  <c r="M1882" i="23"/>
  <c r="C1882" i="23"/>
  <c r="M1881" i="23"/>
  <c r="F1881" i="23" s="1"/>
  <c r="C1881" i="23"/>
  <c r="N1881" i="23" s="1"/>
  <c r="C1880" i="23"/>
  <c r="M1880" i="23" s="1"/>
  <c r="M1879" i="23"/>
  <c r="F1879" i="23" s="1"/>
  <c r="C1879" i="23"/>
  <c r="N1879" i="23" s="1"/>
  <c r="N1878" i="23"/>
  <c r="M1878" i="23"/>
  <c r="F1878" i="23" s="1"/>
  <c r="C1878" i="23"/>
  <c r="C1877" i="23"/>
  <c r="N1876" i="23"/>
  <c r="M1876" i="23"/>
  <c r="F1876" i="23" s="1"/>
  <c r="C1876" i="23"/>
  <c r="C1875" i="23"/>
  <c r="M1875" i="23" s="1"/>
  <c r="C1874" i="23"/>
  <c r="N1874" i="23" s="1"/>
  <c r="C1873" i="23"/>
  <c r="N1873" i="23" s="1"/>
  <c r="C1872" i="23"/>
  <c r="M1871" i="23"/>
  <c r="C1871" i="23"/>
  <c r="N1871" i="23" s="1"/>
  <c r="N1870" i="23"/>
  <c r="F1870" i="23"/>
  <c r="C1870" i="23"/>
  <c r="M1870" i="23" s="1"/>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M493" i="23"/>
  <c r="F493" i="23" s="1"/>
  <c r="C493" i="23"/>
  <c r="C492" i="23"/>
  <c r="M492" i="23" s="1"/>
  <c r="F492" i="23" s="1"/>
  <c r="C491" i="23"/>
  <c r="M491" i="23" s="1"/>
  <c r="F491" i="23" s="1"/>
  <c r="F490" i="23"/>
  <c r="C489" i="23"/>
  <c r="N488" i="23"/>
  <c r="M488" i="23"/>
  <c r="C488" i="23"/>
  <c r="N487" i="23"/>
  <c r="M487" i="23"/>
  <c r="F487" i="23"/>
  <c r="C487" i="23"/>
  <c r="C486" i="23"/>
  <c r="N485" i="23"/>
  <c r="M485" i="23"/>
  <c r="F485" i="23" s="1"/>
  <c r="C485" i="23"/>
  <c r="N484" i="23"/>
  <c r="M484" i="23"/>
  <c r="F484" i="23" s="1"/>
  <c r="C484" i="23"/>
  <c r="C483" i="23"/>
  <c r="N483" i="23" s="1"/>
  <c r="C482" i="23"/>
  <c r="N482" i="23" s="1"/>
  <c r="N481" i="23"/>
  <c r="M481" i="23"/>
  <c r="F481" i="23" s="1"/>
  <c r="C481" i="23"/>
  <c r="C480" i="23"/>
  <c r="N479" i="23"/>
  <c r="M479" i="23"/>
  <c r="C479" i="23"/>
  <c r="N478" i="23"/>
  <c r="C478" i="23"/>
  <c r="M478" i="23" s="1"/>
  <c r="F478" i="23" s="1"/>
  <c r="M477" i="23"/>
  <c r="F477" i="23" s="1"/>
  <c r="C477" i="23"/>
  <c r="N477" i="23" s="1"/>
  <c r="N476" i="23"/>
  <c r="M476" i="23"/>
  <c r="F476" i="23" s="1"/>
  <c r="C476" i="23"/>
  <c r="M475" i="23"/>
  <c r="F475" i="23" s="1"/>
  <c r="C475" i="23"/>
  <c r="N475" i="23" s="1"/>
  <c r="C474" i="23"/>
  <c r="N474" i="23" s="1"/>
  <c r="F473" i="23"/>
  <c r="F472" i="23"/>
  <c r="C472" i="23"/>
  <c r="M472" i="23" s="1"/>
  <c r="C471" i="23"/>
  <c r="M471" i="23" s="1"/>
  <c r="F471" i="23" s="1"/>
  <c r="M470" i="23"/>
  <c r="F470" i="23" s="1"/>
  <c r="C470" i="23"/>
  <c r="F469" i="23"/>
  <c r="N468" i="23"/>
  <c r="M468" i="23"/>
  <c r="F468" i="23" s="1"/>
  <c r="C468" i="23"/>
  <c r="C467" i="23"/>
  <c r="C466" i="23"/>
  <c r="N465" i="23"/>
  <c r="C465" i="23"/>
  <c r="M465" i="23" s="1"/>
  <c r="F465" i="23" s="1"/>
  <c r="C464" i="23"/>
  <c r="C463" i="23"/>
  <c r="N463" i="23" s="1"/>
  <c r="C462" i="23"/>
  <c r="N462" i="23" s="1"/>
  <c r="N461" i="23"/>
  <c r="M461" i="23"/>
  <c r="F461" i="23"/>
  <c r="C461" i="23"/>
  <c r="C460" i="23"/>
  <c r="N459" i="23"/>
  <c r="C459" i="23"/>
  <c r="M459" i="23" s="1"/>
  <c r="F459" i="23" s="1"/>
  <c r="C458" i="23"/>
  <c r="N458" i="23" s="1"/>
  <c r="N457" i="23"/>
  <c r="M457" i="23"/>
  <c r="F457" i="23"/>
  <c r="C457" i="23"/>
  <c r="C456" i="23"/>
  <c r="M455" i="23"/>
  <c r="F455" i="23"/>
  <c r="C455" i="23"/>
  <c r="N455" i="23" s="1"/>
  <c r="N454" i="23"/>
  <c r="M454" i="23"/>
  <c r="F454" i="23" s="1"/>
  <c r="C454" i="23"/>
  <c r="C453" i="23"/>
  <c r="C452" i="23"/>
  <c r="N452" i="23" s="1"/>
  <c r="N451" i="23"/>
  <c r="M451" i="23"/>
  <c r="F451" i="23"/>
  <c r="C451" i="23"/>
  <c r="M450" i="23"/>
  <c r="F450" i="23" s="1"/>
  <c r="C450" i="23"/>
  <c r="N450" i="23" s="1"/>
  <c r="F449" i="23"/>
  <c r="M448" i="23"/>
  <c r="F448" i="23"/>
  <c r="C448" i="23"/>
  <c r="F447" i="23"/>
  <c r="C446" i="23"/>
  <c r="M446" i="23" s="1"/>
  <c r="F446" i="23" s="1"/>
  <c r="M445" i="23"/>
  <c r="F445" i="23" s="1"/>
  <c r="C445" i="23"/>
  <c r="C444" i="23"/>
  <c r="M444" i="23" s="1"/>
  <c r="F444" i="23" s="1"/>
  <c r="F443" i="23"/>
  <c r="C442" i="23"/>
  <c r="P441" i="23"/>
  <c r="O441" i="23"/>
  <c r="N441" i="23"/>
  <c r="M441" i="23"/>
  <c r="K441" i="23" s="1"/>
  <c r="L441" i="23"/>
  <c r="C441" i="23"/>
  <c r="N440" i="23"/>
  <c r="C440" i="23"/>
  <c r="M440" i="23" s="1"/>
  <c r="P439" i="23"/>
  <c r="O439" i="23"/>
  <c r="N439" i="23"/>
  <c r="L439" i="23"/>
  <c r="C439" i="23"/>
  <c r="M439" i="23" s="1"/>
  <c r="C438" i="23"/>
  <c r="P437" i="23"/>
  <c r="N437" i="23"/>
  <c r="C437" i="23"/>
  <c r="M437" i="23" s="1"/>
  <c r="C436" i="23"/>
  <c r="C435" i="23"/>
  <c r="P434" i="23"/>
  <c r="O434" i="23"/>
  <c r="N434" i="23"/>
  <c r="C434" i="23"/>
  <c r="M434" i="23" s="1"/>
  <c r="C433" i="23"/>
  <c r="M433" i="23" s="1"/>
  <c r="N432" i="23"/>
  <c r="M432" i="23"/>
  <c r="K432" i="23"/>
  <c r="C432" i="23"/>
  <c r="C431" i="23"/>
  <c r="N431" i="23" s="1"/>
  <c r="M430" i="23"/>
  <c r="K430" i="23" s="1"/>
  <c r="C430" i="23"/>
  <c r="N430" i="23" s="1"/>
  <c r="C429" i="23"/>
  <c r="M428" i="23"/>
  <c r="C428" i="23"/>
  <c r="N428" i="23" s="1"/>
  <c r="P427" i="23"/>
  <c r="N427" i="23"/>
  <c r="M427" i="23"/>
  <c r="L427" i="23" s="1"/>
  <c r="C427" i="23"/>
  <c r="F426" i="23"/>
  <c r="C425" i="23"/>
  <c r="M425" i="23" s="1"/>
  <c r="F425" i="23" s="1"/>
  <c r="F424" i="23"/>
  <c r="C424" i="23"/>
  <c r="M424" i="23" s="1"/>
  <c r="M423" i="23"/>
  <c r="F423" i="23" s="1"/>
  <c r="C423" i="23"/>
  <c r="F422" i="23"/>
  <c r="C421" i="23"/>
  <c r="N421" i="23" s="1"/>
  <c r="N420" i="23"/>
  <c r="M420" i="23"/>
  <c r="C420" i="23"/>
  <c r="C419" i="23"/>
  <c r="N418" i="23"/>
  <c r="C418" i="23"/>
  <c r="M418" i="23" s="1"/>
  <c r="C417" i="23"/>
  <c r="N416" i="23"/>
  <c r="C416" i="23"/>
  <c r="M416" i="23" s="1"/>
  <c r="P415" i="23"/>
  <c r="O415" i="23"/>
  <c r="N415" i="23"/>
  <c r="M415" i="23"/>
  <c r="K415" i="23" s="1"/>
  <c r="L415" i="23"/>
  <c r="C415" i="23"/>
  <c r="C414" i="23"/>
  <c r="O413" i="23"/>
  <c r="M413" i="23"/>
  <c r="P413" i="23" s="1"/>
  <c r="L413" i="23"/>
  <c r="K413" i="23"/>
  <c r="F413" i="23"/>
  <c r="C413" i="23"/>
  <c r="N413" i="23" s="1"/>
  <c r="C412" i="23"/>
  <c r="N411" i="23"/>
  <c r="M411" i="23"/>
  <c r="L411" i="23" s="1"/>
  <c r="C411" i="23"/>
  <c r="N410" i="23"/>
  <c r="M410" i="23"/>
  <c r="L410" i="23"/>
  <c r="C410" i="23"/>
  <c r="P409" i="23"/>
  <c r="N409" i="23"/>
  <c r="M409" i="23"/>
  <c r="C409" i="23"/>
  <c r="P408" i="23"/>
  <c r="O408" i="23"/>
  <c r="N408" i="23"/>
  <c r="M408" i="23"/>
  <c r="L408" i="23"/>
  <c r="F408" i="23" s="1"/>
  <c r="K408" i="23"/>
  <c r="C408" i="23"/>
  <c r="C407" i="23"/>
  <c r="N407" i="23" s="1"/>
  <c r="N406" i="23"/>
  <c r="M406" i="23"/>
  <c r="O406" i="23" s="1"/>
  <c r="L406" i="23"/>
  <c r="K406" i="23"/>
  <c r="C406" i="23"/>
  <c r="C405" i="23"/>
  <c r="P404" i="23"/>
  <c r="O404" i="23"/>
  <c r="N404" i="23"/>
  <c r="M404" i="23"/>
  <c r="L404" i="23" s="1"/>
  <c r="C404" i="23"/>
  <c r="M403" i="23"/>
  <c r="K403" i="23"/>
  <c r="C403" i="23"/>
  <c r="N403" i="23" s="1"/>
  <c r="F402" i="23"/>
  <c r="M401" i="23"/>
  <c r="F401" i="23" s="1"/>
  <c r="C401" i="23"/>
  <c r="F400" i="23"/>
  <c r="C399" i="23"/>
  <c r="M399" i="23" s="1"/>
  <c r="F399" i="23" s="1"/>
  <c r="M398" i="23"/>
  <c r="F398" i="23" s="1"/>
  <c r="C398" i="23"/>
  <c r="C397" i="23"/>
  <c r="M397" i="23" s="1"/>
  <c r="F397" i="23" s="1"/>
  <c r="F396" i="23"/>
  <c r="C395" i="23"/>
  <c r="N395" i="23" s="1"/>
  <c r="N394" i="23"/>
  <c r="M394" i="23"/>
  <c r="F394" i="23" s="1"/>
  <c r="C394" i="23"/>
  <c r="C393" i="23"/>
  <c r="C392" i="23"/>
  <c r="N392" i="23" s="1"/>
  <c r="N391" i="23"/>
  <c r="M391" i="23"/>
  <c r="C391" i="23"/>
  <c r="N390" i="23"/>
  <c r="C390" i="23"/>
  <c r="M390" i="23" s="1"/>
  <c r="C389" i="23"/>
  <c r="N388" i="23"/>
  <c r="M388" i="23"/>
  <c r="F388" i="23"/>
  <c r="C388" i="23"/>
  <c r="C387" i="23"/>
  <c r="C386" i="23"/>
  <c r="M385" i="23"/>
  <c r="C385" i="23"/>
  <c r="N385" i="23" s="1"/>
  <c r="C384" i="23"/>
  <c r="N383" i="23"/>
  <c r="M383" i="23"/>
  <c r="C383" i="23"/>
  <c r="N382" i="23"/>
  <c r="M382" i="23"/>
  <c r="F382" i="23"/>
  <c r="C382" i="23"/>
  <c r="C381" i="23"/>
  <c r="N380" i="23"/>
  <c r="M380" i="23"/>
  <c r="F380" i="23"/>
  <c r="C380" i="23"/>
  <c r="F379" i="23"/>
  <c r="C378" i="23"/>
  <c r="M378" i="23" s="1"/>
  <c r="F378" i="23" s="1"/>
  <c r="M377" i="23"/>
  <c r="F377" i="23"/>
  <c r="C377" i="23"/>
  <c r="M376" i="23"/>
  <c r="F376" i="23" s="1"/>
  <c r="C376" i="23"/>
  <c r="F375" i="23"/>
  <c r="C374" i="23"/>
  <c r="C373" i="23"/>
  <c r="M372" i="23"/>
  <c r="C372" i="23"/>
  <c r="N372" i="23" s="1"/>
  <c r="C371" i="23"/>
  <c r="C370" i="23"/>
  <c r="N369" i="23"/>
  <c r="M369" i="23"/>
  <c r="F369" i="23" s="1"/>
  <c r="C369" i="23"/>
  <c r="M368" i="23"/>
  <c r="F368" i="23"/>
  <c r="C368" i="23"/>
  <c r="N368" i="23" s="1"/>
  <c r="C367" i="23"/>
  <c r="N366" i="23"/>
  <c r="M366" i="23"/>
  <c r="F366" i="23" s="1"/>
  <c r="C366" i="23"/>
  <c r="M365" i="23"/>
  <c r="F365" i="23" s="1"/>
  <c r="C365" i="23"/>
  <c r="N365" i="23" s="1"/>
  <c r="N364" i="23"/>
  <c r="C364" i="23"/>
  <c r="M364" i="23" s="1"/>
  <c r="F364" i="23" s="1"/>
  <c r="N363" i="23"/>
  <c r="F363" i="23" s="1"/>
  <c r="C363" i="23"/>
  <c r="M363" i="23" s="1"/>
  <c r="M362" i="23"/>
  <c r="F362" i="23" s="1"/>
  <c r="C362" i="23"/>
  <c r="N362" i="23" s="1"/>
  <c r="N361" i="23"/>
  <c r="M361" i="23"/>
  <c r="F361" i="23" s="1"/>
  <c r="C361" i="23"/>
  <c r="C360" i="23"/>
  <c r="C359" i="23"/>
  <c r="N359" i="23" s="1"/>
  <c r="N358" i="23"/>
  <c r="M358" i="23"/>
  <c r="F358" i="23"/>
  <c r="C358" i="23"/>
  <c r="C357" i="23"/>
  <c r="M357" i="23" s="1"/>
  <c r="C356" i="23"/>
  <c r="N356" i="23" s="1"/>
  <c r="F355" i="23"/>
  <c r="M354" i="23"/>
  <c r="F354" i="23"/>
  <c r="C354" i="23"/>
  <c r="F353" i="23"/>
  <c r="C352" i="23"/>
  <c r="M352" i="23" s="1"/>
  <c r="F352" i="23" s="1"/>
  <c r="M351" i="23"/>
  <c r="F351" i="23" s="1"/>
  <c r="C351" i="23"/>
  <c r="M350" i="23"/>
  <c r="F350" i="23" s="1"/>
  <c r="C350" i="23"/>
  <c r="F349" i="23"/>
  <c r="N348" i="23"/>
  <c r="C348" i="23"/>
  <c r="M348" i="23" s="1"/>
  <c r="F348" i="23" s="1"/>
  <c r="N347" i="23"/>
  <c r="M347" i="23"/>
  <c r="F347" i="23"/>
  <c r="C347" i="23"/>
  <c r="C346" i="23"/>
  <c r="N345" i="23"/>
  <c r="M345" i="23"/>
  <c r="F345" i="23"/>
  <c r="C345" i="23"/>
  <c r="M344" i="23"/>
  <c r="F344" i="23"/>
  <c r="C344" i="23"/>
  <c r="N344" i="23" s="1"/>
  <c r="C343" i="23"/>
  <c r="N342" i="23"/>
  <c r="F342" i="23" s="1"/>
  <c r="M342" i="23"/>
  <c r="C342" i="23"/>
  <c r="N341" i="23"/>
  <c r="M341" i="23"/>
  <c r="F341" i="23" s="1"/>
  <c r="C341" i="23"/>
  <c r="M340" i="23"/>
  <c r="F340" i="23"/>
  <c r="C340" i="23"/>
  <c r="N340" i="23" s="1"/>
  <c r="M339" i="23"/>
  <c r="F339" i="23"/>
  <c r="C339" i="23"/>
  <c r="N339" i="23" s="1"/>
  <c r="N338" i="23"/>
  <c r="M338" i="23"/>
  <c r="C338" i="23"/>
  <c r="C337" i="23"/>
  <c r="M336" i="23"/>
  <c r="F336" i="23" s="1"/>
  <c r="C336" i="23"/>
  <c r="N336" i="23" s="1"/>
  <c r="N335" i="23"/>
  <c r="C335" i="23"/>
  <c r="M335" i="23" s="1"/>
  <c r="F335" i="23" s="1"/>
  <c r="C334" i="23"/>
  <c r="N333" i="23"/>
  <c r="M333" i="23"/>
  <c r="C333" i="23"/>
  <c r="F332" i="23"/>
  <c r="C331" i="23"/>
  <c r="M331" i="23" s="1"/>
  <c r="F331" i="23" s="1"/>
  <c r="C330" i="23"/>
  <c r="M330" i="23" s="1"/>
  <c r="F330" i="23" s="1"/>
  <c r="C329" i="23"/>
  <c r="M329" i="23" s="1"/>
  <c r="F329" i="23" s="1"/>
  <c r="F328" i="23"/>
  <c r="C327" i="23"/>
  <c r="N326" i="23"/>
  <c r="C326" i="23"/>
  <c r="M326" i="23" s="1"/>
  <c r="F326" i="23" s="1"/>
  <c r="N325" i="23"/>
  <c r="M325" i="23"/>
  <c r="F325" i="23" s="1"/>
  <c r="C325" i="23"/>
  <c r="C324" i="23"/>
  <c r="N323" i="23"/>
  <c r="M323" i="23"/>
  <c r="F323" i="23"/>
  <c r="C323" i="23"/>
  <c r="N322" i="23"/>
  <c r="F322" i="23"/>
  <c r="C322" i="23"/>
  <c r="M322" i="23" s="1"/>
  <c r="C321" i="23"/>
  <c r="N321" i="23" s="1"/>
  <c r="N320" i="23"/>
  <c r="M320" i="23"/>
  <c r="F320" i="23" s="1"/>
  <c r="C320" i="23"/>
  <c r="M319" i="23"/>
  <c r="F319" i="23" s="1"/>
  <c r="C319" i="23"/>
  <c r="N319" i="23" s="1"/>
  <c r="N318" i="23"/>
  <c r="M318" i="23"/>
  <c r="F318" i="23"/>
  <c r="C318" i="23"/>
  <c r="C317" i="23"/>
  <c r="N317" i="23" s="1"/>
  <c r="N316" i="23"/>
  <c r="C316" i="23"/>
  <c r="M316" i="23" s="1"/>
  <c r="C315" i="23"/>
  <c r="N314" i="23"/>
  <c r="M314" i="23"/>
  <c r="F314" i="23"/>
  <c r="C314" i="23"/>
  <c r="C313" i="23"/>
  <c r="C312" i="23"/>
  <c r="C311" i="23"/>
  <c r="C310" i="23"/>
  <c r="N309" i="23"/>
  <c r="M309" i="23"/>
  <c r="F309" i="23" s="1"/>
  <c r="C309" i="23"/>
  <c r="F308" i="23"/>
  <c r="F307" i="23"/>
  <c r="C307" i="23"/>
  <c r="M307" i="23" s="1"/>
  <c r="F306" i="23"/>
  <c r="M305" i="23"/>
  <c r="F305" i="23"/>
  <c r="C305" i="23"/>
  <c r="M304" i="23"/>
  <c r="F304" i="23" s="1"/>
  <c r="C304" i="23"/>
  <c r="F303" i="23"/>
  <c r="C303" i="23"/>
  <c r="M303" i="23" s="1"/>
  <c r="F302" i="23"/>
  <c r="M301" i="23"/>
  <c r="C301" i="23"/>
  <c r="N301" i="23" s="1"/>
  <c r="N300" i="23"/>
  <c r="M300" i="23"/>
  <c r="F300" i="23" s="1"/>
  <c r="C300" i="23"/>
  <c r="C299" i="23"/>
  <c r="N298" i="23"/>
  <c r="F298" i="23"/>
  <c r="C298" i="23"/>
  <c r="M298" i="23" s="1"/>
  <c r="N297" i="23"/>
  <c r="M297" i="23"/>
  <c r="F297" i="23" s="1"/>
  <c r="C297" i="23"/>
  <c r="C296" i="23"/>
  <c r="C295" i="23"/>
  <c r="N295" i="23" s="1"/>
  <c r="N294" i="23"/>
  <c r="F294" i="23" s="1"/>
  <c r="C294" i="23"/>
  <c r="M294" i="23" s="1"/>
  <c r="C293" i="23"/>
  <c r="N292" i="23"/>
  <c r="M292" i="23"/>
  <c r="F292" i="23" s="1"/>
  <c r="C292" i="23"/>
  <c r="C291" i="23"/>
  <c r="N291" i="23" s="1"/>
  <c r="C290" i="23"/>
  <c r="N289" i="23"/>
  <c r="M289" i="23"/>
  <c r="C289" i="23"/>
  <c r="N288" i="23"/>
  <c r="F288" i="23" s="1"/>
  <c r="M288" i="23"/>
  <c r="C288" i="23"/>
  <c r="C287" i="23"/>
  <c r="N286" i="23"/>
  <c r="M286" i="23"/>
  <c r="F286" i="23" s="1"/>
  <c r="C286" i="23"/>
  <c r="F285" i="23"/>
  <c r="M284" i="23"/>
  <c r="F284" i="23"/>
  <c r="C284" i="23"/>
  <c r="F283" i="23"/>
  <c r="C283" i="23"/>
  <c r="M283" i="23" s="1"/>
  <c r="M282" i="23"/>
  <c r="F282" i="23"/>
  <c r="C282" i="23"/>
  <c r="F281" i="23"/>
  <c r="N280" i="23"/>
  <c r="M280" i="23"/>
  <c r="C280" i="23"/>
  <c r="C279" i="23"/>
  <c r="N279" i="23" s="1"/>
  <c r="C278" i="23"/>
  <c r="N277" i="23"/>
  <c r="M277" i="23"/>
  <c r="F277" i="23" s="1"/>
  <c r="C277" i="23"/>
  <c r="N276" i="23"/>
  <c r="M276" i="23"/>
  <c r="C276" i="23"/>
  <c r="N275" i="23"/>
  <c r="F275" i="23" s="1"/>
  <c r="M275" i="23"/>
  <c r="C275" i="23"/>
  <c r="N274" i="23"/>
  <c r="M274" i="23"/>
  <c r="C274" i="23"/>
  <c r="N273" i="23"/>
  <c r="M273" i="23"/>
  <c r="F273" i="23"/>
  <c r="C273" i="23"/>
  <c r="C272" i="23"/>
  <c r="N272" i="23" s="1"/>
  <c r="N271" i="23"/>
  <c r="C271" i="23"/>
  <c r="M271" i="23" s="1"/>
  <c r="C270" i="23"/>
  <c r="N269" i="23"/>
  <c r="M269" i="23"/>
  <c r="F269" i="23" s="1"/>
  <c r="C269" i="23"/>
  <c r="N268" i="23"/>
  <c r="C268" i="23"/>
  <c r="M268" i="23" s="1"/>
  <c r="N267" i="23"/>
  <c r="C267" i="23"/>
  <c r="M267" i="23" s="1"/>
  <c r="M266" i="23"/>
  <c r="C266" i="23"/>
  <c r="N266" i="23" s="1"/>
  <c r="F266" i="23" s="1"/>
  <c r="N265" i="23"/>
  <c r="C265" i="23"/>
  <c r="M265" i="23" s="1"/>
  <c r="F265" i="23" s="1"/>
  <c r="C264" i="23"/>
  <c r="M263" i="23"/>
  <c r="F263" i="23" s="1"/>
  <c r="C263" i="23"/>
  <c r="N263" i="23" s="1"/>
  <c r="N262" i="23"/>
  <c r="C262" i="23"/>
  <c r="M262" i="23" s="1"/>
  <c r="F261" i="23"/>
  <c r="C260" i="23"/>
  <c r="M260" i="23" s="1"/>
  <c r="F260" i="23" s="1"/>
  <c r="F259" i="23"/>
  <c r="M258" i="23"/>
  <c r="F258" i="23" s="1"/>
  <c r="C258" i="23"/>
  <c r="C257" i="23"/>
  <c r="M257" i="23" s="1"/>
  <c r="F257" i="23" s="1"/>
  <c r="M256" i="23"/>
  <c r="F256" i="23" s="1"/>
  <c r="C256" i="23"/>
  <c r="F255" i="23"/>
  <c r="N254" i="23"/>
  <c r="M254" i="23"/>
  <c r="F254" i="23" s="1"/>
  <c r="C254" i="23"/>
  <c r="C253" i="23"/>
  <c r="N252" i="23"/>
  <c r="F252" i="23" s="1"/>
  <c r="M252" i="23"/>
  <c r="C252" i="23"/>
  <c r="N251" i="23"/>
  <c r="M251" i="23"/>
  <c r="F251" i="23"/>
  <c r="C251" i="23"/>
  <c r="C250" i="23"/>
  <c r="C249" i="23"/>
  <c r="N249" i="23" s="1"/>
  <c r="N248" i="23"/>
  <c r="M248" i="23"/>
  <c r="C248" i="23"/>
  <c r="C247" i="23"/>
  <c r="C246" i="23"/>
  <c r="N245" i="23"/>
  <c r="M245" i="23"/>
  <c r="F245" i="23" s="1"/>
  <c r="C245" i="23"/>
  <c r="M244" i="23"/>
  <c r="F244" i="23" s="1"/>
  <c r="C244" i="23"/>
  <c r="N244" i="23" s="1"/>
  <c r="N243" i="23"/>
  <c r="M243" i="23"/>
  <c r="F243" i="23"/>
  <c r="C243" i="23"/>
  <c r="N242" i="23"/>
  <c r="M242" i="23"/>
  <c r="F242" i="23" s="1"/>
  <c r="C242" i="23"/>
  <c r="M241" i="23"/>
  <c r="F241" i="23"/>
  <c r="C241" i="23"/>
  <c r="N241" i="23" s="1"/>
  <c r="C240" i="23"/>
  <c r="N240" i="23" s="1"/>
  <c r="N239" i="23"/>
  <c r="M239" i="23"/>
  <c r="C239" i="23"/>
  <c r="F238" i="23"/>
  <c r="M237" i="23"/>
  <c r="F237" i="23"/>
  <c r="C237" i="23"/>
  <c r="M236" i="23"/>
  <c r="F236" i="23" s="1"/>
  <c r="C236" i="23"/>
  <c r="M235" i="23"/>
  <c r="F235" i="23" s="1"/>
  <c r="C235" i="23"/>
  <c r="F234" i="23"/>
  <c r="C233" i="23"/>
  <c r="N233" i="23" s="1"/>
  <c r="N232" i="23"/>
  <c r="M232" i="23"/>
  <c r="F232" i="23" s="1"/>
  <c r="C232" i="23"/>
  <c r="C231" i="23"/>
  <c r="M230" i="23"/>
  <c r="C230" i="23"/>
  <c r="N230" i="23" s="1"/>
  <c r="N229" i="23"/>
  <c r="M229" i="23"/>
  <c r="C229" i="23"/>
  <c r="C228" i="23"/>
  <c r="C227" i="23"/>
  <c r="C226" i="23"/>
  <c r="C225" i="23"/>
  <c r="N224" i="23"/>
  <c r="M224" i="23"/>
  <c r="F224" i="23" s="1"/>
  <c r="C224" i="23"/>
  <c r="M223" i="23"/>
  <c r="F223" i="23" s="1"/>
  <c r="C223" i="23"/>
  <c r="N223" i="23" s="1"/>
  <c r="C222" i="23"/>
  <c r="M221" i="23"/>
  <c r="C221" i="23"/>
  <c r="N221" i="23" s="1"/>
  <c r="F221" i="23" s="1"/>
  <c r="N220" i="23"/>
  <c r="F220" i="23" s="1"/>
  <c r="C220" i="23"/>
  <c r="M220" i="23" s="1"/>
  <c r="C219" i="23"/>
  <c r="C218" i="23"/>
  <c r="C217" i="23"/>
  <c r="N217" i="23" s="1"/>
  <c r="C216" i="23"/>
  <c r="M215" i="23"/>
  <c r="C215" i="23"/>
  <c r="N215" i="23" s="1"/>
  <c r="F214" i="23"/>
  <c r="M213" i="23"/>
  <c r="F213" i="23"/>
  <c r="C213" i="23"/>
  <c r="F212" i="23"/>
  <c r="M211" i="23"/>
  <c r="F211" i="23" s="1"/>
  <c r="C211" i="23"/>
  <c r="C210" i="23"/>
  <c r="M210" i="23" s="1"/>
  <c r="F210" i="23" s="1"/>
  <c r="M209" i="23"/>
  <c r="F209" i="23" s="1"/>
  <c r="C209" i="23"/>
  <c r="F208" i="23"/>
  <c r="N207" i="23"/>
  <c r="M207" i="23"/>
  <c r="F207" i="23" s="1"/>
  <c r="C207" i="23"/>
  <c r="M206" i="23"/>
  <c r="C206" i="23"/>
  <c r="N206" i="23" s="1"/>
  <c r="C205" i="23"/>
  <c r="M205" i="23" s="1"/>
  <c r="N204" i="23"/>
  <c r="M204" i="23"/>
  <c r="F204" i="23"/>
  <c r="C204" i="23"/>
  <c r="C203" i="23"/>
  <c r="N203" i="23" s="1"/>
  <c r="C202" i="23"/>
  <c r="C201" i="23"/>
  <c r="N200" i="23"/>
  <c r="M200" i="23"/>
  <c r="F200" i="23" s="1"/>
  <c r="C200" i="23"/>
  <c r="C199" i="23"/>
  <c r="N198" i="23"/>
  <c r="M198" i="23"/>
  <c r="C198" i="23"/>
  <c r="M197" i="23"/>
  <c r="C197" i="23"/>
  <c r="N197" i="23" s="1"/>
  <c r="F197" i="23" s="1"/>
  <c r="C196" i="23"/>
  <c r="C195" i="23"/>
  <c r="C194" i="23"/>
  <c r="C193" i="23"/>
  <c r="N192" i="23"/>
  <c r="F192" i="23" s="1"/>
  <c r="C192" i="23"/>
  <c r="M192" i="23" s="1"/>
  <c r="F191" i="23"/>
  <c r="M190" i="23"/>
  <c r="F190" i="23" s="1"/>
  <c r="C190" i="23"/>
  <c r="C189" i="23"/>
  <c r="M189" i="23" s="1"/>
  <c r="F189" i="23" s="1"/>
  <c r="M188" i="23"/>
  <c r="F188" i="23"/>
  <c r="C188" i="23"/>
  <c r="F187" i="23"/>
  <c r="N186" i="23"/>
  <c r="F186" i="23" s="1"/>
  <c r="M186" i="23"/>
  <c r="C186" i="23"/>
  <c r="C185" i="23"/>
  <c r="N184" i="23"/>
  <c r="M184" i="23"/>
  <c r="F184" i="23"/>
  <c r="C184" i="23"/>
  <c r="N183" i="23"/>
  <c r="M183" i="23"/>
  <c r="F183" i="23" s="1"/>
  <c r="C183" i="23"/>
  <c r="M182" i="23"/>
  <c r="F182" i="23" s="1"/>
  <c r="C182" i="23"/>
  <c r="N182" i="23" s="1"/>
  <c r="C181" i="23"/>
  <c r="N181" i="23" s="1"/>
  <c r="N180" i="23"/>
  <c r="M180" i="23"/>
  <c r="F180" i="23" s="1"/>
  <c r="C180" i="23"/>
  <c r="C179" i="23"/>
  <c r="C178" i="23"/>
  <c r="N177" i="23"/>
  <c r="M177" i="23"/>
  <c r="F177" i="23" s="1"/>
  <c r="C177" i="23"/>
  <c r="C176" i="23"/>
  <c r="M175" i="23"/>
  <c r="F175" i="23" s="1"/>
  <c r="C175" i="23"/>
  <c r="N175" i="23" s="1"/>
  <c r="N174" i="23"/>
  <c r="M174" i="23"/>
  <c r="F174" i="23" s="1"/>
  <c r="C174" i="23"/>
  <c r="C173" i="23"/>
  <c r="C172" i="23"/>
  <c r="N171" i="23"/>
  <c r="M171" i="23"/>
  <c r="F171" i="23"/>
  <c r="C171" i="23"/>
  <c r="M170" i="23"/>
  <c r="F170" i="23" s="1"/>
  <c r="C170" i="23"/>
  <c r="N170" i="23" s="1"/>
  <c r="C169" i="23"/>
  <c r="N169" i="23" s="1"/>
  <c r="N168" i="23"/>
  <c r="M168" i="23"/>
  <c r="F168" i="23" s="1"/>
  <c r="C168" i="23"/>
  <c r="F167" i="23"/>
  <c r="C166" i="23"/>
  <c r="M166" i="23" s="1"/>
  <c r="F166" i="23" s="1"/>
  <c r="F165" i="23"/>
  <c r="F164" i="23"/>
  <c r="C164" i="23"/>
  <c r="M164" i="23" s="1"/>
  <c r="C163" i="23"/>
  <c r="M163" i="23" s="1"/>
  <c r="F163" i="23" s="1"/>
  <c r="M162" i="23"/>
  <c r="F162" i="23"/>
  <c r="C162" i="23"/>
  <c r="F161" i="23"/>
  <c r="N160" i="23"/>
  <c r="M160" i="23"/>
  <c r="F160" i="23"/>
  <c r="C160" i="23"/>
  <c r="C159" i="23"/>
  <c r="C158" i="23"/>
  <c r="N157" i="23"/>
  <c r="M157" i="23"/>
  <c r="F157" i="23"/>
  <c r="C157" i="23"/>
  <c r="C156" i="23"/>
  <c r="N155" i="23"/>
  <c r="M155" i="23"/>
  <c r="F155" i="23"/>
  <c r="C155" i="23"/>
  <c r="N154" i="23"/>
  <c r="M154" i="23"/>
  <c r="F154" i="23" s="1"/>
  <c r="C154" i="23"/>
  <c r="C153" i="23"/>
  <c r="C152" i="23"/>
  <c r="N152" i="23" s="1"/>
  <c r="C151" i="23"/>
  <c r="M151" i="23" s="1"/>
  <c r="C150" i="23"/>
  <c r="N149" i="23"/>
  <c r="M149" i="23"/>
  <c r="F149" i="23"/>
  <c r="C149" i="23"/>
  <c r="C148" i="23"/>
  <c r="C147" i="23"/>
  <c r="N146" i="23"/>
  <c r="M146" i="23"/>
  <c r="F146" i="23" s="1"/>
  <c r="C146" i="23"/>
  <c r="N145" i="23"/>
  <c r="M145" i="23"/>
  <c r="C145" i="23"/>
  <c r="F144" i="23"/>
  <c r="M143" i="23"/>
  <c r="F143" i="23"/>
  <c r="C143" i="23"/>
  <c r="M142" i="23"/>
  <c r="F142" i="23"/>
  <c r="C142" i="23"/>
  <c r="M141" i="23"/>
  <c r="F141" i="23"/>
  <c r="C141" i="23"/>
  <c r="F140" i="23"/>
  <c r="C139" i="23"/>
  <c r="C138" i="23"/>
  <c r="N137" i="23"/>
  <c r="M137" i="23"/>
  <c r="F137" i="23"/>
  <c r="C137" i="23"/>
  <c r="C136" i="23"/>
  <c r="N136" i="23" s="1"/>
  <c r="M135" i="23"/>
  <c r="F135" i="23" s="1"/>
  <c r="C135" i="23"/>
  <c r="N135" i="23" s="1"/>
  <c r="N134" i="23"/>
  <c r="M134" i="23"/>
  <c r="F134" i="23" s="1"/>
  <c r="C134" i="23"/>
  <c r="N133" i="23"/>
  <c r="M133" i="23"/>
  <c r="C133" i="23"/>
  <c r="N132" i="23"/>
  <c r="M132" i="23"/>
  <c r="F132" i="23"/>
  <c r="C132" i="23"/>
  <c r="N131" i="23"/>
  <c r="M131" i="23"/>
  <c r="F131" i="23"/>
  <c r="C131" i="23"/>
  <c r="N130" i="23"/>
  <c r="M130" i="23"/>
  <c r="F130" i="23" s="1"/>
  <c r="C130" i="23"/>
  <c r="M129" i="23"/>
  <c r="F129" i="23" s="1"/>
  <c r="C129" i="23"/>
  <c r="N129" i="23" s="1"/>
  <c r="N128" i="23"/>
  <c r="M128" i="23"/>
  <c r="F128" i="23" s="1"/>
  <c r="C128" i="23"/>
  <c r="N127" i="23"/>
  <c r="M127" i="23"/>
  <c r="F127" i="23" s="1"/>
  <c r="C127" i="23"/>
  <c r="C126" i="23"/>
  <c r="N125" i="23"/>
  <c r="M125" i="23"/>
  <c r="F125" i="23" s="1"/>
  <c r="C125" i="23"/>
  <c r="N124" i="23"/>
  <c r="M124" i="23"/>
  <c r="F124" i="23"/>
  <c r="C124" i="23"/>
  <c r="C123" i="23"/>
  <c r="N122" i="23"/>
  <c r="M122" i="23"/>
  <c r="C122" i="23"/>
  <c r="C121" i="23"/>
  <c r="N121" i="23" s="1"/>
  <c r="F120" i="23"/>
  <c r="C119" i="23"/>
  <c r="M119" i="23" s="1"/>
  <c r="F119" i="23" s="1"/>
  <c r="F118" i="23"/>
  <c r="C117" i="23"/>
  <c r="M117" i="23" s="1"/>
  <c r="F117" i="23" s="1"/>
  <c r="M116" i="23"/>
  <c r="F116" i="23"/>
  <c r="C116" i="23"/>
  <c r="C115" i="23"/>
  <c r="M115" i="23" s="1"/>
  <c r="F115" i="23" s="1"/>
  <c r="F114" i="23"/>
  <c r="C113" i="23"/>
  <c r="N113" i="23" s="1"/>
  <c r="N112" i="23"/>
  <c r="M112" i="23"/>
  <c r="F112" i="23" s="1"/>
  <c r="C112" i="23"/>
  <c r="C111" i="23"/>
  <c r="C110" i="23"/>
  <c r="N109" i="23"/>
  <c r="M109" i="23"/>
  <c r="F109" i="23" s="1"/>
  <c r="C109" i="23"/>
  <c r="C108" i="23"/>
  <c r="C107" i="23"/>
  <c r="N106" i="23"/>
  <c r="M106" i="23"/>
  <c r="F106" i="23" s="1"/>
  <c r="C106" i="23"/>
  <c r="C105" i="23"/>
  <c r="C104" i="23"/>
  <c r="M104" i="23" s="1"/>
  <c r="N103" i="23"/>
  <c r="F103" i="23" s="1"/>
  <c r="M103" i="23"/>
  <c r="C103" i="23"/>
  <c r="N102" i="23"/>
  <c r="M102" i="23"/>
  <c r="F102" i="23"/>
  <c r="C102" i="23"/>
  <c r="C101" i="23"/>
  <c r="N101" i="23" s="1"/>
  <c r="N100" i="23"/>
  <c r="M100" i="23"/>
  <c r="F100" i="23"/>
  <c r="C100" i="23"/>
  <c r="C99" i="23"/>
  <c r="N99" i="23" s="1"/>
  <c r="M98" i="23"/>
  <c r="F98" i="23" s="1"/>
  <c r="C98" i="23"/>
  <c r="N98" i="23" s="1"/>
  <c r="F97" i="23"/>
  <c r="M96" i="23"/>
  <c r="F96" i="23"/>
  <c r="C96" i="23"/>
  <c r="C95" i="23"/>
  <c r="M95" i="23" s="1"/>
  <c r="F95" i="23" s="1"/>
  <c r="C94" i="23"/>
  <c r="M94" i="23" s="1"/>
  <c r="F94" i="23" s="1"/>
  <c r="F93" i="23"/>
  <c r="C92" i="23"/>
  <c r="C91" i="23"/>
  <c r="N91" i="23" s="1"/>
  <c r="M90" i="23"/>
  <c r="C90" i="23"/>
  <c r="N90" i="23" s="1"/>
  <c r="F90" i="23" s="1"/>
  <c r="N89" i="23"/>
  <c r="M89" i="23"/>
  <c r="F89" i="23"/>
  <c r="C89" i="23"/>
  <c r="N88" i="23"/>
  <c r="F88" i="23" s="1"/>
  <c r="M88" i="23"/>
  <c r="C88" i="23"/>
  <c r="C87" i="23"/>
  <c r="N87" i="23" s="1"/>
  <c r="C86" i="23"/>
  <c r="N85" i="23"/>
  <c r="C85" i="23"/>
  <c r="M85" i="23" s="1"/>
  <c r="F85" i="23" s="1"/>
  <c r="N84" i="23"/>
  <c r="M84" i="23"/>
  <c r="F84" i="23" s="1"/>
  <c r="C84" i="23"/>
  <c r="C83" i="23"/>
  <c r="C82" i="23"/>
  <c r="N82" i="23" s="1"/>
  <c r="N81" i="23"/>
  <c r="M81" i="23"/>
  <c r="F81" i="23" s="1"/>
  <c r="C81" i="23"/>
  <c r="C80" i="23"/>
  <c r="N79" i="23"/>
  <c r="M79" i="23"/>
  <c r="F79" i="23" s="1"/>
  <c r="C79" i="23"/>
  <c r="C78" i="23"/>
  <c r="N78" i="23" s="1"/>
  <c r="C77" i="23"/>
  <c r="N76" i="23"/>
  <c r="M76" i="23"/>
  <c r="F76" i="23" s="1"/>
  <c r="C76" i="23"/>
  <c r="N75" i="23"/>
  <c r="M75" i="23"/>
  <c r="F75" i="23" s="1"/>
  <c r="C75" i="23"/>
  <c r="C74" i="23"/>
  <c r="F73" i="23"/>
  <c r="C72" i="23"/>
  <c r="M72" i="23" s="1"/>
  <c r="F72" i="23" s="1"/>
  <c r="F71" i="23"/>
  <c r="M70" i="23"/>
  <c r="F70" i="23" s="1"/>
  <c r="C70" i="23"/>
  <c r="F69" i="23"/>
  <c r="C69" i="23"/>
  <c r="M69" i="23" s="1"/>
  <c r="C68" i="23"/>
  <c r="M68" i="23" s="1"/>
  <c r="F68" i="23" s="1"/>
  <c r="F67" i="23"/>
  <c r="M66" i="23"/>
  <c r="F66" i="23" s="1"/>
  <c r="C66" i="23"/>
  <c r="N66" i="23" s="1"/>
  <c r="N65" i="23"/>
  <c r="F65" i="23" s="1"/>
  <c r="M65" i="23"/>
  <c r="C65" i="23"/>
  <c r="N64" i="23"/>
  <c r="M64" i="23"/>
  <c r="C64" i="23"/>
  <c r="N63" i="23"/>
  <c r="M63" i="23"/>
  <c r="C63" i="23"/>
  <c r="N62" i="23"/>
  <c r="M62" i="23"/>
  <c r="F62" i="23"/>
  <c r="C62" i="23"/>
  <c r="N61" i="23"/>
  <c r="M61" i="23"/>
  <c r="F61" i="23" s="1"/>
  <c r="C61" i="23"/>
  <c r="N60" i="23"/>
  <c r="F60" i="23" s="1"/>
  <c r="M60" i="23"/>
  <c r="C60" i="23"/>
  <c r="M59" i="23"/>
  <c r="F59" i="23" s="1"/>
  <c r="C59" i="23"/>
  <c r="N59" i="23" s="1"/>
  <c r="N58" i="23"/>
  <c r="M58" i="23"/>
  <c r="F58" i="23"/>
  <c r="C58" i="23"/>
  <c r="N57" i="23"/>
  <c r="F57" i="23" s="1"/>
  <c r="M57" i="23"/>
  <c r="C57" i="23"/>
  <c r="M56" i="23"/>
  <c r="F56" i="23"/>
  <c r="C56" i="23"/>
  <c r="N56" i="23" s="1"/>
  <c r="C55" i="23"/>
  <c r="N55" i="23" s="1"/>
  <c r="N54" i="23"/>
  <c r="F54" i="23" s="1"/>
  <c r="M54" i="23"/>
  <c r="C54" i="23"/>
  <c r="C53" i="23"/>
  <c r="C52" i="23"/>
  <c r="N52" i="23" s="1"/>
  <c r="N51" i="23"/>
  <c r="F51" i="23" s="1"/>
  <c r="M51" i="23"/>
  <c r="C51" i="23"/>
  <c r="F50" i="23"/>
  <c r="C49" i="23"/>
  <c r="M49" i="23" s="1"/>
  <c r="F49" i="23" s="1"/>
  <c r="M48" i="23"/>
  <c r="F48" i="23"/>
  <c r="C48" i="23"/>
  <c r="M47" i="23"/>
  <c r="F47" i="23"/>
  <c r="C47" i="23"/>
  <c r="F46" i="23"/>
  <c r="N45" i="23"/>
  <c r="F45" i="23"/>
  <c r="C45" i="23"/>
  <c r="M45" i="23" s="1"/>
  <c r="N44" i="23"/>
  <c r="M44" i="23"/>
  <c r="F44" i="23"/>
  <c r="C44" i="23"/>
  <c r="C43" i="23"/>
  <c r="N42" i="23"/>
  <c r="F42" i="23" s="1"/>
  <c r="C42" i="23"/>
  <c r="M42" i="23" s="1"/>
  <c r="N41" i="23"/>
  <c r="M41" i="23"/>
  <c r="F41" i="23"/>
  <c r="C41" i="23"/>
  <c r="C40" i="23"/>
  <c r="N39" i="23"/>
  <c r="C39" i="23"/>
  <c r="M39" i="23" s="1"/>
  <c r="N38" i="23"/>
  <c r="M38" i="23"/>
  <c r="F38" i="23" s="1"/>
  <c r="C38" i="23"/>
  <c r="C37" i="23"/>
  <c r="N36" i="23"/>
  <c r="C36" i="23"/>
  <c r="M36" i="23" s="1"/>
  <c r="N35" i="23"/>
  <c r="M35" i="23"/>
  <c r="C35" i="23"/>
  <c r="C34" i="23"/>
  <c r="C33" i="23"/>
  <c r="N33" i="23" s="1"/>
  <c r="N32" i="23"/>
  <c r="M32" i="23"/>
  <c r="F32" i="23" s="1"/>
  <c r="C32" i="23"/>
  <c r="C31" i="23"/>
  <c r="N30" i="23"/>
  <c r="M30" i="23"/>
  <c r="C30" i="23"/>
  <c r="N29" i="23"/>
  <c r="M29" i="23"/>
  <c r="F29" i="23" s="1"/>
  <c r="C29" i="23"/>
  <c r="N28" i="23"/>
  <c r="M28" i="23"/>
  <c r="F28" i="23" s="1"/>
  <c r="C28" i="23"/>
  <c r="N27" i="23"/>
  <c r="F27" i="23"/>
  <c r="C27" i="23"/>
  <c r="M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D2508" i="22"/>
  <c r="E2505" i="22"/>
  <c r="D2505" i="22"/>
  <c r="E2502" i="22"/>
  <c r="D2502" i="22"/>
  <c r="E2487" i="22"/>
  <c r="E2482" i="22"/>
  <c r="J2472" i="22"/>
  <c r="J2471" i="22"/>
  <c r="I2469" i="22"/>
  <c r="I2467" i="22"/>
  <c r="I2466" i="22"/>
  <c r="I2465" i="22"/>
  <c r="I2463" i="22"/>
  <c r="I2462" i="22"/>
  <c r="I2461" i="22"/>
  <c r="I2460" i="22"/>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E2517" i="22" s="1"/>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D2487" i="22" s="1"/>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O29" i="22"/>
  <c r="M64" i="1" s="1"/>
  <c r="AN29" i="22"/>
  <c r="L64" i="1" s="1"/>
  <c r="I29" i="22"/>
  <c r="H29" i="22"/>
  <c r="I27" i="22"/>
  <c r="H27" i="22"/>
  <c r="AM26" i="22"/>
  <c r="K61" i="1" s="1"/>
  <c r="I26" i="22"/>
  <c r="H26" i="22"/>
  <c r="AP25" i="22"/>
  <c r="N60" i="1" s="1"/>
  <c r="AO25" i="22"/>
  <c r="M60" i="1" s="1"/>
  <c r="I25" i="22"/>
  <c r="H25" i="22"/>
  <c r="AO24" i="22"/>
  <c r="M59" i="1" s="1"/>
  <c r="I24" i="22"/>
  <c r="H24" i="22"/>
  <c r="I23" i="22"/>
  <c r="H23" i="22"/>
  <c r="AO22" i="22"/>
  <c r="M57" i="1" s="1"/>
  <c r="I22" i="22"/>
  <c r="H22" i="22"/>
  <c r="AP21" i="22"/>
  <c r="N56" i="1" s="1"/>
  <c r="AM21" i="22"/>
  <c r="K56" i="1" s="1"/>
  <c r="I21" i="22"/>
  <c r="H21" i="22"/>
  <c r="I20" i="22"/>
  <c r="H20" i="22"/>
  <c r="I19" i="22"/>
  <c r="H19" i="22"/>
  <c r="AK18" i="22"/>
  <c r="AN26" i="22" s="1"/>
  <c r="L61"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G1888" i="19" s="1"/>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G1867" i="19" s="1"/>
  <c r="H1867" i="19"/>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s="1"/>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G1769" i="19" s="1"/>
  <c r="H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G1744" i="19" s="1"/>
  <c r="H1744" i="19"/>
  <c r="D1744" i="19"/>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G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D1599" i="19"/>
  <c r="C1599" i="19"/>
  <c r="H1599" i="19" s="1"/>
  <c r="G1599" i="19" s="1"/>
  <c r="S1598" i="19"/>
  <c r="R1598" i="19"/>
  <c r="I1598" i="19"/>
  <c r="H1598" i="19"/>
  <c r="G1598" i="19" s="1"/>
  <c r="S1597" i="19"/>
  <c r="R1597" i="19"/>
  <c r="S1596" i="19"/>
  <c r="S1595" i="19"/>
  <c r="S1594" i="19"/>
  <c r="R1594" i="19"/>
  <c r="S1593" i="19"/>
  <c r="R1593" i="19"/>
  <c r="I1593" i="19"/>
  <c r="G1593" i="19" s="1"/>
  <c r="H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G1576" i="19" s="1"/>
  <c r="H1576" i="19"/>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c r="D1500" i="19"/>
  <c r="S1499" i="19"/>
  <c r="R1499" i="19"/>
  <c r="I1499" i="19"/>
  <c r="H1499" i="19"/>
  <c r="G1499" i="19" s="1"/>
  <c r="S1498" i="19"/>
  <c r="M1498" i="19"/>
  <c r="L1498" i="19"/>
  <c r="S1497" i="19"/>
  <c r="M1497" i="19"/>
  <c r="L1497" i="19"/>
  <c r="S1496" i="19"/>
  <c r="M1496" i="19"/>
  <c r="L1496" i="19"/>
  <c r="S1495" i="19"/>
  <c r="R1495" i="19"/>
  <c r="I1495" i="19"/>
  <c r="H1495" i="19"/>
  <c r="S1494" i="19"/>
  <c r="M1494" i="19"/>
  <c r="L1494" i="19"/>
  <c r="S1493" i="19"/>
  <c r="M1493" i="19"/>
  <c r="L1493" i="19"/>
  <c r="S1492" i="19"/>
  <c r="M1492" i="19"/>
  <c r="L1492" i="19"/>
  <c r="S1491" i="19"/>
  <c r="M1491" i="19"/>
  <c r="L1491" i="19"/>
  <c r="S1490" i="19"/>
  <c r="M1490" i="19"/>
  <c r="L1490" i="19"/>
  <c r="S1489" i="19"/>
  <c r="M1489" i="19"/>
  <c r="L1489" i="19"/>
  <c r="S1488" i="19"/>
  <c r="N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D1453" i="19"/>
  <c r="I1453" i="19" s="1"/>
  <c r="C1453" i="19"/>
  <c r="H1453" i="19" s="1"/>
  <c r="S1452" i="19"/>
  <c r="R1452" i="19"/>
  <c r="I1452" i="19"/>
  <c r="G1452" i="19" s="1"/>
  <c r="H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G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c r="S1401" i="19"/>
  <c r="R1401" i="19"/>
  <c r="S1400" i="19"/>
  <c r="S1399" i="19"/>
  <c r="R1399" i="19"/>
  <c r="S1398" i="19"/>
  <c r="R1398" i="19"/>
  <c r="I1398" i="19"/>
  <c r="G1398" i="19" s="1"/>
  <c r="H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N1383" i="19"/>
  <c r="S1382" i="19"/>
  <c r="R1382" i="19"/>
  <c r="S1381" i="19"/>
  <c r="R1381" i="19"/>
  <c r="I1381" i="19"/>
  <c r="H1381" i="19"/>
  <c r="G1381" i="19"/>
  <c r="S1380" i="19"/>
  <c r="R1380" i="19"/>
  <c r="S1379" i="19"/>
  <c r="S1378" i="19"/>
  <c r="R1378" i="19"/>
  <c r="S1377" i="19"/>
  <c r="R1377" i="19"/>
  <c r="I1377" i="19"/>
  <c r="H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c r="D1353" i="19"/>
  <c r="S1352" i="19"/>
  <c r="R1352" i="19"/>
  <c r="I1352" i="19"/>
  <c r="H1352" i="19"/>
  <c r="G1352" i="19" s="1"/>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H1305" i="19"/>
  <c r="G1305" i="19" s="1"/>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s="1"/>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N1211" i="19"/>
  <c r="S1210" i="19"/>
  <c r="R1210" i="19"/>
  <c r="S1209" i="19"/>
  <c r="R1209" i="19"/>
  <c r="S1208" i="19"/>
  <c r="R1208" i="19"/>
  <c r="S1207" i="19"/>
  <c r="R1207" i="19"/>
  <c r="S1206" i="19"/>
  <c r="R1206" i="19"/>
  <c r="G1206" i="19"/>
  <c r="D1206" i="19"/>
  <c r="I1206" i="19" s="1"/>
  <c r="S1205" i="19"/>
  <c r="R1205" i="19"/>
  <c r="I1205" i="19"/>
  <c r="G1205" i="19" s="1"/>
  <c r="H1205" i="19"/>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G1184" i="19" s="1"/>
  <c r="H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G1159" i="19" s="1"/>
  <c r="H1159" i="19"/>
  <c r="D1159" i="19"/>
  <c r="C1159" i="19"/>
  <c r="S1158" i="19"/>
  <c r="R1158" i="19"/>
  <c r="I1158" i="19"/>
  <c r="G1158" i="19" s="1"/>
  <c r="H1158" i="19"/>
  <c r="S1157" i="19"/>
  <c r="R1157" i="19"/>
  <c r="S1156" i="19"/>
  <c r="S1155" i="19"/>
  <c r="S1154" i="19"/>
  <c r="R1154" i="19"/>
  <c r="S1153" i="19"/>
  <c r="R1153" i="19"/>
  <c r="I1153" i="19"/>
  <c r="G1153" i="19" s="1"/>
  <c r="H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s="1"/>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G1109" i="19"/>
  <c r="D1109" i="19"/>
  <c r="I1109" i="19" s="1"/>
  <c r="S1108" i="19"/>
  <c r="R1108" i="19"/>
  <c r="I1108" i="19"/>
  <c r="H1108" i="19"/>
  <c r="G1108" i="19"/>
  <c r="S1107" i="19"/>
  <c r="R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G1059" i="19"/>
  <c r="D1059" i="19"/>
  <c r="I1059" i="19" s="1"/>
  <c r="S1058" i="19"/>
  <c r="R1058" i="19"/>
  <c r="I1058" i="19"/>
  <c r="G1058" i="19" s="1"/>
  <c r="H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N1042" i="19"/>
  <c r="M1042" i="19"/>
  <c r="L1042" i="19"/>
  <c r="S1041" i="19"/>
  <c r="M1041" i="19"/>
  <c r="L1041" i="19"/>
  <c r="S1040" i="19"/>
  <c r="M1040" i="19"/>
  <c r="L1040" i="19"/>
  <c r="S1039" i="19"/>
  <c r="M1039" i="19"/>
  <c r="L1039" i="19"/>
  <c r="S1038" i="19"/>
  <c r="M1038" i="19"/>
  <c r="L1038" i="19"/>
  <c r="S1037" i="19"/>
  <c r="R1037" i="19"/>
  <c r="I1037" i="19"/>
  <c r="G1037" i="19" s="1"/>
  <c r="H1037" i="19"/>
  <c r="S1036" i="19"/>
  <c r="M1036" i="19"/>
  <c r="L1036" i="19"/>
  <c r="S1035" i="19"/>
  <c r="M1035" i="19"/>
  <c r="L1035" i="19"/>
  <c r="S1034" i="19"/>
  <c r="M1034" i="19"/>
  <c r="L1034" i="19"/>
  <c r="S1033" i="19"/>
  <c r="R1033" i="19"/>
  <c r="I1033" i="19"/>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H1012" i="19"/>
  <c r="G1012" i="19" s="1"/>
  <c r="D1012" i="19"/>
  <c r="I1012" i="19" s="1"/>
  <c r="C1012" i="19"/>
  <c r="S1011" i="19"/>
  <c r="R1011" i="19"/>
  <c r="I1011" i="19"/>
  <c r="H1011" i="19"/>
  <c r="G1011" i="19"/>
  <c r="S1010" i="19"/>
  <c r="R1010" i="19"/>
  <c r="S1009" i="19"/>
  <c r="S1008" i="19"/>
  <c r="S1007" i="19"/>
  <c r="R1007" i="19"/>
  <c r="S1006" i="19"/>
  <c r="R1006" i="19"/>
  <c r="I1006" i="19"/>
  <c r="H1006" i="19"/>
  <c r="G1006" i="19" s="1"/>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G984" i="19" s="1"/>
  <c r="H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G961" i="19" s="1"/>
  <c r="H961" i="19"/>
  <c r="S960" i="19"/>
  <c r="R960" i="19"/>
  <c r="N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G912" i="19"/>
  <c r="D912" i="19"/>
  <c r="I912" i="19" s="1"/>
  <c r="S911" i="19"/>
  <c r="R911" i="19"/>
  <c r="I911" i="19"/>
  <c r="H911" i="19"/>
  <c r="S910" i="19"/>
  <c r="M910" i="19"/>
  <c r="L910" i="19"/>
  <c r="S909" i="19"/>
  <c r="M909" i="19"/>
  <c r="L909" i="19"/>
  <c r="S908" i="19"/>
  <c r="M908" i="19"/>
  <c r="L908" i="19"/>
  <c r="S907" i="19"/>
  <c r="R907" i="19"/>
  <c r="I907" i="19"/>
  <c r="H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D865" i="19"/>
  <c r="I865" i="19" s="1"/>
  <c r="C865" i="19"/>
  <c r="S864" i="19"/>
  <c r="R864" i="19"/>
  <c r="I864" i="19"/>
  <c r="H864" i="19"/>
  <c r="G864" i="19" s="1"/>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s="1"/>
  <c r="S813" i="19"/>
  <c r="R813" i="19"/>
  <c r="S812" i="19"/>
  <c r="S811" i="19"/>
  <c r="R811" i="19"/>
  <c r="S810" i="19"/>
  <c r="R810" i="19"/>
  <c r="I810" i="19"/>
  <c r="H810" i="19"/>
  <c r="G810" i="19" s="1"/>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N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s="1"/>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N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H718" i="19"/>
  <c r="G718" i="19" s="1"/>
  <c r="D718" i="19"/>
  <c r="C718" i="19"/>
  <c r="S717" i="19"/>
  <c r="R717" i="19"/>
  <c r="I717" i="19"/>
  <c r="G717" i="19" s="1"/>
  <c r="H717" i="19"/>
  <c r="S716" i="19"/>
  <c r="R716" i="19"/>
  <c r="S715" i="19"/>
  <c r="S714" i="19"/>
  <c r="S713" i="19"/>
  <c r="R713" i="19"/>
  <c r="S712" i="19"/>
  <c r="R712" i="19"/>
  <c r="I712" i="19"/>
  <c r="G712" i="19" s="1"/>
  <c r="H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H690" i="19"/>
  <c r="G690" i="19"/>
  <c r="S689" i="19"/>
  <c r="R689" i="19"/>
  <c r="S688" i="19"/>
  <c r="R688" i="19"/>
  <c r="S687" i="19"/>
  <c r="R687" i="19"/>
  <c r="S686" i="19"/>
  <c r="R686" i="19"/>
  <c r="S685" i="19"/>
  <c r="R685" i="19"/>
  <c r="S684" i="19"/>
  <c r="R684" i="19"/>
  <c r="S683" i="19"/>
  <c r="R683" i="19"/>
  <c r="S682" i="19"/>
  <c r="R682" i="19"/>
  <c r="S681" i="19"/>
  <c r="R681" i="19"/>
  <c r="N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H667" i="19"/>
  <c r="G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G617" i="19"/>
  <c r="S616" i="19"/>
  <c r="M616" i="19"/>
  <c r="L616" i="19"/>
  <c r="S615" i="19"/>
  <c r="M615" i="19"/>
  <c r="L615" i="19"/>
  <c r="S614" i="19"/>
  <c r="M614" i="19"/>
  <c r="L614" i="19"/>
  <c r="S613" i="19"/>
  <c r="R613" i="19"/>
  <c r="I613" i="19"/>
  <c r="H613" i="19"/>
  <c r="G613" i="19" s="1"/>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s="1"/>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G571" i="19" s="1"/>
  <c r="D571" i="19"/>
  <c r="C571" i="19"/>
  <c r="H571" i="19" s="1"/>
  <c r="S570" i="19"/>
  <c r="R570" i="19"/>
  <c r="I570" i="19"/>
  <c r="H570" i="19"/>
  <c r="G570" i="19" s="1"/>
  <c r="S569" i="19"/>
  <c r="R569" i="19"/>
  <c r="S568" i="19"/>
  <c r="S567" i="19"/>
  <c r="S566" i="19"/>
  <c r="R566" i="19"/>
  <c r="N566" i="19"/>
  <c r="S565" i="19"/>
  <c r="R565" i="19"/>
  <c r="I565" i="19"/>
  <c r="G565" i="19" s="1"/>
  <c r="H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s="1"/>
  <c r="S547" i="19"/>
  <c r="R547" i="19"/>
  <c r="S546" i="19"/>
  <c r="S545" i="19"/>
  <c r="S544" i="19"/>
  <c r="R544" i="19"/>
  <c r="S543" i="19"/>
  <c r="R543" i="19"/>
  <c r="I543" i="19"/>
  <c r="H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N522" i="19"/>
  <c r="H522" i="19"/>
  <c r="S521" i="19"/>
  <c r="R521" i="19"/>
  <c r="I521" i="19"/>
  <c r="G521" i="19" s="1"/>
  <c r="D521" i="19"/>
  <c r="S520" i="19"/>
  <c r="R520" i="19"/>
  <c r="I520" i="19"/>
  <c r="H520" i="19"/>
  <c r="G520" i="19" s="1"/>
  <c r="S519" i="19"/>
  <c r="R519" i="19"/>
  <c r="S518" i="19"/>
  <c r="S517" i="19"/>
  <c r="R517" i="19"/>
  <c r="S516" i="19"/>
  <c r="R516" i="19"/>
  <c r="I516" i="19"/>
  <c r="G516" i="19" s="1"/>
  <c r="H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G495" i="19" s="1"/>
  <c r="H495" i="19"/>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N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J100" i="19"/>
  <c r="G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J38" i="19"/>
  <c r="G38" i="19"/>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J25" i="26" s="1"/>
  <c r="I3" i="26"/>
  <c r="I25" i="26" s="1"/>
  <c r="H3" i="26"/>
  <c r="H25" i="26" s="1"/>
  <c r="G3" i="26"/>
  <c r="G25" i="26" s="1"/>
  <c r="F3" i="26"/>
  <c r="F25" i="26" s="1"/>
  <c r="E3" i="26"/>
  <c r="E25" i="26" s="1"/>
  <c r="D3" i="26"/>
  <c r="C3" i="26"/>
  <c r="C25" i="26" s="1"/>
  <c r="N54" i="18"/>
  <c r="P53" i="18"/>
  <c r="Q53" i="18" s="1"/>
  <c r="E1190" i="23" s="1"/>
  <c r="R52" i="18"/>
  <c r="P52" i="18"/>
  <c r="J52" i="18" s="1"/>
  <c r="O52" i="18"/>
  <c r="N52" i="18"/>
  <c r="G52" i="18"/>
  <c r="P51" i="18"/>
  <c r="J51" i="18" s="1"/>
  <c r="O51" i="18"/>
  <c r="N51" i="18"/>
  <c r="H51" i="18"/>
  <c r="D1182" i="23" s="1"/>
  <c r="G51" i="18"/>
  <c r="P50" i="18"/>
  <c r="J50" i="18" s="1"/>
  <c r="O50" i="18"/>
  <c r="N50" i="18"/>
  <c r="P49" i="18"/>
  <c r="O48" i="18"/>
  <c r="N48" i="18"/>
  <c r="G48" i="18"/>
  <c r="E45" i="18"/>
  <c r="G46" i="1" s="1"/>
  <c r="H44" i="18"/>
  <c r="F44" i="18"/>
  <c r="E44" i="18"/>
  <c r="H43" i="18"/>
  <c r="F43" i="18"/>
  <c r="E43" i="18"/>
  <c r="H42" i="18"/>
  <c r="F42" i="18"/>
  <c r="E42" i="18"/>
  <c r="M41" i="18"/>
  <c r="F40" i="18"/>
  <c r="E40" i="18"/>
  <c r="R39" i="18"/>
  <c r="Q39" i="18"/>
  <c r="Q40" i="18" s="1"/>
  <c r="P39" i="18"/>
  <c r="O39" i="18"/>
  <c r="N39" i="18"/>
  <c r="H39" i="18"/>
  <c r="F39" i="18"/>
  <c r="R38" i="18"/>
  <c r="Q38" i="18"/>
  <c r="P38" i="18"/>
  <c r="O38" i="18"/>
  <c r="N38" i="18"/>
  <c r="H38" i="18"/>
  <c r="F38" i="18"/>
  <c r="H37" i="18"/>
  <c r="F37" i="18"/>
  <c r="P34" i="18"/>
  <c r="O34" i="18" s="1"/>
  <c r="D1131" i="23" s="1"/>
  <c r="N34" i="18"/>
  <c r="R33" i="18"/>
  <c r="E1136" i="23" s="1"/>
  <c r="Q33" i="18"/>
  <c r="D1136" i="23" s="1"/>
  <c r="P33" i="18"/>
  <c r="O33" i="18"/>
  <c r="D1130" i="23" s="1"/>
  <c r="N33" i="18"/>
  <c r="J33" i="18" s="1"/>
  <c r="K24" i="18" s="1"/>
  <c r="Q31" i="18"/>
  <c r="O31" i="18"/>
  <c r="M31" i="18"/>
  <c r="M32" i="18" s="1"/>
  <c r="H31" i="18"/>
  <c r="Q30" i="18"/>
  <c r="O30" i="18"/>
  <c r="M30" i="18"/>
  <c r="R29" i="18"/>
  <c r="P29" i="18"/>
  <c r="N29" i="18"/>
  <c r="J29" i="18"/>
  <c r="K27" i="18"/>
  <c r="R26" i="18"/>
  <c r="E3052" i="23" s="1"/>
  <c r="P26" i="18"/>
  <c r="N26" i="18"/>
  <c r="E3017" i="23" s="1"/>
  <c r="M26" i="18"/>
  <c r="D3017" i="23" s="1"/>
  <c r="R25" i="18"/>
  <c r="E1113" i="23" s="1"/>
  <c r="Q25" i="18"/>
  <c r="D1113" i="23" s="1"/>
  <c r="P25" i="18"/>
  <c r="N25" i="18"/>
  <c r="E1109" i="23" s="1"/>
  <c r="R24" i="18"/>
  <c r="P24" i="18"/>
  <c r="E1110" i="23" s="1"/>
  <c r="O24" i="18"/>
  <c r="D1110" i="23" s="1"/>
  <c r="N24" i="18"/>
  <c r="R21" i="18"/>
  <c r="E3049" i="23" s="1"/>
  <c r="Q21" i="18"/>
  <c r="D3049" i="23" s="1"/>
  <c r="P21" i="18"/>
  <c r="E3033" i="23" s="1"/>
  <c r="O21" i="18"/>
  <c r="D3033" i="23" s="1"/>
  <c r="N21" i="18"/>
  <c r="R20" i="18"/>
  <c r="E3048" i="23" s="1"/>
  <c r="Q20" i="18"/>
  <c r="D3048" i="23" s="1"/>
  <c r="P20" i="18"/>
  <c r="E3032" i="23" s="1"/>
  <c r="O20" i="18"/>
  <c r="N20" i="18"/>
  <c r="E3013" i="23" s="1"/>
  <c r="M20" i="18"/>
  <c r="D3013" i="23" s="1"/>
  <c r="R19" i="18"/>
  <c r="E3047" i="23" s="1"/>
  <c r="Q19" i="18"/>
  <c r="D3047" i="23" s="1"/>
  <c r="P19" i="18"/>
  <c r="E3031" i="23" s="1"/>
  <c r="O19" i="18"/>
  <c r="D3031" i="23" s="1"/>
  <c r="N19" i="18"/>
  <c r="M19" i="18"/>
  <c r="R18" i="18"/>
  <c r="E3046" i="23" s="1"/>
  <c r="Q18" i="18"/>
  <c r="D3046" i="23" s="1"/>
  <c r="P18" i="18"/>
  <c r="E3030" i="23" s="1"/>
  <c r="O18" i="18"/>
  <c r="D3030" i="23" s="1"/>
  <c r="N18" i="18"/>
  <c r="M18" i="18" s="1"/>
  <c r="R17" i="18"/>
  <c r="P17" i="18"/>
  <c r="N17" i="18"/>
  <c r="E3010" i="23" s="1"/>
  <c r="M17" i="18"/>
  <c r="D3010" i="23" s="1"/>
  <c r="R16" i="18"/>
  <c r="E3044" i="23" s="1"/>
  <c r="Q16" i="18"/>
  <c r="D3044" i="23" s="1"/>
  <c r="P16" i="18"/>
  <c r="E3028" i="23" s="1"/>
  <c r="O16" i="18"/>
  <c r="D3028" i="23" s="1"/>
  <c r="N16" i="18"/>
  <c r="M16" i="18" s="1"/>
  <c r="R15" i="18"/>
  <c r="E3043" i="23" s="1"/>
  <c r="Q15" i="18"/>
  <c r="D3043" i="23" s="1"/>
  <c r="P15" i="18"/>
  <c r="N15" i="18"/>
  <c r="R14" i="18"/>
  <c r="P14" i="18"/>
  <c r="O14" i="18"/>
  <c r="N14" i="18"/>
  <c r="M14" i="18"/>
  <c r="P11" i="18"/>
  <c r="E3024" i="23" s="1"/>
  <c r="O11" i="18"/>
  <c r="D3024" i="23" s="1"/>
  <c r="N11" i="18"/>
  <c r="M11" i="18"/>
  <c r="R10" i="18"/>
  <c r="P10" i="18"/>
  <c r="E3023" i="23" s="1"/>
  <c r="O10" i="18"/>
  <c r="D3023" i="23" s="1"/>
  <c r="N10" i="18"/>
  <c r="M10" i="18"/>
  <c r="R9" i="18"/>
  <c r="J9" i="18" s="1"/>
  <c r="E2984" i="23" s="1"/>
  <c r="R8" i="18"/>
  <c r="P8" i="18"/>
  <c r="E3022" i="23" s="1"/>
  <c r="N8" i="18"/>
  <c r="E3003" i="23" s="1"/>
  <c r="M8" i="18"/>
  <c r="P7" i="18"/>
  <c r="E3021" i="23" s="1"/>
  <c r="N7" i="18"/>
  <c r="P6" i="18"/>
  <c r="E3020" i="23" s="1"/>
  <c r="O6" i="18"/>
  <c r="D3020" i="23" s="1"/>
  <c r="N6" i="18"/>
  <c r="P5" i="18"/>
  <c r="O5" i="18" s="1"/>
  <c r="N5" i="18"/>
  <c r="M5" i="18" s="1"/>
  <c r="H5" i="18" s="1"/>
  <c r="S1" i="18"/>
  <c r="M120" i="17"/>
  <c r="K120" i="17"/>
  <c r="J120" i="17"/>
  <c r="I120" i="17"/>
  <c r="H120" i="17"/>
  <c r="F120" i="17"/>
  <c r="E120" i="17"/>
  <c r="M90" i="17"/>
  <c r="H87" i="17"/>
  <c r="L79" i="17"/>
  <c r="G79" i="17" s="1"/>
  <c r="K79" i="17"/>
  <c r="I67" i="17"/>
  <c r="I66" i="17"/>
  <c r="M64" i="17"/>
  <c r="I64" i="17"/>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O55" i="17" s="1"/>
  <c r="E55" i="17"/>
  <c r="N53" i="17"/>
  <c r="M53" i="17"/>
  <c r="I53" i="17"/>
  <c r="H53" i="17"/>
  <c r="F53" i="17"/>
  <c r="E53" i="17"/>
  <c r="N52" i="17"/>
  <c r="M52" i="17"/>
  <c r="I52" i="17"/>
  <c r="H52" i="17"/>
  <c r="F52" i="17"/>
  <c r="E52" i="17"/>
  <c r="N51" i="17"/>
  <c r="K51" i="17"/>
  <c r="O51" i="17" s="1"/>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O47" i="17" s="1"/>
  <c r="N44" i="17"/>
  <c r="F44" i="17"/>
  <c r="Q43" i="17"/>
  <c r="K42" i="17"/>
  <c r="F42" i="17"/>
  <c r="K41" i="17"/>
  <c r="F41" i="17"/>
  <c r="K40" i="17"/>
  <c r="F40" i="17"/>
  <c r="F34" i="17"/>
  <c r="F33" i="17"/>
  <c r="E33" i="17"/>
  <c r="G26" i="1" s="1"/>
  <c r="F32" i="17"/>
  <c r="E32" i="17"/>
  <c r="F31" i="17"/>
  <c r="F30" i="17"/>
  <c r="E30" i="17"/>
  <c r="G24" i="1" s="1"/>
  <c r="F29" i="17"/>
  <c r="F28" i="17"/>
  <c r="L22" i="17"/>
  <c r="M22" i="17" s="1"/>
  <c r="E2977" i="23" s="1"/>
  <c r="G22" i="17"/>
  <c r="H22" i="17" s="1"/>
  <c r="D2977" i="23" s="1"/>
  <c r="M21" i="17"/>
  <c r="E2976" i="23" s="1"/>
  <c r="L21" i="17"/>
  <c r="G21" i="17"/>
  <c r="H21" i="17" s="1"/>
  <c r="D2976" i="23" s="1"/>
  <c r="L20" i="17"/>
  <c r="G20" i="17" s="1"/>
  <c r="K20" i="17"/>
  <c r="J20" i="17"/>
  <c r="N20" i="17" s="1"/>
  <c r="L19" i="17"/>
  <c r="K19" i="17"/>
  <c r="J19" i="17"/>
  <c r="G19" i="17"/>
  <c r="F19" i="17"/>
  <c r="D2955" i="23" s="1"/>
  <c r="E19" i="17"/>
  <c r="D910" i="23" s="1"/>
  <c r="L18" i="17"/>
  <c r="K18" i="17"/>
  <c r="G18" i="17"/>
  <c r="L17" i="17"/>
  <c r="K17" i="17"/>
  <c r="J17" i="17"/>
  <c r="G17" i="17"/>
  <c r="E17" i="17"/>
  <c r="D909" i="23" s="1"/>
  <c r="L16" i="17"/>
  <c r="G16" i="17" s="1"/>
  <c r="K15" i="17"/>
  <c r="M15" i="17" s="1"/>
  <c r="J15" i="17"/>
  <c r="K14" i="17"/>
  <c r="E2969" i="23" s="1"/>
  <c r="J14" i="17"/>
  <c r="F14" i="17"/>
  <c r="L12" i="17"/>
  <c r="G12" i="17" s="1"/>
  <c r="L11" i="17"/>
  <c r="M11" i="17" s="1"/>
  <c r="E2966" i="23" s="1"/>
  <c r="G11" i="17"/>
  <c r="H11" i="17" s="1"/>
  <c r="D2966" i="23" s="1"/>
  <c r="L10" i="17"/>
  <c r="G10" i="17" s="1"/>
  <c r="K10" i="17"/>
  <c r="J10" i="17"/>
  <c r="F10" i="17"/>
  <c r="D2951" i="23" s="1"/>
  <c r="L9" i="17"/>
  <c r="K9" i="17"/>
  <c r="J9" i="17"/>
  <c r="G9" i="17"/>
  <c r="E9" i="17"/>
  <c r="L8" i="17"/>
  <c r="K8" i="17"/>
  <c r="G8" i="17"/>
  <c r="F8" i="17"/>
  <c r="D2949" i="23" s="1"/>
  <c r="L7" i="17"/>
  <c r="K7" i="17"/>
  <c r="J7" i="17"/>
  <c r="N7" i="17" s="1"/>
  <c r="L6" i="17"/>
  <c r="M6" i="17" s="1"/>
  <c r="E2961" i="23" s="1"/>
  <c r="K5" i="17"/>
  <c r="E2960" i="23" s="1"/>
  <c r="J5" i="17"/>
  <c r="E5" i="17"/>
  <c r="K4" i="17"/>
  <c r="M4" i="17" s="1"/>
  <c r="J4" i="17"/>
  <c r="P1" i="17"/>
  <c r="M75" i="16"/>
  <c r="L75" i="16"/>
  <c r="O75" i="16" s="1"/>
  <c r="H75" i="16"/>
  <c r="G75" i="16"/>
  <c r="D2888" i="23" s="1"/>
  <c r="M74" i="16"/>
  <c r="H74" i="16" s="1"/>
  <c r="L74" i="16"/>
  <c r="G74" i="16" s="1"/>
  <c r="M73" i="16"/>
  <c r="L73" i="16"/>
  <c r="M70" i="16"/>
  <c r="N70" i="16" s="1"/>
  <c r="E2939" i="23" s="1"/>
  <c r="M69" i="16"/>
  <c r="N69" i="16" s="1"/>
  <c r="E2938" i="23" s="1"/>
  <c r="H69" i="16"/>
  <c r="I69" i="16" s="1"/>
  <c r="D2938" i="23" s="1"/>
  <c r="M68" i="16"/>
  <c r="L68" i="16"/>
  <c r="O68" i="16" s="1"/>
  <c r="G68" i="16"/>
  <c r="D2884" i="23" s="1"/>
  <c r="M67" i="16"/>
  <c r="H67" i="16" s="1"/>
  <c r="L67" i="16"/>
  <c r="M66" i="16"/>
  <c r="H66" i="16" s="1"/>
  <c r="L66" i="16"/>
  <c r="M65" i="16"/>
  <c r="L65" i="16"/>
  <c r="J65" i="16"/>
  <c r="H65" i="16"/>
  <c r="G65" i="16"/>
  <c r="O64" i="16"/>
  <c r="M64" i="16"/>
  <c r="N64" i="16" s="1"/>
  <c r="E2933" i="23" s="1"/>
  <c r="L64" i="16"/>
  <c r="H64" i="16"/>
  <c r="M63" i="16"/>
  <c r="L63" i="16"/>
  <c r="H63" i="16"/>
  <c r="G63" i="16"/>
  <c r="D2879" i="23" s="1"/>
  <c r="M62" i="16"/>
  <c r="L62" i="16"/>
  <c r="N62" i="16" s="1"/>
  <c r="E2931" i="23" s="1"/>
  <c r="H62" i="16"/>
  <c r="G62" i="16"/>
  <c r="M61" i="16"/>
  <c r="L61" i="16"/>
  <c r="O61" i="16" s="1"/>
  <c r="H61" i="16"/>
  <c r="M60" i="16"/>
  <c r="N60" i="16" s="1"/>
  <c r="E2929" i="23" s="1"/>
  <c r="L60" i="16"/>
  <c r="G60" i="16"/>
  <c r="D2876" i="23" s="1"/>
  <c r="M59" i="16"/>
  <c r="L59" i="16"/>
  <c r="O59" i="16" s="1"/>
  <c r="H59" i="16"/>
  <c r="G59" i="16"/>
  <c r="M58" i="16"/>
  <c r="L58" i="16"/>
  <c r="H58" i="16"/>
  <c r="G58" i="16"/>
  <c r="D2874" i="23" s="1"/>
  <c r="M57" i="16"/>
  <c r="L57" i="16"/>
  <c r="H57" i="16"/>
  <c r="M56" i="16"/>
  <c r="L56" i="16"/>
  <c r="O56" i="16" s="1"/>
  <c r="M55" i="16"/>
  <c r="L55" i="16"/>
  <c r="H55" i="16"/>
  <c r="G55" i="16"/>
  <c r="D2871" i="23" s="1"/>
  <c r="M54" i="16"/>
  <c r="L54" i="16"/>
  <c r="H54" i="16"/>
  <c r="G54" i="16"/>
  <c r="M51" i="16"/>
  <c r="L51" i="16"/>
  <c r="G51" i="16"/>
  <c r="D2867" i="23" s="1"/>
  <c r="M50" i="16"/>
  <c r="L50" i="16"/>
  <c r="H50" i="16"/>
  <c r="G50" i="16"/>
  <c r="M48" i="16"/>
  <c r="N48" i="16" s="1"/>
  <c r="E2917" i="23" s="1"/>
  <c r="M47" i="16"/>
  <c r="L47" i="16"/>
  <c r="K47" i="16"/>
  <c r="M46" i="16"/>
  <c r="H46" i="16" s="1"/>
  <c r="L46" i="16"/>
  <c r="K46" i="16"/>
  <c r="G46" i="16"/>
  <c r="M45" i="16"/>
  <c r="H45" i="16" s="1"/>
  <c r="L45" i="16"/>
  <c r="G45" i="16"/>
  <c r="M44" i="16"/>
  <c r="L44" i="16"/>
  <c r="K44" i="16"/>
  <c r="M42" i="16"/>
  <c r="L42" i="16"/>
  <c r="H42" i="16"/>
  <c r="M41" i="16"/>
  <c r="N41" i="16" s="1"/>
  <c r="E2910" i="23" s="1"/>
  <c r="L41" i="16"/>
  <c r="H41" i="16"/>
  <c r="I41" i="16" s="1"/>
  <c r="G41" i="16"/>
  <c r="D2858" i="23" s="1"/>
  <c r="M39" i="16"/>
  <c r="H39" i="16" s="1"/>
  <c r="I39" i="16" s="1"/>
  <c r="D2908" i="23" s="1"/>
  <c r="M38" i="16"/>
  <c r="L38" i="16"/>
  <c r="K38" i="16"/>
  <c r="G38" i="16"/>
  <c r="F38" i="16"/>
  <c r="D897" i="23" s="1"/>
  <c r="M37" i="16"/>
  <c r="L37" i="16"/>
  <c r="K37" i="16"/>
  <c r="H37" i="16"/>
  <c r="M36" i="16"/>
  <c r="L36" i="16"/>
  <c r="K36" i="16"/>
  <c r="G36" i="16"/>
  <c r="D2854" i="23" s="1"/>
  <c r="M35" i="16"/>
  <c r="H35" i="16" s="1"/>
  <c r="L35" i="16"/>
  <c r="G35" i="16" s="1"/>
  <c r="I35" i="16" s="1"/>
  <c r="D2904" i="23" s="1"/>
  <c r="K35" i="16"/>
  <c r="M34" i="16"/>
  <c r="L34" i="16"/>
  <c r="K34" i="16"/>
  <c r="H34" i="16"/>
  <c r="G34" i="16"/>
  <c r="D2852" i="23" s="1"/>
  <c r="M33" i="16"/>
  <c r="L33" i="16"/>
  <c r="K33" i="16"/>
  <c r="H33" i="16"/>
  <c r="M32" i="16"/>
  <c r="L32" i="16"/>
  <c r="K32" i="16"/>
  <c r="H32" i="16"/>
  <c r="G32" i="16"/>
  <c r="F32" i="16"/>
  <c r="D891" i="23" s="1"/>
  <c r="M31" i="16"/>
  <c r="H31" i="16" s="1"/>
  <c r="L31" i="16"/>
  <c r="K31" i="16"/>
  <c r="M30" i="16"/>
  <c r="L30" i="16"/>
  <c r="K30" i="16"/>
  <c r="G30" i="16"/>
  <c r="F30" i="16"/>
  <c r="D889" i="23" s="1"/>
  <c r="M29" i="16"/>
  <c r="H29" i="16" s="1"/>
  <c r="L29" i="16"/>
  <c r="O29" i="16" s="1"/>
  <c r="K29" i="16"/>
  <c r="M28" i="16"/>
  <c r="L28" i="16"/>
  <c r="K28" i="16"/>
  <c r="G28" i="16"/>
  <c r="M27" i="16"/>
  <c r="H27" i="16" s="1"/>
  <c r="L27" i="16"/>
  <c r="K27" i="16"/>
  <c r="M26" i="16"/>
  <c r="L26" i="16"/>
  <c r="K26" i="16"/>
  <c r="H26" i="16"/>
  <c r="G26" i="16"/>
  <c r="F26" i="16"/>
  <c r="D885" i="23" s="1"/>
  <c r="M25" i="16"/>
  <c r="L25" i="16"/>
  <c r="N25" i="16" s="1"/>
  <c r="E2894" i="23" s="1"/>
  <c r="K25" i="16"/>
  <c r="H25" i="16"/>
  <c r="G25" i="16"/>
  <c r="M24" i="16"/>
  <c r="L24" i="16"/>
  <c r="K24" i="16"/>
  <c r="G24" i="16"/>
  <c r="C283" i="19" s="1"/>
  <c r="F24" i="16"/>
  <c r="M16" i="16"/>
  <c r="H16" i="16" s="1"/>
  <c r="L16" i="16"/>
  <c r="M14" i="16"/>
  <c r="N14" i="16" s="1"/>
  <c r="H14" i="16"/>
  <c r="I14" i="16" s="1"/>
  <c r="M13" i="16"/>
  <c r="H13" i="16" s="1"/>
  <c r="L13" i="16"/>
  <c r="K13" i="16"/>
  <c r="G13" i="16"/>
  <c r="D2818" i="23" s="1"/>
  <c r="F13" i="16"/>
  <c r="M12" i="16"/>
  <c r="N12" i="16" s="1"/>
  <c r="H12" i="16"/>
  <c r="I12" i="16" s="1"/>
  <c r="M11" i="16"/>
  <c r="L11" i="16"/>
  <c r="K11" i="16"/>
  <c r="Q9" i="16"/>
  <c r="G9" i="16"/>
  <c r="M8" i="16"/>
  <c r="L8" i="16"/>
  <c r="K8" i="16"/>
  <c r="O9" i="16" s="1"/>
  <c r="H8" i="16"/>
  <c r="G8" i="16"/>
  <c r="D2814" i="23" s="1"/>
  <c r="M7" i="16"/>
  <c r="L7" i="16"/>
  <c r="G7" i="16" s="1"/>
  <c r="K7" i="16"/>
  <c r="F7" i="16"/>
  <c r="Q6" i="16"/>
  <c r="M5" i="16"/>
  <c r="H5" i="16" s="1"/>
  <c r="L5" i="16"/>
  <c r="K5" i="16"/>
  <c r="O6" i="16" s="1"/>
  <c r="F5" i="16"/>
  <c r="D868" i="23" s="1"/>
  <c r="M4" i="16"/>
  <c r="H4" i="16" s="1"/>
  <c r="L4" i="16"/>
  <c r="N4" i="16" s="1"/>
  <c r="K4" i="16"/>
  <c r="L6" i="16" s="1"/>
  <c r="G4" i="16"/>
  <c r="P1" i="16"/>
  <c r="M50" i="14"/>
  <c r="L50" i="14"/>
  <c r="K50" i="14"/>
  <c r="H50" i="14"/>
  <c r="G50" i="14"/>
  <c r="F50" i="14"/>
  <c r="C50" i="14"/>
  <c r="U49" i="14"/>
  <c r="T49" i="14"/>
  <c r="S49" i="14"/>
  <c r="R49" i="14"/>
  <c r="M47" i="14"/>
  <c r="L47" i="14"/>
  <c r="K47" i="14"/>
  <c r="O47" i="14" s="1"/>
  <c r="H47" i="14"/>
  <c r="G47" i="14"/>
  <c r="F47" i="14"/>
  <c r="C47" i="14"/>
  <c r="M46" i="14"/>
  <c r="L46" i="14"/>
  <c r="G46" i="14" s="1"/>
  <c r="D2757" i="23" s="1"/>
  <c r="K46" i="14"/>
  <c r="F46" i="14"/>
  <c r="R46" i="14" s="1"/>
  <c r="C46" i="14"/>
  <c r="M45" i="14"/>
  <c r="L45" i="14"/>
  <c r="K45" i="14"/>
  <c r="U45" i="14" s="1"/>
  <c r="H45" i="14"/>
  <c r="G45" i="14"/>
  <c r="F45" i="14"/>
  <c r="C45" i="14"/>
  <c r="M43" i="14"/>
  <c r="H43" i="14" s="1"/>
  <c r="L43" i="14"/>
  <c r="K43" i="14"/>
  <c r="C43" i="14"/>
  <c r="M42" i="14"/>
  <c r="L42" i="14"/>
  <c r="K42" i="14"/>
  <c r="F42" i="14" s="1"/>
  <c r="H42" i="14"/>
  <c r="G42" i="14"/>
  <c r="D2753" i="23" s="1"/>
  <c r="C42" i="14"/>
  <c r="M41" i="14"/>
  <c r="H41" i="14" s="1"/>
  <c r="L41" i="14"/>
  <c r="K41" i="14"/>
  <c r="C41" i="14"/>
  <c r="M40" i="14"/>
  <c r="H40" i="14" s="1"/>
  <c r="L40" i="14"/>
  <c r="K40" i="14"/>
  <c r="O40" i="14" s="1"/>
  <c r="G40" i="14"/>
  <c r="D2751" i="23" s="1"/>
  <c r="C40" i="14"/>
  <c r="M39" i="14"/>
  <c r="L39" i="14"/>
  <c r="K39" i="14"/>
  <c r="H39" i="14"/>
  <c r="G39" i="14"/>
  <c r="D2750" i="23" s="1"/>
  <c r="C39" i="14"/>
  <c r="M38" i="14"/>
  <c r="L38" i="14"/>
  <c r="K38" i="14"/>
  <c r="F38" i="14" s="1"/>
  <c r="H38" i="14"/>
  <c r="G38" i="14"/>
  <c r="C38" i="14"/>
  <c r="M37" i="14"/>
  <c r="H37" i="14" s="1"/>
  <c r="L37" i="14"/>
  <c r="K37" i="14"/>
  <c r="C37" i="14"/>
  <c r="M36" i="14"/>
  <c r="L36" i="14"/>
  <c r="K36" i="14"/>
  <c r="H36" i="14"/>
  <c r="G36" i="14"/>
  <c r="C36" i="14"/>
  <c r="M35" i="14"/>
  <c r="H35" i="14" s="1"/>
  <c r="L35" i="14"/>
  <c r="K35" i="14"/>
  <c r="G35" i="14"/>
  <c r="D2746" i="23" s="1"/>
  <c r="C35" i="14"/>
  <c r="M34" i="14"/>
  <c r="L34" i="14"/>
  <c r="K34" i="14"/>
  <c r="H34" i="14"/>
  <c r="I34" i="14" s="1"/>
  <c r="D2793" i="23" s="1"/>
  <c r="G34" i="14"/>
  <c r="D2745" i="23" s="1"/>
  <c r="C34" i="14"/>
  <c r="U33" i="14"/>
  <c r="M33" i="14"/>
  <c r="H33" i="14" s="1"/>
  <c r="L33" i="14"/>
  <c r="K33" i="14"/>
  <c r="F33" i="14"/>
  <c r="C33" i="14"/>
  <c r="M32" i="14"/>
  <c r="L32" i="14"/>
  <c r="U32" i="14" s="1"/>
  <c r="K32" i="14"/>
  <c r="S32" i="14" s="1"/>
  <c r="G32" i="14"/>
  <c r="D2743" i="23" s="1"/>
  <c r="C32" i="14"/>
  <c r="M31" i="14"/>
  <c r="L31" i="14"/>
  <c r="K31" i="14"/>
  <c r="F31" i="14" s="1"/>
  <c r="H31" i="14"/>
  <c r="G31" i="14"/>
  <c r="D2742" i="23" s="1"/>
  <c r="C31" i="14"/>
  <c r="M30" i="14"/>
  <c r="L30" i="14"/>
  <c r="K30" i="14"/>
  <c r="H30" i="14"/>
  <c r="G30" i="14"/>
  <c r="D2741" i="23" s="1"/>
  <c r="F30" i="14"/>
  <c r="R30" i="14" s="1"/>
  <c r="C30" i="14"/>
  <c r="M29" i="14"/>
  <c r="H29" i="14" s="1"/>
  <c r="L29" i="14"/>
  <c r="K29" i="14"/>
  <c r="S29" i="14" s="1"/>
  <c r="F29" i="14"/>
  <c r="J29" i="14" s="1"/>
  <c r="C29" i="14"/>
  <c r="M28" i="14"/>
  <c r="H28" i="14" s="1"/>
  <c r="L28" i="14"/>
  <c r="K28" i="14"/>
  <c r="C28" i="14"/>
  <c r="M26" i="14"/>
  <c r="H26" i="14" s="1"/>
  <c r="L26" i="14"/>
  <c r="K26" i="14"/>
  <c r="F26" i="14" s="1"/>
  <c r="C26" i="14"/>
  <c r="M25" i="14"/>
  <c r="H25" i="14" s="1"/>
  <c r="L25" i="14"/>
  <c r="G25" i="14" s="1"/>
  <c r="D2736" i="23" s="1"/>
  <c r="K25" i="14"/>
  <c r="O25" i="14" s="1"/>
  <c r="F25" i="14"/>
  <c r="C25" i="14"/>
  <c r="M24" i="14"/>
  <c r="H24" i="14" s="1"/>
  <c r="L24" i="14"/>
  <c r="K24" i="14"/>
  <c r="C24" i="14"/>
  <c r="M22" i="14"/>
  <c r="H22" i="14" s="1"/>
  <c r="L22" i="14"/>
  <c r="K22" i="14"/>
  <c r="F22" i="14"/>
  <c r="J22" i="14" s="1"/>
  <c r="C22" i="14"/>
  <c r="M21" i="14"/>
  <c r="L21" i="14"/>
  <c r="K21" i="14"/>
  <c r="H21" i="14"/>
  <c r="G21" i="14"/>
  <c r="F21" i="14"/>
  <c r="C21" i="14"/>
  <c r="M20" i="14"/>
  <c r="L20" i="14"/>
  <c r="K20" i="14"/>
  <c r="H20" i="14"/>
  <c r="G20" i="14"/>
  <c r="D2731" i="23" s="1"/>
  <c r="C20" i="14"/>
  <c r="S19" i="14"/>
  <c r="M19" i="14"/>
  <c r="H19" i="14" s="1"/>
  <c r="L19" i="14"/>
  <c r="K19" i="14"/>
  <c r="C19" i="14"/>
  <c r="M18" i="14"/>
  <c r="L18" i="14"/>
  <c r="G18" i="14" s="1"/>
  <c r="K18" i="14"/>
  <c r="O18" i="14" s="1"/>
  <c r="H18" i="14"/>
  <c r="F18" i="14"/>
  <c r="C18" i="14"/>
  <c r="M17" i="14"/>
  <c r="H17" i="14" s="1"/>
  <c r="L17" i="14"/>
  <c r="K17" i="14"/>
  <c r="C17" i="14"/>
  <c r="M16" i="14"/>
  <c r="L16" i="14"/>
  <c r="K16" i="14"/>
  <c r="H16" i="14"/>
  <c r="G16" i="14"/>
  <c r="D2727" i="23" s="1"/>
  <c r="C16" i="14"/>
  <c r="M15" i="14"/>
  <c r="H15" i="14" s="1"/>
  <c r="L15" i="14"/>
  <c r="K15" i="14"/>
  <c r="C15" i="14"/>
  <c r="M14" i="14"/>
  <c r="L14" i="14"/>
  <c r="K14" i="14"/>
  <c r="S14" i="14" s="1"/>
  <c r="H14" i="14"/>
  <c r="C14" i="14"/>
  <c r="M13" i="14"/>
  <c r="L13" i="14"/>
  <c r="K13" i="14"/>
  <c r="H13" i="14"/>
  <c r="G13" i="14"/>
  <c r="D2724" i="23" s="1"/>
  <c r="C13" i="14"/>
  <c r="M12" i="14"/>
  <c r="L12" i="14"/>
  <c r="K12" i="14"/>
  <c r="H12" i="14"/>
  <c r="G12" i="14"/>
  <c r="C12" i="14"/>
  <c r="M11" i="14"/>
  <c r="H11" i="14" s="1"/>
  <c r="L11" i="14"/>
  <c r="K11" i="14"/>
  <c r="C11" i="14"/>
  <c r="M10" i="14"/>
  <c r="L10" i="14"/>
  <c r="K10" i="14"/>
  <c r="H10" i="14"/>
  <c r="G10" i="14"/>
  <c r="C10" i="14"/>
  <c r="M9" i="14"/>
  <c r="H9" i="14" s="1"/>
  <c r="L9" i="14"/>
  <c r="N9" i="14" s="1"/>
  <c r="E2768" i="23" s="1"/>
  <c r="K9" i="14"/>
  <c r="G9" i="14"/>
  <c r="D2720" i="23" s="1"/>
  <c r="C9" i="14"/>
  <c r="O8" i="14"/>
  <c r="M8" i="14"/>
  <c r="L8" i="14"/>
  <c r="K8" i="14"/>
  <c r="H8" i="14"/>
  <c r="G8" i="14"/>
  <c r="D2719" i="23" s="1"/>
  <c r="C8" i="14"/>
  <c r="M7" i="14"/>
  <c r="H7" i="14" s="1"/>
  <c r="L7" i="14"/>
  <c r="K7" i="14"/>
  <c r="F7" i="14"/>
  <c r="C7" i="14"/>
  <c r="M6" i="14"/>
  <c r="L6" i="14"/>
  <c r="K6" i="14"/>
  <c r="G6" i="14"/>
  <c r="D2717" i="23" s="1"/>
  <c r="C6" i="14"/>
  <c r="M5" i="14"/>
  <c r="L5" i="14"/>
  <c r="K5" i="14"/>
  <c r="J5" i="14"/>
  <c r="H5" i="14"/>
  <c r="G5" i="14"/>
  <c r="F5" i="14"/>
  <c r="C5" i="14"/>
  <c r="M4" i="14"/>
  <c r="L4" i="14"/>
  <c r="K4" i="14"/>
  <c r="H4" i="14"/>
  <c r="G4" i="14"/>
  <c r="F4" i="14"/>
  <c r="R4" i="14" s="1"/>
  <c r="C4" i="14"/>
  <c r="P1" i="14"/>
  <c r="B1" i="14"/>
  <c r="M50" i="13"/>
  <c r="L50" i="13"/>
  <c r="K50" i="13"/>
  <c r="H50" i="13"/>
  <c r="F50" i="13"/>
  <c r="C50" i="13"/>
  <c r="U49" i="13"/>
  <c r="T49" i="13"/>
  <c r="S49" i="13"/>
  <c r="R49" i="13"/>
  <c r="M47" i="13"/>
  <c r="H47" i="13" s="1"/>
  <c r="L47" i="13"/>
  <c r="G47" i="13" s="1"/>
  <c r="K47" i="13"/>
  <c r="O47" i="13" s="1"/>
  <c r="C47" i="13"/>
  <c r="M46" i="13"/>
  <c r="H46" i="13" s="1"/>
  <c r="L46" i="13"/>
  <c r="G46" i="13" s="1"/>
  <c r="D2663" i="23" s="1"/>
  <c r="K46" i="13"/>
  <c r="F46" i="13"/>
  <c r="C46" i="13"/>
  <c r="M45" i="13"/>
  <c r="H45" i="13" s="1"/>
  <c r="L45" i="13"/>
  <c r="K45" i="13"/>
  <c r="C45" i="13"/>
  <c r="M43" i="13"/>
  <c r="H43" i="13" s="1"/>
  <c r="L43" i="13"/>
  <c r="K43" i="13"/>
  <c r="O43" i="13" s="1"/>
  <c r="F43" i="13"/>
  <c r="J43" i="13" s="1"/>
  <c r="C43" i="13"/>
  <c r="M42" i="13"/>
  <c r="L42" i="13"/>
  <c r="K42" i="13"/>
  <c r="H42" i="13"/>
  <c r="G42" i="13"/>
  <c r="C42" i="13"/>
  <c r="S41" i="13"/>
  <c r="R41" i="13"/>
  <c r="M41" i="13"/>
  <c r="L41" i="13"/>
  <c r="K41" i="13"/>
  <c r="H41" i="13"/>
  <c r="F41" i="13"/>
  <c r="C41" i="13"/>
  <c r="M40" i="13"/>
  <c r="H40" i="13" s="1"/>
  <c r="L40" i="13"/>
  <c r="G40" i="13" s="1"/>
  <c r="K40" i="13"/>
  <c r="S40" i="13" s="1"/>
  <c r="C40" i="13"/>
  <c r="M39" i="13"/>
  <c r="H39" i="13" s="1"/>
  <c r="L39" i="13"/>
  <c r="K39" i="13"/>
  <c r="G39" i="13"/>
  <c r="D2656" i="23" s="1"/>
  <c r="F39" i="13"/>
  <c r="J39" i="13" s="1"/>
  <c r="C39" i="13"/>
  <c r="M38" i="13"/>
  <c r="H38" i="13" s="1"/>
  <c r="L38" i="13"/>
  <c r="K38" i="13"/>
  <c r="G38" i="13"/>
  <c r="D2655" i="23" s="1"/>
  <c r="C38" i="13"/>
  <c r="M37" i="13"/>
  <c r="L37" i="13"/>
  <c r="K37" i="13"/>
  <c r="S37" i="13" s="1"/>
  <c r="H37" i="13"/>
  <c r="F37" i="13"/>
  <c r="J37" i="13" s="1"/>
  <c r="C37" i="13"/>
  <c r="M36" i="13"/>
  <c r="H36" i="13" s="1"/>
  <c r="L36" i="13"/>
  <c r="K36" i="13"/>
  <c r="G36" i="13"/>
  <c r="C36" i="13"/>
  <c r="M35" i="13"/>
  <c r="H35" i="13" s="1"/>
  <c r="L35" i="13"/>
  <c r="K35" i="13"/>
  <c r="F35" i="13"/>
  <c r="J35" i="13" s="1"/>
  <c r="C35" i="13"/>
  <c r="S34" i="13"/>
  <c r="M34" i="13"/>
  <c r="L34" i="13"/>
  <c r="K34" i="13"/>
  <c r="H34" i="13"/>
  <c r="C34" i="13"/>
  <c r="M33" i="13"/>
  <c r="L33" i="13"/>
  <c r="G33" i="13" s="1"/>
  <c r="K33" i="13"/>
  <c r="H33" i="13"/>
  <c r="F33" i="13"/>
  <c r="R33" i="13" s="1"/>
  <c r="C33" i="13"/>
  <c r="M32" i="13"/>
  <c r="H32" i="13" s="1"/>
  <c r="L32" i="13"/>
  <c r="G32" i="13" s="1"/>
  <c r="K32" i="13"/>
  <c r="C32" i="13"/>
  <c r="M31" i="13"/>
  <c r="L31" i="13"/>
  <c r="K31" i="13"/>
  <c r="H31" i="13"/>
  <c r="F31" i="13"/>
  <c r="C31" i="13"/>
  <c r="M30" i="13"/>
  <c r="H30" i="13" s="1"/>
  <c r="L30" i="13"/>
  <c r="G30" i="13" s="1"/>
  <c r="K30" i="13"/>
  <c r="C30" i="13"/>
  <c r="U29" i="13"/>
  <c r="M29" i="13"/>
  <c r="L29" i="13"/>
  <c r="K29" i="13"/>
  <c r="S29" i="13" s="1"/>
  <c r="H29" i="13"/>
  <c r="F29" i="13"/>
  <c r="C29" i="13"/>
  <c r="M28" i="13"/>
  <c r="H28" i="13" s="1"/>
  <c r="L28" i="13"/>
  <c r="K28" i="13"/>
  <c r="C28" i="13"/>
  <c r="M26" i="13"/>
  <c r="L26" i="13"/>
  <c r="K26" i="13"/>
  <c r="U26" i="13" s="1"/>
  <c r="H26" i="13"/>
  <c r="G26" i="13"/>
  <c r="F26" i="13"/>
  <c r="C26" i="13"/>
  <c r="M25" i="13"/>
  <c r="L25" i="13"/>
  <c r="G25" i="13" s="1"/>
  <c r="K25" i="13"/>
  <c r="C25" i="13"/>
  <c r="M24" i="13"/>
  <c r="H24" i="13" s="1"/>
  <c r="L24" i="13"/>
  <c r="K24" i="13"/>
  <c r="F24" i="13"/>
  <c r="C24" i="13"/>
  <c r="M22" i="13"/>
  <c r="H22" i="13" s="1"/>
  <c r="L22" i="13"/>
  <c r="G22" i="13" s="1"/>
  <c r="K22" i="13"/>
  <c r="S22" i="13" s="1"/>
  <c r="C22" i="13"/>
  <c r="M21" i="13"/>
  <c r="H21" i="13" s="1"/>
  <c r="L21" i="13"/>
  <c r="K21" i="13"/>
  <c r="G21" i="13"/>
  <c r="D2638" i="23" s="1"/>
  <c r="F21" i="13"/>
  <c r="T21" i="13" s="1"/>
  <c r="C21" i="13"/>
  <c r="M20" i="13"/>
  <c r="H20" i="13" s="1"/>
  <c r="L20" i="13"/>
  <c r="K20" i="13"/>
  <c r="O20" i="13" s="1"/>
  <c r="G20" i="13"/>
  <c r="C20" i="13"/>
  <c r="M19" i="13"/>
  <c r="L19" i="13"/>
  <c r="K19" i="13"/>
  <c r="S19" i="13" s="1"/>
  <c r="H19" i="13"/>
  <c r="F19" i="13"/>
  <c r="R19" i="13" s="1"/>
  <c r="C19" i="13"/>
  <c r="M18" i="13"/>
  <c r="H18" i="13" s="1"/>
  <c r="L18" i="13"/>
  <c r="K18" i="13"/>
  <c r="S18" i="13" s="1"/>
  <c r="G18" i="13"/>
  <c r="C18" i="13"/>
  <c r="M17" i="13"/>
  <c r="H17" i="13" s="1"/>
  <c r="L17" i="13"/>
  <c r="K17" i="13"/>
  <c r="S17" i="13" s="1"/>
  <c r="F17" i="13"/>
  <c r="C17" i="13"/>
  <c r="M16" i="13"/>
  <c r="L16" i="13"/>
  <c r="K16" i="13"/>
  <c r="H16" i="13"/>
  <c r="G16" i="13"/>
  <c r="F16" i="13"/>
  <c r="C16" i="13"/>
  <c r="M15" i="13"/>
  <c r="L15" i="13"/>
  <c r="K15" i="13"/>
  <c r="E1757" i="19" s="1"/>
  <c r="H15" i="13"/>
  <c r="F15" i="13"/>
  <c r="R15" i="13" s="1"/>
  <c r="C15" i="13"/>
  <c r="M14" i="13"/>
  <c r="H14" i="13" s="1"/>
  <c r="L14" i="13"/>
  <c r="K14" i="13"/>
  <c r="G14" i="13"/>
  <c r="C14" i="13"/>
  <c r="M13" i="13"/>
  <c r="L13" i="13"/>
  <c r="K13" i="13"/>
  <c r="H13" i="13"/>
  <c r="F13" i="13"/>
  <c r="C13" i="13"/>
  <c r="M12" i="13"/>
  <c r="H12" i="13" s="1"/>
  <c r="L12" i="13"/>
  <c r="G12" i="13" s="1"/>
  <c r="K12" i="13"/>
  <c r="C12" i="13"/>
  <c r="M11" i="13"/>
  <c r="L11" i="13"/>
  <c r="K11" i="13"/>
  <c r="S11" i="13" s="1"/>
  <c r="H11" i="13"/>
  <c r="F11" i="13"/>
  <c r="D410" i="23" s="1"/>
  <c r="C11" i="13"/>
  <c r="M10" i="13"/>
  <c r="H10" i="13" s="1"/>
  <c r="L10" i="13"/>
  <c r="K10" i="13"/>
  <c r="O10" i="13" s="1"/>
  <c r="C10" i="13"/>
  <c r="R9" i="13"/>
  <c r="M9" i="13"/>
  <c r="L9" i="13"/>
  <c r="K9" i="13"/>
  <c r="S9" i="13" s="1"/>
  <c r="H9" i="13"/>
  <c r="F9" i="13"/>
  <c r="C9" i="13"/>
  <c r="M8" i="13"/>
  <c r="H8" i="13" s="1"/>
  <c r="L8" i="13"/>
  <c r="K8" i="13"/>
  <c r="F8" i="13"/>
  <c r="J8" i="13" s="1"/>
  <c r="C8" i="13"/>
  <c r="M7" i="13"/>
  <c r="L7" i="13"/>
  <c r="K7" i="13"/>
  <c r="S7" i="13" s="1"/>
  <c r="H7" i="13"/>
  <c r="G7" i="13"/>
  <c r="F7" i="13"/>
  <c r="C7" i="13"/>
  <c r="M6" i="13"/>
  <c r="H6" i="13" s="1"/>
  <c r="L6" i="13"/>
  <c r="K6" i="13"/>
  <c r="G6" i="13"/>
  <c r="C6" i="13"/>
  <c r="M5" i="13"/>
  <c r="L5" i="13"/>
  <c r="G5" i="13" s="1"/>
  <c r="K5" i="13"/>
  <c r="S5" i="13" s="1"/>
  <c r="H5" i="13"/>
  <c r="F5" i="13"/>
  <c r="C5" i="13"/>
  <c r="O4" i="13"/>
  <c r="M4" i="13"/>
  <c r="L4" i="13"/>
  <c r="K4" i="13"/>
  <c r="S4" i="13" s="1"/>
  <c r="F4" i="13"/>
  <c r="C4" i="13"/>
  <c r="P1" i="13"/>
  <c r="B1" i="13"/>
  <c r="N66" i="15"/>
  <c r="N65" i="15"/>
  <c r="N64" i="15"/>
  <c r="N63" i="15"/>
  <c r="N62" i="15"/>
  <c r="E567" i="23" s="1"/>
  <c r="N61" i="15"/>
  <c r="E566" i="23" s="1"/>
  <c r="I61" i="15"/>
  <c r="D566" i="23" s="1"/>
  <c r="N60" i="15"/>
  <c r="U40" i="15"/>
  <c r="T40" i="15"/>
  <c r="S40" i="15"/>
  <c r="R40" i="15"/>
  <c r="U39" i="15"/>
  <c r="T39" i="15"/>
  <c r="S39" i="15"/>
  <c r="R39" i="15"/>
  <c r="M35" i="15"/>
  <c r="H35" i="15" s="1"/>
  <c r="L35" i="15"/>
  <c r="K35" i="15"/>
  <c r="S35" i="15" s="1"/>
  <c r="F35" i="15"/>
  <c r="C35" i="15"/>
  <c r="O34" i="15"/>
  <c r="M34" i="15"/>
  <c r="L34" i="15"/>
  <c r="K34" i="15"/>
  <c r="H34" i="15"/>
  <c r="C34" i="15"/>
  <c r="M33" i="15"/>
  <c r="H33" i="15" s="1"/>
  <c r="L33" i="15"/>
  <c r="K33" i="15"/>
  <c r="S33" i="15" s="1"/>
  <c r="C33" i="15"/>
  <c r="M32" i="15"/>
  <c r="H32" i="15" s="1"/>
  <c r="L32" i="15"/>
  <c r="K32" i="15"/>
  <c r="F32" i="15"/>
  <c r="C32" i="15"/>
  <c r="M31" i="15"/>
  <c r="H31" i="15" s="1"/>
  <c r="L31" i="15"/>
  <c r="K31" i="15"/>
  <c r="J31" i="15"/>
  <c r="G31" i="15"/>
  <c r="D524" i="23" s="1"/>
  <c r="F31" i="15"/>
  <c r="C31" i="15"/>
  <c r="M30" i="15"/>
  <c r="H30" i="15" s="1"/>
  <c r="L30" i="15"/>
  <c r="K30" i="15"/>
  <c r="C30" i="15"/>
  <c r="M29" i="15"/>
  <c r="H29" i="15" s="1"/>
  <c r="L29" i="15"/>
  <c r="K29" i="15"/>
  <c r="C29" i="15"/>
  <c r="M28" i="15"/>
  <c r="L28" i="15"/>
  <c r="K28" i="15"/>
  <c r="O28" i="15" s="1"/>
  <c r="H28" i="15"/>
  <c r="G28" i="15"/>
  <c r="F28" i="15"/>
  <c r="C28" i="15"/>
  <c r="R27" i="15"/>
  <c r="M27" i="15"/>
  <c r="L27" i="15"/>
  <c r="K27" i="15"/>
  <c r="S27" i="15" s="1"/>
  <c r="H27" i="15"/>
  <c r="F27" i="15"/>
  <c r="C27" i="15"/>
  <c r="M26" i="15"/>
  <c r="H26" i="15" s="1"/>
  <c r="L26" i="15"/>
  <c r="K26" i="15"/>
  <c r="G26" i="15"/>
  <c r="C26" i="15"/>
  <c r="M25" i="15"/>
  <c r="L25" i="15"/>
  <c r="K25" i="15"/>
  <c r="H25" i="15"/>
  <c r="C25" i="15"/>
  <c r="U24" i="15"/>
  <c r="M24" i="15"/>
  <c r="H24" i="15" s="1"/>
  <c r="L24" i="15"/>
  <c r="K24" i="15"/>
  <c r="O24" i="15" s="1"/>
  <c r="G24" i="15"/>
  <c r="C24" i="15"/>
  <c r="M23" i="15"/>
  <c r="L23" i="15"/>
  <c r="N23" i="15" s="1"/>
  <c r="E550" i="23" s="1"/>
  <c r="K23" i="15"/>
  <c r="O23" i="15" s="1"/>
  <c r="H23" i="15"/>
  <c r="G23" i="15"/>
  <c r="C23" i="15"/>
  <c r="M22" i="15"/>
  <c r="H22" i="15" s="1"/>
  <c r="L22" i="15"/>
  <c r="K22" i="15"/>
  <c r="F22" i="15"/>
  <c r="C22" i="15"/>
  <c r="O21" i="15"/>
  <c r="M21" i="15"/>
  <c r="H21" i="15" s="1"/>
  <c r="L21" i="15"/>
  <c r="K21" i="15"/>
  <c r="S21" i="15" s="1"/>
  <c r="F21" i="15"/>
  <c r="C21" i="15"/>
  <c r="M20" i="15"/>
  <c r="H20" i="15" s="1"/>
  <c r="L20" i="15"/>
  <c r="K20" i="15"/>
  <c r="C20" i="15"/>
  <c r="M19" i="15"/>
  <c r="L19" i="15"/>
  <c r="K19" i="15"/>
  <c r="S19" i="15" s="1"/>
  <c r="H19" i="15"/>
  <c r="G19" i="15"/>
  <c r="F19" i="15"/>
  <c r="C19" i="15"/>
  <c r="S18" i="15"/>
  <c r="M18" i="15"/>
  <c r="H18" i="15" s="1"/>
  <c r="L18" i="15"/>
  <c r="K18" i="15"/>
  <c r="O18" i="15" s="1"/>
  <c r="C18" i="15"/>
  <c r="M17" i="15"/>
  <c r="N17" i="15" s="1"/>
  <c r="E544" i="23" s="1"/>
  <c r="L17" i="15"/>
  <c r="K17" i="15"/>
  <c r="H17" i="15"/>
  <c r="G17" i="15"/>
  <c r="D510" i="23" s="1"/>
  <c r="F17" i="15"/>
  <c r="C17" i="15"/>
  <c r="M16" i="15"/>
  <c r="H16" i="15" s="1"/>
  <c r="L16" i="15"/>
  <c r="G16" i="15" s="1"/>
  <c r="K16" i="15"/>
  <c r="U16" i="15" s="1"/>
  <c r="F16" i="15"/>
  <c r="R16" i="15" s="1"/>
  <c r="C16" i="15"/>
  <c r="N15" i="15"/>
  <c r="E542" i="23" s="1"/>
  <c r="M15" i="15"/>
  <c r="L15" i="15"/>
  <c r="K15" i="15"/>
  <c r="H15" i="15"/>
  <c r="G15" i="15"/>
  <c r="C15" i="15"/>
  <c r="M14" i="15"/>
  <c r="L14" i="15"/>
  <c r="K14" i="15"/>
  <c r="O14" i="15" s="1"/>
  <c r="C14" i="15"/>
  <c r="M13" i="15"/>
  <c r="L13" i="15"/>
  <c r="K13" i="15"/>
  <c r="G13" i="15"/>
  <c r="F13" i="15"/>
  <c r="C13" i="15"/>
  <c r="O11" i="15"/>
  <c r="M11" i="15"/>
  <c r="L11" i="15"/>
  <c r="K11" i="15"/>
  <c r="G11" i="15"/>
  <c r="D504" i="23" s="1"/>
  <c r="F11" i="15"/>
  <c r="R11" i="15" s="1"/>
  <c r="C11" i="15"/>
  <c r="M10" i="15"/>
  <c r="H10" i="15" s="1"/>
  <c r="L10" i="15"/>
  <c r="N10" i="15" s="1"/>
  <c r="E537" i="23" s="1"/>
  <c r="K10" i="15"/>
  <c r="C10" i="15"/>
  <c r="M9" i="15"/>
  <c r="H9" i="15" s="1"/>
  <c r="L9" i="15"/>
  <c r="K9" i="15"/>
  <c r="C9" i="15"/>
  <c r="M8" i="15"/>
  <c r="L8" i="15"/>
  <c r="K8" i="15"/>
  <c r="H8" i="15"/>
  <c r="G8" i="15"/>
  <c r="F8" i="15"/>
  <c r="C8" i="15"/>
  <c r="S7" i="15"/>
  <c r="N7" i="15"/>
  <c r="E534" i="23" s="1"/>
  <c r="M7" i="15"/>
  <c r="H7" i="15" s="1"/>
  <c r="L7" i="15"/>
  <c r="K7" i="15"/>
  <c r="O7" i="15" s="1"/>
  <c r="G7" i="15"/>
  <c r="D500" i="23" s="1"/>
  <c r="F7" i="15"/>
  <c r="C7" i="15"/>
  <c r="M6" i="15"/>
  <c r="L6" i="15"/>
  <c r="K6" i="15"/>
  <c r="O6" i="15" s="1"/>
  <c r="C6" i="15"/>
  <c r="M5" i="15"/>
  <c r="L5" i="15"/>
  <c r="K5" i="15"/>
  <c r="F5" i="15"/>
  <c r="C5" i="15"/>
  <c r="M4" i="15"/>
  <c r="N4" i="15" s="1"/>
  <c r="E531" i="23" s="1"/>
  <c r="L4" i="15"/>
  <c r="G4" i="15" s="1"/>
  <c r="K4" i="15"/>
  <c r="U4" i="15" s="1"/>
  <c r="H4" i="15"/>
  <c r="F4" i="15"/>
  <c r="C4" i="15"/>
  <c r="P1" i="15"/>
  <c r="M71" i="28"/>
  <c r="H71" i="28" s="1"/>
  <c r="L71" i="28"/>
  <c r="K71" i="28"/>
  <c r="G71" i="28"/>
  <c r="D742" i="23" s="1"/>
  <c r="C71" i="28"/>
  <c r="M70" i="28"/>
  <c r="H70" i="28" s="1"/>
  <c r="L70" i="28"/>
  <c r="K70" i="28"/>
  <c r="G70" i="28"/>
  <c r="C70" i="28"/>
  <c r="M69" i="28"/>
  <c r="H69" i="28" s="1"/>
  <c r="L69" i="28"/>
  <c r="K69" i="28"/>
  <c r="O69" i="28" s="1"/>
  <c r="F69" i="28"/>
  <c r="C69" i="28"/>
  <c r="M68" i="28"/>
  <c r="H68" i="28" s="1"/>
  <c r="L68" i="28"/>
  <c r="K68" i="28"/>
  <c r="O68" i="28" s="1"/>
  <c r="G68" i="28"/>
  <c r="D739" i="23" s="1"/>
  <c r="F68" i="28"/>
  <c r="C68" i="28"/>
  <c r="M67" i="28"/>
  <c r="L67" i="28"/>
  <c r="K67" i="28"/>
  <c r="O67" i="28" s="1"/>
  <c r="G67" i="28"/>
  <c r="D738" i="23" s="1"/>
  <c r="C67" i="28"/>
  <c r="M66" i="28"/>
  <c r="L66" i="28"/>
  <c r="K66" i="28"/>
  <c r="F66" i="28" s="1"/>
  <c r="H66" i="28"/>
  <c r="G66" i="28"/>
  <c r="C66" i="28"/>
  <c r="M65" i="28"/>
  <c r="H65" i="28" s="1"/>
  <c r="L65" i="28"/>
  <c r="K65" i="28"/>
  <c r="O65" i="28" s="1"/>
  <c r="G65" i="28"/>
  <c r="D736" i="23" s="1"/>
  <c r="C65" i="28"/>
  <c r="M64" i="28"/>
  <c r="L64" i="28"/>
  <c r="K64" i="28"/>
  <c r="F64" i="28" s="1"/>
  <c r="H64" i="28"/>
  <c r="G64" i="28"/>
  <c r="D735" i="23" s="1"/>
  <c r="C64" i="28"/>
  <c r="M63" i="28"/>
  <c r="L63" i="28"/>
  <c r="K63" i="28"/>
  <c r="O63" i="28" s="1"/>
  <c r="H63" i="28"/>
  <c r="C63" i="28"/>
  <c r="M62" i="28"/>
  <c r="L62" i="28"/>
  <c r="K62" i="28"/>
  <c r="O62" i="28" s="1"/>
  <c r="H62" i="28"/>
  <c r="G62" i="28"/>
  <c r="D733" i="23" s="1"/>
  <c r="C62" i="28"/>
  <c r="M61" i="28"/>
  <c r="L61" i="28"/>
  <c r="K61" i="28"/>
  <c r="G61" i="28"/>
  <c r="C61" i="28"/>
  <c r="M60" i="28"/>
  <c r="L60" i="28"/>
  <c r="K60" i="28"/>
  <c r="H60" i="28"/>
  <c r="G60" i="28"/>
  <c r="C60" i="28"/>
  <c r="M59" i="28"/>
  <c r="L59" i="28"/>
  <c r="K59" i="28"/>
  <c r="O59" i="28" s="1"/>
  <c r="H59" i="28"/>
  <c r="F59" i="28"/>
  <c r="C59" i="28"/>
  <c r="M58" i="28"/>
  <c r="L58" i="28"/>
  <c r="K58" i="28"/>
  <c r="H58" i="28"/>
  <c r="G58" i="28"/>
  <c r="F58" i="28"/>
  <c r="C58" i="28"/>
  <c r="M57" i="28"/>
  <c r="L57" i="28"/>
  <c r="N57" i="28" s="1"/>
  <c r="E762" i="23" s="1"/>
  <c r="K57" i="28"/>
  <c r="H57" i="28"/>
  <c r="G57" i="28"/>
  <c r="F57" i="28"/>
  <c r="D796" i="23" s="1"/>
  <c r="C57" i="28"/>
  <c r="M56" i="28"/>
  <c r="L56" i="28"/>
  <c r="K56" i="28"/>
  <c r="H56" i="28"/>
  <c r="G56" i="28"/>
  <c r="F56" i="28"/>
  <c r="C56" i="28"/>
  <c r="M55" i="28"/>
  <c r="L55" i="28"/>
  <c r="K55" i="28"/>
  <c r="H55" i="28"/>
  <c r="F55" i="28"/>
  <c r="C55" i="28"/>
  <c r="M54" i="28"/>
  <c r="L54" i="28"/>
  <c r="K54" i="28"/>
  <c r="O54" i="28" s="1"/>
  <c r="H54" i="28"/>
  <c r="C54" i="28"/>
  <c r="M53" i="28"/>
  <c r="L53" i="28"/>
  <c r="K53" i="28"/>
  <c r="O53" i="28" s="1"/>
  <c r="H53" i="28"/>
  <c r="G53" i="28"/>
  <c r="C53" i="28"/>
  <c r="M52" i="28"/>
  <c r="H52" i="28" s="1"/>
  <c r="L52" i="28"/>
  <c r="K52" i="28"/>
  <c r="F52" i="28"/>
  <c r="D791" i="23" s="1"/>
  <c r="C52" i="28"/>
  <c r="M51" i="28"/>
  <c r="H51" i="28" s="1"/>
  <c r="L51" i="28"/>
  <c r="K51" i="28"/>
  <c r="F51" i="28"/>
  <c r="C51" i="28"/>
  <c r="M50" i="28"/>
  <c r="L50" i="28"/>
  <c r="K50" i="28"/>
  <c r="H50" i="28"/>
  <c r="G50" i="28"/>
  <c r="C50" i="28"/>
  <c r="M49" i="28"/>
  <c r="L49" i="28"/>
  <c r="G49" i="28" s="1"/>
  <c r="K49" i="28"/>
  <c r="C49" i="28"/>
  <c r="M47" i="28"/>
  <c r="H47" i="28" s="1"/>
  <c r="L47" i="28"/>
  <c r="K47" i="28"/>
  <c r="O47" i="28" s="1"/>
  <c r="G47" i="28"/>
  <c r="F47" i="28"/>
  <c r="D786" i="23" s="1"/>
  <c r="C47" i="28"/>
  <c r="M46" i="28"/>
  <c r="L46" i="28"/>
  <c r="N46" i="28" s="1"/>
  <c r="E751" i="23" s="1"/>
  <c r="K46" i="28"/>
  <c r="O46" i="28" s="1"/>
  <c r="H46" i="28"/>
  <c r="G46" i="28"/>
  <c r="F46" i="28"/>
  <c r="C46" i="28"/>
  <c r="M45" i="28"/>
  <c r="L45" i="28"/>
  <c r="K45" i="28"/>
  <c r="H45" i="28"/>
  <c r="G45" i="28"/>
  <c r="F45" i="28"/>
  <c r="C45" i="28"/>
  <c r="M44" i="28"/>
  <c r="H44" i="28" s="1"/>
  <c r="L44" i="28"/>
  <c r="K44" i="28"/>
  <c r="G44" i="28"/>
  <c r="F44" i="28"/>
  <c r="C44" i="28"/>
  <c r="M43" i="28"/>
  <c r="L43" i="28"/>
  <c r="K43" i="28"/>
  <c r="H43" i="28"/>
  <c r="G43" i="28"/>
  <c r="C43" i="28"/>
  <c r="M42" i="28"/>
  <c r="L42" i="28"/>
  <c r="K42" i="28"/>
  <c r="O42" i="28" s="1"/>
  <c r="H42" i="28"/>
  <c r="F42" i="28"/>
  <c r="C42" i="28"/>
  <c r="M41" i="28"/>
  <c r="L41" i="28"/>
  <c r="K41" i="28"/>
  <c r="C41" i="28"/>
  <c r="M40" i="28"/>
  <c r="L40" i="28"/>
  <c r="K40" i="28"/>
  <c r="H40" i="28"/>
  <c r="G40" i="28"/>
  <c r="F40" i="28"/>
  <c r="C40" i="28"/>
  <c r="M35" i="28"/>
  <c r="L35" i="28"/>
  <c r="K35" i="28"/>
  <c r="F35" i="28" s="1"/>
  <c r="H35" i="28"/>
  <c r="G35" i="28"/>
  <c r="C35" i="28"/>
  <c r="M34" i="28"/>
  <c r="H34" i="28" s="1"/>
  <c r="L34" i="28"/>
  <c r="K34" i="28"/>
  <c r="U34" i="28" s="1"/>
  <c r="J34" i="28"/>
  <c r="F34" i="28"/>
  <c r="C34" i="28"/>
  <c r="M33" i="28"/>
  <c r="L33" i="28"/>
  <c r="U33" i="28" s="1"/>
  <c r="K33" i="28"/>
  <c r="S33" i="28" s="1"/>
  <c r="G33" i="28"/>
  <c r="D638" i="23" s="1"/>
  <c r="F33" i="28"/>
  <c r="C33" i="28"/>
  <c r="M32" i="28"/>
  <c r="L32" i="28"/>
  <c r="K32" i="28"/>
  <c r="H32" i="28"/>
  <c r="C32" i="28"/>
  <c r="M31" i="28"/>
  <c r="H31" i="28" s="1"/>
  <c r="L31" i="28"/>
  <c r="G31" i="28" s="1"/>
  <c r="K31" i="28"/>
  <c r="C31" i="28"/>
  <c r="M30" i="28"/>
  <c r="H30" i="28" s="1"/>
  <c r="L30" i="28"/>
  <c r="N30" i="28" s="1"/>
  <c r="E669" i="23" s="1"/>
  <c r="K30" i="28"/>
  <c r="F30" i="28" s="1"/>
  <c r="C30" i="28"/>
  <c r="U29" i="28"/>
  <c r="M29" i="28"/>
  <c r="L29" i="28"/>
  <c r="K29" i="28"/>
  <c r="S29" i="28" s="1"/>
  <c r="H29" i="28"/>
  <c r="G29" i="28"/>
  <c r="D634" i="23" s="1"/>
  <c r="F29" i="28"/>
  <c r="C29" i="28"/>
  <c r="M28" i="28"/>
  <c r="H28" i="28" s="1"/>
  <c r="L28" i="28"/>
  <c r="K28" i="28"/>
  <c r="S28" i="28" s="1"/>
  <c r="C28" i="28"/>
  <c r="M27" i="28"/>
  <c r="H27" i="28" s="1"/>
  <c r="L27" i="28"/>
  <c r="K27" i="28"/>
  <c r="C27" i="28"/>
  <c r="M26" i="28"/>
  <c r="L26" i="28"/>
  <c r="K26" i="28"/>
  <c r="H26" i="28"/>
  <c r="C26" i="28"/>
  <c r="M25" i="28"/>
  <c r="L25" i="28"/>
  <c r="K25" i="28"/>
  <c r="O25" i="28" s="1"/>
  <c r="H25" i="28"/>
  <c r="G25" i="28"/>
  <c r="F25" i="28"/>
  <c r="C25" i="28"/>
  <c r="M24" i="28"/>
  <c r="H24" i="28" s="1"/>
  <c r="L24" i="28"/>
  <c r="K24" i="28"/>
  <c r="S24" i="28" s="1"/>
  <c r="C24" i="28"/>
  <c r="M23" i="28"/>
  <c r="H23" i="28" s="1"/>
  <c r="L23" i="28"/>
  <c r="K23" i="28"/>
  <c r="F23" i="28"/>
  <c r="C23" i="28"/>
  <c r="M22" i="28"/>
  <c r="H22" i="28" s="1"/>
  <c r="L22" i="28"/>
  <c r="G22" i="28" s="1"/>
  <c r="D627" i="23" s="1"/>
  <c r="K22" i="28"/>
  <c r="C22" i="28"/>
  <c r="S21" i="28"/>
  <c r="O21" i="28"/>
  <c r="M21" i="28"/>
  <c r="L21" i="28"/>
  <c r="G21" i="28" s="1"/>
  <c r="K21" i="28"/>
  <c r="H21" i="28"/>
  <c r="F21" i="28"/>
  <c r="R21" i="28" s="1"/>
  <c r="C21" i="28"/>
  <c r="N20" i="28"/>
  <c r="E659" i="23" s="1"/>
  <c r="M20" i="28"/>
  <c r="H20" i="28" s="1"/>
  <c r="L20" i="28"/>
  <c r="K20" i="28"/>
  <c r="C20" i="28"/>
  <c r="M19" i="28"/>
  <c r="L19" i="28"/>
  <c r="K19" i="28"/>
  <c r="H19" i="28"/>
  <c r="G19" i="28"/>
  <c r="F19" i="28"/>
  <c r="C19" i="28"/>
  <c r="M18" i="28"/>
  <c r="L18" i="28"/>
  <c r="K18" i="28"/>
  <c r="S18" i="28" s="1"/>
  <c r="H18" i="28"/>
  <c r="F18" i="28"/>
  <c r="C18" i="28"/>
  <c r="M17" i="28"/>
  <c r="H17" i="28" s="1"/>
  <c r="L17" i="28"/>
  <c r="K17" i="28"/>
  <c r="O17" i="28" s="1"/>
  <c r="F17" i="28"/>
  <c r="C17" i="28"/>
  <c r="R16" i="28"/>
  <c r="M16" i="28"/>
  <c r="L16" i="28"/>
  <c r="K16" i="28"/>
  <c r="O16" i="28" s="1"/>
  <c r="H16" i="28"/>
  <c r="F16" i="28"/>
  <c r="C16" i="28"/>
  <c r="M15" i="28"/>
  <c r="L15" i="28"/>
  <c r="K15" i="28"/>
  <c r="H15" i="28"/>
  <c r="C15" i="28"/>
  <c r="M14" i="28"/>
  <c r="L14" i="28"/>
  <c r="K14" i="28"/>
  <c r="S14" i="28" s="1"/>
  <c r="H14" i="28"/>
  <c r="G14" i="28"/>
  <c r="C14" i="28"/>
  <c r="M13" i="28"/>
  <c r="N13" i="28" s="1"/>
  <c r="E652" i="23" s="1"/>
  <c r="L13" i="28"/>
  <c r="K13" i="28"/>
  <c r="H13" i="28"/>
  <c r="G13" i="28"/>
  <c r="C13" i="28"/>
  <c r="M11" i="28"/>
  <c r="H11" i="28" s="1"/>
  <c r="L11" i="28"/>
  <c r="K11" i="28"/>
  <c r="O11" i="28" s="1"/>
  <c r="C11" i="28"/>
  <c r="M10" i="28"/>
  <c r="L10" i="28"/>
  <c r="K10" i="28"/>
  <c r="O10" i="28" s="1"/>
  <c r="H10" i="28"/>
  <c r="G10" i="28"/>
  <c r="D615" i="23" s="1"/>
  <c r="F10" i="28"/>
  <c r="C10" i="28"/>
  <c r="S9" i="28"/>
  <c r="M9" i="28"/>
  <c r="H9" i="28" s="1"/>
  <c r="L9" i="28"/>
  <c r="K9" i="28"/>
  <c r="F9" i="28"/>
  <c r="D682" i="23" s="1"/>
  <c r="C9" i="28"/>
  <c r="M8" i="28"/>
  <c r="L8" i="28"/>
  <c r="K8" i="28"/>
  <c r="O8" i="28" s="1"/>
  <c r="F8" i="28"/>
  <c r="C8" i="28"/>
  <c r="M7" i="28"/>
  <c r="L7" i="28"/>
  <c r="K7" i="28"/>
  <c r="H7" i="28"/>
  <c r="G7" i="28"/>
  <c r="D612" i="23" s="1"/>
  <c r="C7" i="28"/>
  <c r="M6" i="28"/>
  <c r="L6" i="28"/>
  <c r="K6" i="28"/>
  <c r="H6" i="28"/>
  <c r="C6" i="28"/>
  <c r="M5" i="28"/>
  <c r="H5" i="28" s="1"/>
  <c r="L5" i="28"/>
  <c r="K5" i="28"/>
  <c r="C5" i="28"/>
  <c r="M4" i="28"/>
  <c r="H4" i="28" s="1"/>
  <c r="L4" i="28"/>
  <c r="K4" i="28"/>
  <c r="F4" i="28" s="1"/>
  <c r="C4" i="28"/>
  <c r="P1" i="28"/>
  <c r="M50" i="11"/>
  <c r="H50" i="11" s="1"/>
  <c r="L50" i="11"/>
  <c r="K50" i="11"/>
  <c r="S50" i="11" s="1"/>
  <c r="F50" i="11"/>
  <c r="D354" i="23" s="1"/>
  <c r="C50" i="11"/>
  <c r="U49" i="11"/>
  <c r="T49" i="11"/>
  <c r="S49" i="11"/>
  <c r="R49" i="11"/>
  <c r="C49" i="11"/>
  <c r="M47" i="11"/>
  <c r="H47" i="11" s="1"/>
  <c r="L47" i="11"/>
  <c r="K47" i="11"/>
  <c r="S47" i="11" s="1"/>
  <c r="G47" i="11"/>
  <c r="C47" i="11"/>
  <c r="M46" i="11"/>
  <c r="L46" i="11"/>
  <c r="K46" i="11"/>
  <c r="H46" i="11"/>
  <c r="G46" i="11"/>
  <c r="C46" i="11"/>
  <c r="M45" i="11"/>
  <c r="H45" i="11" s="1"/>
  <c r="L45" i="11"/>
  <c r="K45" i="11"/>
  <c r="G45" i="11"/>
  <c r="D2474" i="23" s="1"/>
  <c r="C45" i="11"/>
  <c r="S43" i="11"/>
  <c r="M43" i="11"/>
  <c r="L43" i="11"/>
  <c r="K43" i="11"/>
  <c r="H43" i="11"/>
  <c r="F43" i="11"/>
  <c r="J43" i="11" s="1"/>
  <c r="C43" i="11"/>
  <c r="U42" i="11"/>
  <c r="M42" i="11"/>
  <c r="N42" i="11" s="1"/>
  <c r="E2518" i="23" s="1"/>
  <c r="L42" i="11"/>
  <c r="K42" i="11"/>
  <c r="H42" i="11"/>
  <c r="G42" i="11"/>
  <c r="D2471" i="23" s="1"/>
  <c r="C42" i="11"/>
  <c r="M41" i="11"/>
  <c r="H41" i="11" s="1"/>
  <c r="L41" i="11"/>
  <c r="K41" i="11"/>
  <c r="C41" i="11"/>
  <c r="M40" i="11"/>
  <c r="L40" i="11"/>
  <c r="K40" i="11"/>
  <c r="S40" i="11" s="1"/>
  <c r="H40" i="11"/>
  <c r="G40" i="11"/>
  <c r="C40" i="11"/>
  <c r="M39" i="11"/>
  <c r="H39" i="11" s="1"/>
  <c r="L39" i="11"/>
  <c r="K39" i="11"/>
  <c r="G39" i="11"/>
  <c r="C39" i="11"/>
  <c r="M38" i="11"/>
  <c r="L38" i="11"/>
  <c r="K38" i="11"/>
  <c r="H38" i="11"/>
  <c r="G38" i="11"/>
  <c r="F38" i="11"/>
  <c r="C38" i="11"/>
  <c r="M37" i="11"/>
  <c r="L37" i="11"/>
  <c r="K37" i="11"/>
  <c r="H37" i="11"/>
  <c r="C37" i="11"/>
  <c r="M36" i="11"/>
  <c r="H36" i="11" s="1"/>
  <c r="L36" i="11"/>
  <c r="K36" i="11"/>
  <c r="S36" i="11" s="1"/>
  <c r="G36" i="11"/>
  <c r="F36" i="11"/>
  <c r="J36" i="11" s="1"/>
  <c r="C36" i="11"/>
  <c r="M35" i="11"/>
  <c r="L35" i="11"/>
  <c r="K35" i="11"/>
  <c r="H35" i="11"/>
  <c r="F35" i="11"/>
  <c r="J35" i="11" s="1"/>
  <c r="C35" i="11"/>
  <c r="M34" i="11"/>
  <c r="H34" i="11" s="1"/>
  <c r="L34" i="11"/>
  <c r="K34" i="11"/>
  <c r="O34" i="11" s="1"/>
  <c r="F34" i="11"/>
  <c r="R34" i="11" s="1"/>
  <c r="C34" i="11"/>
  <c r="S33" i="11"/>
  <c r="N33" i="11"/>
  <c r="E2509" i="23" s="1"/>
  <c r="M33" i="11"/>
  <c r="H33" i="11" s="1"/>
  <c r="L33" i="11"/>
  <c r="K33" i="11"/>
  <c r="O33" i="11" s="1"/>
  <c r="C33" i="11"/>
  <c r="M32" i="11"/>
  <c r="L32" i="11"/>
  <c r="K32" i="11"/>
  <c r="H32" i="11"/>
  <c r="G32" i="11"/>
  <c r="D2461" i="23" s="1"/>
  <c r="F32" i="11"/>
  <c r="R32" i="11" s="1"/>
  <c r="C32" i="11"/>
  <c r="M31" i="11"/>
  <c r="L31" i="11"/>
  <c r="U31" i="11" s="1"/>
  <c r="K31" i="11"/>
  <c r="S31" i="11" s="1"/>
  <c r="G31" i="11"/>
  <c r="F31" i="11"/>
  <c r="D336" i="23" s="1"/>
  <c r="C31" i="11"/>
  <c r="M30" i="11"/>
  <c r="H30" i="11" s="1"/>
  <c r="L30" i="11"/>
  <c r="K30" i="11"/>
  <c r="G30" i="11"/>
  <c r="C30" i="11"/>
  <c r="M29" i="11"/>
  <c r="L29" i="11"/>
  <c r="K29" i="11"/>
  <c r="H29" i="11"/>
  <c r="G29" i="11"/>
  <c r="C29" i="11"/>
  <c r="M28" i="11"/>
  <c r="L28" i="11"/>
  <c r="N28" i="11" s="1"/>
  <c r="K28" i="11"/>
  <c r="H28" i="11"/>
  <c r="C28" i="11"/>
  <c r="M26" i="11"/>
  <c r="L26" i="11"/>
  <c r="K26" i="11"/>
  <c r="O26" i="11" s="1"/>
  <c r="H26" i="11"/>
  <c r="C26" i="11"/>
  <c r="M25" i="11"/>
  <c r="L25" i="11"/>
  <c r="K25" i="11"/>
  <c r="H25" i="11"/>
  <c r="G25" i="11"/>
  <c r="C25" i="11"/>
  <c r="S24" i="11"/>
  <c r="M24" i="11"/>
  <c r="H24" i="11" s="1"/>
  <c r="L24" i="11"/>
  <c r="K24" i="11"/>
  <c r="U24" i="11" s="1"/>
  <c r="G24" i="11"/>
  <c r="F24" i="11"/>
  <c r="C24" i="11"/>
  <c r="M22" i="11"/>
  <c r="L22" i="11"/>
  <c r="K22" i="11"/>
  <c r="H22" i="11"/>
  <c r="G22" i="11"/>
  <c r="D2451" i="23" s="1"/>
  <c r="F22" i="11"/>
  <c r="C22" i="11"/>
  <c r="M21" i="11"/>
  <c r="H21" i="11" s="1"/>
  <c r="L21" i="11"/>
  <c r="U21" i="11" s="1"/>
  <c r="K21" i="11"/>
  <c r="F21" i="11" s="1"/>
  <c r="C21" i="11"/>
  <c r="M20" i="11"/>
  <c r="L20" i="11"/>
  <c r="K20" i="11"/>
  <c r="H20" i="11"/>
  <c r="C20" i="11"/>
  <c r="M19" i="11"/>
  <c r="H19" i="11" s="1"/>
  <c r="L19" i="11"/>
  <c r="N19" i="11" s="1"/>
  <c r="E2495" i="23" s="1"/>
  <c r="K19" i="11"/>
  <c r="S19" i="11" s="1"/>
  <c r="C19" i="11"/>
  <c r="M18" i="11"/>
  <c r="L18" i="11"/>
  <c r="K18" i="11"/>
  <c r="S18" i="11" s="1"/>
  <c r="H18" i="11"/>
  <c r="F18" i="11"/>
  <c r="R18" i="11" s="1"/>
  <c r="C18" i="11"/>
  <c r="M17" i="11"/>
  <c r="L17" i="11"/>
  <c r="K17" i="11"/>
  <c r="C17" i="11"/>
  <c r="M16" i="11"/>
  <c r="L16" i="11"/>
  <c r="K16" i="11"/>
  <c r="S16" i="11" s="1"/>
  <c r="C16" i="11"/>
  <c r="M15" i="11"/>
  <c r="L15" i="11"/>
  <c r="K15" i="11"/>
  <c r="H15" i="11"/>
  <c r="G15" i="11"/>
  <c r="F15" i="11"/>
  <c r="C15" i="11"/>
  <c r="M14" i="11"/>
  <c r="H14" i="11" s="1"/>
  <c r="L14" i="11"/>
  <c r="K14" i="11"/>
  <c r="G14" i="11"/>
  <c r="F14" i="11"/>
  <c r="R14" i="11" s="1"/>
  <c r="C14" i="11"/>
  <c r="M13" i="11"/>
  <c r="L13" i="11"/>
  <c r="K13" i="11"/>
  <c r="S13" i="11" s="1"/>
  <c r="H13" i="11"/>
  <c r="C13" i="11"/>
  <c r="M12" i="11"/>
  <c r="H12" i="11" s="1"/>
  <c r="L12" i="11"/>
  <c r="K12" i="11"/>
  <c r="O12" i="11" s="1"/>
  <c r="C12" i="11"/>
  <c r="M11" i="11"/>
  <c r="L11" i="11"/>
  <c r="K11" i="11"/>
  <c r="G11" i="11"/>
  <c r="F11" i="11"/>
  <c r="J11" i="11" s="1"/>
  <c r="C11" i="11"/>
  <c r="M10" i="11"/>
  <c r="H10" i="11" s="1"/>
  <c r="L10" i="11"/>
  <c r="K10" i="11"/>
  <c r="O10" i="11" s="1"/>
  <c r="C10" i="11"/>
  <c r="M9" i="11"/>
  <c r="L9" i="11"/>
  <c r="K9" i="11"/>
  <c r="H9" i="11"/>
  <c r="G9" i="11"/>
  <c r="D2438" i="23" s="1"/>
  <c r="C9" i="11"/>
  <c r="M8" i="11"/>
  <c r="L8" i="11"/>
  <c r="K8" i="11"/>
  <c r="C8" i="11"/>
  <c r="M7" i="11"/>
  <c r="L7" i="11"/>
  <c r="K7" i="11"/>
  <c r="O7" i="11" s="1"/>
  <c r="H7" i="11"/>
  <c r="G7" i="11"/>
  <c r="F7" i="11"/>
  <c r="C7" i="11"/>
  <c r="M6" i="11"/>
  <c r="L6" i="11"/>
  <c r="K6" i="11"/>
  <c r="S6" i="11" s="1"/>
  <c r="H6" i="11"/>
  <c r="C6" i="11"/>
  <c r="M5" i="11"/>
  <c r="H5" i="11" s="1"/>
  <c r="L5" i="11"/>
  <c r="K5" i="11"/>
  <c r="G5" i="11"/>
  <c r="C5" i="11"/>
  <c r="M4" i="11"/>
  <c r="L4" i="11"/>
  <c r="K4" i="11"/>
  <c r="H4" i="11"/>
  <c r="F4" i="11"/>
  <c r="C4" i="11"/>
  <c r="P1" i="11"/>
  <c r="B1" i="11"/>
  <c r="M50" i="9"/>
  <c r="H50" i="9" s="1"/>
  <c r="L50" i="9"/>
  <c r="K50" i="9"/>
  <c r="F50" i="9"/>
  <c r="C50" i="9"/>
  <c r="U49" i="9"/>
  <c r="T49" i="9"/>
  <c r="S49" i="9"/>
  <c r="R49" i="9"/>
  <c r="C49" i="9"/>
  <c r="N1109" i="19" s="1"/>
  <c r="M47" i="9"/>
  <c r="H47" i="9" s="1"/>
  <c r="L47" i="9"/>
  <c r="K47" i="9"/>
  <c r="C47" i="9"/>
  <c r="M46" i="9"/>
  <c r="L46" i="9"/>
  <c r="K46" i="9"/>
  <c r="G46" i="9"/>
  <c r="D2287" i="23" s="1"/>
  <c r="C46" i="9"/>
  <c r="M45" i="9"/>
  <c r="L45" i="9"/>
  <c r="K45" i="9"/>
  <c r="H45" i="9"/>
  <c r="C45" i="9"/>
  <c r="M43" i="9"/>
  <c r="H43" i="9" s="1"/>
  <c r="L43" i="9"/>
  <c r="K43" i="9"/>
  <c r="S43" i="9" s="1"/>
  <c r="C43" i="9"/>
  <c r="M42" i="9"/>
  <c r="L42" i="9"/>
  <c r="K42" i="9"/>
  <c r="O42" i="9" s="1"/>
  <c r="H42" i="9"/>
  <c r="G42" i="9"/>
  <c r="D2283" i="23" s="1"/>
  <c r="F42" i="9"/>
  <c r="J42" i="9" s="1"/>
  <c r="C42" i="9"/>
  <c r="O41" i="9"/>
  <c r="M41" i="9"/>
  <c r="L41" i="9"/>
  <c r="U41" i="9" s="1"/>
  <c r="K41" i="9"/>
  <c r="S41" i="9" s="1"/>
  <c r="G41" i="9"/>
  <c r="F41" i="9"/>
  <c r="C41" i="9"/>
  <c r="M40" i="9"/>
  <c r="H40" i="9" s="1"/>
  <c r="L40" i="9"/>
  <c r="N40" i="9" s="1"/>
  <c r="E2328" i="23" s="1"/>
  <c r="K40" i="9"/>
  <c r="S40" i="9" s="1"/>
  <c r="C40" i="9"/>
  <c r="M39" i="9"/>
  <c r="L39" i="9"/>
  <c r="K39" i="9"/>
  <c r="G39" i="9"/>
  <c r="F39" i="9"/>
  <c r="C39" i="9"/>
  <c r="M38" i="9"/>
  <c r="L38" i="9"/>
  <c r="K38" i="9"/>
  <c r="G38" i="9"/>
  <c r="D2279" i="23" s="1"/>
  <c r="F38" i="9"/>
  <c r="C38" i="9"/>
  <c r="M37" i="9"/>
  <c r="L37" i="9"/>
  <c r="U37" i="9" s="1"/>
  <c r="K37" i="9"/>
  <c r="H37" i="9"/>
  <c r="G37" i="9"/>
  <c r="D2278" i="23" s="1"/>
  <c r="C37" i="9"/>
  <c r="M36" i="9"/>
  <c r="L36" i="9"/>
  <c r="U36" i="9" s="1"/>
  <c r="K36" i="9"/>
  <c r="H36" i="9"/>
  <c r="C36" i="9"/>
  <c r="M35" i="9"/>
  <c r="H35" i="9" s="1"/>
  <c r="L35" i="9"/>
  <c r="K35" i="9"/>
  <c r="U35" i="9" s="1"/>
  <c r="C35" i="9"/>
  <c r="M34" i="9"/>
  <c r="L34" i="9"/>
  <c r="K34" i="9"/>
  <c r="G34" i="9"/>
  <c r="F34" i="9"/>
  <c r="C34" i="9"/>
  <c r="R33" i="9"/>
  <c r="M33" i="9"/>
  <c r="L33" i="9"/>
  <c r="K33" i="9"/>
  <c r="J33" i="9"/>
  <c r="G33" i="9"/>
  <c r="D2274" i="23" s="1"/>
  <c r="F33" i="9"/>
  <c r="C33" i="9"/>
  <c r="M32" i="9"/>
  <c r="H32" i="9" s="1"/>
  <c r="L32" i="9"/>
  <c r="K32" i="9"/>
  <c r="C32" i="9"/>
  <c r="M31" i="9"/>
  <c r="L31" i="9"/>
  <c r="K31" i="9"/>
  <c r="O31" i="9" s="1"/>
  <c r="H31" i="9"/>
  <c r="G31" i="9"/>
  <c r="D2272" i="23" s="1"/>
  <c r="C31" i="9"/>
  <c r="M30" i="9"/>
  <c r="H30" i="9" s="1"/>
  <c r="L30" i="9"/>
  <c r="K30" i="9"/>
  <c r="F30" i="9"/>
  <c r="C30" i="9"/>
  <c r="M29" i="9"/>
  <c r="H29" i="9" s="1"/>
  <c r="L29" i="9"/>
  <c r="K29" i="9"/>
  <c r="O29" i="9" s="1"/>
  <c r="G29" i="9"/>
  <c r="D2270" i="23" s="1"/>
  <c r="C29" i="9"/>
  <c r="M28" i="9"/>
  <c r="L28" i="9"/>
  <c r="K28" i="9"/>
  <c r="C28" i="9"/>
  <c r="M26" i="9"/>
  <c r="L26" i="9"/>
  <c r="K26" i="9"/>
  <c r="G26" i="9"/>
  <c r="D2267" i="23" s="1"/>
  <c r="C26" i="9"/>
  <c r="M25" i="9"/>
  <c r="H25" i="9" s="1"/>
  <c r="L25" i="9"/>
  <c r="K25" i="9"/>
  <c r="O25" i="9" s="1"/>
  <c r="C25" i="9"/>
  <c r="M24" i="9"/>
  <c r="L24" i="9"/>
  <c r="K24" i="9"/>
  <c r="S24" i="9" s="1"/>
  <c r="H24" i="9"/>
  <c r="G24" i="9"/>
  <c r="D2265" i="23" s="1"/>
  <c r="F24" i="9"/>
  <c r="C24" i="9"/>
  <c r="M22" i="9"/>
  <c r="L22" i="9"/>
  <c r="K22" i="9"/>
  <c r="O22" i="9" s="1"/>
  <c r="H22" i="9"/>
  <c r="C22" i="9"/>
  <c r="M21" i="9"/>
  <c r="L21" i="9"/>
  <c r="K21" i="9"/>
  <c r="O21" i="9" s="1"/>
  <c r="H21" i="9"/>
  <c r="G21" i="9"/>
  <c r="D2262" i="23" s="1"/>
  <c r="F21" i="9"/>
  <c r="C21" i="9"/>
  <c r="M20" i="9"/>
  <c r="H20" i="9" s="1"/>
  <c r="L20" i="9"/>
  <c r="K20" i="9"/>
  <c r="C20" i="9"/>
  <c r="M19" i="9"/>
  <c r="L19" i="9"/>
  <c r="K19" i="9"/>
  <c r="O19" i="9" s="1"/>
  <c r="H19" i="9"/>
  <c r="C19" i="9"/>
  <c r="M18" i="9"/>
  <c r="H18" i="9" s="1"/>
  <c r="L18" i="9"/>
  <c r="N18" i="9" s="1"/>
  <c r="E2306" i="23" s="1"/>
  <c r="K18" i="9"/>
  <c r="O18" i="9" s="1"/>
  <c r="G18" i="9"/>
  <c r="D2259" i="23" s="1"/>
  <c r="F18" i="9"/>
  <c r="C18" i="9"/>
  <c r="S17" i="9"/>
  <c r="M17" i="9"/>
  <c r="L17" i="9"/>
  <c r="K17" i="9"/>
  <c r="H17" i="9"/>
  <c r="G17" i="9"/>
  <c r="F17" i="9"/>
  <c r="J17" i="9" s="1"/>
  <c r="C17" i="9"/>
  <c r="S16" i="9"/>
  <c r="O16" i="9"/>
  <c r="M16" i="9"/>
  <c r="H16" i="9" s="1"/>
  <c r="L16" i="9"/>
  <c r="K16" i="9"/>
  <c r="F16" i="9" s="1"/>
  <c r="J16" i="9" s="1"/>
  <c r="C16" i="9"/>
  <c r="M15" i="9"/>
  <c r="H15" i="9" s="1"/>
  <c r="L15" i="9"/>
  <c r="N15" i="9" s="1"/>
  <c r="E2303" i="23" s="1"/>
  <c r="K15" i="9"/>
  <c r="G15" i="9"/>
  <c r="D2256" i="23" s="1"/>
  <c r="C15" i="9"/>
  <c r="M14" i="9"/>
  <c r="H14" i="9" s="1"/>
  <c r="L14" i="9"/>
  <c r="K14" i="9"/>
  <c r="O14" i="9" s="1"/>
  <c r="C14" i="9"/>
  <c r="M13" i="9"/>
  <c r="H13" i="9" s="1"/>
  <c r="I13" i="9" s="1"/>
  <c r="D2301" i="23" s="1"/>
  <c r="L13" i="9"/>
  <c r="K13" i="9"/>
  <c r="O13" i="9" s="1"/>
  <c r="G13" i="9"/>
  <c r="D2254" i="23" s="1"/>
  <c r="F13" i="9"/>
  <c r="C13" i="9"/>
  <c r="M12" i="9"/>
  <c r="H12" i="9" s="1"/>
  <c r="L12" i="9"/>
  <c r="K12" i="9"/>
  <c r="C12" i="9"/>
  <c r="M11" i="9"/>
  <c r="H11" i="9" s="1"/>
  <c r="L11" i="9"/>
  <c r="N11" i="9" s="1"/>
  <c r="E2299" i="23" s="1"/>
  <c r="K11" i="9"/>
  <c r="C11" i="9"/>
  <c r="M10" i="9"/>
  <c r="L10" i="9"/>
  <c r="K10" i="9"/>
  <c r="H10" i="9"/>
  <c r="I10" i="9" s="1"/>
  <c r="D2298" i="23" s="1"/>
  <c r="G10" i="9"/>
  <c r="D2251" i="23" s="1"/>
  <c r="C10" i="9"/>
  <c r="M9" i="9"/>
  <c r="H9" i="9" s="1"/>
  <c r="L9" i="9"/>
  <c r="K9" i="9"/>
  <c r="G9" i="9"/>
  <c r="D2250" i="23" s="1"/>
  <c r="F9" i="9"/>
  <c r="T9" i="9" s="1"/>
  <c r="C9" i="9"/>
  <c r="M8" i="9"/>
  <c r="H8" i="9" s="1"/>
  <c r="L8" i="9"/>
  <c r="K8" i="9"/>
  <c r="F8" i="9" s="1"/>
  <c r="R8" i="9" s="1"/>
  <c r="J8" i="9"/>
  <c r="C8" i="9"/>
  <c r="M7" i="9"/>
  <c r="L7" i="9"/>
  <c r="K7" i="9"/>
  <c r="H7" i="9"/>
  <c r="G7" i="9"/>
  <c r="C7" i="9"/>
  <c r="O6" i="9"/>
  <c r="M6" i="9"/>
  <c r="H6" i="9" s="1"/>
  <c r="L6" i="9"/>
  <c r="K6" i="9"/>
  <c r="C6" i="9"/>
  <c r="S5" i="9"/>
  <c r="O5" i="9"/>
  <c r="M5" i="9"/>
  <c r="L5" i="9"/>
  <c r="K5" i="9"/>
  <c r="H5" i="9"/>
  <c r="G5" i="9"/>
  <c r="D2246" i="23" s="1"/>
  <c r="F5" i="9"/>
  <c r="C5" i="9"/>
  <c r="M4" i="9"/>
  <c r="H4" i="9" s="1"/>
  <c r="L4" i="9"/>
  <c r="K4" i="9"/>
  <c r="C4" i="9"/>
  <c r="P1" i="9"/>
  <c r="B1" i="9"/>
  <c r="M50" i="12"/>
  <c r="L50" i="12"/>
  <c r="K50" i="12"/>
  <c r="H50" i="12"/>
  <c r="G50" i="12"/>
  <c r="C50" i="12"/>
  <c r="U49" i="12"/>
  <c r="T49" i="12"/>
  <c r="S49" i="12"/>
  <c r="R49" i="12"/>
  <c r="C49" i="12"/>
  <c r="M47" i="12"/>
  <c r="H47" i="12" s="1"/>
  <c r="L47" i="12"/>
  <c r="K47" i="12"/>
  <c r="C47" i="12"/>
  <c r="M46" i="12"/>
  <c r="H46" i="12" s="1"/>
  <c r="L46" i="12"/>
  <c r="G46" i="12" s="1"/>
  <c r="K46" i="12"/>
  <c r="S46" i="12" s="1"/>
  <c r="F46" i="12"/>
  <c r="C46" i="12"/>
  <c r="M45" i="12"/>
  <c r="L45" i="12"/>
  <c r="K45" i="12"/>
  <c r="S45" i="12" s="1"/>
  <c r="H45" i="12"/>
  <c r="F45" i="12"/>
  <c r="J45" i="12" s="1"/>
  <c r="C45" i="12"/>
  <c r="M43" i="12"/>
  <c r="H43" i="12" s="1"/>
  <c r="L43" i="12"/>
  <c r="K43" i="12"/>
  <c r="F43" i="12" s="1"/>
  <c r="G43" i="12"/>
  <c r="C43" i="12"/>
  <c r="M42" i="12"/>
  <c r="L42" i="12"/>
  <c r="K42" i="12"/>
  <c r="H42" i="12"/>
  <c r="G42" i="12"/>
  <c r="D2565" i="23" s="1"/>
  <c r="C42" i="12"/>
  <c r="M41" i="12"/>
  <c r="H41" i="12" s="1"/>
  <c r="L41" i="12"/>
  <c r="K41" i="12"/>
  <c r="G41" i="12"/>
  <c r="F41" i="12"/>
  <c r="C41" i="12"/>
  <c r="O40" i="12"/>
  <c r="M40" i="12"/>
  <c r="H40" i="12" s="1"/>
  <c r="L40" i="12"/>
  <c r="N40" i="12" s="1"/>
  <c r="E2610" i="23" s="1"/>
  <c r="K40" i="12"/>
  <c r="S40" i="12" s="1"/>
  <c r="C40" i="12"/>
  <c r="M39" i="12"/>
  <c r="L39" i="12"/>
  <c r="K39" i="12"/>
  <c r="H39" i="12"/>
  <c r="G39" i="12"/>
  <c r="D2562" i="23" s="1"/>
  <c r="F39" i="12"/>
  <c r="J39" i="12" s="1"/>
  <c r="C39" i="12"/>
  <c r="O38" i="12"/>
  <c r="M38" i="12"/>
  <c r="L38" i="12"/>
  <c r="K38" i="12"/>
  <c r="H38" i="12"/>
  <c r="C38" i="12"/>
  <c r="M37" i="12"/>
  <c r="H37" i="12" s="1"/>
  <c r="L37" i="12"/>
  <c r="K37" i="12"/>
  <c r="O37" i="12" s="1"/>
  <c r="F37" i="12"/>
  <c r="C37" i="12"/>
  <c r="M36" i="12"/>
  <c r="H36" i="12" s="1"/>
  <c r="L36" i="12"/>
  <c r="K36" i="12"/>
  <c r="S36" i="12" s="1"/>
  <c r="G36" i="12"/>
  <c r="D2559" i="23" s="1"/>
  <c r="C36" i="12"/>
  <c r="M35" i="12"/>
  <c r="L35" i="12"/>
  <c r="N35" i="12" s="1"/>
  <c r="E2605" i="23" s="1"/>
  <c r="K35" i="12"/>
  <c r="O35" i="12" s="1"/>
  <c r="H35" i="12"/>
  <c r="C35" i="12"/>
  <c r="M34" i="12"/>
  <c r="L34" i="12"/>
  <c r="K34" i="12"/>
  <c r="S34" i="12" s="1"/>
  <c r="H34" i="12"/>
  <c r="F34" i="12"/>
  <c r="C34" i="12"/>
  <c r="M33" i="12"/>
  <c r="H33" i="12" s="1"/>
  <c r="L33" i="12"/>
  <c r="G33" i="12" s="1"/>
  <c r="K33" i="12"/>
  <c r="F33" i="12"/>
  <c r="C33" i="12"/>
  <c r="M32" i="12"/>
  <c r="L32" i="12"/>
  <c r="K32" i="12"/>
  <c r="C32" i="12"/>
  <c r="M31" i="12"/>
  <c r="L31" i="12"/>
  <c r="K31" i="12"/>
  <c r="H31" i="12"/>
  <c r="C31" i="12"/>
  <c r="M30" i="12"/>
  <c r="L30" i="12"/>
  <c r="K30" i="12"/>
  <c r="H30" i="12"/>
  <c r="F30" i="12"/>
  <c r="C30" i="12"/>
  <c r="M29" i="12"/>
  <c r="H29" i="12" s="1"/>
  <c r="L29" i="12"/>
  <c r="N29" i="12" s="1"/>
  <c r="E2599" i="23" s="1"/>
  <c r="K29" i="12"/>
  <c r="O29" i="12" s="1"/>
  <c r="F29" i="12"/>
  <c r="C29" i="12"/>
  <c r="M28" i="12"/>
  <c r="H28" i="12" s="1"/>
  <c r="L28" i="12"/>
  <c r="G28" i="12" s="1"/>
  <c r="K28" i="12"/>
  <c r="C28" i="12"/>
  <c r="M26" i="12"/>
  <c r="H26" i="12" s="1"/>
  <c r="L26" i="12"/>
  <c r="K26" i="12"/>
  <c r="F26" i="12"/>
  <c r="C26" i="12"/>
  <c r="O25" i="12"/>
  <c r="M25" i="12"/>
  <c r="H25" i="12" s="1"/>
  <c r="L25" i="12"/>
  <c r="K25" i="12"/>
  <c r="S25" i="12" s="1"/>
  <c r="G25" i="12"/>
  <c r="C25" i="12"/>
  <c r="M24" i="12"/>
  <c r="L24" i="12"/>
  <c r="K24" i="12"/>
  <c r="S24" i="12" s="1"/>
  <c r="F24" i="12"/>
  <c r="J24" i="12" s="1"/>
  <c r="C24" i="12"/>
  <c r="M22" i="12"/>
  <c r="L22" i="12"/>
  <c r="K22" i="12"/>
  <c r="C22" i="12"/>
  <c r="M21" i="12"/>
  <c r="L21" i="12"/>
  <c r="K21" i="12"/>
  <c r="G21" i="12"/>
  <c r="D2544" i="23" s="1"/>
  <c r="C21" i="12"/>
  <c r="M20" i="12"/>
  <c r="L20" i="12"/>
  <c r="K20" i="12"/>
  <c r="H20" i="12"/>
  <c r="F20" i="12"/>
  <c r="C20" i="12"/>
  <c r="O19" i="12"/>
  <c r="M19" i="12"/>
  <c r="H19" i="12" s="1"/>
  <c r="L19" i="12"/>
  <c r="K19" i="12"/>
  <c r="S19" i="12" s="1"/>
  <c r="F19" i="12"/>
  <c r="R19" i="12" s="1"/>
  <c r="C19" i="12"/>
  <c r="M18" i="12"/>
  <c r="L18" i="12"/>
  <c r="N18" i="12" s="1"/>
  <c r="E2588" i="23" s="1"/>
  <c r="K18" i="12"/>
  <c r="H18" i="12"/>
  <c r="C18" i="12"/>
  <c r="M17" i="12"/>
  <c r="H17" i="12" s="1"/>
  <c r="L17" i="12"/>
  <c r="K17" i="12"/>
  <c r="F17" i="12"/>
  <c r="R17" i="12" s="1"/>
  <c r="C17" i="12"/>
  <c r="M16" i="12"/>
  <c r="L16" i="12"/>
  <c r="K16" i="12"/>
  <c r="F16" i="12" s="1"/>
  <c r="H16" i="12"/>
  <c r="C16" i="12"/>
  <c r="M15" i="12"/>
  <c r="H15" i="12" s="1"/>
  <c r="L15" i="12"/>
  <c r="K15" i="12"/>
  <c r="G15" i="12"/>
  <c r="F15" i="12"/>
  <c r="J15" i="12" s="1"/>
  <c r="C15" i="12"/>
  <c r="M14" i="12"/>
  <c r="L14" i="12"/>
  <c r="K14" i="12"/>
  <c r="G14" i="12"/>
  <c r="C14" i="12"/>
  <c r="M13" i="12"/>
  <c r="L13" i="12"/>
  <c r="K13" i="12"/>
  <c r="S13" i="12" s="1"/>
  <c r="H13" i="12"/>
  <c r="C13" i="12"/>
  <c r="M12" i="12"/>
  <c r="L12" i="12"/>
  <c r="K12" i="12"/>
  <c r="H12" i="12"/>
  <c r="G12" i="12"/>
  <c r="D2535" i="23" s="1"/>
  <c r="F12" i="12"/>
  <c r="J12" i="12" s="1"/>
  <c r="C12" i="12"/>
  <c r="M11" i="12"/>
  <c r="H11" i="12" s="1"/>
  <c r="L11" i="12"/>
  <c r="K11" i="12"/>
  <c r="F11" i="12"/>
  <c r="D363" i="23" s="1"/>
  <c r="C11" i="12"/>
  <c r="O10" i="12"/>
  <c r="M10" i="12"/>
  <c r="H10" i="12" s="1"/>
  <c r="L10" i="12"/>
  <c r="K10" i="12"/>
  <c r="G10" i="12"/>
  <c r="D2533" i="23" s="1"/>
  <c r="C10" i="12"/>
  <c r="M9" i="12"/>
  <c r="L9" i="12"/>
  <c r="K9" i="12"/>
  <c r="S9" i="12" s="1"/>
  <c r="H9" i="12"/>
  <c r="G9" i="12"/>
  <c r="F9" i="12"/>
  <c r="J9" i="12" s="1"/>
  <c r="C9" i="12"/>
  <c r="M8" i="12"/>
  <c r="L8" i="12"/>
  <c r="K8" i="12"/>
  <c r="S8" i="12" s="1"/>
  <c r="H8" i="12"/>
  <c r="C8" i="12"/>
  <c r="S7" i="12"/>
  <c r="M7" i="12"/>
  <c r="H7" i="12" s="1"/>
  <c r="L7" i="12"/>
  <c r="G7" i="12" s="1"/>
  <c r="K7" i="12"/>
  <c r="O7" i="12" s="1"/>
  <c r="F7" i="12"/>
  <c r="J7" i="12" s="1"/>
  <c r="C7" i="12"/>
  <c r="M6" i="12"/>
  <c r="L6" i="12"/>
  <c r="K6" i="12"/>
  <c r="H6" i="12"/>
  <c r="I6" i="12" s="1"/>
  <c r="D2576" i="23" s="1"/>
  <c r="G6" i="12"/>
  <c r="D2529" i="23" s="1"/>
  <c r="C6" i="12"/>
  <c r="M5" i="12"/>
  <c r="L5" i="12"/>
  <c r="K5" i="12"/>
  <c r="S5" i="12" s="1"/>
  <c r="C5" i="12"/>
  <c r="M4" i="12"/>
  <c r="L4" i="12"/>
  <c r="K4" i="12"/>
  <c r="H4" i="12"/>
  <c r="C4" i="12"/>
  <c r="P1" i="12"/>
  <c r="B1" i="12"/>
  <c r="M50" i="10"/>
  <c r="H50" i="10" s="1"/>
  <c r="L50" i="10"/>
  <c r="K50" i="10"/>
  <c r="G50" i="10"/>
  <c r="D2384" i="23" s="1"/>
  <c r="C50" i="10"/>
  <c r="N1307" i="19" s="1"/>
  <c r="U49" i="10"/>
  <c r="T49" i="10"/>
  <c r="S49" i="10"/>
  <c r="R49" i="10"/>
  <c r="C49" i="10"/>
  <c r="O47" i="10"/>
  <c r="M47" i="10"/>
  <c r="L47" i="10"/>
  <c r="K47" i="10"/>
  <c r="S47" i="10" s="1"/>
  <c r="H47" i="10"/>
  <c r="F47" i="10"/>
  <c r="C47" i="10"/>
  <c r="M46" i="10"/>
  <c r="H46" i="10" s="1"/>
  <c r="L46" i="10"/>
  <c r="K46" i="10"/>
  <c r="C46" i="10"/>
  <c r="M45" i="10"/>
  <c r="H45" i="10" s="1"/>
  <c r="L45" i="10"/>
  <c r="K45" i="10"/>
  <c r="O45" i="10" s="1"/>
  <c r="C45" i="10"/>
  <c r="M43" i="10"/>
  <c r="H43" i="10" s="1"/>
  <c r="L43" i="10"/>
  <c r="K43" i="10"/>
  <c r="G43" i="10"/>
  <c r="C43" i="10"/>
  <c r="M42" i="10"/>
  <c r="L42" i="10"/>
  <c r="G42" i="10" s="1"/>
  <c r="D2377" i="23" s="1"/>
  <c r="K42" i="10"/>
  <c r="H42" i="10"/>
  <c r="F42" i="10"/>
  <c r="C42" i="10"/>
  <c r="M41" i="10"/>
  <c r="H41" i="10" s="1"/>
  <c r="L41" i="10"/>
  <c r="U41" i="10" s="1"/>
  <c r="K41" i="10"/>
  <c r="F41" i="10"/>
  <c r="C41" i="10"/>
  <c r="M40" i="10"/>
  <c r="L40" i="10"/>
  <c r="K40" i="10"/>
  <c r="S40" i="10" s="1"/>
  <c r="H40" i="10"/>
  <c r="G40" i="10"/>
  <c r="F40" i="10"/>
  <c r="C40" i="10"/>
  <c r="M39" i="10"/>
  <c r="H39" i="10" s="1"/>
  <c r="L39" i="10"/>
  <c r="K39" i="10"/>
  <c r="C39" i="10"/>
  <c r="M38" i="10"/>
  <c r="L38" i="10"/>
  <c r="G38" i="10" s="1"/>
  <c r="K38" i="10"/>
  <c r="F38" i="10"/>
  <c r="C38" i="10"/>
  <c r="M37" i="10"/>
  <c r="H37" i="10" s="1"/>
  <c r="L37" i="10"/>
  <c r="K37" i="10"/>
  <c r="C37" i="10"/>
  <c r="M36" i="10"/>
  <c r="L36" i="10"/>
  <c r="K36" i="10"/>
  <c r="H36" i="10"/>
  <c r="G36" i="10"/>
  <c r="F36" i="10"/>
  <c r="C36" i="10"/>
  <c r="M35" i="10"/>
  <c r="H35" i="10" s="1"/>
  <c r="L35" i="10"/>
  <c r="K35" i="10"/>
  <c r="S35" i="10" s="1"/>
  <c r="C35" i="10"/>
  <c r="O34" i="10"/>
  <c r="M34" i="10"/>
  <c r="L34" i="10"/>
  <c r="U34" i="10" s="1"/>
  <c r="K34" i="10"/>
  <c r="H34" i="10"/>
  <c r="G34" i="10"/>
  <c r="C34" i="10"/>
  <c r="M33" i="10"/>
  <c r="N33" i="10" s="1"/>
  <c r="E2415" i="23" s="1"/>
  <c r="L33" i="10"/>
  <c r="K33" i="10"/>
  <c r="H33" i="10"/>
  <c r="G33" i="10"/>
  <c r="D2368" i="23" s="1"/>
  <c r="C33" i="10"/>
  <c r="M32" i="10"/>
  <c r="N32" i="10" s="1"/>
  <c r="E2414" i="23" s="1"/>
  <c r="L32" i="10"/>
  <c r="G32" i="10" s="1"/>
  <c r="K32" i="10"/>
  <c r="H32" i="10"/>
  <c r="F32" i="10"/>
  <c r="T32" i="10" s="1"/>
  <c r="C32" i="10"/>
  <c r="M31" i="10"/>
  <c r="H31" i="10" s="1"/>
  <c r="L31" i="10"/>
  <c r="K31" i="10"/>
  <c r="G31" i="10"/>
  <c r="D2366" i="23" s="1"/>
  <c r="C31" i="10"/>
  <c r="M30" i="10"/>
  <c r="L30" i="10"/>
  <c r="K30" i="10"/>
  <c r="H30" i="10"/>
  <c r="G30" i="10"/>
  <c r="D2365" i="23" s="1"/>
  <c r="C30" i="10"/>
  <c r="M29" i="10"/>
  <c r="H29" i="10" s="1"/>
  <c r="L29" i="10"/>
  <c r="K29" i="10"/>
  <c r="F29" i="10"/>
  <c r="C29" i="10"/>
  <c r="M28" i="10"/>
  <c r="L28" i="10"/>
  <c r="N28" i="10" s="1"/>
  <c r="K28" i="10"/>
  <c r="H28" i="10"/>
  <c r="F28" i="10"/>
  <c r="R28" i="10" s="1"/>
  <c r="C28" i="10"/>
  <c r="M26" i="10"/>
  <c r="H26" i="10" s="1"/>
  <c r="L26" i="10"/>
  <c r="N26" i="10" s="1"/>
  <c r="E2408" i="23" s="1"/>
  <c r="K26" i="10"/>
  <c r="C26" i="10"/>
  <c r="M25" i="10"/>
  <c r="L25" i="10"/>
  <c r="K25" i="10"/>
  <c r="S25" i="10" s="1"/>
  <c r="H25" i="10"/>
  <c r="G25" i="10"/>
  <c r="F25" i="10"/>
  <c r="R25" i="10" s="1"/>
  <c r="C25" i="10"/>
  <c r="M24" i="10"/>
  <c r="L24" i="10"/>
  <c r="K24" i="10"/>
  <c r="G24" i="10"/>
  <c r="C24" i="10"/>
  <c r="M22" i="10"/>
  <c r="L22" i="10"/>
  <c r="K22" i="10"/>
  <c r="S22" i="10" s="1"/>
  <c r="H22" i="10"/>
  <c r="F22" i="10"/>
  <c r="C22" i="10"/>
  <c r="M21" i="10"/>
  <c r="H21" i="10" s="1"/>
  <c r="L21" i="10"/>
  <c r="K21" i="10"/>
  <c r="G21" i="10"/>
  <c r="C21" i="10"/>
  <c r="U20" i="10"/>
  <c r="O20" i="10"/>
  <c r="M20" i="10"/>
  <c r="L20" i="10"/>
  <c r="K20" i="10"/>
  <c r="S20" i="10" s="1"/>
  <c r="C20" i="10"/>
  <c r="M19" i="10"/>
  <c r="H19" i="10" s="1"/>
  <c r="L19" i="10"/>
  <c r="K19" i="10"/>
  <c r="S19" i="10" s="1"/>
  <c r="G19" i="10"/>
  <c r="D2354" i="23" s="1"/>
  <c r="F19" i="10"/>
  <c r="J19" i="10" s="1"/>
  <c r="C19" i="10"/>
  <c r="M18" i="10"/>
  <c r="L18" i="10"/>
  <c r="K18" i="10"/>
  <c r="S18" i="10" s="1"/>
  <c r="H18" i="10"/>
  <c r="G18" i="10"/>
  <c r="D2353" i="23" s="1"/>
  <c r="F18" i="10"/>
  <c r="R18" i="10" s="1"/>
  <c r="C18" i="10"/>
  <c r="M17" i="10"/>
  <c r="L17" i="10"/>
  <c r="K17" i="10"/>
  <c r="C17" i="10"/>
  <c r="M16" i="10"/>
  <c r="L16" i="10"/>
  <c r="G16" i="10" s="1"/>
  <c r="D2351" i="23" s="1"/>
  <c r="K16" i="10"/>
  <c r="S16" i="10" s="1"/>
  <c r="F16" i="10"/>
  <c r="C16" i="10"/>
  <c r="M15" i="10"/>
  <c r="H15" i="10" s="1"/>
  <c r="L15" i="10"/>
  <c r="K15" i="10"/>
  <c r="S15" i="10" s="1"/>
  <c r="G15" i="10"/>
  <c r="D2350" i="23" s="1"/>
  <c r="F15" i="10"/>
  <c r="C15" i="10"/>
  <c r="M14" i="10"/>
  <c r="L14" i="10"/>
  <c r="K14" i="10"/>
  <c r="O14" i="10" s="1"/>
  <c r="H14" i="10"/>
  <c r="F14" i="10"/>
  <c r="R14" i="10" s="1"/>
  <c r="C14" i="10"/>
  <c r="M13" i="10"/>
  <c r="H13" i="10" s="1"/>
  <c r="L13" i="10"/>
  <c r="K13" i="10"/>
  <c r="O13" i="10" s="1"/>
  <c r="C13" i="10"/>
  <c r="M12" i="10"/>
  <c r="L12" i="10"/>
  <c r="K12" i="10"/>
  <c r="H12" i="10"/>
  <c r="G12" i="10"/>
  <c r="F12" i="10"/>
  <c r="C12" i="10"/>
  <c r="M11" i="10"/>
  <c r="H11" i="10" s="1"/>
  <c r="L11" i="10"/>
  <c r="K11" i="10"/>
  <c r="C11" i="10"/>
  <c r="M10" i="10"/>
  <c r="L10" i="10"/>
  <c r="K10" i="10"/>
  <c r="S10" i="10" s="1"/>
  <c r="H10" i="10"/>
  <c r="G10" i="10"/>
  <c r="D2345" i="23" s="1"/>
  <c r="F10" i="10"/>
  <c r="C10" i="10"/>
  <c r="M9" i="10"/>
  <c r="H9" i="10" s="1"/>
  <c r="L9" i="10"/>
  <c r="K9" i="10"/>
  <c r="U9" i="10" s="1"/>
  <c r="G9" i="10"/>
  <c r="D2344" i="23" s="1"/>
  <c r="C9" i="10"/>
  <c r="M8" i="10"/>
  <c r="H8" i="10" s="1"/>
  <c r="L8" i="10"/>
  <c r="K8" i="10"/>
  <c r="O8" i="10" s="1"/>
  <c r="C8" i="10"/>
  <c r="M7" i="10"/>
  <c r="H7" i="10" s="1"/>
  <c r="L7" i="10"/>
  <c r="N7" i="10" s="1"/>
  <c r="E2389" i="23" s="1"/>
  <c r="K7" i="10"/>
  <c r="S7" i="10" s="1"/>
  <c r="G7" i="10"/>
  <c r="F7" i="10"/>
  <c r="C7" i="10"/>
  <c r="M6" i="10"/>
  <c r="L6" i="10"/>
  <c r="K6" i="10"/>
  <c r="S6" i="10" s="1"/>
  <c r="H6" i="10"/>
  <c r="F6" i="10"/>
  <c r="C6" i="10"/>
  <c r="M5" i="10"/>
  <c r="H5" i="10" s="1"/>
  <c r="L5" i="10"/>
  <c r="K5" i="10"/>
  <c r="C5" i="10"/>
  <c r="M4" i="10"/>
  <c r="L4" i="10"/>
  <c r="K4" i="10"/>
  <c r="C4" i="10"/>
  <c r="P1" i="10"/>
  <c r="B1" i="10"/>
  <c r="M50" i="7"/>
  <c r="H50" i="7" s="1"/>
  <c r="L50" i="7"/>
  <c r="N50" i="7" s="1"/>
  <c r="E2149" i="23" s="1"/>
  <c r="K50" i="7"/>
  <c r="F50" i="7" s="1"/>
  <c r="R50" i="7" s="1"/>
  <c r="C50" i="7"/>
  <c r="N816" i="19" s="1"/>
  <c r="U49" i="7"/>
  <c r="T49" i="7"/>
  <c r="S49" i="7"/>
  <c r="R49" i="7"/>
  <c r="C49" i="7"/>
  <c r="M47" i="7"/>
  <c r="H47" i="7" s="1"/>
  <c r="L47" i="7"/>
  <c r="K47" i="7"/>
  <c r="U47" i="7" s="1"/>
  <c r="F47" i="7"/>
  <c r="C47" i="7"/>
  <c r="M46" i="7"/>
  <c r="L46" i="7"/>
  <c r="K46" i="7"/>
  <c r="H46" i="7"/>
  <c r="G46" i="7"/>
  <c r="C46" i="7"/>
  <c r="M45" i="7"/>
  <c r="L45" i="7"/>
  <c r="K45" i="7"/>
  <c r="S45" i="7" s="1"/>
  <c r="F45" i="7"/>
  <c r="C45" i="7"/>
  <c r="M43" i="7"/>
  <c r="L43" i="7"/>
  <c r="C858" i="19" s="1"/>
  <c r="H858" i="19" s="1"/>
  <c r="K43" i="7"/>
  <c r="H43" i="7"/>
  <c r="G43" i="7"/>
  <c r="D2096" i="23" s="1"/>
  <c r="C43" i="7"/>
  <c r="U42" i="7"/>
  <c r="M42" i="7"/>
  <c r="L42" i="7"/>
  <c r="K42" i="7"/>
  <c r="C42" i="7"/>
  <c r="M41" i="7"/>
  <c r="H41" i="7" s="1"/>
  <c r="L41" i="7"/>
  <c r="K41" i="7"/>
  <c r="C41" i="7"/>
  <c r="M40" i="7"/>
  <c r="L40" i="7"/>
  <c r="K40" i="7"/>
  <c r="O40" i="7" s="1"/>
  <c r="H40" i="7"/>
  <c r="G40" i="7"/>
  <c r="D2093" i="23" s="1"/>
  <c r="C40" i="7"/>
  <c r="M39" i="7"/>
  <c r="L39" i="7"/>
  <c r="K39" i="7"/>
  <c r="H39" i="7"/>
  <c r="G39" i="7"/>
  <c r="F39" i="7"/>
  <c r="C39" i="7"/>
  <c r="M38" i="7"/>
  <c r="H38" i="7" s="1"/>
  <c r="L38" i="7"/>
  <c r="K38" i="7"/>
  <c r="F38" i="7"/>
  <c r="R38" i="7" s="1"/>
  <c r="C38" i="7"/>
  <c r="M37" i="7"/>
  <c r="L37" i="7"/>
  <c r="K37" i="7"/>
  <c r="H37" i="7"/>
  <c r="F37" i="7"/>
  <c r="C37" i="7"/>
  <c r="M36" i="7"/>
  <c r="L36" i="7"/>
  <c r="K36" i="7"/>
  <c r="O36" i="7" s="1"/>
  <c r="H36" i="7"/>
  <c r="F36" i="7"/>
  <c r="J36" i="7" s="1"/>
  <c r="C36" i="7"/>
  <c r="M35" i="7"/>
  <c r="L35" i="7"/>
  <c r="K35" i="7"/>
  <c r="F35" i="7" s="1"/>
  <c r="H35" i="7"/>
  <c r="G35" i="7"/>
  <c r="D2088" i="23" s="1"/>
  <c r="C35" i="7"/>
  <c r="M34" i="7"/>
  <c r="H34" i="7" s="1"/>
  <c r="L34" i="7"/>
  <c r="K34" i="7"/>
  <c r="O34" i="7" s="1"/>
  <c r="C34" i="7"/>
  <c r="M33" i="7"/>
  <c r="L33" i="7"/>
  <c r="K33" i="7"/>
  <c r="H33" i="7"/>
  <c r="G33" i="7"/>
  <c r="F33" i="7"/>
  <c r="C33" i="7"/>
  <c r="M32" i="7"/>
  <c r="H32" i="7" s="1"/>
  <c r="L32" i="7"/>
  <c r="K32" i="7"/>
  <c r="C32" i="7"/>
  <c r="M31" i="7"/>
  <c r="L31" i="7"/>
  <c r="U31" i="7" s="1"/>
  <c r="K31" i="7"/>
  <c r="H31" i="7"/>
  <c r="G31" i="7"/>
  <c r="D2084" i="23" s="1"/>
  <c r="F31" i="7"/>
  <c r="C31" i="7"/>
  <c r="M30" i="7"/>
  <c r="H30" i="7" s="1"/>
  <c r="L30" i="7"/>
  <c r="K30" i="7"/>
  <c r="C30" i="7"/>
  <c r="O29" i="7"/>
  <c r="M29" i="7"/>
  <c r="H29" i="7" s="1"/>
  <c r="L29" i="7"/>
  <c r="K29" i="7"/>
  <c r="G29" i="7"/>
  <c r="C29" i="7"/>
  <c r="M28" i="7"/>
  <c r="L28" i="7"/>
  <c r="K28" i="7"/>
  <c r="F28" i="7" s="1"/>
  <c r="G28" i="7"/>
  <c r="C28" i="7"/>
  <c r="M26" i="7"/>
  <c r="H26" i="7" s="1"/>
  <c r="L26" i="7"/>
  <c r="K26" i="7"/>
  <c r="U26" i="7" s="1"/>
  <c r="C26" i="7"/>
  <c r="M25" i="7"/>
  <c r="H25" i="7" s="1"/>
  <c r="L25" i="7"/>
  <c r="K25" i="7"/>
  <c r="O25" i="7" s="1"/>
  <c r="I25" i="7"/>
  <c r="D2125" i="23" s="1"/>
  <c r="G25" i="7"/>
  <c r="D2078" i="23" s="1"/>
  <c r="F25" i="7"/>
  <c r="C25" i="7"/>
  <c r="M24" i="7"/>
  <c r="L24" i="7"/>
  <c r="K24" i="7"/>
  <c r="H24" i="7"/>
  <c r="G24" i="7"/>
  <c r="F24" i="7"/>
  <c r="R24" i="7" s="1"/>
  <c r="C24" i="7"/>
  <c r="M22" i="7"/>
  <c r="L22" i="7"/>
  <c r="K22" i="7"/>
  <c r="H22" i="7"/>
  <c r="G22" i="7"/>
  <c r="D2075" i="23" s="1"/>
  <c r="C22" i="7"/>
  <c r="M21" i="7"/>
  <c r="L21" i="7"/>
  <c r="N21" i="7" s="1"/>
  <c r="E2121" i="23" s="1"/>
  <c r="K21" i="7"/>
  <c r="H21" i="7"/>
  <c r="G21" i="7"/>
  <c r="D2074" i="23" s="1"/>
  <c r="C21" i="7"/>
  <c r="M20" i="7"/>
  <c r="H20" i="7" s="1"/>
  <c r="L20" i="7"/>
  <c r="K20" i="7"/>
  <c r="S20" i="7" s="1"/>
  <c r="F20" i="7"/>
  <c r="R20" i="7" s="1"/>
  <c r="C20" i="7"/>
  <c r="M19" i="7"/>
  <c r="L19" i="7"/>
  <c r="K19" i="7"/>
  <c r="H19" i="7"/>
  <c r="G19" i="7"/>
  <c r="D2072" i="23" s="1"/>
  <c r="F19" i="7"/>
  <c r="C19" i="7"/>
  <c r="M18" i="7"/>
  <c r="H18" i="7" s="1"/>
  <c r="L18" i="7"/>
  <c r="K18" i="7"/>
  <c r="O18" i="7" s="1"/>
  <c r="C18" i="7"/>
  <c r="M17" i="7"/>
  <c r="L17" i="7"/>
  <c r="C831" i="19" s="1"/>
  <c r="H831" i="19" s="1"/>
  <c r="K17" i="7"/>
  <c r="S17" i="7" s="1"/>
  <c r="H17" i="7"/>
  <c r="G17" i="7"/>
  <c r="D2070" i="23" s="1"/>
  <c r="F17" i="7"/>
  <c r="C17" i="7"/>
  <c r="M16" i="7"/>
  <c r="H16" i="7" s="1"/>
  <c r="L16" i="7"/>
  <c r="K16" i="7"/>
  <c r="C16" i="7"/>
  <c r="M15" i="7"/>
  <c r="H15" i="7" s="1"/>
  <c r="L15" i="7"/>
  <c r="K15" i="7"/>
  <c r="F15" i="7"/>
  <c r="R15" i="7" s="1"/>
  <c r="C15" i="7"/>
  <c r="M14" i="7"/>
  <c r="L14" i="7"/>
  <c r="K14" i="7"/>
  <c r="H14" i="7"/>
  <c r="F14" i="7"/>
  <c r="C14" i="7"/>
  <c r="M13" i="7"/>
  <c r="L13" i="7"/>
  <c r="K13" i="7"/>
  <c r="H13" i="7"/>
  <c r="G13" i="7"/>
  <c r="C13" i="7"/>
  <c r="M12" i="7"/>
  <c r="L12" i="7"/>
  <c r="K12" i="7"/>
  <c r="O12" i="7" s="1"/>
  <c r="F12" i="7"/>
  <c r="R12" i="7" s="1"/>
  <c r="C12" i="7"/>
  <c r="M11" i="7"/>
  <c r="H11" i="7" s="1"/>
  <c r="L11" i="7"/>
  <c r="N11" i="7" s="1"/>
  <c r="E2111" i="23" s="1"/>
  <c r="K11" i="7"/>
  <c r="C11" i="7"/>
  <c r="M10" i="7"/>
  <c r="L10" i="7"/>
  <c r="K10" i="7"/>
  <c r="H10" i="7"/>
  <c r="G10" i="7"/>
  <c r="F10" i="7"/>
  <c r="J10" i="7" s="1"/>
  <c r="C10" i="7"/>
  <c r="M9" i="7"/>
  <c r="L9" i="7"/>
  <c r="K9" i="7"/>
  <c r="F9" i="7" s="1"/>
  <c r="H9" i="7"/>
  <c r="G9" i="7"/>
  <c r="C9" i="7"/>
  <c r="M8" i="7"/>
  <c r="H8" i="7" s="1"/>
  <c r="L8" i="7"/>
  <c r="K8" i="7"/>
  <c r="F8" i="7" s="1"/>
  <c r="C8" i="7"/>
  <c r="M7" i="7"/>
  <c r="L7" i="7"/>
  <c r="K7" i="7"/>
  <c r="H7" i="7"/>
  <c r="C7" i="7"/>
  <c r="M6" i="7"/>
  <c r="H6" i="7" s="1"/>
  <c r="L6" i="7"/>
  <c r="K6" i="7"/>
  <c r="G6" i="7"/>
  <c r="C6" i="7"/>
  <c r="M5" i="7"/>
  <c r="L5" i="7"/>
  <c r="K5" i="7"/>
  <c r="S5" i="7" s="1"/>
  <c r="H5" i="7"/>
  <c r="G5" i="7"/>
  <c r="F5" i="7"/>
  <c r="C5" i="7"/>
  <c r="M4" i="7"/>
  <c r="H4" i="7" s="1"/>
  <c r="L4" i="7"/>
  <c r="K4" i="7"/>
  <c r="F4" i="7"/>
  <c r="C4" i="7"/>
  <c r="P1" i="7"/>
  <c r="B1" i="7"/>
  <c r="M50" i="8"/>
  <c r="L50" i="8"/>
  <c r="K50" i="8"/>
  <c r="H50" i="8"/>
  <c r="G50" i="8"/>
  <c r="D2196" i="23" s="1"/>
  <c r="C50" i="8"/>
  <c r="U49" i="8"/>
  <c r="T49" i="8"/>
  <c r="S49" i="8"/>
  <c r="R49" i="8"/>
  <c r="C49" i="8"/>
  <c r="M47" i="8"/>
  <c r="H47" i="8" s="1"/>
  <c r="L47" i="8"/>
  <c r="N47" i="8" s="1"/>
  <c r="E2241" i="23" s="1"/>
  <c r="K47" i="8"/>
  <c r="C47" i="8"/>
  <c r="M46" i="8"/>
  <c r="L46" i="8"/>
  <c r="K46" i="8"/>
  <c r="H46" i="8"/>
  <c r="G46" i="8"/>
  <c r="C46" i="8"/>
  <c r="M45" i="8"/>
  <c r="H45" i="8" s="1"/>
  <c r="L45" i="8"/>
  <c r="K45" i="8"/>
  <c r="G45" i="8"/>
  <c r="D2192" i="23" s="1"/>
  <c r="F45" i="8"/>
  <c r="C45" i="8"/>
  <c r="M43" i="8"/>
  <c r="L43" i="8"/>
  <c r="K43" i="8"/>
  <c r="F43" i="8" s="1"/>
  <c r="H43" i="8"/>
  <c r="G43" i="8"/>
  <c r="C43" i="8"/>
  <c r="M42" i="8"/>
  <c r="H42" i="8" s="1"/>
  <c r="L42" i="8"/>
  <c r="K42" i="8"/>
  <c r="C42" i="8"/>
  <c r="M41" i="8"/>
  <c r="L41" i="8"/>
  <c r="K41" i="8"/>
  <c r="O41" i="8" s="1"/>
  <c r="G41" i="8"/>
  <c r="F41" i="8"/>
  <c r="C41" i="8"/>
  <c r="M40" i="8"/>
  <c r="L40" i="8"/>
  <c r="K40" i="8"/>
  <c r="S40" i="8" s="1"/>
  <c r="H40" i="8"/>
  <c r="F40" i="8"/>
  <c r="C40" i="8"/>
  <c r="M39" i="8"/>
  <c r="L39" i="8"/>
  <c r="K39" i="8"/>
  <c r="C39" i="8"/>
  <c r="M38" i="8"/>
  <c r="H38" i="8" s="1"/>
  <c r="L38" i="8"/>
  <c r="K38" i="8"/>
  <c r="F38" i="8" s="1"/>
  <c r="C38" i="8"/>
  <c r="M37" i="8"/>
  <c r="L37" i="8"/>
  <c r="K37" i="8"/>
  <c r="S37" i="8" s="1"/>
  <c r="G37" i="8"/>
  <c r="F37" i="8"/>
  <c r="C37" i="8"/>
  <c r="M36" i="8"/>
  <c r="L36" i="8"/>
  <c r="K36" i="8"/>
  <c r="C36" i="8"/>
  <c r="M35" i="8"/>
  <c r="H35" i="8" s="1"/>
  <c r="L35" i="8"/>
  <c r="K35" i="8"/>
  <c r="S35" i="8" s="1"/>
  <c r="F35" i="8"/>
  <c r="C35" i="8"/>
  <c r="M34" i="8"/>
  <c r="H34" i="8" s="1"/>
  <c r="L34" i="8"/>
  <c r="K34" i="8"/>
  <c r="G34" i="8"/>
  <c r="F34" i="8"/>
  <c r="C34" i="8"/>
  <c r="M33" i="8"/>
  <c r="L33" i="8"/>
  <c r="S33" i="8" s="1"/>
  <c r="K33" i="8"/>
  <c r="H33" i="8"/>
  <c r="G33" i="8"/>
  <c r="C33" i="8"/>
  <c r="M32" i="8"/>
  <c r="L32" i="8"/>
  <c r="K32" i="8"/>
  <c r="H32" i="8"/>
  <c r="F32" i="8"/>
  <c r="J32" i="8" s="1"/>
  <c r="C32" i="8"/>
  <c r="R31" i="8"/>
  <c r="M31" i="8"/>
  <c r="L31" i="8"/>
  <c r="K31" i="8"/>
  <c r="H31" i="8"/>
  <c r="G31" i="8"/>
  <c r="F31" i="8"/>
  <c r="C31" i="8"/>
  <c r="M30" i="8"/>
  <c r="L30" i="8"/>
  <c r="K30" i="8"/>
  <c r="H30" i="8"/>
  <c r="G30" i="8"/>
  <c r="C30" i="8"/>
  <c r="M29" i="8"/>
  <c r="L29" i="8"/>
  <c r="K29" i="8"/>
  <c r="G29" i="8"/>
  <c r="C29" i="8"/>
  <c r="M28" i="8"/>
  <c r="L28" i="8"/>
  <c r="K28" i="8"/>
  <c r="H28" i="8"/>
  <c r="F28" i="8"/>
  <c r="J28" i="8" s="1"/>
  <c r="C28" i="8"/>
  <c r="M26" i="8"/>
  <c r="L26" i="8"/>
  <c r="U26" i="8" s="1"/>
  <c r="K26" i="8"/>
  <c r="H26" i="8"/>
  <c r="G26" i="8"/>
  <c r="C26" i="8"/>
  <c r="M25" i="8"/>
  <c r="H25" i="8" s="1"/>
  <c r="L25" i="8"/>
  <c r="K25" i="8"/>
  <c r="C25" i="8"/>
  <c r="S24" i="8"/>
  <c r="M24" i="8"/>
  <c r="H24" i="8" s="1"/>
  <c r="L24" i="8"/>
  <c r="K24" i="8"/>
  <c r="G24" i="8"/>
  <c r="C24" i="8"/>
  <c r="M22" i="8"/>
  <c r="L22" i="8"/>
  <c r="K22" i="8"/>
  <c r="S22" i="8" s="1"/>
  <c r="F22" i="8"/>
  <c r="C22" i="8"/>
  <c r="M21" i="8"/>
  <c r="L21" i="8"/>
  <c r="K21" i="8"/>
  <c r="H21" i="8"/>
  <c r="C21" i="8"/>
  <c r="M20" i="8"/>
  <c r="H20" i="8" s="1"/>
  <c r="L20" i="8"/>
  <c r="K20" i="8"/>
  <c r="C20" i="8"/>
  <c r="M19" i="8"/>
  <c r="L19" i="8"/>
  <c r="N19" i="8" s="1"/>
  <c r="E2213" i="23" s="1"/>
  <c r="K19" i="8"/>
  <c r="S19" i="8" s="1"/>
  <c r="H19" i="8"/>
  <c r="G19" i="8"/>
  <c r="C19" i="8"/>
  <c r="M18" i="8"/>
  <c r="L18" i="8"/>
  <c r="N18" i="8" s="1"/>
  <c r="E2212" i="23" s="1"/>
  <c r="K18" i="8"/>
  <c r="H18" i="8"/>
  <c r="F18" i="8"/>
  <c r="C18" i="8"/>
  <c r="M17" i="8"/>
  <c r="H17" i="8" s="1"/>
  <c r="L17" i="8"/>
  <c r="K17" i="8"/>
  <c r="C17" i="8"/>
  <c r="M16" i="8"/>
  <c r="L16" i="8"/>
  <c r="K16" i="8"/>
  <c r="J16" i="8"/>
  <c r="H16" i="8"/>
  <c r="G16" i="8"/>
  <c r="F16" i="8"/>
  <c r="C16" i="8"/>
  <c r="M15" i="8"/>
  <c r="L15" i="8"/>
  <c r="K15" i="8"/>
  <c r="H15" i="8"/>
  <c r="G15" i="8"/>
  <c r="C15" i="8"/>
  <c r="M14" i="8"/>
  <c r="H14" i="8" s="1"/>
  <c r="L14" i="8"/>
  <c r="K14" i="8"/>
  <c r="F14" i="8"/>
  <c r="C14" i="8"/>
  <c r="M13" i="8"/>
  <c r="H13" i="8" s="1"/>
  <c r="L13" i="8"/>
  <c r="G13" i="8" s="1"/>
  <c r="K13" i="8"/>
  <c r="F13" i="8"/>
  <c r="J13" i="8" s="1"/>
  <c r="C13" i="8"/>
  <c r="M12" i="8"/>
  <c r="L12" i="8"/>
  <c r="K12" i="8"/>
  <c r="H12" i="8"/>
  <c r="G12" i="8"/>
  <c r="F12" i="8"/>
  <c r="C12" i="8"/>
  <c r="R11" i="8"/>
  <c r="M11" i="8"/>
  <c r="H11" i="8" s="1"/>
  <c r="L11" i="8"/>
  <c r="K11" i="8"/>
  <c r="G11" i="8"/>
  <c r="F11" i="8"/>
  <c r="T11" i="8" s="1"/>
  <c r="C11" i="8"/>
  <c r="M10" i="8"/>
  <c r="L10" i="8"/>
  <c r="K10" i="8"/>
  <c r="H10" i="8"/>
  <c r="C10" i="8"/>
  <c r="M9" i="8"/>
  <c r="L9" i="8"/>
  <c r="K9" i="8"/>
  <c r="G9" i="8"/>
  <c r="D2156" i="23" s="1"/>
  <c r="F9" i="8"/>
  <c r="C9" i="8"/>
  <c r="M8" i="8"/>
  <c r="H8" i="8" s="1"/>
  <c r="L8" i="8"/>
  <c r="K8" i="8"/>
  <c r="C8" i="8"/>
  <c r="M7" i="8"/>
  <c r="L7" i="8"/>
  <c r="K7" i="8"/>
  <c r="O7" i="8" s="1"/>
  <c r="H7" i="8"/>
  <c r="G7" i="8"/>
  <c r="C7" i="8"/>
  <c r="M6" i="8"/>
  <c r="L6" i="8"/>
  <c r="K6" i="8"/>
  <c r="U6" i="8" s="1"/>
  <c r="H6" i="8"/>
  <c r="C6" i="8"/>
  <c r="M5" i="8"/>
  <c r="H5" i="8" s="1"/>
  <c r="L5" i="8"/>
  <c r="K5" i="8"/>
  <c r="S5" i="8" s="1"/>
  <c r="F5" i="8"/>
  <c r="C5" i="8"/>
  <c r="M4" i="8"/>
  <c r="L4" i="8"/>
  <c r="U4" i="8" s="1"/>
  <c r="K4" i="8"/>
  <c r="J4" i="8"/>
  <c r="F4" i="8"/>
  <c r="R4" i="8" s="1"/>
  <c r="C4" i="8"/>
  <c r="P1" i="8"/>
  <c r="B1" i="8"/>
  <c r="M50" i="6"/>
  <c r="L50" i="6"/>
  <c r="K50" i="6"/>
  <c r="S50" i="6" s="1"/>
  <c r="H50" i="6"/>
  <c r="C50" i="6"/>
  <c r="U49" i="6"/>
  <c r="T49" i="6"/>
  <c r="S49" i="6"/>
  <c r="R49" i="6"/>
  <c r="C49" i="6"/>
  <c r="O47" i="6"/>
  <c r="M47" i="6"/>
  <c r="L47" i="6"/>
  <c r="K47" i="6"/>
  <c r="H47" i="6"/>
  <c r="G47" i="6"/>
  <c r="F47" i="6"/>
  <c r="T47" i="6" s="1"/>
  <c r="C47" i="6"/>
  <c r="M46" i="6"/>
  <c r="L46" i="6"/>
  <c r="K46" i="6"/>
  <c r="C46" i="6"/>
  <c r="N762" i="19" s="1"/>
  <c r="M45" i="6"/>
  <c r="H45" i="6" s="1"/>
  <c r="L45" i="6"/>
  <c r="K45" i="6"/>
  <c r="G45" i="6"/>
  <c r="D2004" i="23" s="1"/>
  <c r="F45" i="6"/>
  <c r="J45" i="6" s="1"/>
  <c r="C45" i="6"/>
  <c r="M43" i="6"/>
  <c r="L43" i="6"/>
  <c r="K43" i="6"/>
  <c r="O43" i="6" s="1"/>
  <c r="H43" i="6"/>
  <c r="C43" i="6"/>
  <c r="M42" i="6"/>
  <c r="L42" i="6"/>
  <c r="K42" i="6"/>
  <c r="O42" i="6" s="1"/>
  <c r="H42" i="6"/>
  <c r="G42" i="6"/>
  <c r="F42" i="6"/>
  <c r="J42" i="6" s="1"/>
  <c r="C42" i="6"/>
  <c r="M41" i="6"/>
  <c r="H41" i="6" s="1"/>
  <c r="L41" i="6"/>
  <c r="K41" i="6"/>
  <c r="O41" i="6" s="1"/>
  <c r="C41" i="6"/>
  <c r="M40" i="6"/>
  <c r="L40" i="6"/>
  <c r="K40" i="6"/>
  <c r="G40" i="6"/>
  <c r="D1999" i="23" s="1"/>
  <c r="F40" i="6"/>
  <c r="J40" i="6" s="1"/>
  <c r="C40" i="6"/>
  <c r="M39" i="6"/>
  <c r="L39" i="6"/>
  <c r="K39" i="6"/>
  <c r="O39" i="6" s="1"/>
  <c r="C39" i="6"/>
  <c r="O38" i="6"/>
  <c r="M38" i="6"/>
  <c r="H38" i="6" s="1"/>
  <c r="L38" i="6"/>
  <c r="K38" i="6"/>
  <c r="G38" i="6"/>
  <c r="C38" i="6"/>
  <c r="M37" i="6"/>
  <c r="L37" i="6"/>
  <c r="K37" i="6"/>
  <c r="H37" i="6"/>
  <c r="F37" i="6"/>
  <c r="J37" i="6" s="1"/>
  <c r="C37" i="6"/>
  <c r="O36" i="6"/>
  <c r="M36" i="6"/>
  <c r="L36" i="6"/>
  <c r="K36" i="6"/>
  <c r="S36" i="6" s="1"/>
  <c r="G36" i="6"/>
  <c r="D1995" i="23" s="1"/>
  <c r="F36" i="6"/>
  <c r="C36" i="6"/>
  <c r="S35" i="6"/>
  <c r="O35" i="6"/>
  <c r="M35" i="6"/>
  <c r="H35" i="6" s="1"/>
  <c r="L35" i="6"/>
  <c r="K35" i="6"/>
  <c r="C35" i="6"/>
  <c r="M34" i="6"/>
  <c r="L34" i="6"/>
  <c r="K34" i="6"/>
  <c r="O34" i="6" s="1"/>
  <c r="H34" i="6"/>
  <c r="G34" i="6"/>
  <c r="D1993" i="23" s="1"/>
  <c r="F34" i="6"/>
  <c r="D104" i="23" s="1"/>
  <c r="C34" i="6"/>
  <c r="M33" i="6"/>
  <c r="L33" i="6"/>
  <c r="K33" i="6"/>
  <c r="O33" i="6" s="1"/>
  <c r="H33" i="6"/>
  <c r="G33" i="6"/>
  <c r="F33" i="6"/>
  <c r="C33" i="6"/>
  <c r="M32" i="6"/>
  <c r="L32" i="6"/>
  <c r="K32" i="6"/>
  <c r="S32" i="6" s="1"/>
  <c r="G32" i="6"/>
  <c r="D1991" i="23" s="1"/>
  <c r="F32" i="6"/>
  <c r="C32" i="6"/>
  <c r="M31" i="6"/>
  <c r="H31" i="6" s="1"/>
  <c r="L31" i="6"/>
  <c r="K31" i="6"/>
  <c r="C31" i="6"/>
  <c r="M30" i="6"/>
  <c r="L30" i="6"/>
  <c r="K30" i="6"/>
  <c r="H30" i="6"/>
  <c r="G30" i="6"/>
  <c r="D1989" i="23" s="1"/>
  <c r="F30" i="6"/>
  <c r="C30" i="6"/>
  <c r="M29" i="6"/>
  <c r="H29" i="6" s="1"/>
  <c r="L29" i="6"/>
  <c r="K29" i="6"/>
  <c r="C29" i="6"/>
  <c r="M28" i="6"/>
  <c r="L28" i="6"/>
  <c r="K28" i="6"/>
  <c r="O28" i="6" s="1"/>
  <c r="H28" i="6"/>
  <c r="G28" i="6"/>
  <c r="F28" i="6"/>
  <c r="C28" i="6"/>
  <c r="M26" i="6"/>
  <c r="H26" i="6" s="1"/>
  <c r="L26" i="6"/>
  <c r="K26" i="6"/>
  <c r="O26" i="6" s="1"/>
  <c r="C26" i="6"/>
  <c r="M25" i="6"/>
  <c r="L25" i="6"/>
  <c r="K25" i="6"/>
  <c r="O25" i="6" s="1"/>
  <c r="G25" i="6"/>
  <c r="D1984" i="23" s="1"/>
  <c r="F25" i="6"/>
  <c r="J25" i="6" s="1"/>
  <c r="C25" i="6"/>
  <c r="M24" i="6"/>
  <c r="H24" i="6" s="1"/>
  <c r="L24" i="6"/>
  <c r="K24" i="6"/>
  <c r="O24" i="6" s="1"/>
  <c r="C24" i="6"/>
  <c r="M22" i="6"/>
  <c r="L22" i="6"/>
  <c r="K22" i="6"/>
  <c r="G22" i="6"/>
  <c r="D1981" i="23" s="1"/>
  <c r="F22" i="6"/>
  <c r="R22" i="6" s="1"/>
  <c r="C22" i="6"/>
  <c r="M21" i="6"/>
  <c r="L21" i="6"/>
  <c r="K21" i="6"/>
  <c r="O21" i="6" s="1"/>
  <c r="H21" i="6"/>
  <c r="C21" i="6"/>
  <c r="M20" i="6"/>
  <c r="H20" i="6" s="1"/>
  <c r="L20" i="6"/>
  <c r="G20" i="6" s="1"/>
  <c r="K20" i="6"/>
  <c r="F20" i="6"/>
  <c r="R20" i="6" s="1"/>
  <c r="C20" i="6"/>
  <c r="M19" i="6"/>
  <c r="L19" i="6"/>
  <c r="G19" i="6" s="1"/>
  <c r="K19" i="6"/>
  <c r="O19" i="6" s="1"/>
  <c r="H19" i="6"/>
  <c r="F19" i="6"/>
  <c r="J19" i="6" s="1"/>
  <c r="C19" i="6"/>
  <c r="M18" i="6"/>
  <c r="L18" i="6"/>
  <c r="K18" i="6"/>
  <c r="G18" i="6"/>
  <c r="D1977" i="23" s="1"/>
  <c r="F18" i="6"/>
  <c r="J18" i="6" s="1"/>
  <c r="C18" i="6"/>
  <c r="M17" i="6"/>
  <c r="H17" i="6" s="1"/>
  <c r="L17" i="6"/>
  <c r="K17" i="6"/>
  <c r="O17" i="6" s="1"/>
  <c r="C17" i="6"/>
  <c r="M16" i="6"/>
  <c r="H16" i="6" s="1"/>
  <c r="L16" i="6"/>
  <c r="K16" i="6"/>
  <c r="O16" i="6" s="1"/>
  <c r="G16" i="6"/>
  <c r="D1975" i="23" s="1"/>
  <c r="F16" i="6"/>
  <c r="C16" i="6"/>
  <c r="M15" i="6"/>
  <c r="L15" i="6"/>
  <c r="K15" i="6"/>
  <c r="C15" i="6"/>
  <c r="M14" i="6"/>
  <c r="L14" i="6"/>
  <c r="K14" i="6"/>
  <c r="O14" i="6" s="1"/>
  <c r="G14" i="6"/>
  <c r="F14" i="6"/>
  <c r="C14" i="6"/>
  <c r="S13" i="6"/>
  <c r="M13" i="6"/>
  <c r="H13" i="6" s="1"/>
  <c r="L13" i="6"/>
  <c r="K13" i="6"/>
  <c r="O13" i="6" s="1"/>
  <c r="C13" i="6"/>
  <c r="M12" i="6"/>
  <c r="H12" i="6" s="1"/>
  <c r="L12" i="6"/>
  <c r="K12" i="6"/>
  <c r="G12" i="6"/>
  <c r="C12" i="6"/>
  <c r="M11" i="6"/>
  <c r="L11" i="6"/>
  <c r="K11" i="6"/>
  <c r="E727" i="19" s="1"/>
  <c r="H11" i="6"/>
  <c r="F11" i="6"/>
  <c r="C11" i="6"/>
  <c r="M10" i="6"/>
  <c r="L10" i="6"/>
  <c r="K10" i="6"/>
  <c r="H10" i="6"/>
  <c r="G10" i="6"/>
  <c r="D1969" i="23" s="1"/>
  <c r="F10" i="6"/>
  <c r="C10" i="6"/>
  <c r="M9" i="6"/>
  <c r="H9" i="6" s="1"/>
  <c r="L9" i="6"/>
  <c r="N9" i="6" s="1"/>
  <c r="E2015" i="23" s="1"/>
  <c r="K9" i="6"/>
  <c r="C9" i="6"/>
  <c r="M8" i="6"/>
  <c r="H8" i="6" s="1"/>
  <c r="L8" i="6"/>
  <c r="K8" i="6"/>
  <c r="O8" i="6" s="1"/>
  <c r="G8" i="6"/>
  <c r="D1967" i="23" s="1"/>
  <c r="F8" i="6"/>
  <c r="C8" i="6"/>
  <c r="M7" i="6"/>
  <c r="H7" i="6" s="1"/>
  <c r="L7" i="6"/>
  <c r="K7" i="6"/>
  <c r="G7" i="6"/>
  <c r="D1966" i="23" s="1"/>
  <c r="C7" i="6"/>
  <c r="S6" i="6"/>
  <c r="M6" i="6"/>
  <c r="L6" i="6"/>
  <c r="K6" i="6"/>
  <c r="H6" i="6"/>
  <c r="G6" i="6"/>
  <c r="D1965" i="23" s="1"/>
  <c r="F6" i="6"/>
  <c r="C6" i="6"/>
  <c r="M5" i="6"/>
  <c r="L5" i="6"/>
  <c r="K5" i="6"/>
  <c r="H5" i="6"/>
  <c r="C5" i="6"/>
  <c r="M4" i="6"/>
  <c r="L4" i="6"/>
  <c r="K4" i="6"/>
  <c r="S4" i="6" s="1"/>
  <c r="H4" i="6"/>
  <c r="F4" i="6"/>
  <c r="C4" i="6"/>
  <c r="P1" i="6"/>
  <c r="B1" i="6"/>
  <c r="M50" i="5"/>
  <c r="L50" i="5"/>
  <c r="K50" i="5"/>
  <c r="S50" i="5" s="1"/>
  <c r="G50" i="5"/>
  <c r="F50" i="5"/>
  <c r="C50" i="5"/>
  <c r="U49" i="5"/>
  <c r="T49" i="5"/>
  <c r="S49" i="5"/>
  <c r="R49" i="5"/>
  <c r="C49" i="5"/>
  <c r="M47" i="5"/>
  <c r="L47" i="5"/>
  <c r="K47" i="5"/>
  <c r="O47" i="5" s="1"/>
  <c r="H47" i="5"/>
  <c r="C47" i="5"/>
  <c r="M46" i="5"/>
  <c r="L46" i="5"/>
  <c r="K46" i="5"/>
  <c r="H46" i="5"/>
  <c r="G46" i="5"/>
  <c r="F46" i="5"/>
  <c r="C46" i="5"/>
  <c r="M45" i="5"/>
  <c r="L45" i="5"/>
  <c r="K45" i="5"/>
  <c r="F45" i="5"/>
  <c r="R45" i="5" s="1"/>
  <c r="C45" i="5"/>
  <c r="S43" i="5"/>
  <c r="O43" i="5"/>
  <c r="M43" i="5"/>
  <c r="L43" i="5"/>
  <c r="K43" i="5"/>
  <c r="H43" i="5"/>
  <c r="C43" i="5"/>
  <c r="M42" i="5"/>
  <c r="H42" i="5" s="1"/>
  <c r="L42" i="5"/>
  <c r="K42" i="5"/>
  <c r="G42" i="5"/>
  <c r="F42" i="5"/>
  <c r="C42" i="5"/>
  <c r="M41" i="5"/>
  <c r="H41" i="5" s="1"/>
  <c r="L41" i="5"/>
  <c r="G41" i="5" s="1"/>
  <c r="K41" i="5"/>
  <c r="S41" i="5" s="1"/>
  <c r="C41" i="5"/>
  <c r="M40" i="5"/>
  <c r="H40" i="5" s="1"/>
  <c r="L40" i="5"/>
  <c r="K40" i="5"/>
  <c r="S40" i="5" s="1"/>
  <c r="G40" i="5"/>
  <c r="C40" i="5"/>
  <c r="M39" i="5"/>
  <c r="L39" i="5"/>
  <c r="K39" i="5"/>
  <c r="H39" i="5"/>
  <c r="F39" i="5"/>
  <c r="C39" i="5"/>
  <c r="M38" i="5"/>
  <c r="H38" i="5" s="1"/>
  <c r="L38" i="5"/>
  <c r="G38" i="5" s="1"/>
  <c r="K38" i="5"/>
  <c r="F38" i="5"/>
  <c r="C38" i="5"/>
  <c r="M37" i="5"/>
  <c r="H37" i="5" s="1"/>
  <c r="L37" i="5"/>
  <c r="G37" i="5" s="1"/>
  <c r="K37" i="5"/>
  <c r="C37" i="5"/>
  <c r="M36" i="5"/>
  <c r="L36" i="5"/>
  <c r="K36" i="5"/>
  <c r="H36" i="5"/>
  <c r="G36" i="5"/>
  <c r="D1901" i="23" s="1"/>
  <c r="C36" i="5"/>
  <c r="M35" i="5"/>
  <c r="L35" i="5"/>
  <c r="K35" i="5"/>
  <c r="S35" i="5" s="1"/>
  <c r="H35" i="5"/>
  <c r="G35" i="5"/>
  <c r="D1900" i="23" s="1"/>
  <c r="F35" i="5"/>
  <c r="C35" i="5"/>
  <c r="M34" i="5"/>
  <c r="L34" i="5"/>
  <c r="K34" i="5"/>
  <c r="G34" i="5"/>
  <c r="F34" i="5"/>
  <c r="T34" i="5" s="1"/>
  <c r="C34" i="5"/>
  <c r="M33" i="5"/>
  <c r="L33" i="5"/>
  <c r="K33" i="5"/>
  <c r="G33" i="5"/>
  <c r="C33" i="5"/>
  <c r="M32" i="5"/>
  <c r="L32" i="5"/>
  <c r="K32" i="5"/>
  <c r="G32" i="5"/>
  <c r="F32" i="5"/>
  <c r="C32" i="5"/>
  <c r="M31" i="5"/>
  <c r="L31" i="5"/>
  <c r="K31" i="5"/>
  <c r="H31" i="5"/>
  <c r="C31" i="5"/>
  <c r="M30" i="5"/>
  <c r="H30" i="5" s="1"/>
  <c r="L30" i="5"/>
  <c r="K30" i="5"/>
  <c r="F30" i="5"/>
  <c r="J30" i="5" s="1"/>
  <c r="C30" i="5"/>
  <c r="M29" i="5"/>
  <c r="L29" i="5"/>
  <c r="N29" i="5" s="1"/>
  <c r="E1941" i="23" s="1"/>
  <c r="K29" i="5"/>
  <c r="H29" i="5"/>
  <c r="C29" i="5"/>
  <c r="M28" i="5"/>
  <c r="L28" i="5"/>
  <c r="K28" i="5"/>
  <c r="H28" i="5"/>
  <c r="F28" i="5"/>
  <c r="C28" i="5"/>
  <c r="M26" i="5"/>
  <c r="L26" i="5"/>
  <c r="G26" i="5" s="1"/>
  <c r="K26" i="5"/>
  <c r="S26" i="5" s="1"/>
  <c r="H26" i="5"/>
  <c r="C26" i="5"/>
  <c r="M25" i="5"/>
  <c r="L25" i="5"/>
  <c r="K25" i="5"/>
  <c r="G25" i="5"/>
  <c r="F25" i="5"/>
  <c r="C25" i="5"/>
  <c r="M24" i="5"/>
  <c r="L24" i="5"/>
  <c r="K24" i="5"/>
  <c r="H24" i="5"/>
  <c r="G24" i="5"/>
  <c r="D1889" i="23" s="1"/>
  <c r="C24" i="5"/>
  <c r="M22" i="5"/>
  <c r="L22" i="5"/>
  <c r="K22" i="5"/>
  <c r="S22" i="5" s="1"/>
  <c r="H22" i="5"/>
  <c r="G22" i="5"/>
  <c r="F22" i="5"/>
  <c r="C22" i="5"/>
  <c r="M21" i="5"/>
  <c r="L21" i="5"/>
  <c r="K21" i="5"/>
  <c r="H21" i="5"/>
  <c r="F21" i="5"/>
  <c r="C21" i="5"/>
  <c r="S20" i="5"/>
  <c r="M20" i="5"/>
  <c r="H20" i="5" s="1"/>
  <c r="L20" i="5"/>
  <c r="K20" i="5"/>
  <c r="O20" i="5" s="1"/>
  <c r="G20" i="5"/>
  <c r="F20" i="5"/>
  <c r="J20" i="5" s="1"/>
  <c r="C20" i="5"/>
  <c r="M19" i="5"/>
  <c r="L19" i="5"/>
  <c r="K19" i="5"/>
  <c r="G19" i="5"/>
  <c r="C19" i="5"/>
  <c r="O18" i="5"/>
  <c r="M18" i="5"/>
  <c r="L18" i="5"/>
  <c r="K18" i="5"/>
  <c r="S18" i="5" s="1"/>
  <c r="H18" i="5"/>
  <c r="F18" i="5"/>
  <c r="C18" i="5"/>
  <c r="M17" i="5"/>
  <c r="L17" i="5"/>
  <c r="K17" i="5"/>
  <c r="H17" i="5"/>
  <c r="G17" i="5"/>
  <c r="D1882" i="23" s="1"/>
  <c r="F17" i="5"/>
  <c r="C17" i="5"/>
  <c r="M16" i="5"/>
  <c r="H16" i="5" s="1"/>
  <c r="L16" i="5"/>
  <c r="K16" i="5"/>
  <c r="E585" i="19" s="1"/>
  <c r="F16" i="5"/>
  <c r="R16" i="5" s="1"/>
  <c r="C16" i="5"/>
  <c r="M15" i="5"/>
  <c r="H15" i="5" s="1"/>
  <c r="L15" i="5"/>
  <c r="N15" i="5" s="1"/>
  <c r="E1927" i="23" s="1"/>
  <c r="K15" i="5"/>
  <c r="G15" i="5"/>
  <c r="D1880" i="23" s="1"/>
  <c r="C15" i="5"/>
  <c r="R14" i="5"/>
  <c r="M14" i="5"/>
  <c r="H14" i="5" s="1"/>
  <c r="L14" i="5"/>
  <c r="C534" i="19" s="1"/>
  <c r="H534" i="19" s="1"/>
  <c r="K14" i="5"/>
  <c r="O14" i="5" s="1"/>
  <c r="J14" i="5"/>
  <c r="G14" i="5"/>
  <c r="F14" i="5"/>
  <c r="C14" i="5"/>
  <c r="M13" i="5"/>
  <c r="L13" i="5"/>
  <c r="K13" i="5"/>
  <c r="O13" i="5" s="1"/>
  <c r="H13" i="5"/>
  <c r="F13" i="5"/>
  <c r="C13" i="5"/>
  <c r="M12" i="5"/>
  <c r="L12" i="5"/>
  <c r="U12" i="5" s="1"/>
  <c r="K12" i="5"/>
  <c r="S12" i="5" s="1"/>
  <c r="G12" i="5"/>
  <c r="F12" i="5"/>
  <c r="C12" i="5"/>
  <c r="M11" i="5"/>
  <c r="L11" i="5"/>
  <c r="K11" i="5"/>
  <c r="O11" i="5" s="1"/>
  <c r="C11" i="5"/>
  <c r="M10" i="5"/>
  <c r="L10" i="5"/>
  <c r="K10" i="5"/>
  <c r="H10" i="5"/>
  <c r="C10" i="5"/>
  <c r="N482" i="19" s="1"/>
  <c r="M9" i="5"/>
  <c r="L9" i="5"/>
  <c r="K9" i="5"/>
  <c r="H9" i="5"/>
  <c r="G9" i="5"/>
  <c r="C9" i="5"/>
  <c r="M8" i="5"/>
  <c r="L8" i="5"/>
  <c r="K8" i="5"/>
  <c r="F8" i="5"/>
  <c r="J8" i="5" s="1"/>
  <c r="C8" i="5"/>
  <c r="M7" i="5"/>
  <c r="L7" i="5"/>
  <c r="K7" i="5"/>
  <c r="O7" i="5" s="1"/>
  <c r="H7" i="5"/>
  <c r="G7" i="5"/>
  <c r="D1872" i="23" s="1"/>
  <c r="C7" i="5"/>
  <c r="S6" i="5"/>
  <c r="R6" i="5"/>
  <c r="O6" i="5"/>
  <c r="M6" i="5"/>
  <c r="H6" i="5" s="1"/>
  <c r="L6" i="5"/>
  <c r="K6" i="5"/>
  <c r="F6" i="5" s="1"/>
  <c r="C6" i="5"/>
  <c r="M5" i="5"/>
  <c r="L5" i="5"/>
  <c r="K5" i="5"/>
  <c r="H5" i="5"/>
  <c r="G5" i="5"/>
  <c r="D1870" i="23" s="1"/>
  <c r="C5" i="5"/>
  <c r="M4" i="5"/>
  <c r="L4" i="5"/>
  <c r="K4" i="5"/>
  <c r="S4" i="5" s="1"/>
  <c r="F4" i="5"/>
  <c r="C4" i="5"/>
  <c r="P1" i="5"/>
  <c r="B1" i="5"/>
  <c r="N620" i="19" s="1"/>
  <c r="E328" i="19"/>
  <c r="R328" i="19" s="1"/>
  <c r="D285" i="19"/>
  <c r="I285" i="19" s="1"/>
  <c r="N63" i="4"/>
  <c r="J63" i="4"/>
  <c r="H63" i="4"/>
  <c r="F63" i="4"/>
  <c r="J62" i="4"/>
  <c r="R57" i="4"/>
  <c r="E1856" i="23" s="1"/>
  <c r="P57" i="4"/>
  <c r="N57" i="4"/>
  <c r="E1806" i="23" s="1"/>
  <c r="J57" i="4"/>
  <c r="E1753" i="23" s="1"/>
  <c r="H57" i="4"/>
  <c r="D1753" i="23" s="1"/>
  <c r="F57" i="4"/>
  <c r="R56" i="4"/>
  <c r="N56" i="4"/>
  <c r="E1805" i="23" s="1"/>
  <c r="L56" i="4"/>
  <c r="J56" i="4"/>
  <c r="E1752" i="23" s="1"/>
  <c r="H56" i="4"/>
  <c r="F56" i="4"/>
  <c r="D56" i="4"/>
  <c r="R55" i="4"/>
  <c r="N55" i="4"/>
  <c r="J55" i="4"/>
  <c r="E1751" i="23" s="1"/>
  <c r="H55" i="4"/>
  <c r="F55" i="4"/>
  <c r="R54" i="4"/>
  <c r="E1853" i="23" s="1"/>
  <c r="N54" i="4"/>
  <c r="E1803" i="23" s="1"/>
  <c r="L54" i="4"/>
  <c r="J54" i="4"/>
  <c r="F54" i="4"/>
  <c r="D54" i="4"/>
  <c r="R53" i="4"/>
  <c r="N53" i="4"/>
  <c r="J53" i="4"/>
  <c r="F53" i="4"/>
  <c r="R51" i="4"/>
  <c r="N51" i="4"/>
  <c r="E1800" i="23" s="1"/>
  <c r="L51" i="4"/>
  <c r="J51" i="4"/>
  <c r="F51" i="4"/>
  <c r="R50" i="4"/>
  <c r="E1849" i="23" s="1"/>
  <c r="N50" i="4"/>
  <c r="L50" i="4"/>
  <c r="J50" i="4"/>
  <c r="E1746" i="23" s="1"/>
  <c r="H50" i="4"/>
  <c r="F50" i="4"/>
  <c r="E1693" i="23" s="1"/>
  <c r="D50" i="4"/>
  <c r="R49" i="4"/>
  <c r="N49" i="4"/>
  <c r="L49" i="4"/>
  <c r="J49" i="4"/>
  <c r="F49" i="4"/>
  <c r="E1692" i="23" s="1"/>
  <c r="D49" i="4"/>
  <c r="R48" i="4"/>
  <c r="P48" i="4"/>
  <c r="D1847" i="23" s="1"/>
  <c r="N48" i="4"/>
  <c r="L48" i="4"/>
  <c r="J48" i="4"/>
  <c r="E1744" i="23" s="1"/>
  <c r="F48" i="4"/>
  <c r="D48" i="4"/>
  <c r="R47" i="4"/>
  <c r="E1846" i="23" s="1"/>
  <c r="P47" i="4"/>
  <c r="N47" i="4"/>
  <c r="J47" i="4"/>
  <c r="F47" i="4"/>
  <c r="D47" i="4"/>
  <c r="R46" i="4"/>
  <c r="P46" i="4" s="1"/>
  <c r="N46" i="4"/>
  <c r="E1795" i="23" s="1"/>
  <c r="L46" i="4"/>
  <c r="J46" i="4"/>
  <c r="F46" i="4"/>
  <c r="R45" i="4"/>
  <c r="N45" i="4"/>
  <c r="E1794" i="23" s="1"/>
  <c r="J45" i="4"/>
  <c r="E1741" i="23" s="1"/>
  <c r="H45" i="4"/>
  <c r="F45" i="4"/>
  <c r="E1688" i="23" s="1"/>
  <c r="R44" i="4"/>
  <c r="N44" i="4"/>
  <c r="J44" i="4"/>
  <c r="H44" i="4"/>
  <c r="F44" i="4"/>
  <c r="D44" i="4"/>
  <c r="R42" i="4"/>
  <c r="E1841" i="23" s="1"/>
  <c r="P42" i="4"/>
  <c r="N42" i="4"/>
  <c r="L42" i="4" s="1"/>
  <c r="J42" i="4"/>
  <c r="H42" i="4" s="1"/>
  <c r="F42" i="4"/>
  <c r="E1685" i="23" s="1"/>
  <c r="R41" i="4"/>
  <c r="E1840" i="23" s="1"/>
  <c r="P41" i="4"/>
  <c r="N41" i="4"/>
  <c r="J41" i="4"/>
  <c r="F41" i="4"/>
  <c r="D41" i="4" s="1"/>
  <c r="R40" i="4"/>
  <c r="P40" i="4"/>
  <c r="D1839" i="23" s="1"/>
  <c r="N40" i="4"/>
  <c r="J40" i="4"/>
  <c r="E1736" i="23" s="1"/>
  <c r="H40" i="4"/>
  <c r="F40" i="4"/>
  <c r="R38" i="4"/>
  <c r="N38" i="4"/>
  <c r="L38" i="4"/>
  <c r="D1788" i="23" s="1"/>
  <c r="J38" i="4"/>
  <c r="F38" i="4"/>
  <c r="R35" i="4"/>
  <c r="E1837" i="23" s="1"/>
  <c r="P35" i="4"/>
  <c r="N35" i="4"/>
  <c r="J35" i="4"/>
  <c r="F35" i="4"/>
  <c r="R34" i="4"/>
  <c r="E1836" i="23" s="1"/>
  <c r="P34" i="4"/>
  <c r="N34" i="4"/>
  <c r="L34" i="4" s="1"/>
  <c r="J34" i="4"/>
  <c r="F34" i="4"/>
  <c r="R33" i="4"/>
  <c r="N33" i="4"/>
  <c r="E1785" i="23" s="1"/>
  <c r="L33" i="4"/>
  <c r="J33" i="4"/>
  <c r="E1732" i="23" s="1"/>
  <c r="F33" i="4"/>
  <c r="D33" i="4"/>
  <c r="D1679" i="23" s="1"/>
  <c r="R32" i="4"/>
  <c r="E1834" i="23" s="1"/>
  <c r="P32" i="4"/>
  <c r="N32" i="4"/>
  <c r="E1784" i="23" s="1"/>
  <c r="L32" i="4"/>
  <c r="J32" i="4"/>
  <c r="F32" i="4"/>
  <c r="D32" i="4"/>
  <c r="R31" i="4"/>
  <c r="N31" i="4"/>
  <c r="L31" i="4"/>
  <c r="D1783" i="23" s="1"/>
  <c r="J31" i="4"/>
  <c r="F31" i="4"/>
  <c r="R30" i="4"/>
  <c r="E1832" i="23" s="1"/>
  <c r="N30" i="4"/>
  <c r="E1782" i="23" s="1"/>
  <c r="L30" i="4"/>
  <c r="J30" i="4"/>
  <c r="F30" i="4"/>
  <c r="E1676" i="23" s="1"/>
  <c r="R29" i="4"/>
  <c r="E1831" i="23" s="1"/>
  <c r="N29" i="4"/>
  <c r="L29" i="4"/>
  <c r="J29" i="4"/>
  <c r="H29" i="4"/>
  <c r="F29" i="4"/>
  <c r="E1675" i="23" s="1"/>
  <c r="D29" i="4"/>
  <c r="N28" i="4"/>
  <c r="E1780" i="23" s="1"/>
  <c r="J28" i="4"/>
  <c r="E1727" i="23" s="1"/>
  <c r="H28" i="4"/>
  <c r="F28" i="4"/>
  <c r="R27" i="4"/>
  <c r="E1830" i="23" s="1"/>
  <c r="N27" i="4"/>
  <c r="E1779" i="23" s="1"/>
  <c r="L27" i="4"/>
  <c r="J27" i="4"/>
  <c r="E1726" i="23" s="1"/>
  <c r="H27" i="4"/>
  <c r="F27" i="4"/>
  <c r="S27" i="2" s="1"/>
  <c r="R26" i="4"/>
  <c r="N26" i="4"/>
  <c r="L26" i="4"/>
  <c r="J26" i="4"/>
  <c r="H26" i="4"/>
  <c r="D1725" i="23" s="1"/>
  <c r="F26" i="4"/>
  <c r="R25" i="4"/>
  <c r="N25" i="4"/>
  <c r="L25" i="4" s="1"/>
  <c r="J25" i="4"/>
  <c r="E1724" i="23" s="1"/>
  <c r="F25" i="4"/>
  <c r="E1671" i="23" s="1"/>
  <c r="D25" i="4"/>
  <c r="R24" i="4"/>
  <c r="E1827" i="23" s="1"/>
  <c r="P24" i="4"/>
  <c r="N24" i="4"/>
  <c r="E1776" i="23" s="1"/>
  <c r="J24" i="4"/>
  <c r="F24" i="4"/>
  <c r="D24" i="4"/>
  <c r="R23" i="4"/>
  <c r="P23" i="4"/>
  <c r="N23" i="4"/>
  <c r="E1775" i="23" s="1"/>
  <c r="L23" i="4"/>
  <c r="D1775" i="23" s="1"/>
  <c r="J23" i="4"/>
  <c r="E1722" i="23" s="1"/>
  <c r="H23" i="4"/>
  <c r="F23" i="4"/>
  <c r="R22" i="4"/>
  <c r="N22" i="4"/>
  <c r="E1774" i="23" s="1"/>
  <c r="J22" i="4"/>
  <c r="E1721" i="23" s="1"/>
  <c r="H22" i="4"/>
  <c r="F22" i="4"/>
  <c r="D22" i="4"/>
  <c r="R21" i="4"/>
  <c r="N21" i="4"/>
  <c r="J21" i="4"/>
  <c r="H21" i="4"/>
  <c r="F21" i="4"/>
  <c r="R19" i="4"/>
  <c r="E1822" i="23" s="1"/>
  <c r="P19" i="4"/>
  <c r="D1822" i="23" s="1"/>
  <c r="N19" i="4"/>
  <c r="J19" i="4"/>
  <c r="H19" i="4"/>
  <c r="D1718" i="23" s="1"/>
  <c r="F19" i="4"/>
  <c r="D19" i="4"/>
  <c r="D1665" i="23" s="1"/>
  <c r="R18" i="4"/>
  <c r="E1821" i="23" s="1"/>
  <c r="P18" i="4"/>
  <c r="N18" i="4"/>
  <c r="L18" i="4"/>
  <c r="J18" i="4"/>
  <c r="F18" i="4"/>
  <c r="R17" i="4"/>
  <c r="P17" i="4"/>
  <c r="D1820" i="23" s="1"/>
  <c r="N17" i="4"/>
  <c r="J17" i="4"/>
  <c r="E1716" i="23" s="1"/>
  <c r="F17" i="4"/>
  <c r="R16" i="4"/>
  <c r="N16" i="4"/>
  <c r="J16" i="4"/>
  <c r="F16" i="4"/>
  <c r="D16" i="4"/>
  <c r="R15" i="4"/>
  <c r="P15" i="4" s="1"/>
  <c r="N15" i="4"/>
  <c r="J15" i="4"/>
  <c r="E1714" i="23" s="1"/>
  <c r="H15" i="4"/>
  <c r="F15" i="4"/>
  <c r="E1661" i="23" s="1"/>
  <c r="D15" i="4"/>
  <c r="R14" i="4"/>
  <c r="E1817" i="23" s="1"/>
  <c r="N14" i="4"/>
  <c r="E1766" i="23" s="1"/>
  <c r="L14" i="4"/>
  <c r="J14" i="4"/>
  <c r="F14" i="4"/>
  <c r="R13" i="4"/>
  <c r="N13" i="4"/>
  <c r="E1765" i="23" s="1"/>
  <c r="L13" i="4"/>
  <c r="J13" i="4"/>
  <c r="F13" i="4"/>
  <c r="R12" i="4"/>
  <c r="E1815" i="23" s="1"/>
  <c r="N12" i="4"/>
  <c r="J12" i="4"/>
  <c r="F12" i="4"/>
  <c r="E1658" i="23" s="1"/>
  <c r="D12" i="4"/>
  <c r="R11" i="4"/>
  <c r="N11" i="4"/>
  <c r="L11" i="4"/>
  <c r="J11" i="4"/>
  <c r="E1710" i="23" s="1"/>
  <c r="H11" i="4"/>
  <c r="F11" i="4"/>
  <c r="T1" i="4"/>
  <c r="F70" i="3"/>
  <c r="C170" i="19" s="1"/>
  <c r="H170" i="19" s="1"/>
  <c r="G170" i="19" s="1"/>
  <c r="F69" i="3"/>
  <c r="N68" i="3"/>
  <c r="F68" i="3"/>
  <c r="E1863" i="23" s="1"/>
  <c r="N67" i="3"/>
  <c r="E1866" i="23" s="1"/>
  <c r="L67" i="3"/>
  <c r="D1866" i="23" s="1"/>
  <c r="F67" i="3"/>
  <c r="F66" i="3"/>
  <c r="E1861" i="23" s="1"/>
  <c r="D66" i="3"/>
  <c r="N63" i="3"/>
  <c r="L63" i="3"/>
  <c r="J63" i="3"/>
  <c r="F63" i="3"/>
  <c r="N57" i="3"/>
  <c r="E1644" i="23" s="1"/>
  <c r="L57" i="3"/>
  <c r="D1644" i="23" s="1"/>
  <c r="J57" i="3"/>
  <c r="E1585" i="23" s="1"/>
  <c r="F57" i="3"/>
  <c r="E1526" i="23" s="1"/>
  <c r="D57" i="3"/>
  <c r="N56" i="3"/>
  <c r="E1643" i="23" s="1"/>
  <c r="L56" i="3"/>
  <c r="J56" i="3"/>
  <c r="E1584" i="23" s="1"/>
  <c r="H56" i="3"/>
  <c r="F56" i="3"/>
  <c r="E1525" i="23" s="1"/>
  <c r="D56" i="3"/>
  <c r="N55" i="3"/>
  <c r="E1642" i="23" s="1"/>
  <c r="J55" i="3"/>
  <c r="E1583" i="23" s="1"/>
  <c r="H55" i="3"/>
  <c r="D1583" i="23" s="1"/>
  <c r="F55" i="3"/>
  <c r="N54" i="3"/>
  <c r="J54" i="3"/>
  <c r="E1582" i="23" s="1"/>
  <c r="H54" i="3"/>
  <c r="D1582" i="23" s="1"/>
  <c r="F54" i="3"/>
  <c r="E1523" i="23" s="1"/>
  <c r="N53" i="3"/>
  <c r="E1640" i="23" s="1"/>
  <c r="L53" i="3"/>
  <c r="D1640" i="23" s="1"/>
  <c r="J53" i="3"/>
  <c r="H53" i="3"/>
  <c r="D1581" i="23" s="1"/>
  <c r="F53" i="3"/>
  <c r="E1522" i="23" s="1"/>
  <c r="D53" i="3"/>
  <c r="N51" i="3"/>
  <c r="E1638" i="23" s="1"/>
  <c r="L51" i="3"/>
  <c r="D1638" i="23" s="1"/>
  <c r="J51" i="3"/>
  <c r="E1579" i="23" s="1"/>
  <c r="H51" i="3"/>
  <c r="F51" i="3"/>
  <c r="E1520" i="23" s="1"/>
  <c r="D51" i="3"/>
  <c r="N50" i="3"/>
  <c r="E1637" i="23" s="1"/>
  <c r="L50" i="3"/>
  <c r="J50" i="3"/>
  <c r="H50" i="3"/>
  <c r="F50" i="3"/>
  <c r="N49" i="3"/>
  <c r="E1636" i="23" s="1"/>
  <c r="L49" i="3"/>
  <c r="D1636" i="23" s="1"/>
  <c r="J49" i="3"/>
  <c r="E1577" i="23" s="1"/>
  <c r="H49" i="3"/>
  <c r="F49" i="3"/>
  <c r="E1518" i="23" s="1"/>
  <c r="D49" i="3"/>
  <c r="N48" i="3"/>
  <c r="J48" i="3"/>
  <c r="E1576" i="23" s="1"/>
  <c r="H48" i="3"/>
  <c r="D1576" i="23" s="1"/>
  <c r="F48" i="3"/>
  <c r="N47" i="3"/>
  <c r="E1634" i="23" s="1"/>
  <c r="L47" i="3"/>
  <c r="D1634" i="23" s="1"/>
  <c r="J47" i="3"/>
  <c r="E1575" i="23" s="1"/>
  <c r="H47" i="3"/>
  <c r="F47" i="3"/>
  <c r="N46" i="3"/>
  <c r="J46" i="3"/>
  <c r="H46" i="3"/>
  <c r="D1574" i="23" s="1"/>
  <c r="F46" i="3"/>
  <c r="N45" i="3"/>
  <c r="E1632" i="23" s="1"/>
  <c r="L45" i="3"/>
  <c r="J45" i="3"/>
  <c r="H45" i="3" s="1"/>
  <c r="F45" i="3"/>
  <c r="N44" i="3"/>
  <c r="J44" i="3"/>
  <c r="H44" i="3"/>
  <c r="F44" i="3"/>
  <c r="E1513" i="23" s="1"/>
  <c r="D44" i="3"/>
  <c r="N42" i="3"/>
  <c r="E1629" i="23" s="1"/>
  <c r="L42" i="3"/>
  <c r="J42" i="3"/>
  <c r="E1570" i="23" s="1"/>
  <c r="H42" i="3"/>
  <c r="F42" i="3"/>
  <c r="N41" i="3"/>
  <c r="E1628" i="23" s="1"/>
  <c r="L41" i="3"/>
  <c r="D1628" i="23" s="1"/>
  <c r="J41" i="3"/>
  <c r="F41" i="3"/>
  <c r="E1510" i="23" s="1"/>
  <c r="D41" i="3"/>
  <c r="N40" i="3"/>
  <c r="E1627" i="23" s="1"/>
  <c r="L40" i="3"/>
  <c r="J40" i="3"/>
  <c r="F40" i="3"/>
  <c r="D40" i="3"/>
  <c r="N39" i="3"/>
  <c r="L39" i="3"/>
  <c r="D1626" i="23" s="1"/>
  <c r="J39" i="3"/>
  <c r="F39" i="3"/>
  <c r="E1508" i="23" s="1"/>
  <c r="D39" i="3"/>
  <c r="N38" i="3"/>
  <c r="L38" i="3"/>
  <c r="J38" i="3"/>
  <c r="E1566" i="23" s="1"/>
  <c r="F38" i="3"/>
  <c r="N37" i="3"/>
  <c r="J37" i="3"/>
  <c r="F37" i="3"/>
  <c r="D37" i="3"/>
  <c r="D1506" i="23" s="1"/>
  <c r="N36" i="3"/>
  <c r="E1623" i="23" s="1"/>
  <c r="L36" i="3"/>
  <c r="J36" i="3"/>
  <c r="E1564" i="23" s="1"/>
  <c r="F36" i="3"/>
  <c r="N35" i="3"/>
  <c r="L35" i="3" s="1"/>
  <c r="J35" i="3"/>
  <c r="H35" i="3"/>
  <c r="D1563" i="23" s="1"/>
  <c r="F35" i="3"/>
  <c r="D35" i="3"/>
  <c r="N34" i="3"/>
  <c r="E1621" i="23" s="1"/>
  <c r="L34" i="3"/>
  <c r="D1621" i="23" s="1"/>
  <c r="J34" i="3"/>
  <c r="F34" i="3"/>
  <c r="D34" i="3" s="1"/>
  <c r="N33" i="3"/>
  <c r="L33" i="3"/>
  <c r="J33" i="3"/>
  <c r="F33" i="3"/>
  <c r="E1502" i="23" s="1"/>
  <c r="D33" i="3"/>
  <c r="N32" i="3"/>
  <c r="J32" i="3"/>
  <c r="F32" i="3"/>
  <c r="D32" i="3"/>
  <c r="N31" i="3"/>
  <c r="E1618" i="23" s="1"/>
  <c r="J31" i="3"/>
  <c r="H31" i="3"/>
  <c r="F31" i="3"/>
  <c r="N30" i="3"/>
  <c r="J30" i="3"/>
  <c r="H30" i="3"/>
  <c r="D1558" i="23" s="1"/>
  <c r="F30" i="3"/>
  <c r="N29" i="3"/>
  <c r="J29" i="3"/>
  <c r="F29" i="3"/>
  <c r="N27" i="3"/>
  <c r="L27" i="3"/>
  <c r="D1615" i="23" s="1"/>
  <c r="J27" i="3"/>
  <c r="H27" i="3"/>
  <c r="D1556" i="23" s="1"/>
  <c r="F27" i="3"/>
  <c r="D27" i="3"/>
  <c r="N26" i="3"/>
  <c r="E1614" i="23" s="1"/>
  <c r="L26" i="3"/>
  <c r="J26" i="3"/>
  <c r="H26" i="3" s="1"/>
  <c r="F26" i="3"/>
  <c r="E1496" i="23" s="1"/>
  <c r="D26" i="3"/>
  <c r="M26" i="2" s="1"/>
  <c r="N25" i="3"/>
  <c r="E1613" i="23" s="1"/>
  <c r="L25" i="3"/>
  <c r="J25" i="3"/>
  <c r="H25" i="3"/>
  <c r="D1554" i="23" s="1"/>
  <c r="F25" i="3"/>
  <c r="E1495" i="23" s="1"/>
  <c r="D25" i="3"/>
  <c r="N24" i="3"/>
  <c r="L24" i="3" s="1"/>
  <c r="J24" i="3"/>
  <c r="F24" i="3"/>
  <c r="D24" i="3"/>
  <c r="D1494" i="23" s="1"/>
  <c r="N23" i="3"/>
  <c r="E1611" i="23" s="1"/>
  <c r="L23" i="3"/>
  <c r="J23" i="3"/>
  <c r="E1552" i="23" s="1"/>
  <c r="H23" i="3"/>
  <c r="F23" i="3"/>
  <c r="D23" i="3"/>
  <c r="N22" i="3"/>
  <c r="J22" i="3"/>
  <c r="F22" i="3"/>
  <c r="O22" i="2" s="1"/>
  <c r="N21" i="3"/>
  <c r="E1609" i="23" s="1"/>
  <c r="L21" i="3"/>
  <c r="J21" i="3"/>
  <c r="H21" i="3"/>
  <c r="F21" i="3"/>
  <c r="N19" i="3"/>
  <c r="L19" i="3"/>
  <c r="J19" i="3"/>
  <c r="E1548" i="23" s="1"/>
  <c r="F19" i="3"/>
  <c r="D19" i="3"/>
  <c r="N18" i="3"/>
  <c r="E1606" i="23" s="1"/>
  <c r="L18" i="3"/>
  <c r="D1606" i="23" s="1"/>
  <c r="J18" i="3"/>
  <c r="E1547" i="23" s="1"/>
  <c r="H18" i="3"/>
  <c r="F18" i="3"/>
  <c r="D18" i="3"/>
  <c r="N17" i="3"/>
  <c r="E1605" i="23" s="1"/>
  <c r="L17" i="3"/>
  <c r="J17" i="3"/>
  <c r="E1546" i="23" s="1"/>
  <c r="F17" i="3"/>
  <c r="D17" i="3" s="1"/>
  <c r="N16" i="3"/>
  <c r="E1604" i="23" s="1"/>
  <c r="L16" i="3"/>
  <c r="D1604" i="23" s="1"/>
  <c r="J16" i="3"/>
  <c r="F16" i="3"/>
  <c r="N15" i="3"/>
  <c r="J15" i="3"/>
  <c r="F15" i="3"/>
  <c r="E1485" i="23" s="1"/>
  <c r="D15" i="3"/>
  <c r="N14" i="3"/>
  <c r="L14" i="3"/>
  <c r="J14" i="3"/>
  <c r="E1543" i="23" s="1"/>
  <c r="H14" i="3"/>
  <c r="F14" i="3"/>
  <c r="E1484" i="23" s="1"/>
  <c r="D14" i="3"/>
  <c r="N13" i="3"/>
  <c r="J13" i="3"/>
  <c r="E1542" i="23" s="1"/>
  <c r="H13" i="3"/>
  <c r="F13" i="3"/>
  <c r="D13" i="3"/>
  <c r="N12" i="3"/>
  <c r="J12" i="3"/>
  <c r="O12" i="2" s="1"/>
  <c r="E1376" i="23" s="1"/>
  <c r="F12" i="3"/>
  <c r="D12" i="3"/>
  <c r="N11" i="3"/>
  <c r="E1599" i="23" s="1"/>
  <c r="L11" i="3"/>
  <c r="J11" i="3"/>
  <c r="H11" i="3"/>
  <c r="F11" i="3"/>
  <c r="D11" i="3"/>
  <c r="N9" i="3"/>
  <c r="E1597" i="23" s="1"/>
  <c r="L9" i="3"/>
  <c r="D1597" i="23" s="1"/>
  <c r="J9" i="3"/>
  <c r="F9" i="3"/>
  <c r="E1479" i="23" s="1"/>
  <c r="D9" i="3"/>
  <c r="N8" i="3"/>
  <c r="E1596" i="23" s="1"/>
  <c r="L8" i="3"/>
  <c r="J8" i="3"/>
  <c r="H8" i="3"/>
  <c r="F8" i="3"/>
  <c r="N7" i="3"/>
  <c r="L7" i="3"/>
  <c r="J7" i="3"/>
  <c r="F7" i="3"/>
  <c r="R1" i="3"/>
  <c r="J67" i="2"/>
  <c r="E1367" i="23" s="1"/>
  <c r="G67" i="2"/>
  <c r="D1367" i="23" s="1"/>
  <c r="J65" i="2"/>
  <c r="E1365" i="23" s="1"/>
  <c r="G65" i="2"/>
  <c r="D1365" i="23" s="1"/>
  <c r="J64" i="2"/>
  <c r="E1364" i="23" s="1"/>
  <c r="G64" i="2"/>
  <c r="D1364" i="23" s="1"/>
  <c r="O55" i="2"/>
  <c r="O26" i="2"/>
  <c r="E1390" i="23" s="1"/>
  <c r="O17" i="2"/>
  <c r="E1381"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R59" i="1"/>
  <c r="G59" i="1"/>
  <c r="F59" i="1"/>
  <c r="G58" i="1"/>
  <c r="F58" i="1"/>
  <c r="R57" i="1"/>
  <c r="G57" i="1"/>
  <c r="F57" i="1"/>
  <c r="G56" i="1"/>
  <c r="F56" i="1"/>
  <c r="R55" i="1"/>
  <c r="G55" i="1"/>
  <c r="F55"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Q40" i="17" s="1"/>
  <c r="R29" i="1"/>
  <c r="R28" i="1"/>
  <c r="R27" i="1"/>
  <c r="I27" i="1"/>
  <c r="R26" i="1"/>
  <c r="I26" i="1"/>
  <c r="R25" i="1"/>
  <c r="I25" i="1"/>
  <c r="G25" i="1"/>
  <c r="R24" i="1"/>
  <c r="I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1550" i="19"/>
  <c r="A912" i="19"/>
  <c r="A20" i="19"/>
  <c r="A1059" i="19"/>
  <c r="A1791" i="19"/>
  <c r="A718" i="19"/>
  <c r="A428" i="19"/>
  <c r="A618" i="19"/>
  <c r="A571" i="19"/>
  <c r="A1744" i="19"/>
  <c r="A2384" i="19"/>
  <c r="A19" i="19"/>
  <c r="A426" i="19"/>
  <c r="A74" i="19"/>
  <c r="A521" i="19"/>
  <c r="A2546" i="19"/>
  <c r="A38" i="19"/>
  <c r="A962" i="19"/>
  <c r="A2465" i="19"/>
  <c r="A1889" i="19"/>
  <c r="A668" i="19"/>
  <c r="A1841" i="19"/>
  <c r="A4" i="19"/>
  <c r="A1403" i="19"/>
  <c r="A429" i="19"/>
  <c r="A77" i="19"/>
  <c r="A384" i="19"/>
  <c r="A2491" i="19"/>
  <c r="A285" i="19"/>
  <c r="A1353" i="19"/>
  <c r="A21" i="19"/>
  <c r="A8" i="19"/>
  <c r="A1206" i="19"/>
  <c r="A427" i="19"/>
  <c r="A72" i="19"/>
  <c r="A385" i="19"/>
  <c r="A328" i="19"/>
  <c r="A2385" i="19"/>
  <c r="A865" i="19"/>
  <c r="A327" i="19"/>
  <c r="A73" i="19"/>
  <c r="A815" i="19"/>
  <c r="A2343" i="19"/>
  <c r="A1936" i="19"/>
  <c r="A6" i="19"/>
  <c r="A1256" i="19"/>
  <c r="A2464" i="19"/>
  <c r="A1453" i="19"/>
  <c r="A7" i="19"/>
  <c r="A326" i="19"/>
  <c r="A1012" i="19"/>
  <c r="A75" i="19"/>
  <c r="A283" i="19"/>
  <c r="A33" i="19"/>
  <c r="A1599" i="19"/>
  <c r="A2251" i="19"/>
  <c r="A1696" i="19"/>
  <c r="A2466" i="19"/>
  <c r="A1646" i="19"/>
  <c r="A1306" i="19"/>
  <c r="A1109" i="19"/>
  <c r="A765" i="19"/>
  <c r="A3" i="19"/>
  <c r="A1500" i="19"/>
  <c r="A2492" i="19"/>
  <c r="A272" i="19"/>
  <c r="A284" i="19"/>
  <c r="A5" i="19"/>
  <c r="A1159" i="19"/>
  <c r="A2587" i="19"/>
  <c r="A1649" i="19"/>
  <c r="A1982" i="19"/>
  <c r="A2425" i="19"/>
  <c r="A876" i="19"/>
  <c r="A1770" i="19"/>
  <c r="A562" i="19"/>
  <c r="A1955" i="19"/>
  <c r="A527" i="19"/>
  <c r="A1703" i="19"/>
  <c r="A518" i="19"/>
  <c r="A701" i="19"/>
  <c r="A488" i="19"/>
  <c r="A732" i="19"/>
  <c r="A673" i="19"/>
  <c r="A2518" i="19"/>
  <c r="A2318" i="19"/>
  <c r="A535" i="19"/>
  <c r="A1503" i="19"/>
  <c r="A465" i="19"/>
  <c r="A2440" i="19"/>
  <c r="A2274" i="19"/>
  <c r="A723" i="19"/>
  <c r="A2504" i="19"/>
  <c r="A1956" i="19"/>
  <c r="A2565" i="19"/>
  <c r="A264" i="19"/>
  <c r="A989" i="19"/>
  <c r="A1451" i="19"/>
  <c r="A1546" i="19"/>
  <c r="A482" i="19"/>
  <c r="A1660" i="19"/>
  <c r="A1652" i="19"/>
  <c r="A557" i="19"/>
  <c r="A1442" i="19"/>
  <c r="A986" i="19"/>
  <c r="A800" i="19"/>
  <c r="A836" i="19"/>
  <c r="A1366" i="19"/>
  <c r="A648" i="19"/>
  <c r="A2535" i="19"/>
  <c r="A2164" i="19"/>
  <c r="A253" i="19"/>
  <c r="A1863" i="19"/>
  <c r="A1384" i="19"/>
  <c r="A807" i="19"/>
  <c r="A2018" i="19"/>
  <c r="A2236" i="19"/>
  <c r="A2470" i="19"/>
  <c r="A2254" i="19"/>
  <c r="A369" i="19"/>
  <c r="A820" i="19"/>
  <c r="A324" i="19"/>
  <c r="A1489" i="19"/>
  <c r="A415" i="19"/>
  <c r="A106" i="19"/>
  <c r="A564" i="19"/>
  <c r="A403" i="19"/>
  <c r="A2134" i="19"/>
  <c r="A2480" i="19"/>
  <c r="A1890" i="19"/>
  <c r="A246" i="19"/>
  <c r="A549" i="19"/>
  <c r="A1888" i="19"/>
  <c r="A332" i="19"/>
  <c r="A1375" i="19"/>
  <c r="A2353" i="19"/>
  <c r="A422" i="19"/>
  <c r="A2627" i="19"/>
  <c r="A1069" i="19"/>
  <c r="A456" i="19"/>
  <c r="A367" i="19"/>
  <c r="A2393" i="19"/>
  <c r="A1244" i="19"/>
  <c r="A1976" i="19"/>
  <c r="A152" i="19"/>
  <c r="A1944" i="19"/>
  <c r="A486" i="19"/>
  <c r="A782" i="19"/>
  <c r="A2531" i="19"/>
  <c r="A512" i="19"/>
  <c r="A1393" i="19"/>
  <c r="A1717" i="19"/>
  <c r="A2400" i="19"/>
  <c r="A2294" i="19"/>
  <c r="A1002" i="19"/>
  <c r="A2493" i="19"/>
  <c r="A2578" i="19"/>
  <c r="A576" i="19"/>
  <c r="A2458" i="19"/>
  <c r="A689" i="19"/>
  <c r="A514" i="19"/>
  <c r="A1446" i="19"/>
  <c r="A380" i="19"/>
  <c r="A649" i="19"/>
  <c r="A252" i="19"/>
  <c r="A1106" i="19"/>
  <c r="A144" i="19"/>
  <c r="A2390" i="19"/>
  <c r="A463" i="19"/>
  <c r="A902" i="19"/>
  <c r="A539" i="19"/>
  <c r="A915" i="19"/>
  <c r="A2321" i="19"/>
  <c r="A1055" i="19"/>
  <c r="A1694" i="19"/>
  <c r="A616" i="19"/>
  <c r="A1090" i="19"/>
  <c r="A2258" i="19"/>
  <c r="A174" i="19"/>
  <c r="A1153" i="19"/>
  <c r="A1299" i="19"/>
  <c r="A322" i="19"/>
  <c r="A635" i="19"/>
  <c r="A2501" i="19"/>
  <c r="A2142" i="19"/>
  <c r="A832" i="19"/>
  <c r="A1635" i="19"/>
  <c r="A1032" i="19"/>
  <c r="A225" i="19"/>
  <c r="A644" i="19"/>
  <c r="A1783" i="19"/>
  <c r="A1763" i="19"/>
  <c r="A1618" i="19"/>
  <c r="A1471" i="19"/>
  <c r="A1927" i="19"/>
  <c r="A1736" i="19"/>
  <c r="A561" i="19"/>
  <c r="A1953" i="19"/>
  <c r="A1826" i="19"/>
  <c r="A1187" i="19"/>
  <c r="A2320" i="19"/>
  <c r="A419" i="19"/>
  <c r="A1725" i="19"/>
  <c r="A2079" i="19"/>
  <c r="A143" i="19"/>
  <c r="A805" i="19"/>
  <c r="A619" i="19"/>
  <c r="A25" i="19"/>
  <c r="A436" i="19"/>
  <c r="A2198" i="19"/>
  <c r="A956" i="19"/>
  <c r="A1689" i="19"/>
  <c r="A1108" i="19"/>
  <c r="A374" i="19"/>
  <c r="A1799" i="19"/>
  <c r="A813" i="19"/>
  <c r="A740" i="19"/>
  <c r="A1349" i="19"/>
  <c r="A62" i="19"/>
  <c r="A203" i="19"/>
  <c r="A2328" i="19"/>
  <c r="A937" i="19"/>
  <c r="A1240" i="19"/>
  <c r="A2098" i="19"/>
  <c r="A1192" i="19"/>
  <c r="A797" i="19"/>
  <c r="A2042" i="19"/>
  <c r="A466" i="19"/>
  <c r="A1493" i="19"/>
  <c r="A2576" i="19"/>
  <c r="A774" i="19"/>
  <c r="A1491" i="19"/>
  <c r="A2262" i="19"/>
  <c r="A1507" i="19"/>
  <c r="A1564" i="19"/>
  <c r="A843" i="19"/>
  <c r="A851" i="19"/>
  <c r="A862" i="19"/>
  <c r="A1672" i="19"/>
  <c r="A1259" i="19"/>
  <c r="A1581" i="19"/>
  <c r="A1572" i="19"/>
  <c r="A1160" i="19"/>
  <c r="A2508" i="19"/>
  <c r="A684" i="19"/>
  <c r="A2186" i="19"/>
  <c r="A2589" i="19"/>
  <c r="A262" i="19"/>
  <c r="A2004" i="19"/>
  <c r="A795" i="19"/>
  <c r="A392" i="19"/>
  <c r="A2168" i="19"/>
  <c r="A533" i="19"/>
  <c r="A1816" i="19"/>
  <c r="A1810" i="19"/>
  <c r="A1537" i="19"/>
  <c r="A604" i="19"/>
  <c r="A1260" i="19"/>
  <c r="A1179" i="19"/>
  <c r="A265" i="19"/>
  <c r="A1054" i="19"/>
  <c r="A1080" i="19"/>
  <c r="A1281" i="19"/>
  <c r="A1460" i="19"/>
  <c r="A13" i="19"/>
  <c r="A2174" i="19"/>
  <c r="A572" i="19"/>
  <c r="A1480" i="19"/>
  <c r="A2124" i="19"/>
  <c r="A1828" i="19"/>
  <c r="A42" i="19"/>
  <c r="A834" i="19"/>
  <c r="A2120" i="19"/>
  <c r="A2564" i="19"/>
  <c r="A497" i="19"/>
  <c r="A413" i="19"/>
  <c r="A2229" i="19"/>
  <c r="A156" i="19"/>
  <c r="A1555" i="19"/>
  <c r="A545" i="19"/>
  <c r="A2125" i="19"/>
  <c r="A2256" i="19"/>
  <c r="A1245" i="19"/>
  <c r="A270" i="19"/>
  <c r="A825" i="19"/>
  <c r="A2348" i="19"/>
  <c r="A1746" i="19"/>
  <c r="A580" i="19"/>
  <c r="A1114" i="19"/>
  <c r="A2121" i="19"/>
  <c r="A1045" i="19"/>
  <c r="A2620" i="19"/>
  <c r="A1705" i="19"/>
  <c r="A665" i="19"/>
  <c r="A1785" i="19"/>
  <c r="A94" i="19"/>
  <c r="A1484" i="19"/>
  <c r="A260" i="19"/>
  <c r="A531" i="19"/>
  <c r="A2006" i="19"/>
  <c r="A2555" i="19"/>
  <c r="A1374" i="19"/>
  <c r="A333" i="19"/>
  <c r="A2498" i="19"/>
  <c r="A1397" i="19"/>
  <c r="A1887" i="19"/>
  <c r="A2556" i="19"/>
  <c r="A1157" i="19"/>
  <c r="A1849" i="19"/>
  <c r="A2285" i="19"/>
  <c r="A200" i="19"/>
  <c r="A1363" i="19"/>
  <c r="A550" i="19"/>
  <c r="A1898" i="19"/>
  <c r="A2595" i="19"/>
  <c r="A1385" i="19"/>
  <c r="A529" i="19"/>
  <c r="A726" i="19"/>
  <c r="A2016" i="19"/>
  <c r="A612" i="19"/>
  <c r="A1836" i="19"/>
  <c r="A653" i="19"/>
  <c r="A2307" i="19"/>
  <c r="A2632" i="19"/>
  <c r="A1411" i="19"/>
  <c r="A1968" i="19"/>
  <c r="A2069" i="19"/>
  <c r="A532" i="19"/>
  <c r="A678" i="19"/>
  <c r="A1772" i="19"/>
  <c r="A1897" i="19"/>
  <c r="A1225" i="19"/>
  <c r="A2005" i="19"/>
  <c r="A2053" i="19"/>
  <c r="A2615" i="19"/>
  <c r="A1552" i="19"/>
  <c r="A361" i="19"/>
  <c r="A2510" i="19"/>
  <c r="A2201" i="19"/>
  <c r="A1911" i="19"/>
  <c r="A1282" i="19"/>
  <c r="A2243" i="19"/>
  <c r="A1104" i="19"/>
  <c r="A1111" i="19"/>
  <c r="A2182" i="19"/>
  <c r="A493" i="19"/>
  <c r="A54" i="19"/>
  <c r="A417" i="19"/>
  <c r="A2086" i="19"/>
  <c r="A927" i="19"/>
  <c r="A1148" i="19"/>
  <c r="A122" i="19"/>
  <c r="A2150" i="19"/>
  <c r="A1798" i="19"/>
  <c r="A2355" i="19"/>
  <c r="A1713" i="19"/>
  <c r="A473" i="19"/>
  <c r="A1361" i="19"/>
  <c r="A1276" i="19"/>
  <c r="A2119" i="19"/>
  <c r="A2323" i="19"/>
  <c r="A1549" i="19"/>
  <c r="A319" i="19"/>
  <c r="A2370" i="19"/>
  <c r="A478" i="19"/>
  <c r="A1273" i="19"/>
  <c r="A565" i="19"/>
  <c r="A202" i="19"/>
  <c r="A155" i="19"/>
  <c r="A592" i="19"/>
  <c r="A1131" i="19"/>
  <c r="A2074" i="19"/>
  <c r="A1638" i="19"/>
  <c r="A89" i="19"/>
  <c r="A803" i="19"/>
  <c r="A51" i="19"/>
  <c r="A1557" i="19"/>
  <c r="A872" i="19"/>
  <c r="A1436" i="19"/>
  <c r="A1923" i="19"/>
  <c r="A1452" i="19"/>
  <c r="A228" i="19"/>
  <c r="A1698" i="19"/>
  <c r="A275" i="19"/>
  <c r="A1805" i="19"/>
  <c r="A686" i="19"/>
  <c r="A969" i="19"/>
  <c r="A1910" i="19"/>
  <c r="A2642" i="19"/>
  <c r="A647" i="19"/>
  <c r="A2216" i="19"/>
  <c r="A321" i="19"/>
  <c r="A540" i="19"/>
  <c r="A2009" i="19"/>
  <c r="A2416" i="19"/>
  <c r="A1156" i="19"/>
  <c r="A729" i="19"/>
  <c r="A2415" i="19"/>
  <c r="A2239" i="19"/>
  <c r="A610" i="19"/>
  <c r="A1674" i="19"/>
  <c r="A307" i="19"/>
  <c r="A1437" i="19"/>
  <c r="A2560" i="19"/>
  <c r="A2380" i="19"/>
  <c r="A2095" i="19"/>
  <c r="A687" i="19"/>
  <c r="A510" i="19"/>
  <c r="A2395" i="19"/>
  <c r="A1634" i="19"/>
  <c r="A316" i="19"/>
  <c r="A1973" i="19"/>
  <c r="A1458" i="19"/>
  <c r="A1666" i="19"/>
  <c r="A1938" i="19"/>
  <c r="A2463" i="19"/>
  <c r="A238" i="19"/>
  <c r="A1284" i="19"/>
  <c r="A963" i="19"/>
  <c r="A2233" i="19"/>
  <c r="A1025" i="19"/>
  <c r="A2652" i="19"/>
  <c r="A2351" i="19"/>
  <c r="A801" i="19"/>
  <c r="A1622" i="19"/>
  <c r="A1348" i="19"/>
  <c r="A1603" i="19"/>
  <c r="A70" i="19"/>
  <c r="A2067" i="19"/>
  <c r="A1514" i="19"/>
  <c r="A468" i="19"/>
  <c r="A1190" i="19"/>
  <c r="A1946" i="19"/>
  <c r="A2247" i="19"/>
  <c r="A498" i="19"/>
  <c r="A749" i="19"/>
  <c r="A1464" i="19"/>
  <c r="A1854" i="19"/>
  <c r="A1692" i="19"/>
  <c r="A2563" i="19"/>
  <c r="A1840" i="19"/>
  <c r="A66" i="19"/>
  <c r="A1226" i="19"/>
  <c r="A390" i="19"/>
  <c r="A1473" i="19"/>
  <c r="A1995" i="19"/>
  <c r="A446" i="19"/>
  <c r="A239" i="19"/>
  <c r="A2421" i="19"/>
  <c r="A98" i="19"/>
  <c r="A2293" i="19"/>
  <c r="A1768" i="19"/>
  <c r="A788" i="19"/>
  <c r="A1290" i="19"/>
  <c r="A461" i="19"/>
  <c r="A1675" i="19"/>
  <c r="A1383" i="19"/>
  <c r="A411" i="19"/>
  <c r="A850" i="19"/>
  <c r="A822" i="19"/>
  <c r="A785" i="19"/>
  <c r="A26" i="19"/>
  <c r="A1197" i="19"/>
  <c r="A957" i="19"/>
  <c r="A2597" i="19"/>
  <c r="A1223" i="19"/>
  <c r="A1740" i="19"/>
  <c r="A457" i="19"/>
  <c r="A617" i="19"/>
  <c r="A2034" i="19"/>
  <c r="A343" i="19"/>
  <c r="A2382" i="19"/>
  <c r="A194" i="19"/>
  <c r="A121" i="19"/>
  <c r="A1448" i="19"/>
  <c r="A1327" i="19"/>
  <c r="A666" i="19"/>
  <c r="A1752" i="19"/>
  <c r="A683" i="19"/>
  <c r="A2389" i="19"/>
  <c r="A1463" i="19"/>
  <c r="A1984" i="19"/>
  <c r="A1915" i="19"/>
  <c r="A2434" i="19"/>
  <c r="A1715" i="19"/>
  <c r="A1053" i="19"/>
  <c r="A138" i="19"/>
  <c r="A2623" i="19"/>
  <c r="A1456" i="19"/>
  <c r="A1905" i="19"/>
  <c r="A517" i="19"/>
  <c r="A1632" i="19"/>
  <c r="A168" i="19"/>
  <c r="A1729" i="19"/>
  <c r="A639" i="19"/>
  <c r="A2240" i="19"/>
  <c r="A1859" i="19"/>
  <c r="A93" i="19"/>
  <c r="A249" i="19"/>
  <c r="A1975" i="19"/>
  <c r="A1043" i="19"/>
  <c r="A2507" i="19"/>
  <c r="A1760" i="19"/>
  <c r="A2455" i="19"/>
  <c r="A1657" i="19"/>
  <c r="A1135" i="19"/>
  <c r="A1985" i="19"/>
  <c r="A297" i="19"/>
  <c r="A23" i="19"/>
  <c r="A345" i="19"/>
  <c r="A2636" i="19"/>
  <c r="A1983" i="19"/>
  <c r="A2267" i="19"/>
  <c r="A189" i="19"/>
  <c r="A1617" i="19"/>
  <c r="A1171" i="19"/>
  <c r="A2460" i="19"/>
  <c r="A775" i="19"/>
  <c r="A2099" i="19"/>
  <c r="A59" i="19"/>
  <c r="A1039" i="19"/>
  <c r="A1906" i="19"/>
  <c r="A1885" i="19"/>
  <c r="A112" i="19"/>
  <c r="A57" i="19"/>
  <c r="A699" i="19"/>
  <c r="A349" i="19"/>
  <c r="A1387" i="19"/>
  <c r="A2102" i="19"/>
  <c r="A377" i="19"/>
  <c r="A1139" i="19"/>
  <c r="A1966" i="19"/>
  <c r="A1334" i="19"/>
  <c r="A1803" i="19"/>
  <c r="A2300" i="19"/>
  <c r="A2295" i="19"/>
  <c r="A183" i="19"/>
  <c r="A84" i="19"/>
  <c r="A263" i="19"/>
  <c r="A1707" i="19"/>
  <c r="A1257" i="19"/>
  <c r="A1414" i="19"/>
  <c r="A176" i="19"/>
  <c r="A1570" i="19"/>
  <c r="A1023" i="19"/>
  <c r="A945" i="19"/>
  <c r="A587" i="19"/>
  <c r="A1830" i="19"/>
  <c r="A1747" i="19"/>
  <c r="A1239" i="19"/>
  <c r="A1825" i="19"/>
  <c r="A676" i="19"/>
  <c r="A164" i="19"/>
  <c r="A269" i="19"/>
  <c r="A978" i="19"/>
  <c r="A816" i="19"/>
  <c r="A2019" i="19"/>
  <c r="A1275" i="19"/>
  <c r="A1640" i="19"/>
  <c r="A1285" i="19"/>
  <c r="A1323" i="19"/>
  <c r="A469" i="19"/>
  <c r="A1858" i="19"/>
  <c r="A2567" i="19"/>
  <c r="A640" i="19"/>
  <c r="A2333" i="19"/>
  <c r="A313" i="19"/>
  <c r="A149" i="19"/>
  <c r="A439" i="19"/>
  <c r="A1551" i="19"/>
  <c r="A928" i="19"/>
  <c r="A2490" i="19"/>
  <c r="A2639" i="19"/>
  <c r="A131" i="19"/>
  <c r="A1886" i="19"/>
  <c r="A845" i="19"/>
  <c r="A1042" i="19"/>
  <c r="A2292" i="19"/>
  <c r="A1512" i="19"/>
  <c r="A637" i="19"/>
  <c r="A357" i="19"/>
  <c r="A372" i="19"/>
  <c r="A1637" i="19"/>
  <c r="A2522" i="19"/>
  <c r="A709" i="19"/>
  <c r="A980" i="19"/>
  <c r="A1113" i="19"/>
  <c r="A2314" i="19"/>
  <c r="A563" i="19"/>
  <c r="A1352" i="19"/>
  <c r="A2014" i="19"/>
  <c r="A2035" i="19"/>
  <c r="A1329" i="19"/>
  <c r="A2326" i="19"/>
  <c r="A173" i="19"/>
  <c r="A1756" i="19"/>
  <c r="A1778" i="19"/>
  <c r="A1089" i="19"/>
  <c r="A2218" i="19"/>
  <c r="A1362" i="19"/>
  <c r="A1309" i="19"/>
  <c r="A551" i="19"/>
  <c r="A1899" i="19"/>
  <c r="A2287" i="19"/>
  <c r="A1677" i="19"/>
  <c r="A695" i="19"/>
  <c r="A2526" i="19"/>
  <c r="A288" i="19"/>
  <c r="A2452" i="19"/>
  <c r="A1594" i="19"/>
  <c r="A43" i="19"/>
  <c r="A120" i="19"/>
  <c r="A1345" i="19"/>
  <c r="A114" i="19"/>
  <c r="A1182" i="19"/>
  <c r="A2123" i="19"/>
  <c r="A2426" i="19"/>
  <c r="A1987" i="19"/>
  <c r="A2450" i="19"/>
  <c r="A39" i="19"/>
  <c r="A700" i="19"/>
  <c r="A973" i="19"/>
  <c r="A2049" i="19"/>
  <c r="A158" i="19"/>
  <c r="A154" i="19"/>
  <c r="A1958" i="19"/>
  <c r="A656" i="19"/>
  <c r="A2214" i="19"/>
  <c r="A2248" i="19"/>
  <c r="A170" i="19"/>
  <c r="A2413" i="19"/>
  <c r="A916" i="19"/>
  <c r="A2347" i="19"/>
  <c r="A2474" i="19"/>
  <c r="A150" i="19"/>
  <c r="A588" i="19"/>
  <c r="A2094" i="19"/>
  <c r="A386" i="19"/>
  <c r="A1249" i="19"/>
  <c r="A2165" i="19"/>
  <c r="A2173" i="19"/>
  <c r="A511" i="19"/>
  <c r="A1298" i="19"/>
  <c r="A1728" i="19"/>
  <c r="A2599" i="19"/>
  <c r="A664" i="19"/>
  <c r="A560" i="19"/>
  <c r="A2175" i="19"/>
  <c r="A574" i="19"/>
  <c r="A453" i="19"/>
  <c r="A1651" i="19"/>
  <c r="A1326" i="19"/>
  <c r="A861" i="19"/>
  <c r="A2585" i="19"/>
  <c r="A717" i="19"/>
  <c r="A61" i="19"/>
  <c r="A339" i="19"/>
  <c r="A334" i="19"/>
  <c r="A786" i="19"/>
  <c r="A1597" i="19"/>
  <c r="A1621" i="19"/>
  <c r="A591" i="19"/>
  <c r="A1679" i="19"/>
  <c r="A259" i="19"/>
  <c r="A940" i="19"/>
  <c r="A1864" i="19"/>
  <c r="A932" i="19"/>
  <c r="A1255" i="19"/>
  <c r="A1548" i="19"/>
  <c r="A1843" i="19"/>
  <c r="A568" i="19"/>
  <c r="A840" i="19"/>
  <c r="A2621" i="19"/>
  <c r="A221" i="19"/>
  <c r="A714" i="19"/>
  <c r="A995" i="19"/>
  <c r="A190" i="19"/>
  <c r="A522" i="19"/>
  <c r="A2569" i="19"/>
  <c r="A886" i="19"/>
  <c r="A1802" i="19"/>
  <c r="A1207" i="19"/>
  <c r="A289" i="19"/>
  <c r="A1198" i="19"/>
  <c r="A1321" i="19"/>
  <c r="A1339" i="19"/>
  <c r="A2468" i="19"/>
  <c r="A2007" i="19"/>
  <c r="A769" i="19"/>
  <c r="A838" i="19"/>
  <c r="A569" i="19"/>
  <c r="A1545" i="19"/>
  <c r="A703" i="19"/>
  <c r="A1582" i="19"/>
  <c r="A1751" i="19"/>
  <c r="A2028" i="19"/>
  <c r="A2456" i="19"/>
  <c r="A1584" i="19"/>
  <c r="A796" i="19"/>
  <c r="A2445" i="19"/>
  <c r="A2375" i="19"/>
  <c r="A2046" i="19"/>
  <c r="A1659" i="19"/>
  <c r="A2335" i="19"/>
  <c r="A2179" i="19"/>
  <c r="A789" i="19"/>
  <c r="A2379" i="19"/>
  <c r="A758" i="19"/>
  <c r="A2483" i="19"/>
  <c r="A128" i="19"/>
  <c r="A996" i="19"/>
  <c r="A2369" i="19"/>
  <c r="A2514" i="19"/>
  <c r="A1427" i="19"/>
  <c r="A1776" i="19"/>
  <c r="A78" i="19"/>
  <c r="A1827" i="19"/>
  <c r="A2271" i="19"/>
  <c r="A136" i="19"/>
  <c r="A1250" i="19"/>
  <c r="A1732" i="19"/>
  <c r="A1743" i="19"/>
  <c r="A1057" i="19"/>
  <c r="A747" i="19"/>
  <c r="A1786" i="19"/>
  <c r="A208" i="19"/>
  <c r="A1317" i="19"/>
  <c r="A2031" i="19"/>
  <c r="A1533" i="19"/>
  <c r="A661" i="19"/>
  <c r="A997" i="19"/>
  <c r="A2402" i="19"/>
  <c r="A1952" i="19"/>
  <c r="A1262" i="19"/>
  <c r="A602" i="19"/>
  <c r="A1222" i="19"/>
  <c r="A1591" i="19"/>
  <c r="A2231" i="19"/>
  <c r="A1950" i="19"/>
  <c r="A1739" i="19"/>
  <c r="A1100" i="19"/>
  <c r="A593" i="19"/>
  <c r="A331" i="19"/>
  <c r="A301" i="19"/>
  <c r="A2371" i="19"/>
  <c r="A1492" i="19"/>
  <c r="A1602" i="19"/>
  <c r="A2638" i="19"/>
  <c r="A2617" i="19"/>
  <c r="A2212" i="19"/>
  <c r="A344" i="19"/>
  <c r="A1714" i="19"/>
  <c r="A2204" i="19"/>
  <c r="A566" i="19"/>
  <c r="A490" i="19"/>
  <c r="A1835" i="19"/>
  <c r="A2459" i="19"/>
  <c r="A2297" i="19"/>
  <c r="A638" i="19"/>
  <c r="A1404" i="19"/>
  <c r="A1485" i="19"/>
  <c r="A1867" i="19"/>
  <c r="A1017" i="19"/>
  <c r="A889" i="19"/>
  <c r="A125" i="19"/>
  <c r="A1920" i="19"/>
  <c r="A50" i="19"/>
  <c r="A738" i="19"/>
  <c r="A472" i="19"/>
  <c r="A2244" i="19"/>
  <c r="A431" i="19"/>
  <c r="A2571" i="19"/>
  <c r="A2394" i="19"/>
  <c r="A1971" i="19"/>
  <c r="A2275" i="19"/>
  <c r="A1613" i="19"/>
  <c r="A2525" i="19"/>
  <c r="A1380" i="19"/>
  <c r="A762" i="19"/>
  <c r="A1237" i="19"/>
  <c r="A2417" i="19"/>
  <c r="A582" i="19"/>
  <c r="A2532" i="19"/>
  <c r="A690" i="19"/>
  <c r="A1765" i="19"/>
  <c r="A198" i="19"/>
  <c r="A2178" i="19"/>
  <c r="A874" i="19"/>
  <c r="A1126" i="19"/>
  <c r="A1417" i="19"/>
  <c r="A1165" i="19"/>
  <c r="A920" i="19"/>
  <c r="A2511" i="19"/>
  <c r="A2329" i="19"/>
  <c r="A430" i="19"/>
  <c r="A15" i="19"/>
  <c r="A2177" i="19"/>
  <c r="A1469" i="19"/>
  <c r="A2598" i="19"/>
  <c r="A1610" i="19"/>
  <c r="A2017" i="19"/>
  <c r="A1605" i="19"/>
  <c r="A2221" i="19"/>
  <c r="A210" i="19"/>
  <c r="A268" i="19"/>
  <c r="A917" i="19"/>
  <c r="A1400" i="19"/>
  <c r="A2011" i="19"/>
  <c r="A2427" i="19"/>
  <c r="A364" i="19"/>
  <c r="A692" i="19"/>
  <c r="A60" i="19"/>
  <c r="A528" i="19"/>
  <c r="A2184" i="19"/>
  <c r="A1997" i="19"/>
  <c r="A1177" i="19"/>
  <c r="A1873" i="19"/>
  <c r="A1336" i="19"/>
  <c r="A117" i="19"/>
  <c r="A814" i="19"/>
  <c r="A2197" i="19"/>
  <c r="A2065" i="19"/>
  <c r="A212" i="19"/>
  <c r="A856" i="19"/>
  <c r="A824" i="19"/>
  <c r="A2342" i="19"/>
  <c r="A779" i="19"/>
  <c r="A2180" i="19"/>
  <c r="A214" i="19"/>
  <c r="A1251" i="19"/>
  <c r="A315" i="19"/>
  <c r="A1510" i="19"/>
  <c r="A721" i="19"/>
  <c r="A290" i="19"/>
  <c r="A1517" i="19"/>
  <c r="A2135" i="19"/>
  <c r="A1056" i="19"/>
  <c r="A2081" i="19"/>
  <c r="A412" i="19"/>
  <c r="A2388" i="19"/>
  <c r="A733" i="19"/>
  <c r="A2594" i="19"/>
  <c r="A984" i="19"/>
  <c r="A2641" i="19"/>
  <c r="A1128" i="19"/>
  <c r="A1505" i="19"/>
  <c r="A499" i="19"/>
  <c r="A2092" i="19"/>
  <c r="A1455" i="19"/>
  <c r="A875" i="19"/>
  <c r="A2012" i="19"/>
  <c r="A670" i="19"/>
  <c r="A278" i="19"/>
  <c r="A939" i="19"/>
  <c r="A2640" i="19"/>
  <c r="A835" i="19"/>
  <c r="A2106" i="19"/>
  <c r="A487" i="19"/>
  <c r="A2063" i="19"/>
  <c r="A1529" i="19"/>
  <c r="A2263" i="19"/>
  <c r="A440" i="19"/>
  <c r="A905" i="19"/>
  <c r="A206" i="19"/>
  <c r="A2301" i="19"/>
  <c r="A287" i="19"/>
  <c r="A2290" i="19"/>
  <c r="A1882" i="19"/>
  <c r="A235" i="19"/>
  <c r="A1811" i="19"/>
  <c r="A628" i="19"/>
  <c r="A1151" i="19"/>
  <c r="A2325" i="19"/>
  <c r="A1038" i="19"/>
  <c r="A1883" i="19"/>
  <c r="A2583" i="19"/>
  <c r="A2213" i="19"/>
  <c r="A2613" i="19"/>
  <c r="A1586" i="19"/>
  <c r="A626" i="19"/>
  <c r="A222" i="19"/>
  <c r="A1112" i="19"/>
  <c r="A1158" i="19"/>
  <c r="A1003" i="19"/>
  <c r="A2241" i="19"/>
  <c r="A706" i="19"/>
  <c r="A251" i="19"/>
  <c r="A459" i="19"/>
  <c r="A474" i="19"/>
  <c r="A1871" i="19"/>
  <c r="A999" i="19"/>
  <c r="A1246" i="19"/>
  <c r="A1662" i="19"/>
  <c r="A87" i="19"/>
  <c r="A2340" i="19"/>
  <c r="A1892" i="19"/>
  <c r="A745" i="19"/>
  <c r="A1655" i="19"/>
  <c r="A2246" i="19"/>
  <c r="A1970" i="19"/>
  <c r="A1221" i="19"/>
  <c r="A792" i="19"/>
  <c r="A1861" i="19"/>
  <c r="A1623" i="19"/>
  <c r="A1071" i="19"/>
  <c r="A502" i="19"/>
  <c r="A266" i="19"/>
  <c r="A101" i="19"/>
  <c r="A1058" i="19"/>
  <c r="A1119" i="19"/>
  <c r="A1173" i="19"/>
  <c r="A2539" i="19"/>
  <c r="A1415" i="19"/>
  <c r="A1912" i="19"/>
  <c r="A893" i="19"/>
  <c r="A929" i="19"/>
  <c r="A1086" i="19"/>
  <c r="A2521" i="19"/>
  <c r="A1338" i="19"/>
  <c r="A90" i="19"/>
  <c r="A515" i="19"/>
  <c r="A2549" i="19"/>
  <c r="A942" i="19"/>
  <c r="A197" i="19"/>
  <c r="A351" i="19"/>
  <c r="A1624" i="19"/>
  <c r="A1499" i="19"/>
  <c r="A880" i="19"/>
  <c r="A433" i="19"/>
  <c r="A609" i="19"/>
  <c r="A501" i="19"/>
  <c r="A139" i="19"/>
  <c r="A941" i="19"/>
  <c r="A1304" i="19"/>
  <c r="A590" i="19"/>
  <c r="A1143" i="19"/>
  <c r="A1011" i="19"/>
  <c r="A1316" i="19"/>
  <c r="A1569" i="19"/>
  <c r="A596" i="19"/>
  <c r="A159" i="19"/>
  <c r="A2227" i="19"/>
  <c r="A1585" i="19"/>
  <c r="A541" i="19"/>
  <c r="A2169" i="19"/>
  <c r="A1429" i="19"/>
  <c r="A767" i="19"/>
  <c r="A1434" i="19"/>
  <c r="A1745" i="19"/>
  <c r="A1033" i="19"/>
  <c r="A1129" i="19"/>
  <c r="A1181" i="19"/>
  <c r="A1727" i="19"/>
  <c r="A943" i="19"/>
  <c r="A1332" i="19"/>
  <c r="A1091" i="19"/>
  <c r="A871" i="19"/>
  <c r="A76" i="19"/>
  <c r="A237" i="19"/>
  <c r="A291" i="19"/>
  <c r="A728" i="19"/>
  <c r="A2579" i="19"/>
  <c r="A2607" i="19"/>
  <c r="A481" i="19"/>
  <c r="A691" i="19"/>
  <c r="A2024" i="19"/>
  <c r="A2196" i="19"/>
  <c r="A570" i="19"/>
  <c r="A2592" i="19"/>
  <c r="A1254" i="19"/>
  <c r="A1422" i="19"/>
  <c r="A1758" i="19"/>
  <c r="A1079" i="19"/>
  <c r="A2302" i="19"/>
  <c r="A679" i="19"/>
  <c r="A646" i="19"/>
  <c r="A722" i="19"/>
  <c r="A965" i="19"/>
  <c r="A1312" i="19"/>
  <c r="A1642" i="19"/>
  <c r="A68" i="19"/>
  <c r="A799" i="19"/>
  <c r="A901" i="19"/>
  <c r="A2141" i="19"/>
  <c r="A342" i="19"/>
  <c r="A399" i="19"/>
  <c r="A2158" i="19"/>
  <c r="A504" i="19"/>
  <c r="A2453" i="19"/>
  <c r="A1386" i="19"/>
  <c r="A1819" i="19"/>
  <c r="A1024" i="19"/>
  <c r="A2451" i="19"/>
  <c r="A781" i="19"/>
  <c r="A680" i="19"/>
  <c r="A2226" i="19"/>
  <c r="A2157" i="19"/>
  <c r="A852" i="19"/>
  <c r="A1962" i="19"/>
  <c r="A1076" i="19"/>
  <c r="A906" i="19"/>
  <c r="A1097" i="19"/>
  <c r="A578" i="19"/>
  <c r="A770" i="19"/>
  <c r="A1932" i="19"/>
  <c r="A731" i="19"/>
  <c r="A2108" i="19"/>
  <c r="A1269" i="19"/>
  <c r="A350" i="19"/>
  <c r="A735" i="19"/>
  <c r="A107" i="19"/>
  <c r="A2097" i="19"/>
  <c r="A299" i="19"/>
  <c r="A2473" i="19"/>
  <c r="A685" i="19"/>
  <c r="A1185" i="19"/>
  <c r="A1909" i="19"/>
  <c r="A1105" i="19"/>
  <c r="A520" i="19"/>
  <c r="A605" i="19"/>
  <c r="A1598" i="19"/>
  <c r="A2090" i="19"/>
  <c r="A2634" i="19"/>
  <c r="A2209" i="19"/>
  <c r="A2475" i="19"/>
  <c r="A1335" i="19"/>
  <c r="A359" i="19"/>
  <c r="A897" i="19"/>
  <c r="A2257" i="19"/>
  <c r="A1333" i="19"/>
  <c r="A1001" i="19"/>
  <c r="A2423" i="19"/>
  <c r="A724" i="19"/>
  <c r="A1924" i="19"/>
  <c r="A489" i="19"/>
  <c r="A585" i="19"/>
  <c r="A1313" i="19"/>
  <c r="A79" i="19"/>
  <c r="A1486" i="19"/>
  <c r="A230" i="19"/>
  <c r="A2387" i="19"/>
  <c r="A581" i="19"/>
  <c r="A1019" i="19"/>
  <c r="A118" i="19"/>
  <c r="A1410" i="19"/>
  <c r="A496" i="19"/>
  <c r="A2614" i="19"/>
  <c r="A2107" i="19"/>
  <c r="A2082" i="19"/>
  <c r="A414" i="19"/>
  <c r="A1771" i="19"/>
  <c r="A935" i="19"/>
  <c r="A579" i="19"/>
  <c r="A2192" i="19"/>
  <c r="A991" i="19"/>
  <c r="A1846" i="19"/>
  <c r="A1127" i="19"/>
  <c r="A182" i="19"/>
  <c r="A1600" i="19"/>
  <c r="A2397" i="19"/>
  <c r="A1101" i="19"/>
  <c r="A921" i="19"/>
  <c r="A1036" i="19"/>
  <c r="A286" i="19"/>
  <c r="A979" i="19"/>
  <c r="A1860" i="19"/>
  <c r="A659" i="19"/>
  <c r="A2272" i="19"/>
  <c r="A1379" i="19"/>
  <c r="A2189" i="19"/>
  <c r="A2308" i="19"/>
  <c r="A1252" i="19"/>
  <c r="A976" i="19"/>
  <c r="A1754" i="19"/>
  <c r="A2311" i="19"/>
  <c r="A1466" i="19"/>
  <c r="A2361" i="19"/>
  <c r="A2188" i="19"/>
  <c r="A633" i="19"/>
  <c r="A2112" i="19"/>
  <c r="A356" i="19"/>
  <c r="A2101" i="19"/>
  <c r="A2364" i="19"/>
  <c r="A1238" i="19"/>
  <c r="A1708" i="19"/>
  <c r="A1957" i="19"/>
  <c r="A998" i="19"/>
  <c r="A923" i="19"/>
  <c r="A2545" i="19"/>
  <c r="A544" i="19"/>
  <c r="A244" i="19"/>
  <c r="A1107" i="19"/>
  <c r="A2509" i="19"/>
  <c r="A715" i="19"/>
  <c r="A2022" i="19"/>
  <c r="A1934" i="19"/>
  <c r="A1901" i="19"/>
  <c r="A1479" i="19"/>
  <c r="A1629" i="19"/>
  <c r="A34" i="19"/>
  <c r="A821" i="19"/>
  <c r="A2027" i="19"/>
  <c r="A2548" i="19"/>
  <c r="A420" i="19"/>
  <c r="A2524" i="19"/>
  <c r="A878" i="19"/>
  <c r="A2224" i="19"/>
  <c r="A1848" i="19"/>
  <c r="A2424" i="19"/>
  <c r="A2051" i="19"/>
  <c r="A1176" i="19"/>
  <c r="A167" i="19"/>
  <c r="A1933" i="19"/>
  <c r="A1680" i="19"/>
  <c r="A1710" i="19"/>
  <c r="A2050" i="19"/>
  <c r="A2401" i="19"/>
  <c r="A450" i="19"/>
  <c r="A71" i="19"/>
  <c r="A2633" i="19"/>
  <c r="A1726" i="19"/>
  <c r="A2103" i="19"/>
  <c r="A1722" i="19"/>
  <c r="A153" i="19"/>
  <c r="A2553" i="19"/>
  <c r="A1563" i="19"/>
  <c r="A308" i="19"/>
  <c r="A258" i="19"/>
  <c r="A716" i="19"/>
  <c r="A1303" i="19"/>
  <c r="A506" i="19"/>
  <c r="A828" i="19"/>
  <c r="A577" i="19"/>
  <c r="A2167" i="19"/>
  <c r="A17" i="19"/>
  <c r="A304" i="19"/>
  <c r="A2210" i="19"/>
  <c r="A2008" i="19"/>
  <c r="A2172" i="19"/>
  <c r="A2064" i="19"/>
  <c r="A1420" i="19"/>
  <c r="A2409" i="19"/>
  <c r="A611" i="19"/>
  <c r="A1319" i="19"/>
  <c r="A2171" i="19"/>
  <c r="A2215" i="19"/>
  <c r="A337" i="19"/>
  <c r="A191" i="19"/>
  <c r="A2152" i="19"/>
  <c r="A1196" i="19"/>
  <c r="A1060" i="19"/>
  <c r="A462" i="19"/>
  <c r="A2570" i="19"/>
  <c r="A1022" i="19"/>
  <c r="A1524" i="19"/>
  <c r="A1711" i="19"/>
  <c r="A2377" i="19"/>
  <c r="A166" i="19"/>
  <c r="A1999" i="19"/>
  <c r="A1616" i="19"/>
  <c r="A1201" i="19"/>
  <c r="A748" i="19"/>
  <c r="A1445" i="19"/>
  <c r="A2220" i="19"/>
  <c r="A983" i="19"/>
  <c r="A1683" i="19"/>
  <c r="A248" i="19"/>
  <c r="A409" i="19"/>
  <c r="A944" i="19"/>
  <c r="A1490" i="19"/>
  <c r="A1416" i="19"/>
  <c r="A1914" i="19"/>
  <c r="A1821" i="19"/>
  <c r="A2155" i="19"/>
  <c r="A2562" i="19"/>
  <c r="A1189" i="19"/>
  <c r="A954" i="19"/>
  <c r="A133" i="19"/>
  <c r="A401" i="19"/>
  <c r="A1199" i="19"/>
  <c r="A1092" i="19"/>
  <c r="A537" i="19"/>
  <c r="A99" i="19"/>
  <c r="A389" i="19"/>
  <c r="A711" i="19"/>
  <c r="A1731" i="19"/>
  <c r="A603" i="19"/>
  <c r="A1044" i="19"/>
  <c r="A1212" i="19"/>
  <c r="A201" i="19"/>
  <c r="A281" i="19"/>
  <c r="A1136" i="19"/>
  <c r="A1145" i="19"/>
  <c r="A85" i="19"/>
  <c r="A1265" i="19"/>
  <c r="A2381" i="19"/>
  <c r="A2354" i="19"/>
  <c r="A981" i="19"/>
  <c r="A354" i="19"/>
  <c r="A2554" i="19"/>
  <c r="A2193" i="19"/>
  <c r="A2527" i="19"/>
  <c r="A914" i="19"/>
  <c r="A393" i="19"/>
  <c r="A2332" i="19"/>
  <c r="A2261" i="19"/>
  <c r="A163" i="19"/>
  <c r="A868" i="19"/>
  <c r="A1916" i="19"/>
  <c r="A503" i="19"/>
  <c r="A1856" i="19"/>
  <c r="A2238" i="19"/>
  <c r="A323" i="19"/>
  <c r="A1213" i="19"/>
  <c r="A2543" i="19"/>
  <c r="A2330" i="19"/>
  <c r="A1718" i="19"/>
  <c r="A341" i="19"/>
  <c r="A1482" i="19"/>
  <c r="A2039" i="19"/>
  <c r="A2373" i="19"/>
  <c r="A773" i="19"/>
  <c r="A257" i="19"/>
  <c r="A750" i="19"/>
  <c r="A2070" i="19"/>
  <c r="A2403" i="19"/>
  <c r="A1008" i="19"/>
  <c r="A123" i="19"/>
  <c r="A102" i="19"/>
  <c r="A1812" i="19"/>
  <c r="A1913" i="19"/>
  <c r="A1015" i="19"/>
  <c r="A925" i="19"/>
  <c r="A1454" i="19"/>
  <c r="A630" i="19"/>
  <c r="A761" i="19"/>
  <c r="A725" i="19"/>
  <c r="A314" i="19"/>
  <c r="A2268" i="19"/>
  <c r="A1072" i="19"/>
  <c r="A2654" i="19"/>
  <c r="A1853" i="19"/>
  <c r="A1280" i="19"/>
  <c r="A810" i="19"/>
  <c r="A2648" i="19"/>
  <c r="A1330" i="19"/>
  <c r="A1419" i="19"/>
  <c r="A1476" i="19"/>
  <c r="A223" i="19"/>
  <c r="A2360" i="19"/>
  <c r="A231" i="19"/>
  <c r="A1067" i="19"/>
  <c r="A1000" i="19"/>
  <c r="A100" i="19"/>
  <c r="A2411" i="19"/>
  <c r="A1425" i="19"/>
  <c r="A1154" i="19"/>
  <c r="A1972" i="19"/>
  <c r="A95" i="19"/>
  <c r="A2436" i="19"/>
  <c r="A365" i="19"/>
  <c r="A2406" i="19"/>
  <c r="A495" i="19"/>
  <c r="A1272" i="19"/>
  <c r="A1921" i="19"/>
  <c r="A1462" i="19"/>
  <c r="A1241" i="19"/>
  <c r="A2132" i="19"/>
  <c r="A1525" i="19"/>
  <c r="A2080" i="19"/>
  <c r="A2441" i="19"/>
  <c r="A1194" i="19"/>
  <c r="A205" i="19"/>
  <c r="A1121" i="19"/>
  <c r="A10" i="19"/>
  <c r="A2358" i="19"/>
  <c r="A1669" i="19"/>
  <c r="A584" i="19"/>
  <c r="A2647" i="19"/>
  <c r="A1231" i="19"/>
  <c r="A1447" i="19"/>
  <c r="A1808" i="19"/>
  <c r="A1823" i="19"/>
  <c r="A961" i="19"/>
  <c r="A2183" i="19"/>
  <c r="A423" i="19"/>
  <c r="A2572" i="19"/>
  <c r="A1766" i="19"/>
  <c r="A196" i="19"/>
  <c r="A1227" i="19"/>
  <c r="A227" i="19"/>
  <c r="A784" i="19"/>
  <c r="A1378" i="19"/>
  <c r="A1700" i="19"/>
  <c r="A371" i="19"/>
  <c r="A352" i="19"/>
  <c r="A296" i="19"/>
  <c r="A1233" i="19"/>
  <c r="A2444" i="19"/>
  <c r="A2057" i="19"/>
  <c r="A2299" i="19"/>
  <c r="A2610" i="19"/>
  <c r="A1951" i="19"/>
  <c r="A2072" i="19"/>
  <c r="A2540" i="19"/>
  <c r="A2484" i="19"/>
  <c r="A575" i="19"/>
  <c r="A294" i="19"/>
  <c r="A193" i="19"/>
  <c r="A652" i="19"/>
  <c r="A1258" i="19"/>
  <c r="A1945" i="19"/>
  <c r="A2432" i="19"/>
  <c r="A2232" i="19"/>
  <c r="A1048" i="19"/>
  <c r="A1118" i="19"/>
  <c r="A1049" i="19"/>
  <c r="A218" i="19"/>
  <c r="A737" i="19"/>
  <c r="A756" i="19"/>
  <c r="A2217" i="19"/>
  <c r="A1065" i="19"/>
  <c r="A708" i="19"/>
  <c r="A232" i="19"/>
  <c r="A2315" i="19"/>
  <c r="A922" i="19"/>
  <c r="A1435" i="19"/>
  <c r="A909" i="19"/>
  <c r="A1004" i="19"/>
  <c r="A1992" i="19"/>
  <c r="A1523" i="19"/>
  <c r="A2574" i="19"/>
  <c r="A2604" i="19"/>
  <c r="A109" i="19"/>
  <c r="A483" i="19"/>
  <c r="A2052" i="19"/>
  <c r="A330" i="19"/>
  <c r="A2581" i="19"/>
  <c r="A1676" i="19"/>
  <c r="A1628" i="19"/>
  <c r="A879" i="19"/>
  <c r="A1443" i="19"/>
  <c r="A1590" i="19"/>
  <c r="A938" i="19"/>
  <c r="A848" i="19"/>
  <c r="A132" i="19"/>
  <c r="A2519" i="19"/>
  <c r="A368" i="19"/>
  <c r="A2088" i="19"/>
  <c r="A2260" i="19"/>
  <c r="A698" i="19"/>
  <c r="A378" i="19"/>
  <c r="A1596" i="19"/>
  <c r="A432" i="19"/>
  <c r="A1360" i="19"/>
  <c r="A312" i="19"/>
  <c r="A1690" i="19"/>
  <c r="A1099" i="19"/>
  <c r="A2352" i="19"/>
  <c r="A859" i="19"/>
  <c r="A494" i="19"/>
  <c r="A2391" i="19"/>
  <c r="A1949" i="19"/>
  <c r="A1082" i="19"/>
  <c r="A1866" i="19"/>
  <c r="A397" i="19"/>
  <c r="A1604" i="19"/>
  <c r="A1687" i="19"/>
  <c r="A2419" i="19"/>
  <c r="A146" i="19"/>
  <c r="A2148" i="19"/>
  <c r="A530" i="19"/>
  <c r="A460" i="19"/>
  <c r="A1671" i="19"/>
  <c r="A2433" i="19"/>
  <c r="A1172" i="19"/>
  <c r="A1342" i="19"/>
  <c r="A2029" i="19"/>
  <c r="A220" i="19"/>
  <c r="A1162" i="19"/>
  <c r="A1606" i="19"/>
  <c r="A589" i="19"/>
  <c r="A1110" i="19"/>
  <c r="A2265" i="19"/>
  <c r="A966" i="19"/>
  <c r="A2208" i="19"/>
  <c r="A1845" i="19"/>
  <c r="A1876" i="19"/>
  <c r="A370" i="19"/>
  <c r="A454" i="19"/>
  <c r="A741" i="19"/>
  <c r="A1506" i="19"/>
  <c r="A67" i="19"/>
  <c r="A1543" i="19"/>
  <c r="A1587" i="19"/>
  <c r="A1943" i="19"/>
  <c r="A776" i="19"/>
  <c r="A1986" i="19"/>
  <c r="A667" i="19"/>
  <c r="A1954" i="19"/>
  <c r="A2068" i="19"/>
  <c r="A234" i="19"/>
  <c r="A441" i="19"/>
  <c r="A1522" i="19"/>
  <c r="A1650" i="19"/>
  <c r="A452" i="19"/>
  <c r="A1668" i="19"/>
  <c r="A2485" i="19"/>
  <c r="A108" i="19"/>
  <c r="A712" i="19"/>
  <c r="A2020" i="19"/>
  <c r="A2443" i="19"/>
  <c r="A2435" i="19"/>
  <c r="A1457" i="19"/>
  <c r="A1664" i="19"/>
  <c r="A1161" i="19"/>
  <c r="A2523" i="19"/>
  <c r="A2551" i="19"/>
  <c r="A318" i="19"/>
  <c r="A1994" i="19"/>
  <c r="A629" i="19"/>
  <c r="A180" i="19"/>
  <c r="A2041" i="19"/>
  <c r="A1578" i="19"/>
  <c r="A2590" i="19"/>
  <c r="A930" i="19"/>
  <c r="A1325" i="19"/>
  <c r="A842" i="19"/>
  <c r="A1540" i="19"/>
  <c r="A2609" i="19"/>
  <c r="A696" i="19"/>
  <c r="A2429" i="19"/>
  <c r="A1935" i="19"/>
  <c r="A2368" i="19"/>
  <c r="A1117" i="19"/>
  <c r="A841" i="19"/>
  <c r="A858" i="19"/>
  <c r="A882" i="19"/>
  <c r="A1195" i="19"/>
  <c r="A2105" i="19"/>
  <c r="A950" i="19"/>
  <c r="A467" i="19"/>
  <c r="A1735" i="19"/>
  <c r="A2030" i="19"/>
  <c r="A2309" i="19"/>
  <c r="A1283" i="19"/>
  <c r="A791" i="19"/>
  <c r="A134" i="19"/>
  <c r="A418" i="19"/>
  <c r="A2054" i="19"/>
  <c r="A470" i="19"/>
  <c r="A911" i="19"/>
  <c r="A1686" i="19"/>
  <c r="A127" i="19"/>
  <c r="A1964" i="19"/>
  <c r="A2129" i="19"/>
  <c r="A2644" i="19"/>
  <c r="A1236" i="19"/>
  <c r="A763" i="19"/>
  <c r="A2603" i="19"/>
  <c r="A2207" i="19"/>
  <c r="A1287" i="19"/>
  <c r="A2110" i="19"/>
  <c r="A162" i="19"/>
  <c r="A458" i="19"/>
  <c r="A1993" i="19"/>
  <c r="A1215" i="19"/>
  <c r="A1518" i="19"/>
  <c r="A1636" i="19"/>
  <c r="A1896" i="19"/>
  <c r="A187" i="19"/>
  <c r="A2575" i="19"/>
  <c r="A1277" i="19"/>
  <c r="A907" i="19"/>
  <c r="A924" i="19"/>
  <c r="A2249" i="19"/>
  <c r="A2477" i="19"/>
  <c r="A1211" i="19"/>
  <c r="A1204" i="19"/>
  <c r="A1620" i="19"/>
  <c r="A620" i="19"/>
  <c r="A2138" i="19"/>
  <c r="A171" i="19"/>
  <c r="A2058" i="19"/>
  <c r="A69" i="19"/>
  <c r="A1595" i="19"/>
  <c r="A443" i="19"/>
  <c r="A1528" i="19"/>
  <c r="A240" i="19"/>
  <c r="A542" i="19"/>
  <c r="A1919" i="19"/>
  <c r="A2611" i="19"/>
  <c r="A55" i="19"/>
  <c r="A1670" i="19"/>
  <c r="A1922" i="19"/>
  <c r="A2056" i="19"/>
  <c r="A2113" i="19"/>
  <c r="A595" i="19"/>
  <c r="A1310" i="19"/>
  <c r="A2547" i="19"/>
  <c r="A727" i="19"/>
  <c r="A1749" i="19"/>
  <c r="A2280" i="19"/>
  <c r="A1381" i="19"/>
  <c r="A1869" i="19"/>
  <c r="A1130" i="19"/>
  <c r="A1553" i="19"/>
  <c r="A1895" i="19"/>
  <c r="A2584" i="19"/>
  <c r="A1184" i="19"/>
  <c r="A1467" i="19"/>
  <c r="A1289" i="19"/>
  <c r="A2266" i="19"/>
  <c r="A1879" i="19"/>
  <c r="A2628" i="19"/>
  <c r="A1750" i="19"/>
  <c r="A35" i="19"/>
  <c r="A217" i="19"/>
  <c r="A600" i="19"/>
  <c r="A1574" i="19"/>
  <c r="A355" i="19"/>
  <c r="A336" i="19"/>
  <c r="A1980" i="19"/>
  <c r="A1807" i="19"/>
  <c r="A1340" i="19"/>
  <c r="A948" i="19"/>
  <c r="A1405" i="19"/>
  <c r="A1243" i="19"/>
  <c r="A2350" i="19"/>
  <c r="A22" i="19"/>
  <c r="A1611" i="19"/>
  <c r="A1377" i="19"/>
  <c r="A1296" i="19"/>
  <c r="A693" i="19"/>
  <c r="A1643" i="19"/>
  <c r="A2596" i="19"/>
  <c r="A552" i="19"/>
  <c r="A658" i="19"/>
  <c r="A151" i="19"/>
  <c r="A2479" i="19"/>
  <c r="A2405" i="19"/>
  <c r="A2499" i="19"/>
  <c r="A1141" i="19"/>
  <c r="A1688" i="19"/>
  <c r="A2296" i="19"/>
  <c r="A622" i="19"/>
  <c r="A383" i="19"/>
  <c r="A2288" i="19"/>
  <c r="A1844" i="19"/>
  <c r="A1461" i="19"/>
  <c r="A1268" i="19"/>
  <c r="A2083" i="19"/>
  <c r="A396" i="19"/>
  <c r="A1449" i="19"/>
  <c r="A2327" i="19"/>
  <c r="A1723" i="19"/>
  <c r="A2139" i="19"/>
  <c r="A2345" i="19"/>
  <c r="A406" i="19"/>
  <c r="A1146" i="19"/>
  <c r="A2045" i="19"/>
  <c r="A2151" i="19"/>
  <c r="A974" i="19"/>
  <c r="A2362" i="19"/>
  <c r="A601" i="19"/>
  <c r="A994" i="19"/>
  <c r="A2286" i="19"/>
  <c r="A1133" i="19"/>
  <c r="A407" i="19"/>
  <c r="A2128" i="19"/>
  <c r="A434" i="19"/>
  <c r="A1014" i="19"/>
  <c r="A1894" i="19"/>
  <c r="A2602" i="19"/>
  <c r="A421" i="19"/>
  <c r="A1200" i="19"/>
  <c r="A772" i="19"/>
  <c r="A1132" i="19"/>
  <c r="A373" i="19"/>
  <c r="A31" i="19"/>
  <c r="A103" i="19"/>
  <c r="A1990" i="19"/>
  <c r="A1021" i="19"/>
  <c r="A2126" i="19"/>
  <c r="A681" i="19"/>
  <c r="A2279" i="19"/>
  <c r="A1831" i="19"/>
  <c r="A1028" i="19"/>
  <c r="A1220" i="19"/>
  <c r="A1152" i="19"/>
  <c r="A1051" i="19"/>
  <c r="A2190" i="19"/>
  <c r="A1614" i="19"/>
  <c r="A2502" i="19"/>
  <c r="A1235" i="19"/>
  <c r="A2195" i="19"/>
  <c r="A360" i="19"/>
  <c r="A1371" i="19"/>
  <c r="A2252" i="19"/>
  <c r="A1395" i="19"/>
  <c r="A895" i="19"/>
  <c r="A613" i="19"/>
  <c r="A1542" i="19"/>
  <c r="A1520" i="19"/>
  <c r="A2077" i="19"/>
  <c r="A710" i="19"/>
  <c r="A1115" i="19"/>
  <c r="A1229" i="19"/>
  <c r="A1026" i="19"/>
  <c r="A970" i="19"/>
  <c r="A2404" i="19"/>
  <c r="A1102" i="19"/>
  <c r="A1684" i="19"/>
  <c r="A1163" i="19"/>
  <c r="A1354" i="19"/>
  <c r="A1465" i="19"/>
  <c r="A964" i="19"/>
  <c r="A1834" i="19"/>
  <c r="A1122" i="19"/>
  <c r="A849" i="19"/>
  <c r="A632" i="19"/>
  <c r="A320" i="19"/>
  <c r="A1521" i="19"/>
  <c r="A376" i="19"/>
  <c r="A534" i="19"/>
  <c r="A2449" i="19"/>
  <c r="A2276" i="19"/>
  <c r="A2100" i="19"/>
  <c r="A766" i="19"/>
  <c r="A448" i="19"/>
  <c r="A1318" i="19"/>
  <c r="A1559" i="19"/>
  <c r="A2264" i="19"/>
  <c r="A1164" i="19"/>
  <c r="A1103" i="19"/>
  <c r="A1075" i="19"/>
  <c r="A1170" i="19"/>
  <c r="A1565" i="19"/>
  <c r="A491" i="19"/>
  <c r="A1792" i="19"/>
  <c r="A2010" i="19"/>
  <c r="A14" i="19"/>
  <c r="A1737" i="19"/>
  <c r="A2237" i="19"/>
  <c r="A1527" i="19"/>
  <c r="A41" i="19"/>
  <c r="A2392" i="19"/>
  <c r="A2489" i="19"/>
  <c r="A2284" i="19"/>
  <c r="A543" i="19"/>
  <c r="A229" i="19"/>
  <c r="A904" i="19"/>
  <c r="A1589" i="19"/>
  <c r="A2516" i="19"/>
  <c r="A1093" i="19"/>
  <c r="A2170" i="19"/>
  <c r="A1295" i="19"/>
  <c r="A1040" i="19"/>
  <c r="A1929" i="19"/>
  <c r="A598" i="19"/>
  <c r="A44" i="19"/>
  <c r="A2116" i="19"/>
  <c r="A839" i="19"/>
  <c r="A282" i="19"/>
  <c r="A2055" i="19"/>
  <c r="A233" i="19"/>
  <c r="A2187" i="19"/>
  <c r="A348" i="19"/>
  <c r="A2386" i="19"/>
  <c r="A1508" i="19"/>
  <c r="A669" i="19"/>
  <c r="A2428" i="19"/>
  <c r="A1872" i="19"/>
  <c r="A309" i="19"/>
  <c r="A1029" i="19"/>
  <c r="A794" i="19"/>
  <c r="A1839" i="19"/>
  <c r="A1875" i="19"/>
  <c r="A1753" i="19"/>
  <c r="A1046" i="19"/>
  <c r="A32" i="19"/>
  <c r="A2176" i="19"/>
  <c r="A903" i="19"/>
  <c r="A1027" i="19"/>
  <c r="A1355" i="19"/>
  <c r="A2185" i="19"/>
  <c r="A554" i="19"/>
  <c r="A1018" i="19"/>
  <c r="A642" i="19"/>
  <c r="A480" i="19"/>
  <c r="A1667" i="19"/>
  <c r="A1266" i="19"/>
  <c r="A1661" i="19"/>
  <c r="A410" i="19"/>
  <c r="A2047" i="19"/>
  <c r="A1515" i="19"/>
  <c r="A476" i="19"/>
  <c r="A1877" i="19"/>
  <c r="A2528" i="19"/>
  <c r="A780" i="19"/>
  <c r="A1782" i="19"/>
  <c r="A2566" i="19"/>
  <c r="A759" i="19"/>
  <c r="A1030" i="19"/>
  <c r="A1214" i="19"/>
  <c r="A1796" i="19"/>
  <c r="A1573" i="19"/>
  <c r="A2085" i="19"/>
  <c r="A1626" i="19"/>
  <c r="A199" i="19"/>
  <c r="A959" i="19"/>
  <c r="A1234" i="19"/>
  <c r="A1487" i="19"/>
  <c r="A2133" i="19"/>
  <c r="A677" i="19"/>
  <c r="A1087" i="19"/>
  <c r="A1702" i="19"/>
  <c r="A2446" i="19"/>
  <c r="A2163" i="19"/>
  <c r="A2341" i="19"/>
  <c r="A2273" i="19"/>
  <c r="A1263" i="19"/>
  <c r="A1625" i="19"/>
  <c r="A204" i="19"/>
  <c r="A1691" i="19"/>
  <c r="A192" i="19"/>
  <c r="A1959" i="19"/>
  <c r="A760" i="19"/>
  <c r="A573" i="19"/>
  <c r="A1191" i="19"/>
  <c r="A1904" i="19"/>
  <c r="A64" i="19"/>
  <c r="A1320" i="19"/>
  <c r="A1530" i="19"/>
  <c r="A1382" i="19"/>
  <c r="A857" i="19"/>
  <c r="A2270" i="19"/>
  <c r="A1370" i="19"/>
  <c r="A2448" i="19"/>
  <c r="A1408" i="19"/>
  <c r="A827" i="19"/>
  <c r="A1430" i="19"/>
  <c r="A1576" i="19"/>
  <c r="A280" i="19"/>
  <c r="A524" i="19"/>
  <c r="A2612" i="19"/>
  <c r="A1663" i="19"/>
  <c r="A2096" i="19"/>
  <c r="A2091" i="19"/>
  <c r="A363" i="19"/>
  <c r="A1351" i="19"/>
  <c r="A479" i="19"/>
  <c r="A2588" i="19"/>
  <c r="A1556" i="19"/>
  <c r="A1738" i="19"/>
  <c r="A1532" i="19"/>
  <c r="A1716" i="19"/>
  <c r="A1096" i="19"/>
  <c r="A606" i="19"/>
  <c r="A2225" i="19"/>
  <c r="A97" i="19"/>
  <c r="A1774" i="19"/>
  <c r="A2573" i="19"/>
  <c r="A11" i="19"/>
  <c r="A1322" i="19"/>
  <c r="A236" i="19"/>
  <c r="A1084" i="19"/>
  <c r="A1601" i="19"/>
  <c r="A1558" i="19"/>
  <c r="A302" i="19"/>
  <c r="A972" i="19"/>
  <c r="A185" i="19"/>
  <c r="A1991" i="19"/>
  <c r="A1365" i="19"/>
  <c r="A1658" i="19"/>
  <c r="A1673" i="19"/>
  <c r="A1278" i="19"/>
  <c r="A846" i="19"/>
  <c r="A2431" i="19"/>
  <c r="A1166" i="19"/>
  <c r="A2303" i="19"/>
  <c r="A1174" i="19"/>
  <c r="A734" i="19"/>
  <c r="A753" i="19"/>
  <c r="A1907" i="19"/>
  <c r="A777" i="19"/>
  <c r="A1006" i="19"/>
  <c r="A1167" i="19"/>
  <c r="A1488" i="19"/>
  <c r="A1837" i="19"/>
  <c r="A2513" i="19"/>
  <c r="A1147" i="19"/>
  <c r="A1399" i="19"/>
  <c r="A1066" i="19"/>
  <c r="A736" i="19"/>
  <c r="A140" i="19"/>
  <c r="A2399" i="19"/>
  <c r="A2117" i="19"/>
  <c r="A2181" i="19"/>
  <c r="A477" i="19"/>
  <c r="A1588" i="19"/>
  <c r="A634" i="19"/>
  <c r="A2366" i="19"/>
  <c r="A2577" i="19"/>
  <c r="A1615" i="19"/>
  <c r="A256" i="19"/>
  <c r="A1232" i="19"/>
  <c r="A1891" i="19"/>
  <c r="A2635" i="19"/>
  <c r="A548" i="19"/>
  <c r="A1829" i="19"/>
  <c r="A293" i="19"/>
  <c r="A1168" i="19"/>
  <c r="A1247" i="19"/>
  <c r="A508" i="19"/>
  <c r="A1647" i="19"/>
  <c r="A1367" i="19"/>
  <c r="A625" i="19"/>
  <c r="A1288" i="19"/>
  <c r="A2298" i="19"/>
  <c r="A1116" i="19"/>
  <c r="A823" i="19"/>
  <c r="A1571" i="19"/>
  <c r="A1331" i="19"/>
  <c r="A1801" i="19"/>
  <c r="A1502" i="19"/>
  <c r="A2222" i="19"/>
  <c r="A1149" i="19"/>
  <c r="A1665" i="19"/>
  <c r="A863" i="19"/>
  <c r="A1031" i="19"/>
  <c r="A1070" i="19"/>
  <c r="A1544" i="19"/>
  <c r="A1083" i="19"/>
  <c r="A908" i="19"/>
  <c r="A1391" i="19"/>
  <c r="A1137" i="19"/>
  <c r="A277" i="19"/>
  <c r="A1787" i="19"/>
  <c r="A1426" i="19"/>
  <c r="A2334" i="19"/>
  <c r="A881" i="19"/>
  <c r="A1878" i="19"/>
  <c r="A2557" i="19"/>
  <c r="A1169" i="19"/>
  <c r="A1777" i="19"/>
  <c r="A971" i="19"/>
  <c r="A830" i="19"/>
  <c r="A119" i="19"/>
  <c r="A985" i="19"/>
  <c r="A310" i="19"/>
  <c r="A697" i="19"/>
  <c r="A892" i="19"/>
  <c r="A993" i="19"/>
  <c r="A1609" i="19"/>
  <c r="A2568" i="19"/>
  <c r="A2118" i="19"/>
  <c r="A947" i="19"/>
  <c r="A509" i="19"/>
  <c r="A1261" i="19"/>
  <c r="A1034" i="19"/>
  <c r="A2153" i="19"/>
  <c r="A1094" i="19"/>
  <c r="A1794" i="19"/>
  <c r="A1242" i="19"/>
  <c r="A1013" i="19"/>
  <c r="A471" i="19"/>
  <c r="A464" i="19"/>
  <c r="A2616" i="19"/>
  <c r="A2154" i="19"/>
  <c r="A298" i="19"/>
  <c r="A1037" i="19"/>
  <c r="A165" i="19"/>
  <c r="A2500" i="19"/>
  <c r="A636" i="19"/>
  <c r="A1535" i="19"/>
  <c r="A1742" i="19"/>
  <c r="A215" i="19"/>
  <c r="A2336" i="19"/>
  <c r="A2166" i="19"/>
  <c r="A525" i="19"/>
  <c r="A145" i="19"/>
  <c r="A2601" i="19"/>
  <c r="A583" i="19"/>
  <c r="A624" i="19"/>
  <c r="A1838" i="19"/>
  <c r="A631" i="19"/>
  <c r="A2040" i="19"/>
  <c r="A1314" i="19"/>
  <c r="A1498" i="19"/>
  <c r="A1144" i="19"/>
  <c r="A1341" i="19"/>
  <c r="A1857" i="19"/>
  <c r="A764" i="19"/>
  <c r="A802" i="19"/>
  <c r="A2414" i="19"/>
  <c r="A1052" i="19"/>
  <c r="A919" i="19"/>
  <c r="A1706" i="19"/>
  <c r="A641" i="19"/>
  <c r="A254" i="19"/>
  <c r="A1124" i="19"/>
  <c r="A2109" i="19"/>
  <c r="A682" i="19"/>
  <c r="A2036" i="19"/>
  <c r="A48" i="19"/>
  <c r="A873" i="19"/>
  <c r="A1202" i="19"/>
  <c r="A2149" i="19"/>
  <c r="A88" i="19"/>
  <c r="A1931" i="19"/>
  <c r="A2505" i="19"/>
  <c r="A1010" i="19"/>
  <c r="A1719" i="19"/>
  <c r="A2651" i="19"/>
  <c r="A2223" i="19"/>
  <c r="A1862" i="19"/>
  <c r="A47" i="19"/>
  <c r="A2281" i="19"/>
  <c r="A1561" i="19"/>
  <c r="A1699" i="19"/>
  <c r="A110" i="19"/>
  <c r="A405" i="19"/>
  <c r="A1407" i="19"/>
  <c r="A2145" i="19"/>
  <c r="A888" i="19"/>
  <c r="A195" i="19"/>
  <c r="A2032" i="19"/>
  <c r="A2206" i="19"/>
  <c r="A1300" i="19"/>
  <c r="A1433" i="19"/>
  <c r="A1098" i="19"/>
  <c r="A1292" i="19"/>
  <c r="A1477" i="19"/>
  <c r="A2619" i="19"/>
  <c r="A1948" i="19"/>
  <c r="A1942" i="19"/>
  <c r="A2608" i="19"/>
  <c r="A968" i="19"/>
  <c r="A650" i="19"/>
  <c r="A1788" i="19"/>
  <c r="A990" i="19"/>
  <c r="A2469" i="19"/>
  <c r="A523" i="19"/>
  <c r="A1979" i="19"/>
  <c r="A751" i="19"/>
  <c r="A92" i="19"/>
  <c r="A2367" i="19"/>
  <c r="A1150" i="19"/>
  <c r="A2544" i="19"/>
  <c r="A1035" i="19"/>
  <c r="A705" i="19"/>
  <c r="A1850" i="19"/>
  <c r="A2002" i="19"/>
  <c r="A1720" i="19"/>
  <c r="A898" i="19"/>
  <c r="A2136" i="19"/>
  <c r="A1095" i="19"/>
  <c r="A1350" i="19"/>
  <c r="A1769" i="19"/>
  <c r="A1580" i="19"/>
  <c r="A46" i="19"/>
  <c r="A1592" i="19"/>
  <c r="A2488" i="19"/>
  <c r="A2191" i="19"/>
  <c r="A1541" i="19"/>
  <c r="A2304" i="19"/>
  <c r="A505" i="19"/>
  <c r="A1724" i="19"/>
  <c r="A2205" i="19"/>
  <c r="A2316" i="19"/>
  <c r="A2203" i="19"/>
  <c r="A536" i="19"/>
  <c r="A1264" i="19"/>
  <c r="A1870" i="19"/>
  <c r="A594" i="19"/>
  <c r="A1470" i="19"/>
  <c r="A546" i="19"/>
  <c r="A2087" i="19"/>
  <c r="A1218" i="19"/>
  <c r="A207" i="19"/>
  <c r="A1639" i="19"/>
  <c r="A778" i="19"/>
  <c r="A2253" i="19"/>
  <c r="A883" i="19"/>
  <c r="A847" i="19"/>
  <c r="A864" i="19"/>
  <c r="A1496" i="19"/>
  <c r="A2481" i="19"/>
  <c r="A2021" i="19"/>
  <c r="A445" i="19"/>
  <c r="A768" i="19"/>
  <c r="A1428" i="19"/>
  <c r="A157" i="19"/>
  <c r="A1478" i="19"/>
  <c r="A96" i="19"/>
  <c r="A860" i="19"/>
  <c r="A1081" i="19"/>
  <c r="A623" i="19"/>
  <c r="A1631" i="19"/>
  <c r="A366" i="19"/>
  <c r="A475" i="19"/>
  <c r="A1311" i="19"/>
  <c r="A526" i="19"/>
  <c r="A516" i="19"/>
  <c r="A2250" i="19"/>
  <c r="A49" i="19"/>
  <c r="A837" i="19"/>
  <c r="A1373" i="19"/>
  <c r="A135" i="19"/>
  <c r="A2140" i="19"/>
  <c r="A1712" i="19"/>
  <c r="A211" i="19"/>
  <c r="A988" i="19"/>
  <c r="A877" i="19"/>
  <c r="A1780" i="19"/>
  <c r="A1248" i="19"/>
  <c r="A305" i="19"/>
  <c r="A2580" i="19"/>
  <c r="A844" i="19"/>
  <c r="A1531" i="19"/>
  <c r="A224" i="19"/>
  <c r="A113" i="19"/>
  <c r="A124" i="19"/>
  <c r="A161" i="19"/>
  <c r="A1630" i="19"/>
  <c r="A955" i="19"/>
  <c r="A672" i="19"/>
  <c r="A358" i="19"/>
  <c r="A2038" i="19"/>
  <c r="A2346" i="19"/>
  <c r="A1695" i="19"/>
  <c r="A597" i="19"/>
  <c r="A2650" i="19"/>
  <c r="A931" i="19"/>
  <c r="A398" i="19"/>
  <c r="A1186" i="19"/>
  <c r="A688" i="19"/>
  <c r="A391" i="19"/>
  <c r="A2486" i="19"/>
  <c r="A1709" i="19"/>
  <c r="A451" i="19"/>
  <c r="A1536" i="19"/>
  <c r="A1307" i="19"/>
  <c r="A1797" i="19"/>
  <c r="A2078" i="19"/>
  <c r="A2383" i="19"/>
  <c r="A2337" i="19"/>
  <c r="A186" i="19"/>
  <c r="A1398" i="19"/>
  <c r="A2331" i="19"/>
  <c r="A1804" i="19"/>
  <c r="A213" i="19"/>
  <c r="A2071" i="19"/>
  <c r="A2471" i="19"/>
  <c r="A2115" i="19"/>
  <c r="A1880" i="19"/>
  <c r="A178" i="19"/>
  <c r="A2374" i="19"/>
  <c r="A219" i="19"/>
  <c r="A1583" i="19"/>
  <c r="A137" i="19"/>
  <c r="A1347" i="19"/>
  <c r="A2219" i="19"/>
  <c r="A1291" i="19"/>
  <c r="A831" i="19"/>
  <c r="A2496" i="19"/>
  <c r="A1228" i="19"/>
  <c r="A56" i="19"/>
  <c r="A1697" i="19"/>
  <c r="A1654" i="19"/>
  <c r="A2482" i="19"/>
  <c r="A2289" i="19"/>
  <c r="A1645" i="19"/>
  <c r="A926" i="19"/>
  <c r="A1681" i="19"/>
  <c r="A1526" i="19"/>
  <c r="A382" i="19"/>
  <c r="A444" i="19"/>
  <c r="A1815" i="19"/>
  <c r="A1424" i="19"/>
  <c r="A1832" i="19"/>
  <c r="A2605" i="19"/>
  <c r="A809" i="19"/>
  <c r="A808" i="19"/>
  <c r="A2339" i="19"/>
  <c r="A936" i="19"/>
  <c r="A1308" i="19"/>
  <c r="A2626" i="19"/>
  <c r="A1988" i="19"/>
  <c r="A651" i="19"/>
  <c r="A643" i="19"/>
  <c r="A80" i="19"/>
  <c r="A2235" i="19"/>
  <c r="A2344" i="19"/>
  <c r="A2282" i="19"/>
  <c r="A484" i="19"/>
  <c r="A2655" i="19"/>
  <c r="A730" i="19"/>
  <c r="A1359" i="19"/>
  <c r="A160" i="19"/>
  <c r="A2310" i="19"/>
  <c r="A1270" i="19"/>
  <c r="A1279" i="19"/>
  <c r="A790" i="19"/>
  <c r="A1773" i="19"/>
  <c r="A918" i="19"/>
  <c r="A2015" i="19"/>
  <c r="A1324" i="19"/>
  <c r="A982" i="19"/>
  <c r="A52" i="19"/>
  <c r="A500" i="19"/>
  <c r="A806" i="19"/>
  <c r="A2076" i="19"/>
  <c r="A1842" i="19"/>
  <c r="A1509" i="19"/>
  <c r="A953" i="19"/>
  <c r="A2398" i="19"/>
  <c r="A1656" i="19"/>
  <c r="A1967" i="19"/>
  <c r="A247" i="19"/>
  <c r="A442" i="19"/>
  <c r="A274" i="19"/>
  <c r="A375" i="19"/>
  <c r="A1704" i="19"/>
  <c r="A2159" i="19"/>
  <c r="A485" i="19"/>
  <c r="A1579" i="19"/>
  <c r="A2533" i="19"/>
  <c r="A607" i="19"/>
  <c r="A890" i="19"/>
  <c r="A261" i="19"/>
  <c r="A615" i="19"/>
  <c r="A754" i="19"/>
  <c r="A1538" i="19"/>
  <c r="A1809" i="19"/>
  <c r="A2161" i="19"/>
  <c r="A1784" i="19"/>
  <c r="A2515" i="19"/>
  <c r="A1216" i="19"/>
  <c r="A1209" i="19"/>
  <c r="A783" i="19"/>
  <c r="A387" i="19"/>
  <c r="A82" i="19"/>
  <c r="A1041" i="19"/>
  <c r="A279" i="19"/>
  <c r="A1989" i="19"/>
  <c r="A2194" i="19"/>
  <c r="A1178" i="19"/>
  <c r="A885" i="19"/>
  <c r="A2559" i="19"/>
  <c r="A2372" i="19"/>
  <c r="A2075" i="19"/>
  <c r="A1440" i="19"/>
  <c r="A292" i="19"/>
  <c r="A2073" i="19"/>
  <c r="A1253" i="19"/>
  <c r="A558" i="19"/>
  <c r="A1009" i="19"/>
  <c r="A2591" i="19"/>
  <c r="A2278" i="19"/>
  <c r="A2534" i="19"/>
  <c r="A1568" i="19"/>
  <c r="A1847" i="19"/>
  <c r="A662" i="19"/>
  <c r="A2497" i="19"/>
  <c r="A2306" i="19"/>
  <c r="A2530" i="19"/>
  <c r="A2313" i="19"/>
  <c r="A1852" i="19"/>
  <c r="A1421" i="19"/>
  <c r="A276" i="19"/>
  <c r="A83" i="19"/>
  <c r="A1459" i="19"/>
  <c r="A2242" i="19"/>
  <c r="A713" i="19"/>
  <c r="A1874" i="19"/>
  <c r="A1305" i="19"/>
  <c r="A2430" i="19"/>
  <c r="A2003" i="19"/>
  <c r="A870" i="19"/>
  <c r="A1007" i="19"/>
  <c r="A547" i="19"/>
  <c r="A833" i="19"/>
  <c r="A2582" i="19"/>
  <c r="A2558" i="19"/>
  <c r="A492" i="19"/>
  <c r="A1974" i="19"/>
  <c r="A142" i="19"/>
  <c r="A599" i="19"/>
  <c r="A1939" i="19"/>
  <c r="A45" i="19"/>
  <c r="A1963" i="19"/>
  <c r="A793" i="19"/>
  <c r="A1593" i="19"/>
  <c r="A1762" i="19"/>
  <c r="A2023" i="19"/>
  <c r="A1085" i="19"/>
  <c r="A388" i="19"/>
  <c r="A437" i="19"/>
  <c r="A657" i="19"/>
  <c r="A556" i="19"/>
  <c r="A250" i="19"/>
  <c r="A2200" i="19"/>
  <c r="A2478" i="19"/>
  <c r="A1682" i="19"/>
  <c r="A81" i="19"/>
  <c r="A65" i="19"/>
  <c r="A449" i="19"/>
  <c r="A1439" i="19"/>
  <c r="A58" i="19"/>
  <c r="A2625" i="19"/>
  <c r="A353" i="19"/>
  <c r="A1344" i="19"/>
  <c r="A2457" i="19"/>
  <c r="A425" i="19"/>
  <c r="A1961" i="19"/>
  <c r="A1376" i="19"/>
  <c r="A1390" i="19"/>
  <c r="A2349" i="19"/>
  <c r="A1494" i="19"/>
  <c r="A36" i="19"/>
  <c r="A2114" i="19"/>
  <c r="A891" i="19"/>
  <c r="A1734" i="19"/>
  <c r="A1088" i="19"/>
  <c r="A1547" i="19"/>
  <c r="A1274" i="19"/>
  <c r="A273" i="19"/>
  <c r="A1730" i="19"/>
  <c r="A2439" i="19"/>
  <c r="A2412" i="19"/>
  <c r="A1822" i="19"/>
  <c r="A2061" i="19"/>
  <c r="A1267" i="19"/>
  <c r="A2495" i="19"/>
  <c r="A913" i="19"/>
  <c r="A2230" i="19"/>
  <c r="A27" i="19"/>
  <c r="A2255" i="19"/>
  <c r="A2060" i="19"/>
  <c r="A1224" i="19"/>
  <c r="A1612" i="19"/>
  <c r="A2537" i="19"/>
  <c r="A654" i="19"/>
  <c r="A402" i="19"/>
  <c r="A1996" i="19"/>
  <c r="A1409" i="19"/>
  <c r="A2476" i="19"/>
  <c r="A188" i="19"/>
  <c r="A2291" i="19"/>
  <c r="A884" i="19"/>
  <c r="A951" i="19"/>
  <c r="A1438" i="19"/>
  <c r="A1833" i="19"/>
  <c r="A1566" i="19"/>
  <c r="A1648" i="19"/>
  <c r="A1388" i="19"/>
  <c r="A707" i="19"/>
  <c r="A853" i="19"/>
  <c r="A977" i="19"/>
  <c r="A1301" i="19"/>
  <c r="A757" i="19"/>
  <c r="A910" i="19"/>
  <c r="A1865" i="19"/>
  <c r="A896" i="19"/>
  <c r="A116" i="19"/>
  <c r="A1175" i="19"/>
  <c r="A2033" i="19"/>
  <c r="A1918" i="19"/>
  <c r="A2269" i="19"/>
  <c r="A2542" i="19"/>
  <c r="A2396" i="19"/>
  <c r="A2319" i="19"/>
  <c r="A1653" i="19"/>
  <c r="A1818" i="19"/>
  <c r="A29" i="19"/>
  <c r="A271" i="19"/>
  <c r="A1155" i="19"/>
  <c r="A1903" i="19"/>
  <c r="A1125" i="19"/>
  <c r="A1755" i="19"/>
  <c r="A2312" i="19"/>
  <c r="A899" i="19"/>
  <c r="A1047" i="19"/>
  <c r="A811" i="19"/>
  <c r="A141" i="19"/>
  <c r="A2283" i="19"/>
  <c r="A1693" i="19"/>
  <c r="A1978" i="19"/>
  <c r="A804" i="19"/>
  <c r="A2422" i="19"/>
  <c r="A335" i="19"/>
  <c r="A742" i="19"/>
  <c r="A702" i="19"/>
  <c r="A1286" i="19"/>
  <c r="A325" i="19"/>
  <c r="A1678" i="19"/>
  <c r="A866" i="19"/>
  <c r="A869" i="19"/>
  <c r="A148" i="19"/>
  <c r="A2653" i="19"/>
  <c r="A1577" i="19"/>
  <c r="A1418" i="19"/>
  <c r="A340" i="19"/>
  <c r="A660" i="19"/>
  <c r="A1855" i="19"/>
  <c r="A1441" i="19"/>
  <c r="A381" i="19"/>
  <c r="A2234" i="19"/>
  <c r="A2084" i="19"/>
  <c r="A755" i="19"/>
  <c r="A1062" i="19"/>
  <c r="A28" i="19"/>
  <c r="A2418" i="19"/>
  <c r="A934" i="19"/>
  <c r="A1450" i="19"/>
  <c r="A1412" i="19"/>
  <c r="A2305" i="19"/>
  <c r="A992" i="19"/>
  <c r="A1078" i="19"/>
  <c r="A1513" i="19"/>
  <c r="A1497" i="19"/>
  <c r="A2645" i="19"/>
  <c r="A1203" i="19"/>
  <c r="A1795" i="19"/>
  <c r="A933" i="19"/>
  <c r="A2322" i="19"/>
  <c r="A1369" i="19"/>
  <c r="A317" i="19"/>
  <c r="A2618" i="19"/>
  <c r="A1210" i="19"/>
  <c r="A900" i="19"/>
  <c r="A243" i="19"/>
  <c r="A2494" i="19"/>
  <c r="A2131" i="19"/>
  <c r="A2111" i="19"/>
  <c r="A655" i="19"/>
  <c r="A30" i="19"/>
  <c r="A86" i="19"/>
  <c r="A855" i="19"/>
  <c r="A2228" i="19"/>
  <c r="A2442" i="19"/>
  <c r="A1969" i="19"/>
  <c r="A586" i="19"/>
  <c r="A1328" i="19"/>
  <c r="A2407" i="19"/>
  <c r="A267" i="19"/>
  <c r="A2600" i="19"/>
  <c r="A675" i="19"/>
  <c r="A1562" i="19"/>
  <c r="A987" i="19"/>
  <c r="A2093" i="19"/>
  <c r="A16" i="19"/>
  <c r="A2622" i="19"/>
  <c r="A1560" i="19"/>
  <c r="A2529" i="19"/>
  <c r="A1781" i="19"/>
  <c r="A826" i="19"/>
  <c r="A1902" i="19"/>
  <c r="A1741" i="19"/>
  <c r="A1608" i="19"/>
  <c r="A2447" i="19"/>
  <c r="A1900" i="19"/>
  <c r="A1402" i="19"/>
  <c r="A2462" i="19"/>
  <c r="A126" i="19"/>
  <c r="A2637" i="19"/>
  <c r="A2643" i="19"/>
  <c r="A1297" i="19"/>
  <c r="A1820" i="19"/>
  <c r="A975" i="19"/>
  <c r="A2408" i="19"/>
  <c r="A347" i="19"/>
  <c r="A1475" i="19"/>
  <c r="A817" i="19"/>
  <c r="A2646" i="19"/>
  <c r="A854" i="19"/>
  <c r="A1423" i="19"/>
  <c r="A1401" i="19"/>
  <c r="A404" i="19"/>
  <c r="A2338" i="19"/>
  <c r="A1817" i="19"/>
  <c r="A1368" i="19"/>
  <c r="A1073" i="19"/>
  <c r="A1230" i="19"/>
  <c r="A2552" i="19"/>
  <c r="A1516" i="19"/>
  <c r="A169" i="19"/>
  <c r="A2037" i="19"/>
  <c r="A1217" i="19"/>
  <c r="A1358" i="19"/>
  <c r="A130" i="19"/>
  <c r="A1468" i="19"/>
  <c r="A1554" i="19"/>
  <c r="A2211" i="19"/>
  <c r="A2593" i="19"/>
  <c r="A2025" i="19"/>
  <c r="A2649" i="19"/>
  <c r="A720" i="19"/>
  <c r="A1813" i="19"/>
  <c r="A1356" i="19"/>
  <c r="A2356" i="19"/>
  <c r="A2437" i="19"/>
  <c r="A1431" i="19"/>
  <c r="A1432" i="19"/>
  <c r="A1183" i="19"/>
  <c r="A1315" i="19"/>
  <c r="A1061" i="19"/>
  <c r="A1064" i="19"/>
  <c r="A379" i="19"/>
  <c r="A553" i="19"/>
  <c r="A2467" i="19"/>
  <c r="A2122" i="19"/>
  <c r="A435" i="19"/>
  <c r="A1789" i="19"/>
  <c r="A2324" i="19"/>
  <c r="A2561" i="19"/>
  <c r="A1483" i="19"/>
  <c r="A1641" i="19"/>
  <c r="A2631" i="19"/>
  <c r="A2044" i="19"/>
  <c r="A1294" i="19"/>
  <c r="A674" i="19"/>
  <c r="A300" i="19"/>
  <c r="A1607" i="19"/>
  <c r="A2048" i="19"/>
  <c r="A1761" i="19"/>
  <c r="A438" i="19"/>
  <c r="A1759" i="19"/>
  <c r="A2245" i="19"/>
  <c r="A2512" i="19"/>
  <c r="A818" i="19"/>
  <c r="A2162" i="19"/>
  <c r="A2472" i="19"/>
  <c r="A1519" i="19"/>
  <c r="A2143" i="19"/>
  <c r="A1977" i="19"/>
  <c r="A63" i="19"/>
  <c r="A1501" i="19"/>
  <c r="A1134" i="19"/>
  <c r="A1941" i="19"/>
  <c r="A303" i="19"/>
  <c r="A2000" i="19"/>
  <c r="A614" i="19"/>
  <c r="A1394" i="19"/>
  <c r="A2420" i="19"/>
  <c r="A1396" i="19"/>
  <c r="A2026" i="19"/>
  <c r="A1733" i="19"/>
  <c r="A829" i="19"/>
  <c r="A1884" i="19"/>
  <c r="A416" i="19"/>
  <c r="A2144" i="19"/>
  <c r="A1120" i="19"/>
  <c r="A346" i="19"/>
  <c r="A627" i="19"/>
  <c r="A2378" i="19"/>
  <c r="A184" i="19"/>
  <c r="A1123" i="19"/>
  <c r="A1764" i="19"/>
  <c r="A2506" i="19"/>
  <c r="A719" i="19"/>
  <c r="A2550" i="19"/>
  <c r="A111" i="19"/>
  <c r="A2357" i="19"/>
  <c r="A395" i="19"/>
  <c r="A2259" i="19"/>
  <c r="A1775" i="19"/>
  <c r="A1940" i="19"/>
  <c r="A2043" i="19"/>
  <c r="A2606" i="19"/>
  <c r="A24" i="19"/>
  <c r="A37" i="19"/>
  <c r="A1567" i="19"/>
  <c r="A2127" i="19"/>
  <c r="A1077" i="19"/>
  <c r="A2089" i="19"/>
  <c r="A1998" i="19"/>
  <c r="A1302" i="19"/>
  <c r="A362" i="19"/>
  <c r="A812" i="19"/>
  <c r="A787" i="19"/>
  <c r="A2013" i="19"/>
  <c r="A242" i="19"/>
  <c r="A338" i="19"/>
  <c r="A2461" i="19"/>
  <c r="A555" i="19"/>
  <c r="A1180" i="19"/>
  <c r="A2541" i="19"/>
  <c r="A2130" i="19"/>
  <c r="A12" i="19"/>
  <c r="A177" i="19"/>
  <c r="A2199" i="19"/>
  <c r="A2359" i="19"/>
  <c r="A255" i="19"/>
  <c r="A1392" i="19"/>
  <c r="A671" i="19"/>
  <c r="A1337" i="19"/>
  <c r="A455" i="19"/>
  <c r="A798" i="19"/>
  <c r="A819" i="19"/>
  <c r="A2156" i="19"/>
  <c r="A1063" i="19"/>
  <c r="A2538" i="19"/>
  <c r="A40" i="19"/>
  <c r="A241" i="19"/>
  <c r="A1413" i="19"/>
  <c r="A2147" i="19"/>
  <c r="A2517" i="19"/>
  <c r="A1851" i="19"/>
  <c r="A2410" i="19"/>
  <c r="A1925" i="19"/>
  <c r="A245" i="19"/>
  <c r="A226" i="19"/>
  <c r="A1937" i="19"/>
  <c r="A1138" i="19"/>
  <c r="A1644" i="19"/>
  <c r="A1806" i="19"/>
  <c r="A1800" i="19"/>
  <c r="A1960" i="19"/>
  <c r="A645" i="19"/>
  <c r="A2365" i="19"/>
  <c r="A1881" i="19"/>
  <c r="A2104" i="19"/>
  <c r="A2536" i="19"/>
  <c r="A1767" i="19"/>
  <c r="A2503" i="19"/>
  <c r="A1472" i="19"/>
  <c r="A2438" i="19"/>
  <c r="A744" i="19"/>
  <c r="A513" i="19"/>
  <c r="A1965" i="19"/>
  <c r="A887" i="19"/>
  <c r="A1981" i="19"/>
  <c r="A447" i="19"/>
  <c r="A175" i="19"/>
  <c r="A1748" i="19"/>
  <c r="A115" i="19"/>
  <c r="A538" i="19"/>
  <c r="A1406" i="19"/>
  <c r="A53" i="19"/>
  <c r="A295" i="19"/>
  <c r="A2630" i="19"/>
  <c r="A1188" i="19"/>
  <c r="A704" i="19"/>
  <c r="A1928" i="19"/>
  <c r="A1627" i="19"/>
  <c r="A1357" i="19"/>
  <c r="A1293" i="19"/>
  <c r="A2202" i="19"/>
  <c r="A949" i="19"/>
  <c r="A424" i="19"/>
  <c r="A2137" i="19"/>
  <c r="A1372" i="19"/>
  <c r="A743" i="19"/>
  <c r="A752" i="19"/>
  <c r="A2454" i="19"/>
  <c r="A311" i="19"/>
  <c r="A1495" i="19"/>
  <c r="A2586" i="19"/>
  <c r="A408" i="19"/>
  <c r="A1364" i="19"/>
  <c r="A1474" i="19"/>
  <c r="A1917" i="19"/>
  <c r="A1575" i="19"/>
  <c r="A952" i="19"/>
  <c r="A181" i="19"/>
  <c r="A179" i="19"/>
  <c r="A1790" i="19"/>
  <c r="A400" i="19"/>
  <c r="A1481" i="19"/>
  <c r="A1633" i="19"/>
  <c r="A867" i="19"/>
  <c r="A2062" i="19"/>
  <c r="A663" i="19"/>
  <c r="A105" i="19"/>
  <c r="A2520" i="19"/>
  <c r="A1016" i="19"/>
  <c r="A1343" i="19"/>
  <c r="A1814" i="19"/>
  <c r="A2317" i="19"/>
  <c r="A967" i="19"/>
  <c r="A507" i="19"/>
  <c r="A1926" i="19"/>
  <c r="A1020" i="19"/>
  <c r="A621" i="19"/>
  <c r="A1793" i="19"/>
  <c r="A1930" i="19"/>
  <c r="A960" i="19"/>
  <c r="A739" i="19"/>
  <c r="A1140" i="19"/>
  <c r="A946" i="19"/>
  <c r="A216" i="19"/>
  <c r="A1779" i="19"/>
  <c r="A394" i="19"/>
  <c r="A1539" i="19"/>
  <c r="A2066" i="19"/>
  <c r="A2624" i="19"/>
  <c r="A2277" i="19"/>
  <c r="A9" i="19"/>
  <c r="A1511" i="19"/>
  <c r="A1389" i="19"/>
  <c r="A1757" i="19"/>
  <c r="A2629" i="19"/>
  <c r="A129" i="19"/>
  <c r="A209" i="19"/>
  <c r="A1205" i="19"/>
  <c r="A2363" i="19"/>
  <c r="A2001" i="19"/>
  <c r="A2160" i="19"/>
  <c r="A1050" i="19"/>
  <c r="A172" i="19"/>
  <c r="A1074" i="19"/>
  <c r="A1893" i="19"/>
  <c r="A1701" i="19"/>
  <c r="A567" i="19"/>
  <c r="A104" i="19"/>
  <c r="A306" i="19"/>
  <c r="A894" i="19"/>
  <c r="A1142" i="19"/>
  <c r="A2146" i="19"/>
  <c r="A91" i="19"/>
  <c r="A1193" i="19"/>
  <c r="A771" i="19"/>
  <c r="A1721" i="19"/>
  <c r="A1619" i="19"/>
  <c r="A1534" i="19"/>
  <c r="A1005" i="19"/>
  <c r="A519" i="19"/>
  <c r="A2059" i="19"/>
  <c r="A1908" i="19"/>
  <c r="A1271" i="19"/>
  <c r="A1685" i="19"/>
  <c r="A1219" i="19"/>
  <c r="A329" i="19"/>
  <c r="A608" i="19"/>
  <c r="A1504" i="19"/>
  <c r="A18" i="19"/>
  <c r="A559" i="19"/>
  <c r="A1068" i="19"/>
  <c r="A1444" i="19"/>
  <c r="A147" i="19"/>
  <c r="A1824" i="19"/>
  <c r="A2487" i="19"/>
  <c r="A1947" i="19"/>
  <c r="A958" i="19"/>
  <c r="A2376" i="19"/>
  <c r="A746" i="19"/>
  <c r="A1346" i="19"/>
  <c r="A1208" i="19"/>
  <c r="A1868" i="19"/>
  <c r="A694" i="19"/>
  <c r="A2" i="19"/>
  <c r="W2312" i="19"/>
  <c r="W2098" i="19"/>
  <c r="W932" i="19"/>
  <c r="W1449" i="19"/>
  <c r="W1602" i="19"/>
  <c r="W2089" i="19"/>
  <c r="W6" i="19"/>
  <c r="W1599" i="19"/>
  <c r="W78" i="19"/>
  <c r="W2479" i="19"/>
  <c r="W1351" i="19"/>
  <c r="W2469" i="19"/>
  <c r="W1525" i="19"/>
  <c r="W434" i="19"/>
  <c r="W931" i="19"/>
  <c r="W924" i="19"/>
  <c r="W2390" i="19"/>
  <c r="W1522" i="19"/>
  <c r="W139" i="19"/>
  <c r="W1089" i="19"/>
  <c r="W1057" i="19"/>
  <c r="W2150" i="19"/>
  <c r="W200" i="19"/>
  <c r="W1620" i="19"/>
  <c r="W473" i="19"/>
  <c r="W186" i="19"/>
  <c r="W2034" i="19"/>
  <c r="W834" i="19"/>
  <c r="W505" i="19"/>
  <c r="W1987" i="19"/>
  <c r="W1711" i="19"/>
  <c r="W1446" i="19"/>
  <c r="W1254" i="19"/>
  <c r="W1186" i="19"/>
  <c r="W180" i="19"/>
  <c r="W2208" i="19"/>
  <c r="W649" i="19"/>
  <c r="W453" i="19"/>
  <c r="W31" i="19"/>
  <c r="W1671" i="19"/>
  <c r="W772" i="19"/>
  <c r="W1267" i="19"/>
  <c r="W1007" i="19"/>
  <c r="W874" i="19"/>
  <c r="W2164" i="19"/>
  <c r="W1674" i="19"/>
  <c r="W2166" i="19"/>
  <c r="W2114" i="19"/>
  <c r="W1608" i="19"/>
  <c r="W748" i="19"/>
  <c r="W1564" i="19"/>
  <c r="W1760" i="19"/>
  <c r="W1227" i="19"/>
  <c r="W2287" i="19"/>
  <c r="W2203" i="19"/>
  <c r="W23" i="19"/>
  <c r="W2569" i="19"/>
  <c r="W866" i="19"/>
  <c r="W1855" i="19"/>
  <c r="W1287" i="19"/>
  <c r="W15" i="19"/>
  <c r="W432" i="19"/>
  <c r="W933" i="19"/>
  <c r="W2526" i="19"/>
  <c r="W736" i="19"/>
  <c r="W22" i="19"/>
  <c r="W1291" i="19"/>
  <c r="W1539" i="19"/>
  <c r="W2161" i="19"/>
  <c r="W102" i="19"/>
  <c r="W1047" i="19"/>
  <c r="W884" i="19"/>
  <c r="W1685" i="19"/>
  <c r="W1040" i="19"/>
  <c r="W446" i="19"/>
  <c r="W1982" i="19"/>
  <c r="W1781" i="19"/>
  <c r="W1280" i="19"/>
  <c r="W1410" i="19"/>
  <c r="W282" i="19"/>
  <c r="W2283" i="19"/>
  <c r="W2229" i="19"/>
  <c r="W101" i="19"/>
  <c r="W1607" i="19"/>
  <c r="W1615" i="19"/>
  <c r="W2243" i="19"/>
  <c r="W2298" i="19"/>
  <c r="W1728" i="19"/>
  <c r="W2085" i="19"/>
  <c r="W987" i="19"/>
  <c r="W91" i="19"/>
  <c r="W1210" i="19"/>
  <c r="W1395" i="19"/>
  <c r="W986" i="19"/>
  <c r="W1028" i="19"/>
  <c r="W1565" i="19"/>
  <c r="W228" i="19"/>
  <c r="W1874" i="19"/>
  <c r="W1566" i="19"/>
  <c r="W814" i="19"/>
  <c r="W300" i="19"/>
  <c r="W555" i="19"/>
  <c r="W1125" i="19"/>
  <c r="W2628" i="19"/>
  <c r="W977" i="19"/>
  <c r="W994" i="19"/>
  <c r="W263" i="19"/>
  <c r="W1029" i="19"/>
  <c r="W1962" i="19"/>
  <c r="W2253" i="19"/>
  <c r="W2119" i="19"/>
  <c r="W1935" i="19"/>
  <c r="W1489" i="19"/>
  <c r="W722" i="19"/>
  <c r="W2080" i="19"/>
  <c r="W316" i="19"/>
  <c r="W2400" i="19"/>
  <c r="W1158" i="19"/>
  <c r="W1872" i="19"/>
  <c r="W1915" i="19"/>
  <c r="W1326" i="19"/>
  <c r="W145" i="19"/>
  <c r="W1871" i="19"/>
  <c r="W835" i="19"/>
  <c r="W2187" i="19"/>
  <c r="W1808" i="19"/>
  <c r="W712" i="19"/>
  <c r="W1058" i="19"/>
  <c r="W1394" i="19"/>
  <c r="W1557" i="19"/>
  <c r="W2460" i="19"/>
  <c r="W1816" i="19"/>
  <c r="W687" i="19"/>
  <c r="W1530" i="19"/>
  <c r="W1341" i="19"/>
  <c r="W2028" i="19"/>
  <c r="W1912" i="19"/>
  <c r="W1617" i="19"/>
  <c r="W284" i="19"/>
  <c r="W1789" i="19"/>
  <c r="W2462" i="19"/>
  <c r="W109" i="19"/>
  <c r="W1500" i="19"/>
  <c r="W1321" i="19"/>
  <c r="W412" i="19"/>
  <c r="W1742" i="19"/>
  <c r="W2377" i="19"/>
  <c r="W324" i="19"/>
  <c r="W1648" i="19"/>
  <c r="W816" i="19"/>
  <c r="W1716" i="19"/>
  <c r="W1735" i="19"/>
  <c r="W1401" i="19"/>
  <c r="W1865" i="19"/>
  <c r="W2239" i="19"/>
  <c r="W274" i="19"/>
  <c r="W1409" i="19"/>
  <c r="W1461" i="19"/>
  <c r="W166" i="19"/>
  <c r="W863" i="19"/>
  <c r="W2319" i="19"/>
  <c r="W463" i="19"/>
  <c r="W466" i="19"/>
  <c r="W910" i="19"/>
  <c r="W2423" i="19"/>
  <c r="W2585" i="19"/>
  <c r="W975" i="19"/>
  <c r="W1901" i="19"/>
  <c r="W234" i="19"/>
  <c r="W2563" i="19"/>
  <c r="W565" i="19"/>
  <c r="W2289" i="19"/>
  <c r="W2266" i="19"/>
  <c r="W2327" i="19"/>
  <c r="W1485" i="19"/>
  <c r="W1698" i="19"/>
  <c r="W2078" i="19"/>
  <c r="W79" i="19"/>
  <c r="W2066" i="19"/>
  <c r="W1064" i="19"/>
  <c r="W1991" i="19"/>
  <c r="W889" i="19"/>
  <c r="W2205" i="19"/>
  <c r="W1921" i="19"/>
  <c r="W1677" i="19"/>
  <c r="W569" i="19"/>
  <c r="W600" i="19"/>
  <c r="W1320" i="19"/>
  <c r="W911" i="19"/>
  <c r="W2033" i="19"/>
  <c r="W1826" i="19"/>
  <c r="W510" i="19"/>
  <c r="W1927" i="19"/>
  <c r="W2337" i="19"/>
  <c r="W1643" i="19"/>
  <c r="W2415" i="19"/>
  <c r="W1116" i="19"/>
  <c r="W1359" i="19"/>
  <c r="W1314" i="19"/>
  <c r="W1916" i="19"/>
  <c r="W1947" i="19"/>
  <c r="W502" i="19"/>
  <c r="W2509" i="19"/>
  <c r="W1403" i="19"/>
  <c r="W943" i="19"/>
  <c r="W1731" i="19"/>
  <c r="W1301" i="19"/>
  <c r="W1000" i="19"/>
  <c r="W1625" i="19"/>
  <c r="W1999" i="19"/>
  <c r="W1862" i="19"/>
  <c r="W1439" i="19"/>
  <c r="W1931" i="19"/>
  <c r="W584" i="19"/>
  <c r="W1591" i="19"/>
  <c r="W1681" i="19"/>
  <c r="W516" i="19"/>
  <c r="W1426" i="19"/>
  <c r="W1483" i="19"/>
  <c r="W2029" i="19"/>
  <c r="W247" i="19"/>
  <c r="W1993" i="19"/>
  <c r="W2076" i="19"/>
  <c r="W638" i="19"/>
  <c r="W5" i="19"/>
  <c r="W2644" i="19"/>
  <c r="W142" i="19"/>
  <c r="W2490" i="19"/>
  <c r="W692" i="19"/>
  <c r="W2015" i="19"/>
  <c r="W2470" i="19"/>
  <c r="W609" i="19"/>
  <c r="W2531" i="19"/>
  <c r="W2515" i="19"/>
  <c r="W1275" i="19"/>
  <c r="W983" i="19"/>
  <c r="W1933" i="19"/>
  <c r="W561" i="19"/>
  <c r="W1189" i="19"/>
  <c r="W2139" i="19"/>
  <c r="W64" i="19"/>
  <c r="W124" i="19"/>
  <c r="W436" i="19"/>
  <c r="W513" i="19"/>
  <c r="W656" i="19"/>
  <c r="W2435" i="19"/>
  <c r="W2323" i="19"/>
  <c r="W877" i="19"/>
  <c r="W372" i="19"/>
  <c r="W1505" i="19"/>
  <c r="W1989" i="19"/>
  <c r="W169" i="19"/>
  <c r="W574" i="19"/>
  <c r="W1777" i="19"/>
  <c r="W1673" i="19"/>
  <c r="W701" i="19"/>
  <c r="W126" i="19"/>
  <c r="W2485" i="19"/>
  <c r="W768" i="19"/>
  <c r="W1900" i="19"/>
  <c r="W492" i="19"/>
  <c r="W2382" i="19"/>
  <c r="W787" i="19"/>
  <c r="W1898" i="19"/>
  <c r="W1919" i="19"/>
  <c r="W2351" i="19"/>
  <c r="W2057" i="19"/>
  <c r="W349" i="19"/>
  <c r="W391" i="19"/>
  <c r="W901" i="19"/>
  <c r="W272" i="19"/>
  <c r="W529" i="19"/>
  <c r="W1133" i="19"/>
  <c r="W1030" i="19"/>
  <c r="W2612" i="19"/>
  <c r="W2101" i="19"/>
  <c r="W2206" i="19"/>
  <c r="W480" i="19"/>
  <c r="W2032" i="19"/>
  <c r="W2177" i="19"/>
  <c r="W2145" i="19"/>
  <c r="W1039" i="19"/>
  <c r="W1353" i="19"/>
  <c r="W704" i="19"/>
  <c r="W476" i="19"/>
  <c r="W2087" i="19"/>
  <c r="W1834" i="19"/>
  <c r="W222" i="19"/>
  <c r="W1849" i="19"/>
  <c r="W1964" i="19"/>
  <c r="W1184" i="19"/>
  <c r="W1211" i="19"/>
  <c r="W2420" i="19"/>
  <c r="W2219" i="19"/>
  <c r="W828" i="19"/>
  <c r="W2452" i="19"/>
  <c r="W2325" i="19"/>
  <c r="W1839" i="19"/>
  <c r="W1385" i="19"/>
  <c r="W2241" i="19"/>
  <c r="W190" i="19"/>
  <c r="W744" i="19"/>
  <c r="W999" i="19"/>
  <c r="W1721" i="19"/>
  <c r="W626" i="19"/>
  <c r="W971" i="19"/>
  <c r="W417" i="19"/>
  <c r="W1050" i="19"/>
  <c r="W698" i="19"/>
  <c r="W661" i="19"/>
  <c r="W224" i="19"/>
  <c r="W1765" i="19"/>
  <c r="W2008" i="19"/>
  <c r="W455" i="19"/>
  <c r="W1306" i="19"/>
  <c r="W2275" i="19"/>
  <c r="W791" i="19"/>
  <c r="W1120" i="19"/>
  <c r="W594" i="19"/>
  <c r="W815" i="19"/>
  <c r="W1376" i="19"/>
  <c r="W2349" i="19"/>
  <c r="W735" i="19"/>
  <c r="W1819" i="19"/>
  <c r="W1004" i="19"/>
  <c r="W840" i="19"/>
  <c r="W1695" i="19"/>
  <c r="W1512" i="19"/>
  <c r="W781" i="19"/>
  <c r="W29" i="19"/>
  <c r="W848" i="19"/>
  <c r="W984" i="19"/>
  <c r="W2051" i="19"/>
  <c r="W2506" i="19"/>
  <c r="W1882" i="19"/>
  <c r="W421" i="19"/>
  <c r="W1179" i="19"/>
  <c r="W1790" i="19"/>
  <c r="W1043" i="19"/>
  <c r="W1412" i="19"/>
  <c r="W140" i="19"/>
  <c r="W2350" i="19"/>
  <c r="W1890" i="19"/>
  <c r="W981" i="19"/>
  <c r="W967" i="19"/>
  <c r="W2353" i="19"/>
  <c r="W1568" i="19"/>
  <c r="W2211" i="19"/>
  <c r="W939" i="19"/>
  <c r="W2527" i="19"/>
  <c r="W917" i="19"/>
  <c r="W1234" i="19"/>
  <c r="W1748" i="19"/>
  <c r="W382" i="19"/>
  <c r="W2154" i="19"/>
  <c r="W1019" i="19"/>
  <c r="W243" i="19"/>
  <c r="W1311" i="19"/>
  <c r="W2306" i="19"/>
  <c r="W2627" i="19"/>
  <c r="W2073" i="19"/>
  <c r="W2059" i="19"/>
  <c r="W61" i="19"/>
  <c r="W1744" i="19"/>
  <c r="W2514" i="19"/>
  <c r="W1263" i="19"/>
  <c r="W2093" i="19"/>
  <c r="W1415" i="19"/>
  <c r="W309" i="19"/>
  <c r="W1701" i="19"/>
  <c r="W1881" i="19"/>
  <c r="W1466" i="19"/>
  <c r="W2621" i="19"/>
  <c r="W1269" i="19"/>
  <c r="W1738" i="19"/>
  <c r="W2124" i="19"/>
  <c r="W1414" i="19"/>
  <c r="W2077" i="19"/>
  <c r="W402" i="19"/>
  <c r="W799" i="19"/>
  <c r="W1538" i="19"/>
  <c r="W824" i="19"/>
  <c r="W2381" i="19"/>
  <c r="W1085" i="19"/>
  <c r="W2603" i="19"/>
  <c r="W2046" i="19"/>
  <c r="W951" i="19"/>
  <c r="W1448" i="19"/>
  <c r="W155" i="19"/>
  <c r="W1404" i="19"/>
  <c r="W1442" i="19"/>
  <c r="W1767" i="19"/>
  <c r="W2534" i="19"/>
  <c r="W716" i="19"/>
  <c r="W2182" i="19"/>
  <c r="W2165" i="19"/>
  <c r="W684" i="19"/>
  <c r="W2127" i="19"/>
  <c r="W1041" i="19"/>
  <c r="W292" i="19"/>
  <c r="W1389" i="19"/>
  <c r="W2446" i="19"/>
  <c r="W2581" i="19"/>
  <c r="W602" i="19"/>
  <c r="W290" i="19"/>
  <c r="W1805" i="19"/>
  <c r="W1433" i="19"/>
  <c r="W2173" i="19"/>
  <c r="W726" i="19"/>
  <c r="W488" i="19"/>
  <c r="W1170" i="19"/>
  <c r="W2122" i="19"/>
  <c r="W2356" i="19"/>
  <c r="W2525" i="19"/>
  <c r="W1969" i="19"/>
  <c r="W888" i="19"/>
  <c r="W2464" i="19"/>
  <c r="W1111" i="19"/>
  <c r="W251" i="19"/>
  <c r="W1859" i="19"/>
  <c r="W2430" i="19"/>
  <c r="W2222" i="19"/>
  <c r="W944" i="19"/>
  <c r="W1869" i="19"/>
  <c r="W1230" i="19"/>
  <c r="W2454" i="19"/>
  <c r="W420" i="19"/>
  <c r="W2171" i="19"/>
  <c r="W2625" i="19"/>
  <c r="W2339" i="19"/>
  <c r="W616" i="19"/>
  <c r="W2579" i="19"/>
  <c r="W1313" i="19"/>
  <c r="W1406" i="19"/>
  <c r="W1813" i="19"/>
  <c r="W2392" i="19"/>
  <c r="W1794" i="19"/>
  <c r="W803" i="19"/>
  <c r="W825" i="19"/>
  <c r="W1142" i="19"/>
  <c r="W394" i="19"/>
  <c r="W2546" i="19"/>
  <c r="W2364" i="19"/>
  <c r="W1948" i="19"/>
  <c r="W2567" i="19"/>
  <c r="W1968" i="19"/>
  <c r="W2626" i="19"/>
  <c r="W162" i="19"/>
  <c r="W1967" i="19"/>
  <c r="W892" i="19"/>
  <c r="W621" i="19"/>
  <c r="W1950" i="19"/>
  <c r="W209" i="19"/>
  <c r="W923" i="19"/>
  <c r="W545" i="19"/>
  <c r="W1600" i="19"/>
  <c r="W632" i="19"/>
  <c r="W1776" i="19"/>
  <c r="W550" i="19"/>
  <c r="W1799" i="19"/>
  <c r="W2147" i="19"/>
  <c r="W963" i="19"/>
  <c r="W1345" i="19"/>
  <c r="W2053" i="19"/>
  <c r="W1558" i="19"/>
  <c r="W918" i="19"/>
  <c r="W2501" i="19"/>
  <c r="W859" i="19"/>
  <c r="W2055" i="19"/>
  <c r="W1578" i="19"/>
  <c r="W11" i="19"/>
  <c r="W71" i="19"/>
  <c r="W1369" i="19"/>
  <c r="W2039" i="19"/>
  <c r="W980" i="19"/>
  <c r="W2532" i="19"/>
  <c r="W426" i="19"/>
  <c r="W1888" i="19"/>
  <c r="W633" i="19"/>
  <c r="W2522" i="19"/>
  <c r="W1068" i="19"/>
  <c r="W1115" i="19"/>
  <c r="W188" i="19"/>
  <c r="W1666" i="19"/>
  <c r="W257" i="19"/>
  <c r="W1528" i="19"/>
  <c r="W2636" i="19"/>
  <c r="W236" i="19"/>
  <c r="W2214" i="19"/>
  <c r="W1706" i="19"/>
  <c r="W520" i="19"/>
  <c r="W639" i="19"/>
  <c r="W293" i="19"/>
  <c r="W2375" i="19"/>
  <c r="W1139" i="19"/>
  <c r="W1902" i="19"/>
  <c r="W719" i="19"/>
  <c r="W419" i="19"/>
  <c r="W912" i="19"/>
  <c r="W128" i="19"/>
  <c r="W2499" i="19"/>
  <c r="W406" i="19"/>
  <c r="W1832" i="19"/>
  <c r="W2090" i="19"/>
  <c r="W683" i="19"/>
  <c r="W1585" i="19"/>
  <c r="W1333" i="19"/>
  <c r="W829" i="19"/>
  <c r="W1556" i="19"/>
  <c r="W796" i="19"/>
  <c r="W827" i="19"/>
  <c r="W2622" i="19"/>
  <c r="W218" i="19"/>
  <c r="W729" i="19"/>
  <c r="W70" i="19"/>
  <c r="W225" i="19"/>
  <c r="W1167" i="19"/>
  <c r="W2123" i="19"/>
  <c r="W1174" i="19"/>
  <c r="W1127" i="19"/>
  <c r="W880" i="19"/>
  <c r="W1796" i="19"/>
  <c r="W491" i="19"/>
  <c r="W1235" i="19"/>
  <c r="W2518" i="19"/>
  <c r="W2193" i="19"/>
  <c r="W1658" i="19"/>
  <c r="W587" i="19"/>
  <c r="W2504" i="19"/>
  <c r="W176" i="19"/>
  <c r="W1847" i="19"/>
  <c r="W30" i="19"/>
  <c r="W1221" i="19"/>
  <c r="W1172" i="19"/>
  <c r="W1694" i="19"/>
  <c r="W1164" i="19"/>
  <c r="W2131" i="19"/>
  <c r="W560" i="19"/>
  <c r="W1985" i="19"/>
  <c r="W1692" i="19"/>
  <c r="W821" i="19"/>
  <c r="W1981" i="19"/>
  <c r="W2201" i="19"/>
  <c r="W757" i="19"/>
  <c r="W1640" i="19"/>
  <c r="W333" i="19"/>
  <c r="W1354" i="19"/>
  <c r="W1086" i="19"/>
  <c r="W1864" i="19"/>
  <c r="W878" i="19"/>
  <c r="W2373" i="19"/>
  <c r="W75" i="19"/>
  <c r="W2280" i="19"/>
  <c r="W205" i="19"/>
  <c r="W2196" i="19"/>
  <c r="W2352" i="19"/>
  <c r="W1076" i="19"/>
  <c r="W1510" i="19"/>
  <c r="W875" i="19"/>
  <c r="W664" i="19"/>
  <c r="W583" i="19"/>
  <c r="W2153" i="19"/>
  <c r="W422" i="19"/>
  <c r="W1382" i="19"/>
  <c r="W2062" i="19"/>
  <c r="W841" i="19"/>
  <c r="W1423" i="19"/>
  <c r="W454" i="19"/>
  <c r="W2168" i="19"/>
  <c r="W1498" i="19"/>
  <c r="W732" i="19"/>
  <c r="W1597" i="19"/>
  <c r="W1443" i="19"/>
  <c r="W2542" i="19"/>
  <c r="W250" i="19"/>
  <c r="W2362" i="19"/>
  <c r="W2024" i="19"/>
  <c r="W2409" i="19"/>
  <c r="W2020" i="19"/>
  <c r="W1984" i="19"/>
  <c r="W2188" i="19"/>
  <c r="W41" i="19"/>
  <c r="W2158" i="19"/>
  <c r="W270" i="19"/>
  <c r="W1752" i="19"/>
  <c r="W1891" i="19"/>
  <c r="W1740" i="19"/>
  <c r="W881" i="19"/>
  <c r="W1878" i="19"/>
  <c r="W826" i="19"/>
  <c r="W1996" i="19"/>
  <c r="W552" i="19"/>
  <c r="W1979" i="19"/>
  <c r="W1604" i="19"/>
  <c r="W689" i="19"/>
  <c r="W2591" i="19"/>
  <c r="W1488" i="19"/>
  <c r="W2383" i="19"/>
  <c r="W48" i="19"/>
  <c r="W635" i="19"/>
  <c r="W1663" i="19"/>
  <c r="W1251" i="19"/>
  <c r="W496" i="19"/>
  <c r="W2272" i="19"/>
  <c r="W1335" i="19"/>
  <c r="W304" i="19"/>
  <c r="W1037" i="19"/>
  <c r="W1549" i="19"/>
  <c r="W1837" i="19"/>
  <c r="W381" i="19"/>
  <c r="W672" i="19"/>
  <c r="W1820" i="19"/>
  <c r="W1911" i="19"/>
  <c r="W1130" i="19"/>
  <c r="W2118" i="19"/>
  <c r="W132" i="19"/>
  <c r="W10" i="19"/>
  <c r="W2018" i="19"/>
  <c r="W2450" i="19"/>
  <c r="W2584" i="19"/>
  <c r="W371" i="19"/>
  <c r="W1668" i="19"/>
  <c r="W1524" i="19"/>
  <c r="W1156" i="19"/>
  <c r="W644" i="19"/>
  <c r="W111" i="19"/>
  <c r="W1081" i="19"/>
  <c r="W1114" i="19"/>
  <c r="W288" i="19"/>
  <c r="W2330" i="19"/>
  <c r="W2565" i="19"/>
  <c r="W832" i="19"/>
  <c r="W2026" i="19"/>
  <c r="W1914" i="19"/>
  <c r="W1652" i="19"/>
  <c r="W2407" i="19"/>
  <c r="W2156" i="19"/>
  <c r="W2511" i="19"/>
  <c r="W405" i="19"/>
  <c r="W1020" i="19"/>
  <c r="W2519" i="19"/>
  <c r="W2281" i="19"/>
  <c r="W2596" i="19"/>
  <c r="W52" i="19"/>
  <c r="W2638" i="19"/>
  <c r="W1971" i="19"/>
  <c r="W1879" i="19"/>
  <c r="W1946" i="19"/>
  <c r="W640" i="19"/>
  <c r="W158" i="19"/>
  <c r="W2576" i="19"/>
  <c r="W2019" i="19"/>
  <c r="W668" i="19"/>
  <c r="W1928" i="19"/>
  <c r="W134" i="19"/>
  <c r="W348" i="19"/>
  <c r="W1099" i="19"/>
  <c r="W1954" i="19"/>
  <c r="W2347" i="19"/>
  <c r="W1632" i="19"/>
  <c r="W1149" i="19"/>
  <c r="W2134" i="19"/>
  <c r="W424" i="19"/>
  <c r="W903" i="19"/>
  <c r="W1222" i="19"/>
  <c r="W2012" i="19"/>
  <c r="W2151" i="19"/>
  <c r="W2082" i="19"/>
  <c r="W590" i="19"/>
  <c r="W1956" i="19"/>
  <c r="W1105" i="19"/>
  <c r="W2207" i="19"/>
  <c r="W2466" i="19"/>
  <c r="W1054" i="19"/>
  <c r="W1330" i="19"/>
  <c r="W575" i="19"/>
  <c r="W1897" i="19"/>
  <c r="W1552" i="19"/>
  <c r="W2487" i="19"/>
  <c r="W1088" i="19"/>
  <c r="W2296" i="19"/>
  <c r="W2413" i="19"/>
  <c r="W1877" i="19"/>
  <c r="W94" i="19"/>
  <c r="W203" i="19"/>
  <c r="W116" i="19"/>
  <c r="W962" i="19"/>
  <c r="W1929" i="19"/>
  <c r="W641" i="19"/>
  <c r="W3" i="19"/>
  <c r="W532" i="19"/>
  <c r="W1472" i="19"/>
  <c r="W2646" i="19"/>
  <c r="W148" i="19"/>
  <c r="W2448" i="19"/>
  <c r="W2387" i="19"/>
  <c r="W1868" i="19"/>
  <c r="W1070" i="19"/>
  <c r="W2286" i="19"/>
  <c r="W123" i="19"/>
  <c r="W2247" i="19"/>
  <c r="W212" i="19"/>
  <c r="W1171" i="19"/>
  <c r="W1943" i="19"/>
  <c r="W2471" i="19"/>
  <c r="W1181" i="19"/>
  <c r="W1220" i="19"/>
  <c r="W976" i="19"/>
  <c r="W831" i="19"/>
  <c r="W804" i="19"/>
  <c r="W2523" i="19"/>
  <c r="W2633" i="19"/>
  <c r="W1336" i="19"/>
  <c r="W2406" i="19"/>
  <c r="W1090" i="19"/>
  <c r="W1362" i="19"/>
  <c r="W1411" i="19"/>
  <c r="W1785" i="19"/>
  <c r="W1194" i="19"/>
  <c r="W961" i="19"/>
  <c r="W2417" i="19"/>
  <c r="W1319" i="19"/>
  <c r="W1293" i="19"/>
  <c r="W2278" i="19"/>
  <c r="W1508" i="19"/>
  <c r="W1605" i="19"/>
  <c r="W2097" i="19"/>
  <c r="W285" i="19"/>
  <c r="W481" i="19"/>
  <c r="W1502" i="19"/>
  <c r="W2582" i="19"/>
  <c r="W2344" i="19"/>
  <c r="W1517" i="19"/>
  <c r="W1952" i="19"/>
  <c r="W2242" i="19"/>
  <c r="W460" i="19"/>
  <c r="W2366" i="19"/>
  <c r="W1324" i="19"/>
  <c r="W585" i="19"/>
  <c r="W2541" i="19"/>
  <c r="W547" i="19"/>
  <c r="W2614" i="19"/>
  <c r="W758" i="19"/>
  <c r="W2346" i="19"/>
  <c r="W1650" i="19"/>
  <c r="W1436" i="19"/>
  <c r="W177" i="19"/>
  <c r="W1358" i="19"/>
  <c r="W1959" i="19"/>
  <c r="W1907" i="19"/>
  <c r="W59" i="19"/>
  <c r="W1305" i="19"/>
  <c r="W1279" i="19"/>
  <c r="W217" i="19"/>
  <c r="W896" i="19"/>
  <c r="W1759" i="19"/>
  <c r="W89" i="19"/>
  <c r="W1238" i="19"/>
  <c r="W1506" i="19"/>
  <c r="W2512" i="19"/>
  <c r="W208" i="19"/>
  <c r="W63" i="19"/>
  <c r="W991" i="19"/>
  <c r="W2608" i="19"/>
  <c r="W1308" i="19"/>
  <c r="W2440" i="19"/>
  <c r="W973" i="19"/>
  <c r="W2071" i="19"/>
  <c r="W1272" i="19"/>
  <c r="W2639" i="19"/>
  <c r="W1918" i="19"/>
  <c r="W1705" i="19"/>
  <c r="W2641" i="19"/>
  <c r="W295" i="19"/>
  <c r="W2189" i="19"/>
  <c r="W1023" i="19"/>
  <c r="W2424" i="19"/>
  <c r="W1630" i="19"/>
  <c r="W1945" i="19"/>
  <c r="W2494" i="19"/>
  <c r="W1587" i="19"/>
  <c r="W1283" i="19"/>
  <c r="W1778" i="19"/>
  <c r="W1922" i="19"/>
  <c r="W789" i="19"/>
  <c r="W2495" i="19"/>
  <c r="W512" i="19"/>
  <c r="W2493" i="19"/>
  <c r="W2368" i="19"/>
  <c r="W522" i="19"/>
  <c r="W1977" i="19"/>
  <c r="W341" i="19"/>
  <c r="W65" i="19"/>
  <c r="W572" i="19"/>
  <c r="W1299" i="19"/>
  <c r="W1660" i="19"/>
  <c r="W646" i="19"/>
  <c r="W2524" i="19"/>
  <c r="W1121" i="19"/>
  <c r="W525" i="19"/>
  <c r="W2216" i="19"/>
  <c r="W2340" i="19"/>
  <c r="W122" i="19"/>
  <c r="W2170" i="19"/>
  <c r="W2629" i="19"/>
  <c r="W154" i="19"/>
  <c r="W775" i="19"/>
  <c r="W882" i="19"/>
  <c r="W1204" i="19"/>
  <c r="W149" i="19"/>
  <c r="W2270" i="19"/>
  <c r="W1052" i="19"/>
  <c r="W1515" i="19"/>
  <c r="W1844" i="19"/>
  <c r="W2335" i="19"/>
  <c r="W1592" i="19"/>
  <c r="W353" i="19"/>
  <c r="W1516" i="19"/>
  <c r="W2547" i="19"/>
  <c r="W323" i="19"/>
  <c r="W1175" i="19"/>
  <c r="W1396" i="19"/>
  <c r="W1136" i="19"/>
  <c r="W1656" i="19"/>
  <c r="W1419" i="19"/>
  <c r="W1576" i="19"/>
  <c r="W2195" i="19"/>
  <c r="W1646" i="19"/>
  <c r="W1513" i="19"/>
  <c r="W33" i="19"/>
  <c r="W280" i="19"/>
  <c r="W1714" i="19"/>
  <c r="W2329" i="19"/>
  <c r="W1129" i="19"/>
  <c r="W2" i="19"/>
  <c r="W1616" i="19"/>
  <c r="W652" i="19"/>
  <c r="W2459" i="19"/>
  <c r="W2217" i="19"/>
  <c r="W1368" i="19"/>
  <c r="W475" i="19"/>
  <c r="W563" i="19"/>
  <c r="W2574" i="19"/>
  <c r="W1355" i="19"/>
  <c r="W1546" i="19"/>
  <c r="W1232" i="19"/>
  <c r="W1350" i="19"/>
  <c r="W1303" i="19"/>
  <c r="W2566" i="19"/>
  <c r="W773" i="19"/>
  <c r="W2309" i="19"/>
  <c r="W2652" i="19"/>
  <c r="W1905" i="19"/>
  <c r="W592" i="19"/>
  <c r="W1842" i="19"/>
  <c r="W1318" i="19"/>
  <c r="W515" i="19"/>
  <c r="W745" i="19"/>
  <c r="W50" i="19"/>
  <c r="W2545" i="19"/>
  <c r="W601" i="19"/>
  <c r="W2223" i="19"/>
  <c r="W1117" i="19"/>
  <c r="W1570" i="19"/>
  <c r="W636" i="19"/>
  <c r="W1038" i="19"/>
  <c r="W2103" i="19"/>
  <c r="W2225" i="19"/>
  <c r="W1095" i="19"/>
  <c r="W379" i="19"/>
  <c r="W1285" i="19"/>
  <c r="W451" i="19"/>
  <c r="W400" i="19"/>
  <c r="W2394" i="19"/>
  <c r="W556" i="19"/>
  <c r="W604" i="19"/>
  <c r="W2410" i="19"/>
  <c r="W96" i="19"/>
  <c r="W76" i="19"/>
  <c r="W886" i="19"/>
  <c r="W2198" i="19"/>
  <c r="W784" i="19"/>
  <c r="W567" i="19"/>
  <c r="W1938" i="19"/>
  <c r="W1383" i="19"/>
  <c r="W989" i="19"/>
  <c r="W695" i="19"/>
  <c r="W1182" i="19"/>
  <c r="W982" i="19"/>
  <c r="W1784" i="19"/>
  <c r="W1474" i="19"/>
  <c r="W1843" i="19"/>
  <c r="W1200" i="19"/>
  <c r="W37" i="19"/>
  <c r="W2074" i="19"/>
  <c r="W812" i="19"/>
  <c r="W2180" i="19"/>
  <c r="W582" i="19"/>
  <c r="W2552" i="19"/>
  <c r="W964" i="19"/>
  <c r="W2606" i="19"/>
  <c r="W577" i="19"/>
  <c r="W1138" i="19"/>
  <c r="W857" i="19"/>
  <c r="W1188" i="19"/>
  <c r="W2554" i="19"/>
  <c r="W2245" i="19"/>
  <c r="W2422" i="19"/>
  <c r="W1751" i="19"/>
  <c r="W680" i="19"/>
  <c r="W535" i="19"/>
  <c r="W2530" i="19"/>
  <c r="W2354" i="19"/>
  <c r="W905" i="19"/>
  <c r="W807" i="19"/>
  <c r="W1521" i="19"/>
  <c r="W669" i="19"/>
  <c r="W762" i="19"/>
  <c r="W2315" i="19"/>
  <c r="W441" i="19"/>
  <c r="W1804" i="19"/>
  <c r="W2328" i="19"/>
  <c r="W2128" i="19"/>
  <c r="W1895" i="19"/>
  <c r="W1091" i="19"/>
  <c r="W2600" i="19"/>
  <c r="W1550" i="19"/>
  <c r="W1883" i="19"/>
  <c r="W597" i="19"/>
  <c r="W756" i="19"/>
  <c r="W185" i="19"/>
  <c r="W894" i="19"/>
  <c r="W2231" i="19"/>
  <c r="W707" i="19"/>
  <c r="W849" i="19"/>
  <c r="W1683" i="19"/>
  <c r="W1584" i="19"/>
  <c r="W1526" i="19"/>
  <c r="W2292" i="19"/>
  <c r="W1134" i="19"/>
  <c r="W1059" i="19"/>
  <c r="W2274" i="19"/>
  <c r="W566" i="19"/>
  <c r="W368" i="19"/>
  <c r="W2439" i="19"/>
  <c r="W1560" i="19"/>
  <c r="W2256" i="19"/>
  <c r="W2647" i="19"/>
  <c r="W252" i="19"/>
  <c r="W354" i="19"/>
  <c r="W1786" i="19"/>
  <c r="W777" i="19"/>
  <c r="W2184" i="19"/>
  <c r="W2605" i="19"/>
  <c r="W164" i="19"/>
  <c r="W1953" i="19"/>
  <c r="W2022" i="19"/>
  <c r="W484" i="19"/>
  <c r="W1998" i="19"/>
  <c r="W1636" i="19"/>
  <c r="W1453" i="19"/>
  <c r="W1645" i="19"/>
  <c r="W311" i="19"/>
  <c r="W1309" i="19"/>
  <c r="W74" i="19"/>
  <c r="W2521" i="19"/>
  <c r="W2578" i="19"/>
  <c r="W667" i="19"/>
  <c r="W2332" i="19"/>
  <c r="W2513" i="19"/>
  <c r="W988" i="19"/>
  <c r="W627" i="19"/>
  <c r="W723" i="19"/>
  <c r="W2429" i="19"/>
  <c r="W1072" i="19"/>
  <c r="W2250" i="19"/>
  <c r="W1157" i="19"/>
  <c r="W2044" i="19"/>
  <c r="W1244" i="19"/>
  <c r="W207" i="19"/>
  <c r="W121" i="19"/>
  <c r="W2631" i="19"/>
  <c r="W618" i="19"/>
  <c r="W1771" i="19"/>
  <c r="W346" i="19"/>
  <c r="W2397" i="19"/>
  <c r="W2050" i="19"/>
  <c r="W947" i="19"/>
  <c r="W2427" i="19"/>
  <c r="W85" i="19"/>
  <c r="W557" i="19"/>
  <c r="W2049" i="19"/>
  <c r="W438" i="19"/>
  <c r="W690" i="19"/>
  <c r="W1456" i="19"/>
  <c r="W836" i="19"/>
  <c r="W198" i="19"/>
  <c r="W1990" i="19"/>
  <c r="W2317" i="19"/>
  <c r="W8" i="19"/>
  <c r="W2042" i="19"/>
  <c r="W2064" i="19"/>
  <c r="W2474" i="19"/>
  <c r="W1080" i="19"/>
  <c r="W2539" i="19"/>
  <c r="W1779" i="19"/>
  <c r="W1885" i="19"/>
  <c r="W721" i="19"/>
  <c r="W1457" i="19"/>
  <c r="W612" i="19"/>
  <c r="W330" i="19"/>
  <c r="W2358" i="19"/>
  <c r="W953" i="19"/>
  <c r="W507" i="19"/>
  <c r="W2149" i="19"/>
  <c r="W2308" i="19"/>
  <c r="W724" i="19"/>
  <c r="W2321" i="19"/>
  <c r="W1642" i="19"/>
  <c r="W1366" i="19"/>
  <c r="W2411" i="19"/>
  <c r="W2106" i="19"/>
  <c r="W2111" i="19"/>
  <c r="W397" i="19"/>
  <c r="W2367" i="19"/>
  <c r="W822" i="19"/>
  <c r="W2310" i="19"/>
  <c r="W1756" i="19"/>
  <c r="W2345" i="19"/>
  <c r="W1496" i="19"/>
  <c r="W956" i="19"/>
  <c r="W1876" i="19"/>
  <c r="W214" i="19"/>
  <c r="W1328" i="19"/>
  <c r="W2159" i="19"/>
  <c r="W1264" i="19"/>
  <c r="W946" i="19"/>
  <c r="W1854" i="19"/>
  <c r="W1011" i="19"/>
  <c r="W922" i="19"/>
  <c r="W1554" i="19"/>
  <c r="W759" i="19"/>
  <c r="W750" i="19"/>
  <c r="W1224" i="19"/>
  <c r="W1531" i="19"/>
  <c r="W1690" i="19"/>
  <c r="W2396" i="19"/>
  <c r="W388" i="19"/>
  <c r="W509" i="19"/>
  <c r="W2016" i="19"/>
  <c r="W1400" i="19"/>
  <c r="W1104" i="19"/>
  <c r="W2002" i="19"/>
  <c r="W1975" i="19"/>
  <c r="W1228" i="19"/>
  <c r="W1976" i="19"/>
  <c r="W1430" i="19"/>
  <c r="W1880" i="19"/>
  <c r="W1295" i="19"/>
  <c r="W1407" i="19"/>
  <c r="W1296" i="19"/>
  <c r="W1161" i="19"/>
  <c r="W2488" i="19"/>
  <c r="W1688" i="19"/>
  <c r="W916" i="19"/>
  <c r="W2508" i="19"/>
  <c r="W883" i="19"/>
  <c r="W1963" i="19"/>
  <c r="W355" i="19"/>
  <c r="W1110" i="19"/>
  <c r="W2536" i="19"/>
  <c r="W647" i="19"/>
  <c r="W891" i="19"/>
  <c r="W2263" i="19"/>
  <c r="W966" i="19"/>
  <c r="W1494" i="19"/>
  <c r="W255" i="19"/>
  <c r="W1071" i="19"/>
  <c r="W1243" i="19"/>
  <c r="W872" i="19"/>
  <c r="W2594" i="19"/>
  <c r="W43" i="19"/>
  <c r="W1709" i="19"/>
  <c r="W1452" i="19"/>
  <c r="W1380" i="19"/>
  <c r="W909" i="19"/>
  <c r="W511" i="19"/>
  <c r="W1152" i="19"/>
  <c r="W948" i="19"/>
  <c r="W1233" i="19"/>
  <c r="W189" i="19"/>
  <c r="W629" i="19"/>
  <c r="W262" i="19"/>
  <c r="W178" i="19"/>
  <c r="W2593" i="19"/>
  <c r="W2425" i="19"/>
  <c r="W1145" i="19"/>
  <c r="W1589" i="19"/>
  <c r="W87" i="19"/>
  <c r="W1013" i="19"/>
  <c r="W2228" i="19"/>
  <c r="W2048" i="19"/>
  <c r="W1725" i="19"/>
  <c r="W1346" i="19"/>
  <c r="W514" i="19"/>
  <c r="W2432" i="19"/>
  <c r="W554" i="19"/>
  <c r="W20" i="19"/>
  <c r="W1438" i="19"/>
  <c r="W1374" i="19"/>
  <c r="W1542" i="19"/>
  <c r="W2343" i="19"/>
  <c r="W839" i="19"/>
  <c r="W606" i="19"/>
  <c r="W1154" i="19"/>
  <c r="W2083" i="19"/>
  <c r="W1217" i="19"/>
  <c r="W1582" i="19"/>
  <c r="W1421" i="19"/>
  <c r="W665" i="19"/>
  <c r="W1270" i="19"/>
  <c r="W467" i="19"/>
  <c r="W682" i="19"/>
  <c r="W1440" i="19"/>
  <c r="W231" i="19"/>
  <c r="W2497" i="19"/>
  <c r="W658" i="19"/>
  <c r="W1417" i="19"/>
  <c r="W81" i="19"/>
  <c r="W605" i="19"/>
  <c r="W414" i="19"/>
  <c r="W1613" i="19"/>
  <c r="W1797" i="19"/>
  <c r="W1219" i="19"/>
  <c r="W1588" i="19"/>
  <c r="W1913" i="19"/>
  <c r="W2191" i="19"/>
  <c r="W232" i="19"/>
  <c r="W1490" i="19"/>
  <c r="W2419" i="19"/>
  <c r="W1857" i="19"/>
  <c r="W1792" i="19"/>
  <c r="W1635" i="19"/>
  <c r="W1066" i="19"/>
  <c r="W107" i="19"/>
  <c r="W598" i="19"/>
  <c r="W1342" i="19"/>
  <c r="W1364" i="19"/>
  <c r="W1009" i="19"/>
  <c r="W1337" i="19"/>
  <c r="W806" i="19"/>
  <c r="W1180" i="19"/>
  <c r="W367" i="19"/>
  <c r="W1631" i="19"/>
  <c r="W1277" i="19"/>
  <c r="W2492" i="19"/>
  <c r="W2186" i="19"/>
  <c r="W25" i="19"/>
  <c r="W1746" i="19"/>
  <c r="W1664" i="19"/>
  <c r="W28" i="19"/>
  <c r="W1910" i="19"/>
  <c r="W117" i="19"/>
  <c r="W581" i="19"/>
  <c r="W380" i="19"/>
  <c r="W1392" i="19"/>
  <c r="W907" i="19"/>
  <c r="W220" i="19"/>
  <c r="W146" i="19"/>
  <c r="W1747" i="19"/>
  <c r="W2060" i="19"/>
  <c r="W1755" i="19"/>
  <c r="W551" i="19"/>
  <c r="W2267" i="19"/>
  <c r="W546" i="19"/>
  <c r="W893" i="19"/>
  <c r="W1606" i="19"/>
  <c r="W376" i="19"/>
  <c r="W313" i="19"/>
  <c r="W2561" i="19"/>
  <c r="W2580" i="19"/>
  <c r="W2617" i="19"/>
  <c r="W766" i="19"/>
  <c r="W740" i="19"/>
  <c r="W1106" i="19"/>
  <c r="W1032" i="19"/>
  <c r="W461" i="19"/>
  <c r="W1624" i="19"/>
  <c r="W2359" i="19"/>
  <c r="W1018" i="19"/>
  <c r="W2609" i="19"/>
  <c r="W73" i="19"/>
  <c r="W2643" i="19"/>
  <c r="W2619" i="19"/>
  <c r="W1252" i="19"/>
  <c r="W533" i="19"/>
  <c r="W1035" i="19"/>
  <c r="W1332" i="19"/>
  <c r="W137" i="19"/>
  <c r="W1261" i="19"/>
  <c r="W152" i="19"/>
  <c r="W2572" i="19"/>
  <c r="W958" i="19"/>
  <c r="W2589" i="19"/>
  <c r="W1798" i="19"/>
  <c r="W2431" i="19"/>
  <c r="W1903" i="19"/>
  <c r="W2489" i="19"/>
  <c r="W1573" i="19"/>
  <c r="W1994" i="19"/>
  <c r="W486" i="19"/>
  <c r="W1610" i="19"/>
  <c r="W2491" i="19"/>
  <c r="W1202" i="19"/>
  <c r="W518" i="19"/>
  <c r="W1822" i="19"/>
  <c r="W1033" i="19"/>
  <c r="W1829" i="19"/>
  <c r="W226" i="19"/>
  <c r="W1687" i="19"/>
  <c r="W2559" i="19"/>
  <c r="W2117" i="19"/>
  <c r="W361" i="19"/>
  <c r="W1520" i="19"/>
  <c r="W2348" i="19"/>
  <c r="W237" i="19"/>
  <c r="W853" i="19"/>
  <c r="W2269" i="19"/>
  <c r="W843" i="19"/>
  <c r="W115" i="19"/>
  <c r="W1329" i="19"/>
  <c r="W2251" i="19"/>
  <c r="W269" i="19"/>
  <c r="W1097" i="19"/>
  <c r="W2369" i="19"/>
  <c r="W133" i="19"/>
  <c r="W202" i="19"/>
  <c r="W1782" i="19"/>
  <c r="W1593" i="19"/>
  <c r="W1637" i="19"/>
  <c r="W314" i="19"/>
  <c r="W1821" i="19"/>
  <c r="W1214" i="19"/>
  <c r="W1662" i="19"/>
  <c r="W378" i="19"/>
  <c r="W1061" i="19"/>
  <c r="W2549" i="19"/>
  <c r="W1936" i="19"/>
  <c r="W631" i="19"/>
  <c r="W900" i="19"/>
  <c r="W1696" i="19"/>
  <c r="W2212" i="19"/>
  <c r="W2441" i="19"/>
  <c r="W1622" i="19"/>
  <c r="W1536" i="19"/>
  <c r="W1398" i="19"/>
  <c r="W785" i="19"/>
  <c r="W625" i="19"/>
  <c r="W2110" i="19"/>
  <c r="W655" i="19"/>
  <c r="W778" i="19"/>
  <c r="W2234" i="19"/>
  <c r="W2385" i="19"/>
  <c r="W614" i="19"/>
  <c r="W1203" i="19"/>
  <c r="W2142" i="19"/>
  <c r="W1471" i="19"/>
  <c r="W2548" i="19"/>
  <c r="W183" i="19"/>
  <c r="W1140" i="19"/>
  <c r="W2477" i="19"/>
  <c r="W2453" i="19"/>
  <c r="W266" i="19"/>
  <c r="W2295" i="19"/>
  <c r="W1265" i="19"/>
  <c r="W1634" i="19"/>
  <c r="W2388" i="19"/>
  <c r="W2437" i="19"/>
  <c r="W1727" i="19"/>
  <c r="W830" i="19"/>
  <c r="W2036" i="19"/>
  <c r="W2376" i="19"/>
  <c r="W1192" i="19"/>
  <c r="W1958" i="19"/>
  <c r="W1195" i="19"/>
  <c r="W1493" i="19"/>
  <c r="W1841" i="19"/>
  <c r="W2302" i="19"/>
  <c r="W543" i="19"/>
  <c r="W1083" i="19"/>
  <c r="W1595" i="19"/>
  <c r="W276" i="19"/>
  <c r="W2091" i="19"/>
  <c r="W2401" i="19"/>
  <c r="W865" i="19"/>
  <c r="W927" i="19"/>
  <c r="W259" i="19"/>
  <c r="W320" i="19"/>
  <c r="W1155" i="19"/>
  <c r="W2371" i="19"/>
  <c r="W430" i="19"/>
  <c r="W2013" i="19"/>
  <c r="W2654" i="19"/>
  <c r="W1737" i="19"/>
  <c r="W1682" i="19"/>
  <c r="W286" i="19"/>
  <c r="W392" i="19"/>
  <c r="W715" i="19"/>
  <c r="W1708" i="19"/>
  <c r="W978" i="19"/>
  <c r="W2615" i="19"/>
  <c r="W2179" i="19"/>
  <c r="W603" i="19"/>
  <c r="W312" i="19"/>
  <c r="W862" i="19"/>
  <c r="W504" i="19"/>
  <c r="W2416" i="19"/>
  <c r="W1559" i="19"/>
  <c r="W2175" i="19"/>
  <c r="G21" i="5" l="1"/>
  <c r="U21" i="5"/>
  <c r="F20" i="9"/>
  <c r="R20" i="9" s="1"/>
  <c r="S20" i="9"/>
  <c r="O20" i="9"/>
  <c r="O25" i="8"/>
  <c r="S25" i="8"/>
  <c r="O13" i="8"/>
  <c r="S13" i="8"/>
  <c r="N39" i="16"/>
  <c r="E2908" i="23" s="1"/>
  <c r="O58" i="16"/>
  <c r="N58" i="16"/>
  <c r="E2927" i="23" s="1"/>
  <c r="S28" i="8"/>
  <c r="U28" i="8"/>
  <c r="D122" i="23"/>
  <c r="R5" i="7"/>
  <c r="O28" i="8"/>
  <c r="S12" i="13"/>
  <c r="O12" i="13"/>
  <c r="S15" i="15"/>
  <c r="U15" i="15"/>
  <c r="O15" i="15"/>
  <c r="J37" i="17"/>
  <c r="G28" i="1" s="1"/>
  <c r="N31" i="7"/>
  <c r="E2131" i="23" s="1"/>
  <c r="S39" i="8"/>
  <c r="O39" i="8"/>
  <c r="S41" i="12"/>
  <c r="O41" i="12"/>
  <c r="U38" i="12"/>
  <c r="K51" i="18"/>
  <c r="D1188" i="23" s="1"/>
  <c r="O14" i="12"/>
  <c r="U14" i="12"/>
  <c r="S14" i="12"/>
  <c r="F6" i="28"/>
  <c r="U6" i="28"/>
  <c r="T38" i="14"/>
  <c r="T21" i="5"/>
  <c r="T50" i="5"/>
  <c r="S30" i="15"/>
  <c r="O30" i="15"/>
  <c r="S15" i="12"/>
  <c r="O15" i="12"/>
  <c r="U33" i="9"/>
  <c r="S33" i="9"/>
  <c r="S34" i="2"/>
  <c r="G18" i="5"/>
  <c r="N18" i="5"/>
  <c r="E1930" i="23" s="1"/>
  <c r="U24" i="9"/>
  <c r="F41" i="11"/>
  <c r="J41" i="11" s="1"/>
  <c r="S41" i="11"/>
  <c r="O41" i="11"/>
  <c r="O24" i="9"/>
  <c r="O33" i="9"/>
  <c r="S12" i="6"/>
  <c r="O12" i="6"/>
  <c r="N15" i="10"/>
  <c r="E2397" i="23" s="1"/>
  <c r="U30" i="9"/>
  <c r="N26" i="14"/>
  <c r="E2785" i="23" s="1"/>
  <c r="N20" i="4"/>
  <c r="U41" i="12"/>
  <c r="F41" i="28"/>
  <c r="O41" i="28"/>
  <c r="U46" i="13"/>
  <c r="U36" i="8"/>
  <c r="S36" i="8"/>
  <c r="O36" i="8"/>
  <c r="S38" i="12"/>
  <c r="N34" i="28"/>
  <c r="E673" i="23" s="1"/>
  <c r="U35" i="15"/>
  <c r="S21" i="13"/>
  <c r="U21" i="13"/>
  <c r="O11" i="14"/>
  <c r="U11" i="14"/>
  <c r="O22" i="6"/>
  <c r="U22" i="6"/>
  <c r="T34" i="6"/>
  <c r="S14" i="10"/>
  <c r="S35" i="12"/>
  <c r="O34" i="28"/>
  <c r="I21" i="13"/>
  <c r="D2685" i="23" s="1"/>
  <c r="O15" i="14"/>
  <c r="S15" i="14"/>
  <c r="O4" i="6"/>
  <c r="U14" i="10"/>
  <c r="C1619" i="19"/>
  <c r="H1619" i="19" s="1"/>
  <c r="S22" i="12"/>
  <c r="O22" i="12"/>
  <c r="J9" i="28"/>
  <c r="S16" i="28"/>
  <c r="U20" i="28"/>
  <c r="S20" i="28"/>
  <c r="O21" i="13"/>
  <c r="S11" i="14"/>
  <c r="S22" i="6"/>
  <c r="U9" i="28"/>
  <c r="O9" i="28"/>
  <c r="O18" i="13"/>
  <c r="U18" i="13"/>
  <c r="U39" i="5"/>
  <c r="U18" i="10"/>
  <c r="E1335" i="19"/>
  <c r="U22" i="28"/>
  <c r="O33" i="28"/>
  <c r="N68" i="28"/>
  <c r="E773" i="23" s="1"/>
  <c r="N13" i="14"/>
  <c r="E2772" i="23" s="1"/>
  <c r="U41" i="14"/>
  <c r="N46" i="16"/>
  <c r="E2915" i="23" s="1"/>
  <c r="U12" i="6"/>
  <c r="T16" i="6"/>
  <c r="N5" i="7"/>
  <c r="E2105" i="23" s="1"/>
  <c r="T9" i="7"/>
  <c r="D902" i="19"/>
  <c r="I902" i="19" s="1"/>
  <c r="N37" i="11"/>
  <c r="E2513" i="23" s="1"/>
  <c r="U33" i="15"/>
  <c r="I63" i="16"/>
  <c r="D2932" i="23" s="1"/>
  <c r="Q51" i="18"/>
  <c r="E1188" i="23" s="1"/>
  <c r="N19" i="6"/>
  <c r="E2025" i="23" s="1"/>
  <c r="T45" i="8"/>
  <c r="N43" i="7"/>
  <c r="E2143" i="23" s="1"/>
  <c r="I35" i="14"/>
  <c r="D2794" i="23" s="1"/>
  <c r="N50" i="16"/>
  <c r="E2919" i="23" s="1"/>
  <c r="J8" i="2"/>
  <c r="E1308" i="23" s="1"/>
  <c r="O12" i="5"/>
  <c r="U24" i="6"/>
  <c r="N13" i="7"/>
  <c r="E2113" i="23" s="1"/>
  <c r="N29" i="7"/>
  <c r="E2129" i="23" s="1"/>
  <c r="N47" i="12"/>
  <c r="E2617" i="23" s="1"/>
  <c r="S34" i="5"/>
  <c r="N21" i="8"/>
  <c r="E2215" i="23" s="1"/>
  <c r="U45" i="8"/>
  <c r="N22" i="11"/>
  <c r="E2498" i="23" s="1"/>
  <c r="N6" i="15"/>
  <c r="E533" i="23" s="1"/>
  <c r="U20" i="15"/>
  <c r="S36" i="10"/>
  <c r="N63" i="28"/>
  <c r="E768" i="23" s="1"/>
  <c r="I39" i="13"/>
  <c r="D2703" i="23" s="1"/>
  <c r="O32" i="14"/>
  <c r="N34" i="9"/>
  <c r="E2322" i="23" s="1"/>
  <c r="O29" i="14"/>
  <c r="I13" i="16"/>
  <c r="D2833" i="23" s="1"/>
  <c r="N26" i="5"/>
  <c r="E1938" i="23" s="1"/>
  <c r="I10" i="6"/>
  <c r="D2016" i="23" s="1"/>
  <c r="T30" i="6"/>
  <c r="N39" i="6"/>
  <c r="E2045" i="23" s="1"/>
  <c r="N45" i="10"/>
  <c r="E2427" i="23" s="1"/>
  <c r="S28" i="11"/>
  <c r="L46" i="15"/>
  <c r="U21" i="28"/>
  <c r="T7" i="15"/>
  <c r="U12" i="14"/>
  <c r="I75" i="16"/>
  <c r="D2943" i="23" s="1"/>
  <c r="U36" i="6"/>
  <c r="N6" i="13"/>
  <c r="E2670" i="23" s="1"/>
  <c r="T25" i="14"/>
  <c r="N75" i="16"/>
  <c r="E2943" i="23" s="1"/>
  <c r="U34" i="8"/>
  <c r="U7" i="7"/>
  <c r="U20" i="12"/>
  <c r="N46" i="11"/>
  <c r="E2522" i="23" s="1"/>
  <c r="U31" i="15"/>
  <c r="I8" i="16"/>
  <c r="D2829" i="23" s="1"/>
  <c r="D2910" i="23"/>
  <c r="J41" i="16"/>
  <c r="F60" i="1"/>
  <c r="I59" i="1"/>
  <c r="S11" i="5"/>
  <c r="S50" i="7"/>
  <c r="U26" i="10"/>
  <c r="O40" i="10"/>
  <c r="U17" i="9"/>
  <c r="U20" i="11"/>
  <c r="U34" i="11"/>
  <c r="O28" i="28"/>
  <c r="I71" i="28"/>
  <c r="D776" i="23" s="1"/>
  <c r="S6" i="15"/>
  <c r="N9" i="15"/>
  <c r="E536" i="23" s="1"/>
  <c r="T45" i="14"/>
  <c r="C1372" i="19"/>
  <c r="H1372" i="19" s="1"/>
  <c r="N20" i="6"/>
  <c r="E2026" i="23" s="1"/>
  <c r="N13" i="16"/>
  <c r="O13" i="16" s="1"/>
  <c r="N65" i="16"/>
  <c r="E2934" i="23" s="1"/>
  <c r="O48" i="2"/>
  <c r="I24" i="5"/>
  <c r="D1936" i="23" s="1"/>
  <c r="I46" i="5"/>
  <c r="S25" i="6"/>
  <c r="O20" i="7"/>
  <c r="N24" i="7"/>
  <c r="E2124" i="23" s="1"/>
  <c r="O28" i="7"/>
  <c r="S45" i="10"/>
  <c r="J19" i="12"/>
  <c r="I5" i="9"/>
  <c r="D2293" i="23" s="1"/>
  <c r="I15" i="9"/>
  <c r="D2303" i="23" s="1"/>
  <c r="N17" i="11"/>
  <c r="E2493" i="23" s="1"/>
  <c r="U7" i="13"/>
  <c r="N35" i="16"/>
  <c r="E2904" i="23" s="1"/>
  <c r="N61" i="16"/>
  <c r="E2930" i="23" s="1"/>
  <c r="C573" i="19"/>
  <c r="H573" i="19" s="1"/>
  <c r="N32" i="14"/>
  <c r="E2791" i="23" s="1"/>
  <c r="U14" i="6"/>
  <c r="R45" i="8"/>
  <c r="S9" i="10"/>
  <c r="O5" i="12"/>
  <c r="S29" i="12"/>
  <c r="I17" i="5"/>
  <c r="D1929" i="23" s="1"/>
  <c r="N25" i="6"/>
  <c r="N38" i="6"/>
  <c r="E2044" i="23" s="1"/>
  <c r="S21" i="2"/>
  <c r="N14" i="5"/>
  <c r="E1926" i="23" s="1"/>
  <c r="N28" i="5"/>
  <c r="U50" i="5"/>
  <c r="U6" i="6"/>
  <c r="U25" i="6"/>
  <c r="N42" i="6"/>
  <c r="E2048" i="23" s="1"/>
  <c r="N35" i="7"/>
  <c r="E2135" i="23" s="1"/>
  <c r="N46" i="7"/>
  <c r="N10" i="10"/>
  <c r="E2392" i="23" s="1"/>
  <c r="O22" i="10"/>
  <c r="T17" i="9"/>
  <c r="S29" i="11"/>
  <c r="R41" i="11"/>
  <c r="I62" i="28"/>
  <c r="D767" i="23" s="1"/>
  <c r="I17" i="15"/>
  <c r="D544" i="23" s="1"/>
  <c r="N14" i="13"/>
  <c r="E2678" i="23" s="1"/>
  <c r="O17" i="13"/>
  <c r="N20" i="13"/>
  <c r="E2684" i="23" s="1"/>
  <c r="U15" i="14"/>
  <c r="S18" i="14"/>
  <c r="O35" i="16"/>
  <c r="N25" i="9"/>
  <c r="I18" i="10"/>
  <c r="D2400" i="23" s="1"/>
  <c r="S26" i="7"/>
  <c r="O16" i="10"/>
  <c r="I19" i="10"/>
  <c r="D2401" i="23" s="1"/>
  <c r="S37" i="12"/>
  <c r="O8" i="9"/>
  <c r="N24" i="6"/>
  <c r="E2030" i="23" s="1"/>
  <c r="N6" i="6"/>
  <c r="E2012" i="23" s="1"/>
  <c r="N10" i="7"/>
  <c r="E2110" i="23" s="1"/>
  <c r="O10" i="10"/>
  <c r="N13" i="12"/>
  <c r="E2583" i="23" s="1"/>
  <c r="U16" i="12"/>
  <c r="S8" i="9"/>
  <c r="S35" i="9"/>
  <c r="U46" i="9"/>
  <c r="U7" i="11"/>
  <c r="S6" i="28"/>
  <c r="R9" i="28"/>
  <c r="I29" i="28"/>
  <c r="D668" i="23" s="1"/>
  <c r="N32" i="28"/>
  <c r="E671" i="23" s="1"/>
  <c r="U27" i="15"/>
  <c r="S20" i="13"/>
  <c r="I9" i="14"/>
  <c r="D2768" i="23" s="1"/>
  <c r="N22" i="14"/>
  <c r="E2781" i="23" s="1"/>
  <c r="H10" i="17"/>
  <c r="D2965" i="23" s="1"/>
  <c r="D1754" i="19"/>
  <c r="I1754" i="19" s="1"/>
  <c r="J39" i="2"/>
  <c r="E1339" i="23" s="1"/>
  <c r="Q29" i="2"/>
  <c r="D1445" i="23" s="1"/>
  <c r="U29" i="5"/>
  <c r="T22" i="6"/>
  <c r="U24" i="10"/>
  <c r="O16" i="12"/>
  <c r="N31" i="12"/>
  <c r="E2601" i="23" s="1"/>
  <c r="N12" i="9"/>
  <c r="E2300" i="23" s="1"/>
  <c r="N59" i="28"/>
  <c r="E764" i="23" s="1"/>
  <c r="U38" i="14"/>
  <c r="I58" i="16"/>
  <c r="D2927" i="23" s="1"/>
  <c r="O44" i="2"/>
  <c r="O33" i="2"/>
  <c r="N7" i="8"/>
  <c r="E2201" i="23" s="1"/>
  <c r="S16" i="12"/>
  <c r="I42" i="11"/>
  <c r="D2518" i="23" s="1"/>
  <c r="R50" i="11"/>
  <c r="N35" i="28"/>
  <c r="E674" i="23" s="1"/>
  <c r="P40" i="18"/>
  <c r="C691" i="19"/>
  <c r="H691" i="19" s="1"/>
  <c r="S33" i="5"/>
  <c r="N10" i="6"/>
  <c r="E2016" i="23" s="1"/>
  <c r="N47" i="6"/>
  <c r="E2053" i="23" s="1"/>
  <c r="N39" i="7"/>
  <c r="E2139" i="23" s="1"/>
  <c r="O47" i="7"/>
  <c r="I9" i="9"/>
  <c r="O18" i="11"/>
  <c r="O29" i="28"/>
  <c r="O35" i="28"/>
  <c r="J11" i="15"/>
  <c r="N5" i="13"/>
  <c r="E2669" i="23" s="1"/>
  <c r="O38" i="14"/>
  <c r="J14" i="18"/>
  <c r="Q11" i="3"/>
  <c r="O57" i="2"/>
  <c r="E1420" i="23" s="1"/>
  <c r="N33" i="5"/>
  <c r="E1945" i="23" s="1"/>
  <c r="N17" i="6"/>
  <c r="E2023" i="23" s="1"/>
  <c r="U33" i="8"/>
  <c r="U42" i="10"/>
  <c r="U50" i="12"/>
  <c r="N47" i="9"/>
  <c r="E2335" i="23" s="1"/>
  <c r="U22" i="11"/>
  <c r="S35" i="28"/>
  <c r="S38" i="14"/>
  <c r="I57" i="1"/>
  <c r="S24" i="6"/>
  <c r="R34" i="6"/>
  <c r="T9" i="8"/>
  <c r="U25" i="10"/>
  <c r="I36" i="12"/>
  <c r="D2606" i="23" s="1"/>
  <c r="S13" i="9"/>
  <c r="O40" i="9"/>
  <c r="J31" i="11"/>
  <c r="I38" i="13"/>
  <c r="D2702" i="23" s="1"/>
  <c r="N10" i="14"/>
  <c r="E2769" i="23" s="1"/>
  <c r="I39" i="14"/>
  <c r="D2798" i="23" s="1"/>
  <c r="I34" i="16"/>
  <c r="D2903" i="23" s="1"/>
  <c r="S14" i="6"/>
  <c r="N41" i="6"/>
  <c r="E2047" i="23" s="1"/>
  <c r="U22" i="8"/>
  <c r="D872" i="19"/>
  <c r="I872" i="19" s="1"/>
  <c r="O26" i="7"/>
  <c r="O9" i="10"/>
  <c r="S20" i="12"/>
  <c r="U13" i="9"/>
  <c r="T24" i="11"/>
  <c r="S31" i="15"/>
  <c r="O9" i="13"/>
  <c r="S26" i="13"/>
  <c r="J34" i="16"/>
  <c r="M8" i="17"/>
  <c r="E2963" i="23" s="1"/>
  <c r="H54" i="15"/>
  <c r="O4" i="5"/>
  <c r="O45" i="7"/>
  <c r="O6" i="10"/>
  <c r="O25" i="10"/>
  <c r="S16" i="5"/>
  <c r="O26" i="5"/>
  <c r="N34" i="5"/>
  <c r="E1946" i="23" s="1"/>
  <c r="I8" i="6"/>
  <c r="D2014" i="23" s="1"/>
  <c r="O32" i="6"/>
  <c r="I45" i="6"/>
  <c r="D2051" i="23" s="1"/>
  <c r="N37" i="8"/>
  <c r="E2231" i="23" s="1"/>
  <c r="S9" i="7"/>
  <c r="O18" i="10"/>
  <c r="I12" i="12"/>
  <c r="D2582" i="23" s="1"/>
  <c r="O46" i="12"/>
  <c r="O43" i="9"/>
  <c r="N13" i="11"/>
  <c r="E2489" i="23" s="1"/>
  <c r="O16" i="11"/>
  <c r="U24" i="28"/>
  <c r="O30" i="28"/>
  <c r="S28" i="15"/>
  <c r="U9" i="13"/>
  <c r="U13" i="13"/>
  <c r="N35" i="13"/>
  <c r="E2699" i="23" s="1"/>
  <c r="U25" i="14"/>
  <c r="I30" i="14"/>
  <c r="D2789" i="23" s="1"/>
  <c r="N36" i="14"/>
  <c r="E2795" i="23" s="1"/>
  <c r="I55" i="16"/>
  <c r="D2924" i="23" s="1"/>
  <c r="J26" i="18"/>
  <c r="E2998" i="23" s="1"/>
  <c r="D995" i="19"/>
  <c r="I995" i="19" s="1"/>
  <c r="I54" i="16"/>
  <c r="S25" i="14"/>
  <c r="F10" i="3"/>
  <c r="U26" i="5"/>
  <c r="N35" i="6"/>
  <c r="E2041" i="23" s="1"/>
  <c r="T45" i="6"/>
  <c r="N25" i="12"/>
  <c r="E2595" i="23" s="1"/>
  <c r="S34" i="11"/>
  <c r="H46" i="15"/>
  <c r="N11" i="28"/>
  <c r="E650" i="23" s="1"/>
  <c r="N64" i="28"/>
  <c r="E769" i="23" s="1"/>
  <c r="N13" i="15"/>
  <c r="E540" i="23" s="1"/>
  <c r="N19" i="15"/>
  <c r="E546" i="23" s="1"/>
  <c r="U32" i="13"/>
  <c r="O46" i="16"/>
  <c r="E1556" i="23"/>
  <c r="J27" i="2"/>
  <c r="E1327" i="23" s="1"/>
  <c r="D38" i="3"/>
  <c r="O38" i="2"/>
  <c r="E1401" i="23" s="1"/>
  <c r="S41" i="7"/>
  <c r="O41" i="7"/>
  <c r="U41" i="7"/>
  <c r="N41" i="8"/>
  <c r="E2235" i="23" s="1"/>
  <c r="D2077" i="23"/>
  <c r="I24" i="7"/>
  <c r="D2124" i="23" s="1"/>
  <c r="U10" i="28"/>
  <c r="S10" i="28"/>
  <c r="O57" i="28"/>
  <c r="K55" i="15"/>
  <c r="S38" i="10"/>
  <c r="O38" i="10"/>
  <c r="U38" i="10"/>
  <c r="D252" i="23"/>
  <c r="J41" i="9"/>
  <c r="R41" i="9"/>
  <c r="S31" i="10"/>
  <c r="U31" i="10"/>
  <c r="O26" i="12"/>
  <c r="S26" i="12"/>
  <c r="I45" i="16"/>
  <c r="D2914" i="23" s="1"/>
  <c r="U36" i="14"/>
  <c r="U39" i="7"/>
  <c r="S39" i="7"/>
  <c r="E1465" i="19"/>
  <c r="U14" i="11"/>
  <c r="S14" i="11"/>
  <c r="O14" i="11"/>
  <c r="O36" i="13"/>
  <c r="U36" i="13"/>
  <c r="S36" i="13"/>
  <c r="F37" i="11"/>
  <c r="U37" i="11"/>
  <c r="U7" i="14"/>
  <c r="S7" i="14"/>
  <c r="O7" i="14"/>
  <c r="S10" i="8"/>
  <c r="O10" i="8"/>
  <c r="U34" i="9"/>
  <c r="O34" i="9"/>
  <c r="D2862" i="23"/>
  <c r="S5" i="28"/>
  <c r="O5" i="28"/>
  <c r="O35" i="13"/>
  <c r="U35" i="13"/>
  <c r="S35" i="13"/>
  <c r="D2875" i="23"/>
  <c r="J59" i="16"/>
  <c r="G22" i="12"/>
  <c r="U22" i="12"/>
  <c r="O37" i="11"/>
  <c r="F13" i="28"/>
  <c r="R13" i="28" s="1"/>
  <c r="K54" i="15"/>
  <c r="U13" i="28"/>
  <c r="S19" i="28"/>
  <c r="O19" i="28"/>
  <c r="S9" i="9"/>
  <c r="U9" i="9"/>
  <c r="D35" i="23"/>
  <c r="J12" i="5"/>
  <c r="R12" i="5"/>
  <c r="U17" i="5"/>
  <c r="O17" i="5"/>
  <c r="U32" i="10"/>
  <c r="O32" i="10"/>
  <c r="S32" i="10"/>
  <c r="F40" i="5"/>
  <c r="R40" i="5" s="1"/>
  <c r="O40" i="5"/>
  <c r="D1887" i="23"/>
  <c r="I22" i="5"/>
  <c r="D1934" i="23" s="1"/>
  <c r="D2347" i="23"/>
  <c r="I12" i="10"/>
  <c r="D2394" i="23" s="1"/>
  <c r="E1494" i="23"/>
  <c r="O24" i="2"/>
  <c r="E1388" i="23" s="1"/>
  <c r="G29" i="10"/>
  <c r="N29" i="10"/>
  <c r="E2411" i="23" s="1"/>
  <c r="C506" i="19"/>
  <c r="H506" i="19" s="1"/>
  <c r="U34" i="5"/>
  <c r="O34" i="5"/>
  <c r="O37" i="5"/>
  <c r="S37" i="5"/>
  <c r="U37" i="5"/>
  <c r="D785" i="19"/>
  <c r="I785" i="19" s="1"/>
  <c r="S19" i="7"/>
  <c r="O19" i="7"/>
  <c r="S21" i="10"/>
  <c r="O21" i="10"/>
  <c r="U21" i="10"/>
  <c r="E1781" i="23"/>
  <c r="S29" i="2"/>
  <c r="C480" i="19"/>
  <c r="H480" i="19" s="1"/>
  <c r="O8" i="5"/>
  <c r="S8" i="5"/>
  <c r="S38" i="5"/>
  <c r="C510" i="19"/>
  <c r="H510" i="19" s="1"/>
  <c r="O38" i="5"/>
  <c r="D691" i="23"/>
  <c r="R18" i="28"/>
  <c r="J18" i="28"/>
  <c r="N38" i="13"/>
  <c r="E2702" i="23" s="1"/>
  <c r="R34" i="1"/>
  <c r="R40" i="1" s="1"/>
  <c r="G11" i="5"/>
  <c r="D1876" i="23" s="1"/>
  <c r="U11" i="5"/>
  <c r="H19" i="5"/>
  <c r="N19" i="5"/>
  <c r="E1931" i="23" s="1"/>
  <c r="S34" i="7"/>
  <c r="U34" i="7"/>
  <c r="D1236" i="19"/>
  <c r="I1236" i="19" s="1"/>
  <c r="S29" i="10"/>
  <c r="U29" i="10"/>
  <c r="O11" i="12"/>
  <c r="S11" i="12"/>
  <c r="S32" i="12"/>
  <c r="O32" i="12"/>
  <c r="G4" i="13"/>
  <c r="N4" i="13"/>
  <c r="D416" i="23"/>
  <c r="R17" i="13"/>
  <c r="J17" i="13"/>
  <c r="U30" i="14"/>
  <c r="S30" i="14"/>
  <c r="O30" i="14"/>
  <c r="S33" i="14"/>
  <c r="O33" i="14"/>
  <c r="F9" i="5"/>
  <c r="O9" i="5"/>
  <c r="S9" i="5"/>
  <c r="O19" i="8"/>
  <c r="F6" i="7"/>
  <c r="O6" i="7"/>
  <c r="U16" i="6"/>
  <c r="N16" i="6"/>
  <c r="E2022" i="23" s="1"/>
  <c r="U24" i="7"/>
  <c r="S24" i="7"/>
  <c r="S38" i="7"/>
  <c r="O38" i="7"/>
  <c r="S33" i="12"/>
  <c r="U33" i="12"/>
  <c r="O33" i="12"/>
  <c r="O47" i="9"/>
  <c r="U47" i="9"/>
  <c r="G39" i="5"/>
  <c r="D1904" i="23" s="1"/>
  <c r="S39" i="5"/>
  <c r="I17" i="7"/>
  <c r="D2117" i="23" s="1"/>
  <c r="O25" i="13"/>
  <c r="U25" i="13"/>
  <c r="S25" i="13"/>
  <c r="H47" i="16"/>
  <c r="N47" i="16"/>
  <c r="E2916" i="23" s="1"/>
  <c r="E1519" i="23"/>
  <c r="J50" i="2"/>
  <c r="O50" i="2"/>
  <c r="E1413" i="23" s="1"/>
  <c r="E1670" i="23"/>
  <c r="S24" i="2"/>
  <c r="E1440" i="23" s="1"/>
  <c r="S10" i="6"/>
  <c r="O10" i="6"/>
  <c r="U10" i="6"/>
  <c r="F7" i="6"/>
  <c r="T7" i="6" s="1"/>
  <c r="O7" i="6"/>
  <c r="D699" i="19"/>
  <c r="I699" i="19" s="1"/>
  <c r="S31" i="6"/>
  <c r="S26" i="11"/>
  <c r="R11" i="13"/>
  <c r="O45" i="13"/>
  <c r="S45" i="13"/>
  <c r="G10" i="5"/>
  <c r="N10" i="5"/>
  <c r="E1922" i="23" s="1"/>
  <c r="S40" i="6"/>
  <c r="D659" i="19"/>
  <c r="I659" i="19" s="1"/>
  <c r="C659" i="19"/>
  <c r="H659" i="19" s="1"/>
  <c r="U40" i="6"/>
  <c r="O40" i="6"/>
  <c r="F37" i="9"/>
  <c r="J37" i="9" s="1"/>
  <c r="S37" i="9"/>
  <c r="O37" i="9"/>
  <c r="E1194" i="19"/>
  <c r="D2659" i="23"/>
  <c r="I42" i="13"/>
  <c r="D2706" i="23" s="1"/>
  <c r="D381" i="23"/>
  <c r="R29" i="12"/>
  <c r="S32" i="9"/>
  <c r="O32" i="9"/>
  <c r="N53" i="28"/>
  <c r="E758" i="23" s="1"/>
  <c r="L55" i="15"/>
  <c r="D592" i="23"/>
  <c r="R21" i="15"/>
  <c r="J21" i="15"/>
  <c r="M46" i="15"/>
  <c r="U33" i="13"/>
  <c r="S33" i="13"/>
  <c r="S28" i="5"/>
  <c r="C597" i="19"/>
  <c r="H597" i="19" s="1"/>
  <c r="C517" i="19"/>
  <c r="H517" i="19" s="1"/>
  <c r="U45" i="5"/>
  <c r="O45" i="5"/>
  <c r="S11" i="8"/>
  <c r="U11" i="8"/>
  <c r="O11" i="8"/>
  <c r="S14" i="8"/>
  <c r="O14" i="8"/>
  <c r="U14" i="8"/>
  <c r="O38" i="9"/>
  <c r="U38" i="9"/>
  <c r="H41" i="9"/>
  <c r="N41" i="9"/>
  <c r="E2329" i="23" s="1"/>
  <c r="O21" i="2"/>
  <c r="J21" i="2"/>
  <c r="E1504" i="23"/>
  <c r="J35" i="2"/>
  <c r="E1335" i="23" s="1"/>
  <c r="H12" i="5"/>
  <c r="N12" i="5"/>
  <c r="E1924" i="23" s="1"/>
  <c r="U4" i="10"/>
  <c r="O4" i="10"/>
  <c r="S4" i="10"/>
  <c r="D2297" i="23"/>
  <c r="J9" i="9"/>
  <c r="L44" i="9"/>
  <c r="S11" i="15"/>
  <c r="U11" i="15"/>
  <c r="E2833" i="23"/>
  <c r="H40" i="3"/>
  <c r="M40" i="2" s="1"/>
  <c r="D1403" i="23" s="1"/>
  <c r="O40" i="2"/>
  <c r="E1403" i="23" s="1"/>
  <c r="J20" i="4"/>
  <c r="J31" i="2"/>
  <c r="E1331" i="23" s="1"/>
  <c r="E1697" i="23"/>
  <c r="S54" i="2"/>
  <c r="S15" i="5"/>
  <c r="C487" i="19"/>
  <c r="H487" i="19" s="1"/>
  <c r="O15" i="5"/>
  <c r="S45" i="5"/>
  <c r="O18" i="6"/>
  <c r="U18" i="6"/>
  <c r="S18" i="6"/>
  <c r="D2458" i="23"/>
  <c r="I29" i="11"/>
  <c r="D2505" i="23" s="1"/>
  <c r="S15" i="28"/>
  <c r="O15" i="28"/>
  <c r="D2643" i="23"/>
  <c r="I26" i="13"/>
  <c r="D2690" i="23" s="1"/>
  <c r="N15" i="28"/>
  <c r="E654" i="23" s="1"/>
  <c r="U11" i="10"/>
  <c r="S11" i="10"/>
  <c r="S12" i="12"/>
  <c r="O12" i="12"/>
  <c r="U12" i="12"/>
  <c r="O28" i="10"/>
  <c r="S28" i="10"/>
  <c r="U28" i="10"/>
  <c r="N31" i="10"/>
  <c r="E2413" i="23" s="1"/>
  <c r="D2248" i="23"/>
  <c r="I7" i="9"/>
  <c r="D2295" i="23" s="1"/>
  <c r="U11" i="11"/>
  <c r="S11" i="11"/>
  <c r="O11" i="11"/>
  <c r="M36" i="28"/>
  <c r="H6" i="14"/>
  <c r="I6" i="14" s="1"/>
  <c r="D2765" i="23" s="1"/>
  <c r="N6" i="14"/>
  <c r="E2765" i="23" s="1"/>
  <c r="O9" i="6"/>
  <c r="S9" i="6"/>
  <c r="N15" i="6"/>
  <c r="E2021" i="23" s="1"/>
  <c r="O9" i="12"/>
  <c r="U25" i="12"/>
  <c r="S39" i="12"/>
  <c r="O39" i="12"/>
  <c r="F4" i="9"/>
  <c r="U4" i="9"/>
  <c r="S4" i="9"/>
  <c r="O4" i="9"/>
  <c r="D794" i="23"/>
  <c r="J55" i="28"/>
  <c r="D797" i="23"/>
  <c r="J58" i="28"/>
  <c r="H67" i="28"/>
  <c r="I67" i="28" s="1"/>
  <c r="D772" i="23" s="1"/>
  <c r="N67" i="28"/>
  <c r="E772" i="23" s="1"/>
  <c r="S46" i="13"/>
  <c r="O46" i="13"/>
  <c r="F15" i="6"/>
  <c r="O15" i="6"/>
  <c r="O21" i="5"/>
  <c r="D493" i="19"/>
  <c r="I493" i="19" s="1"/>
  <c r="S21" i="5"/>
  <c r="S31" i="2"/>
  <c r="E1447" i="23" s="1"/>
  <c r="U42" i="5"/>
  <c r="S42" i="5"/>
  <c r="O42" i="5"/>
  <c r="N45" i="6"/>
  <c r="E2051" i="23" s="1"/>
  <c r="N22" i="8"/>
  <c r="E2216" i="23" s="1"/>
  <c r="U8" i="11"/>
  <c r="S8" i="11"/>
  <c r="N51" i="28"/>
  <c r="E756" i="23" s="1"/>
  <c r="D440" i="23"/>
  <c r="J41" i="13"/>
  <c r="F12" i="14"/>
  <c r="S12" i="14"/>
  <c r="N34" i="16"/>
  <c r="E2903" i="23" s="1"/>
  <c r="E1660" i="23"/>
  <c r="S14" i="2"/>
  <c r="E1430" i="23" s="1"/>
  <c r="J47" i="2"/>
  <c r="E1347" i="23" s="1"/>
  <c r="D624" i="19"/>
  <c r="I624" i="19" s="1"/>
  <c r="K23" i="6"/>
  <c r="E93" i="23" s="1"/>
  <c r="F17" i="8"/>
  <c r="R17" i="8" s="1"/>
  <c r="S17" i="8"/>
  <c r="O17" i="8"/>
  <c r="G40" i="12"/>
  <c r="U40" i="12"/>
  <c r="H8" i="11"/>
  <c r="N8" i="11"/>
  <c r="E2484" i="23" s="1"/>
  <c r="S38" i="11"/>
  <c r="O38" i="11"/>
  <c r="O13" i="15"/>
  <c r="S13" i="15"/>
  <c r="L9" i="16"/>
  <c r="I52" i="1"/>
  <c r="J51" i="2"/>
  <c r="E1351" i="23" s="1"/>
  <c r="D88" i="23"/>
  <c r="T18" i="6"/>
  <c r="R18" i="6"/>
  <c r="U28" i="6"/>
  <c r="S28" i="6"/>
  <c r="F9" i="15"/>
  <c r="D580" i="23" s="1"/>
  <c r="U9" i="15"/>
  <c r="O9" i="15"/>
  <c r="U6" i="14"/>
  <c r="S6" i="14"/>
  <c r="O6" i="14"/>
  <c r="O12" i="14"/>
  <c r="U30" i="5"/>
  <c r="S30" i="5"/>
  <c r="C697" i="19"/>
  <c r="H697" i="19" s="1"/>
  <c r="D745" i="19"/>
  <c r="I745" i="19" s="1"/>
  <c r="N29" i="6"/>
  <c r="E2035" i="23" s="1"/>
  <c r="U38" i="6"/>
  <c r="S38" i="6"/>
  <c r="F12" i="9"/>
  <c r="U12" i="9"/>
  <c r="O12" i="9"/>
  <c r="S12" i="9"/>
  <c r="S15" i="9"/>
  <c r="U15" i="9"/>
  <c r="O15" i="9"/>
  <c r="D1075" i="19"/>
  <c r="I1075" i="19" s="1"/>
  <c r="J19" i="2"/>
  <c r="E1319" i="23" s="1"/>
  <c r="O11" i="2"/>
  <c r="N26" i="8"/>
  <c r="E2220" i="23" s="1"/>
  <c r="N33" i="8"/>
  <c r="D706" i="23"/>
  <c r="J33" i="28"/>
  <c r="R33" i="28"/>
  <c r="N17" i="13"/>
  <c r="E2681" i="23" s="1"/>
  <c r="U17" i="13"/>
  <c r="D428" i="23"/>
  <c r="R29" i="13"/>
  <c r="N32" i="13"/>
  <c r="E2696" i="23" s="1"/>
  <c r="F43" i="5"/>
  <c r="U43" i="5"/>
  <c r="N37" i="9"/>
  <c r="E2325" i="23" s="1"/>
  <c r="U18" i="15"/>
  <c r="S14" i="13"/>
  <c r="O14" i="13"/>
  <c r="U14" i="13"/>
  <c r="N38" i="16"/>
  <c r="E2907" i="23" s="1"/>
  <c r="G4" i="6"/>
  <c r="T4" i="6" s="1"/>
  <c r="C671" i="19"/>
  <c r="H671" i="19" s="1"/>
  <c r="U4" i="6"/>
  <c r="S11" i="7"/>
  <c r="O11" i="7"/>
  <c r="F29" i="7"/>
  <c r="R29" i="7" s="1"/>
  <c r="S29" i="7"/>
  <c r="F30" i="11"/>
  <c r="U30" i="11"/>
  <c r="S30" i="11"/>
  <c r="S41" i="14"/>
  <c r="O41" i="14"/>
  <c r="D2844" i="23"/>
  <c r="J26" i="16"/>
  <c r="I26" i="16"/>
  <c r="D2895" i="23" s="1"/>
  <c r="N30" i="16"/>
  <c r="E2899" i="23" s="1"/>
  <c r="O4" i="14"/>
  <c r="U4" i="14"/>
  <c r="S4" i="14"/>
  <c r="U50" i="14"/>
  <c r="D408" i="23"/>
  <c r="J9" i="13"/>
  <c r="U39" i="13"/>
  <c r="S39" i="13"/>
  <c r="N42" i="13"/>
  <c r="E2706" i="23" s="1"/>
  <c r="J38" i="17"/>
  <c r="G29" i="1" s="1"/>
  <c r="I54" i="1"/>
  <c r="E1691" i="23"/>
  <c r="S48" i="2"/>
  <c r="E1461" i="23" s="1"/>
  <c r="U5" i="7"/>
  <c r="U29" i="7"/>
  <c r="U21" i="9"/>
  <c r="S21" i="9"/>
  <c r="S22" i="15"/>
  <c r="O22" i="15"/>
  <c r="S50" i="14"/>
  <c r="N66" i="16"/>
  <c r="E2935" i="23" s="1"/>
  <c r="H16" i="11"/>
  <c r="N16" i="11"/>
  <c r="E2492" i="23" s="1"/>
  <c r="N29" i="28"/>
  <c r="E668" i="23" s="1"/>
  <c r="D724" i="23"/>
  <c r="I53" i="28"/>
  <c r="D758" i="23" s="1"/>
  <c r="D578" i="23"/>
  <c r="R7" i="15"/>
  <c r="J7" i="15"/>
  <c r="U19" i="15"/>
  <c r="O19" i="15"/>
  <c r="U31" i="6"/>
  <c r="U22" i="7"/>
  <c r="U40" i="10"/>
  <c r="G30" i="9"/>
  <c r="R30" i="9" s="1"/>
  <c r="N30" i="9"/>
  <c r="N7" i="28"/>
  <c r="E646" i="23" s="1"/>
  <c r="I65" i="28"/>
  <c r="D770" i="23" s="1"/>
  <c r="O39" i="13"/>
  <c r="D2747" i="23"/>
  <c r="I36" i="14"/>
  <c r="D2795" i="23" s="1"/>
  <c r="N18" i="6"/>
  <c r="E2024" i="23" s="1"/>
  <c r="U32" i="6"/>
  <c r="U47" i="6"/>
  <c r="S47" i="6"/>
  <c r="S31" i="8"/>
  <c r="U12" i="7"/>
  <c r="S12" i="7"/>
  <c r="U15" i="7"/>
  <c r="U15" i="10"/>
  <c r="N37" i="12"/>
  <c r="E2607" i="23" s="1"/>
  <c r="I29" i="9"/>
  <c r="D2317" i="23" s="1"/>
  <c r="T38" i="9"/>
  <c r="J38" i="9"/>
  <c r="N18" i="11"/>
  <c r="E2494" i="23" s="1"/>
  <c r="N58" i="28"/>
  <c r="E763" i="23" s="1"/>
  <c r="D2715" i="23"/>
  <c r="I4" i="14"/>
  <c r="N39" i="14"/>
  <c r="E2798" i="23" s="1"/>
  <c r="M10" i="17"/>
  <c r="E2965" i="23" s="1"/>
  <c r="G50" i="18"/>
  <c r="R50" i="18"/>
  <c r="Q50" i="18"/>
  <c r="E1187" i="23" s="1"/>
  <c r="I59" i="16"/>
  <c r="D2928" i="23" s="1"/>
  <c r="I43" i="7"/>
  <c r="D2143" i="23" s="1"/>
  <c r="D359" i="23"/>
  <c r="R7" i="12"/>
  <c r="U29" i="12"/>
  <c r="K12" i="15"/>
  <c r="O4" i="15"/>
  <c r="K41" i="15"/>
  <c r="O41" i="15" s="1"/>
  <c r="U7" i="15"/>
  <c r="U10" i="15"/>
  <c r="S10" i="15"/>
  <c r="O10" i="15"/>
  <c r="D2637" i="23"/>
  <c r="I20" i="13"/>
  <c r="D2684" i="23" s="1"/>
  <c r="M19" i="17"/>
  <c r="E2974" i="23" s="1"/>
  <c r="U43" i="7"/>
  <c r="S43" i="7"/>
  <c r="N8" i="9"/>
  <c r="E2296" i="23" s="1"/>
  <c r="U8" i="9"/>
  <c r="D808" i="23"/>
  <c r="J69" i="28"/>
  <c r="R35" i="15"/>
  <c r="J35" i="15"/>
  <c r="S32" i="2"/>
  <c r="E1448" i="23" s="1"/>
  <c r="E1690" i="23"/>
  <c r="S47" i="2"/>
  <c r="E1460" i="23" s="1"/>
  <c r="I15" i="5"/>
  <c r="D1927" i="23" s="1"/>
  <c r="T14" i="6"/>
  <c r="N35" i="8"/>
  <c r="E2229" i="23" s="1"/>
  <c r="G47" i="7"/>
  <c r="N47" i="7"/>
  <c r="E2147" i="23" s="1"/>
  <c r="G35" i="10"/>
  <c r="N35" i="10"/>
  <c r="E2417" i="23" s="1"/>
  <c r="U5" i="9"/>
  <c r="N19" i="9"/>
  <c r="E2307" i="23" s="1"/>
  <c r="N33" i="9"/>
  <c r="E2321" i="23" s="1"/>
  <c r="F10" i="11"/>
  <c r="D315" i="23" s="1"/>
  <c r="U10" i="11"/>
  <c r="S10" i="11"/>
  <c r="N8" i="13"/>
  <c r="E2672" i="23" s="1"/>
  <c r="D434" i="23"/>
  <c r="R35" i="13"/>
  <c r="M14" i="17"/>
  <c r="J55" i="16"/>
  <c r="C2544" i="19"/>
  <c r="H2544" i="19" s="1"/>
  <c r="E3029" i="23"/>
  <c r="J17" i="18"/>
  <c r="E2991" i="23" s="1"/>
  <c r="E1799" i="23"/>
  <c r="S50" i="2"/>
  <c r="E1463" i="23" s="1"/>
  <c r="U47" i="8"/>
  <c r="O47" i="8"/>
  <c r="N40" i="7"/>
  <c r="E2140" i="23" s="1"/>
  <c r="N14" i="10"/>
  <c r="E2396" i="23" s="1"/>
  <c r="N30" i="10"/>
  <c r="E2412" i="23" s="1"/>
  <c r="N14" i="9"/>
  <c r="E2302" i="23" s="1"/>
  <c r="N26" i="9"/>
  <c r="E2314" i="23" s="1"/>
  <c r="N39" i="9"/>
  <c r="E2327" i="23" s="1"/>
  <c r="D2460" i="23"/>
  <c r="T31" i="11"/>
  <c r="K43" i="15"/>
  <c r="D790" i="23"/>
  <c r="J51" i="28"/>
  <c r="S32" i="15"/>
  <c r="O32" i="15"/>
  <c r="O32" i="13"/>
  <c r="F54" i="17"/>
  <c r="S6" i="13"/>
  <c r="U6" i="13"/>
  <c r="O6" i="13"/>
  <c r="G15" i="13"/>
  <c r="U15" i="13"/>
  <c r="S32" i="13"/>
  <c r="S38" i="13"/>
  <c r="O38" i="13"/>
  <c r="O45" i="14"/>
  <c r="J6" i="16"/>
  <c r="R43" i="4"/>
  <c r="D31" i="23"/>
  <c r="R8" i="5"/>
  <c r="D98" i="23"/>
  <c r="T28" i="6"/>
  <c r="U42" i="6"/>
  <c r="S42" i="6"/>
  <c r="N15" i="8"/>
  <c r="E2209" i="23" s="1"/>
  <c r="D186" i="23"/>
  <c r="J22" i="8"/>
  <c r="N42" i="10"/>
  <c r="E2424" i="23" s="1"/>
  <c r="U36" i="12"/>
  <c r="O36" i="12"/>
  <c r="I37" i="9"/>
  <c r="D2325" i="23" s="1"/>
  <c r="N7" i="11"/>
  <c r="E2483" i="23" s="1"/>
  <c r="N24" i="11"/>
  <c r="E2500" i="23" s="1"/>
  <c r="I7" i="28"/>
  <c r="D646" i="23" s="1"/>
  <c r="N60" i="28"/>
  <c r="E765" i="23" s="1"/>
  <c r="D598" i="23"/>
  <c r="J27" i="15"/>
  <c r="S45" i="14"/>
  <c r="N32" i="16"/>
  <c r="E2901" i="23" s="1"/>
  <c r="N12" i="18"/>
  <c r="I51" i="1"/>
  <c r="I58" i="1"/>
  <c r="T32" i="6"/>
  <c r="J5" i="7"/>
  <c r="N6" i="12"/>
  <c r="E2576" i="23" s="1"/>
  <c r="N22" i="12"/>
  <c r="E2592" i="23" s="1"/>
  <c r="O6" i="28"/>
  <c r="U32" i="28"/>
  <c r="O40" i="28"/>
  <c r="O16" i="15"/>
  <c r="N56" i="16"/>
  <c r="E2925" i="23" s="1"/>
  <c r="C2610" i="19"/>
  <c r="H2610" i="19" s="1"/>
  <c r="G2610" i="19" s="1"/>
  <c r="C585" i="19"/>
  <c r="H585" i="19" s="1"/>
  <c r="N32" i="5"/>
  <c r="E1944" i="23" s="1"/>
  <c r="N37" i="6"/>
  <c r="E2043" i="23" s="1"/>
  <c r="T5" i="7"/>
  <c r="I10" i="10"/>
  <c r="D2392" i="23" s="1"/>
  <c r="I9" i="11"/>
  <c r="D2485" i="23" s="1"/>
  <c r="M50" i="15"/>
  <c r="I4" i="15"/>
  <c r="D531" i="23" s="1"/>
  <c r="O8" i="2"/>
  <c r="E1372" i="23" s="1"/>
  <c r="S15" i="2"/>
  <c r="I35" i="5"/>
  <c r="D1947" i="23" s="1"/>
  <c r="I16" i="6"/>
  <c r="D2022" i="23" s="1"/>
  <c r="N6" i="8"/>
  <c r="E2200" i="23" s="1"/>
  <c r="N9" i="7"/>
  <c r="E2109" i="23" s="1"/>
  <c r="N17" i="7"/>
  <c r="E2117" i="23" s="1"/>
  <c r="N37" i="10"/>
  <c r="E2419" i="23" s="1"/>
  <c r="I39" i="12"/>
  <c r="D2609" i="23" s="1"/>
  <c r="N41" i="12"/>
  <c r="E2611" i="23" s="1"/>
  <c r="N9" i="11"/>
  <c r="E2485" i="23" s="1"/>
  <c r="N33" i="28"/>
  <c r="E672" i="23" s="1"/>
  <c r="I7" i="15"/>
  <c r="D534" i="23" s="1"/>
  <c r="N28" i="15"/>
  <c r="E555" i="23" s="1"/>
  <c r="I8" i="14"/>
  <c r="D2767" i="23" s="1"/>
  <c r="I20" i="14"/>
  <c r="D2779" i="23" s="1"/>
  <c r="N26" i="16"/>
  <c r="E2895" i="23" s="1"/>
  <c r="I17" i="17"/>
  <c r="V104" i="19"/>
  <c r="V496" i="19"/>
  <c r="E575" i="19"/>
  <c r="V707" i="19"/>
  <c r="V818" i="19"/>
  <c r="V883" i="19"/>
  <c r="V1246" i="19"/>
  <c r="V2294" i="19"/>
  <c r="U15" i="8"/>
  <c r="U9" i="7"/>
  <c r="N33" i="7"/>
  <c r="E2133" i="23" s="1"/>
  <c r="U8" i="12"/>
  <c r="O17" i="9"/>
  <c r="S21" i="11"/>
  <c r="U30" i="28"/>
  <c r="I64" i="28"/>
  <c r="D769" i="23" s="1"/>
  <c r="O42" i="14"/>
  <c r="N63" i="16"/>
  <c r="E2932" i="23" s="1"/>
  <c r="N68" i="16"/>
  <c r="E2937" i="23" s="1"/>
  <c r="M38" i="18"/>
  <c r="C802" i="19"/>
  <c r="H802" i="19" s="1"/>
  <c r="O16" i="5"/>
  <c r="O6" i="6"/>
  <c r="O15" i="7"/>
  <c r="N38" i="10"/>
  <c r="E2420" i="23" s="1"/>
  <c r="I42" i="12"/>
  <c r="D2612" i="23" s="1"/>
  <c r="N38" i="9"/>
  <c r="E2326" i="23" s="1"/>
  <c r="R31" i="11"/>
  <c r="N19" i="28"/>
  <c r="E658" i="23" s="1"/>
  <c r="M53" i="15"/>
  <c r="S15" i="13"/>
  <c r="J59" i="17"/>
  <c r="Q50" i="2"/>
  <c r="D1463" i="23" s="1"/>
  <c r="O35" i="10"/>
  <c r="D1388" i="19"/>
  <c r="I1388" i="19" s="1"/>
  <c r="I45" i="11"/>
  <c r="D2521" i="23" s="1"/>
  <c r="C2545" i="19"/>
  <c r="H2545" i="19" s="1"/>
  <c r="G2545" i="19" s="1"/>
  <c r="D78" i="19"/>
  <c r="I78" i="19" s="1"/>
  <c r="N22" i="6"/>
  <c r="E2028" i="23" s="1"/>
  <c r="N36" i="6"/>
  <c r="E2042" i="23" s="1"/>
  <c r="I45" i="8"/>
  <c r="D2239" i="23" s="1"/>
  <c r="N34" i="7"/>
  <c r="E2134" i="23" s="1"/>
  <c r="N11" i="10"/>
  <c r="E2393" i="23" s="1"/>
  <c r="U35" i="10"/>
  <c r="R11" i="12"/>
  <c r="N46" i="12"/>
  <c r="E2616" i="23" s="1"/>
  <c r="I24" i="9"/>
  <c r="D2312" i="23" s="1"/>
  <c r="N36" i="9"/>
  <c r="E2324" i="23" s="1"/>
  <c r="N43" i="9"/>
  <c r="E2331" i="23" s="1"/>
  <c r="I22" i="11"/>
  <c r="D2498" i="23" s="1"/>
  <c r="N43" i="28"/>
  <c r="E748" i="23" s="1"/>
  <c r="N55" i="16"/>
  <c r="D2536" i="22"/>
  <c r="V97" i="19"/>
  <c r="V144" i="19"/>
  <c r="V164" i="19"/>
  <c r="V172" i="19"/>
  <c r="V1238" i="19"/>
  <c r="V1667" i="19"/>
  <c r="V856" i="19"/>
  <c r="V813" i="19"/>
  <c r="V841" i="19"/>
  <c r="V1143" i="19"/>
  <c r="V1809" i="19"/>
  <c r="V1888" i="19"/>
  <c r="V22" i="19"/>
  <c r="V454" i="19"/>
  <c r="V713" i="19"/>
  <c r="V771" i="19"/>
  <c r="V1215" i="19"/>
  <c r="V1271" i="19"/>
  <c r="V1298" i="19"/>
  <c r="V1583" i="19"/>
  <c r="V2451" i="19"/>
  <c r="V2499" i="19"/>
  <c r="V2350" i="19"/>
  <c r="V2396" i="19"/>
  <c r="V917" i="19"/>
  <c r="V2435" i="19"/>
  <c r="V163" i="19"/>
  <c r="V231" i="19"/>
  <c r="V239" i="19"/>
  <c r="V560" i="19"/>
  <c r="V627" i="19"/>
  <c r="V663" i="19"/>
  <c r="V671" i="19"/>
  <c r="V784" i="19"/>
  <c r="V924" i="19"/>
  <c r="V942" i="19"/>
  <c r="V1531" i="19"/>
  <c r="V1549" i="19"/>
  <c r="V1736" i="19"/>
  <c r="V2351" i="19"/>
  <c r="V14" i="19"/>
  <c r="V211" i="19"/>
  <c r="V320" i="19"/>
  <c r="V622" i="19"/>
  <c r="V632" i="19"/>
  <c r="V676" i="19"/>
  <c r="V788" i="19"/>
  <c r="V1154" i="19"/>
  <c r="V1205" i="19"/>
  <c r="V1392" i="19"/>
  <c r="V1429" i="19"/>
  <c r="V2544" i="19"/>
  <c r="V2567" i="19"/>
  <c r="V1327" i="19"/>
  <c r="V2265" i="19"/>
  <c r="V2289" i="19"/>
  <c r="V93" i="19"/>
  <c r="V198" i="19"/>
  <c r="V256" i="19"/>
  <c r="V352" i="19"/>
  <c r="V382" i="19"/>
  <c r="V397" i="19"/>
  <c r="V417" i="19"/>
  <c r="V440" i="19"/>
  <c r="V993" i="19"/>
  <c r="V96" i="19"/>
  <c r="V143" i="19"/>
  <c r="V2572" i="19"/>
  <c r="V570" i="19"/>
  <c r="V766" i="19"/>
  <c r="V811" i="19"/>
  <c r="V848" i="19"/>
  <c r="V203" i="19"/>
  <c r="AM24" i="22"/>
  <c r="K59" i="1" s="1"/>
  <c r="AN24" i="22"/>
  <c r="L59" i="1" s="1"/>
  <c r="AM29" i="22"/>
  <c r="K64" i="1" s="1"/>
  <c r="V9" i="19"/>
  <c r="AM22" i="22"/>
  <c r="K57" i="1" s="1"/>
  <c r="AO26" i="22"/>
  <c r="M61" i="1" s="1"/>
  <c r="AN22" i="22"/>
  <c r="L57" i="1" s="1"/>
  <c r="AP26" i="22"/>
  <c r="N61" i="1" s="1"/>
  <c r="V400" i="19"/>
  <c r="AM27" i="22"/>
  <c r="K62" i="1" s="1"/>
  <c r="V18" i="19"/>
  <c r="V121" i="19"/>
  <c r="V369" i="19"/>
  <c r="V414" i="19"/>
  <c r="V489" i="19"/>
  <c r="V498" i="19"/>
  <c r="V638" i="19"/>
  <c r="V953" i="19"/>
  <c r="V1737" i="19"/>
  <c r="V1807" i="19"/>
  <c r="V2471" i="19"/>
  <c r="V2583" i="19"/>
  <c r="V2598" i="19"/>
  <c r="V2618" i="19"/>
  <c r="AM23" i="22"/>
  <c r="K58" i="1" s="1"/>
  <c r="AO27" i="22"/>
  <c r="M62" i="1" s="1"/>
  <c r="V1123" i="19"/>
  <c r="V2248" i="19"/>
  <c r="AN23" i="22"/>
  <c r="L58" i="1" s="1"/>
  <c r="AP27" i="22"/>
  <c r="N62" i="1" s="1"/>
  <c r="AM19" i="22"/>
  <c r="K54" i="1" s="1"/>
  <c r="AO23" i="22"/>
  <c r="M58" i="1" s="1"/>
  <c r="AM28" i="22"/>
  <c r="K63" i="1" s="1"/>
  <c r="AO19" i="22"/>
  <c r="M54" i="1" s="1"/>
  <c r="AP28" i="22"/>
  <c r="N63" i="1" s="1"/>
  <c r="V525" i="19"/>
  <c r="V1818" i="19"/>
  <c r="V358" i="19"/>
  <c r="V483" i="19"/>
  <c r="V1650" i="19"/>
  <c r="V1660" i="19"/>
  <c r="V1677" i="19"/>
  <c r="V1687" i="19"/>
  <c r="V1828" i="19"/>
  <c r="V1882" i="19"/>
  <c r="V1979" i="19"/>
  <c r="V2040" i="19"/>
  <c r="V2284" i="19"/>
  <c r="V1375" i="19"/>
  <c r="V1519" i="19"/>
  <c r="V1573" i="19"/>
  <c r="V1582" i="19"/>
  <c r="V1661" i="19"/>
  <c r="V1678" i="19"/>
  <c r="V1688" i="19"/>
  <c r="V1999" i="19"/>
  <c r="V2322" i="19"/>
  <c r="V38" i="19"/>
  <c r="V634" i="19"/>
  <c r="V661" i="19"/>
  <c r="V1137" i="19"/>
  <c r="V1206" i="19"/>
  <c r="V1280" i="19"/>
  <c r="V1384" i="19"/>
  <c r="V1671" i="19"/>
  <c r="V1696" i="19"/>
  <c r="V1716" i="19"/>
  <c r="V1803" i="19"/>
  <c r="V1813" i="19"/>
  <c r="V1839" i="19"/>
  <c r="V1943" i="19"/>
  <c r="V1952" i="19"/>
  <c r="V2424" i="19"/>
  <c r="V2569" i="19"/>
  <c r="V2579" i="19"/>
  <c r="V2640" i="19"/>
  <c r="V2647" i="19"/>
  <c r="V119" i="19"/>
  <c r="V179" i="19"/>
  <c r="V187" i="19"/>
  <c r="V207" i="19"/>
  <c r="V549" i="19"/>
  <c r="V559" i="19"/>
  <c r="V617" i="19"/>
  <c r="V941" i="19"/>
  <c r="V1084" i="19"/>
  <c r="V1359" i="19"/>
  <c r="V1530" i="19"/>
  <c r="V1540" i="19"/>
  <c r="V1735" i="19"/>
  <c r="V1795" i="19"/>
  <c r="V1859" i="19"/>
  <c r="V1964" i="19"/>
  <c r="V2432" i="19"/>
  <c r="V708" i="19"/>
  <c r="V1086" i="19"/>
  <c r="V1229" i="19"/>
  <c r="V13" i="19"/>
  <c r="V2352" i="19"/>
  <c r="V2391" i="19"/>
  <c r="V410" i="19"/>
  <c r="V424" i="19"/>
  <c r="V2276" i="19"/>
  <c r="V1592" i="19"/>
  <c r="V2621" i="19"/>
  <c r="V286" i="19"/>
  <c r="V314" i="19"/>
  <c r="V547" i="19"/>
  <c r="V633" i="19"/>
  <c r="V677" i="19"/>
  <c r="V1082" i="19"/>
  <c r="V1366" i="19"/>
  <c r="V1383" i="19"/>
  <c r="V1546" i="19"/>
  <c r="V1890" i="19"/>
  <c r="V2277" i="19"/>
  <c r="V2484" i="19"/>
  <c r="V2491" i="19"/>
  <c r="V2578" i="19"/>
  <c r="V94" i="19"/>
  <c r="V863" i="19"/>
  <c r="V118" i="19"/>
  <c r="V539" i="19"/>
  <c r="V548" i="19"/>
  <c r="V922" i="19"/>
  <c r="V1138" i="19"/>
  <c r="V1307" i="19"/>
  <c r="V1358" i="19"/>
  <c r="V1620" i="19"/>
  <c r="V2253" i="19"/>
  <c r="V2400" i="19"/>
  <c r="V2570" i="19"/>
  <c r="V1682" i="19"/>
  <c r="V2454" i="19"/>
  <c r="V171" i="19"/>
  <c r="V259" i="19"/>
  <c r="V2388" i="19"/>
  <c r="V2488" i="19"/>
  <c r="V20" i="19"/>
  <c r="V132" i="19"/>
  <c r="V344" i="19"/>
  <c r="V630" i="19"/>
  <c r="V684" i="19"/>
  <c r="V822" i="19"/>
  <c r="V936" i="19"/>
  <c r="V962" i="19"/>
  <c r="V991" i="19"/>
  <c r="V1721" i="19"/>
  <c r="V1739" i="19"/>
  <c r="V7" i="19"/>
  <c r="V371" i="19"/>
  <c r="V396" i="19"/>
  <c r="V416" i="19"/>
  <c r="V535" i="19"/>
  <c r="V571" i="19"/>
  <c r="V743" i="19"/>
  <c r="V778" i="19"/>
  <c r="V1153" i="19"/>
  <c r="V1348" i="19"/>
  <c r="V1364" i="19"/>
  <c r="V1535" i="19"/>
  <c r="V1810" i="19"/>
  <c r="V1844" i="19"/>
  <c r="V1959" i="19"/>
  <c r="V1969" i="19"/>
  <c r="V2543" i="19"/>
  <c r="V2556" i="19"/>
  <c r="V2566" i="19"/>
  <c r="V2586" i="19"/>
  <c r="V2600" i="19"/>
  <c r="V642" i="19"/>
  <c r="V687" i="19"/>
  <c r="V220" i="19"/>
  <c r="V264" i="19"/>
  <c r="V566" i="19"/>
  <c r="V669" i="19"/>
  <c r="V772" i="19"/>
  <c r="V789" i="19"/>
  <c r="V844" i="19"/>
  <c r="V854" i="19"/>
  <c r="V1012" i="19"/>
  <c r="V1129" i="19"/>
  <c r="V1216" i="19"/>
  <c r="V1226" i="19"/>
  <c r="V1299" i="19"/>
  <c r="V1412" i="19"/>
  <c r="V1430" i="19"/>
  <c r="V1511" i="19"/>
  <c r="V1521" i="19"/>
  <c r="V1556" i="19"/>
  <c r="V1575" i="19"/>
  <c r="V1680" i="19"/>
  <c r="V1690" i="19"/>
  <c r="V2534" i="19"/>
  <c r="V2603" i="19"/>
  <c r="V527" i="19"/>
  <c r="V162" i="19"/>
  <c r="V419" i="19"/>
  <c r="V442" i="19"/>
  <c r="V462" i="19"/>
  <c r="V495" i="19"/>
  <c r="V521" i="19"/>
  <c r="V670" i="19"/>
  <c r="V817" i="19"/>
  <c r="V855" i="19"/>
  <c r="V996" i="19"/>
  <c r="V1120" i="19"/>
  <c r="V1403" i="19"/>
  <c r="V1413" i="19"/>
  <c r="V1423" i="19"/>
  <c r="V1557" i="19"/>
  <c r="V1681" i="19"/>
  <c r="V2648" i="19"/>
  <c r="V11" i="19"/>
  <c r="V1033" i="19"/>
  <c r="V277" i="19"/>
  <c r="V130" i="19"/>
  <c r="V208" i="19"/>
  <c r="V450" i="19"/>
  <c r="V979" i="19"/>
  <c r="V1104" i="19"/>
  <c r="V1237" i="19"/>
  <c r="V1346" i="19"/>
  <c r="V1352" i="19"/>
  <c r="V2247" i="19"/>
  <c r="V2304" i="19"/>
  <c r="V2333" i="19"/>
  <c r="V2411" i="19"/>
  <c r="V2517" i="19"/>
  <c r="V1324" i="19"/>
  <c r="V77" i="19"/>
  <c r="V114" i="19"/>
  <c r="V181" i="19"/>
  <c r="V189" i="19"/>
  <c r="V1711" i="19"/>
  <c r="V275" i="19"/>
  <c r="V415" i="19"/>
  <c r="V666" i="19"/>
  <c r="V971" i="19"/>
  <c r="V1097" i="19"/>
  <c r="V1114" i="19"/>
  <c r="V1239" i="19"/>
  <c r="V1407" i="19"/>
  <c r="V1417" i="19"/>
  <c r="V1435" i="19"/>
  <c r="V1445" i="19"/>
  <c r="V1506" i="19"/>
  <c r="V1551" i="19"/>
  <c r="V1579" i="19"/>
  <c r="V1668" i="19"/>
  <c r="V1675" i="19"/>
  <c r="V538" i="19"/>
  <c r="V624" i="19"/>
  <c r="V964" i="19"/>
  <c r="V1278" i="19"/>
  <c r="V282" i="19"/>
  <c r="V367" i="19"/>
  <c r="V835" i="19"/>
  <c r="V1108" i="19"/>
  <c r="V2459" i="19"/>
  <c r="V136" i="19"/>
  <c r="V1500" i="19"/>
  <c r="V2498" i="19"/>
  <c r="V90" i="19"/>
  <c r="V1367" i="19"/>
  <c r="V479" i="19"/>
  <c r="V1244" i="19"/>
  <c r="V1865" i="19"/>
  <c r="V2399" i="19"/>
  <c r="V913" i="19"/>
  <c r="V1593" i="19"/>
  <c r="V1377" i="19"/>
  <c r="V2331" i="19"/>
  <c r="V2431" i="19"/>
  <c r="V2595" i="19"/>
  <c r="V819" i="19"/>
  <c r="V829" i="19"/>
  <c r="V1708" i="19"/>
  <c r="V1992" i="19"/>
  <c r="V1150" i="19"/>
  <c r="V1360" i="19"/>
  <c r="V1954" i="19"/>
  <c r="V2280" i="19"/>
  <c r="V618" i="19"/>
  <c r="V452" i="19"/>
  <c r="V543" i="19"/>
  <c r="V691" i="19"/>
  <c r="V760" i="19"/>
  <c r="V776" i="19"/>
  <c r="V793" i="19"/>
  <c r="V890" i="19"/>
  <c r="V1587" i="19"/>
  <c r="V1597" i="19"/>
  <c r="V1666" i="19"/>
  <c r="V1850" i="19"/>
  <c r="V1860" i="19"/>
  <c r="V1931" i="19"/>
  <c r="V2281" i="19"/>
  <c r="V2426" i="19"/>
  <c r="V2487" i="19"/>
  <c r="V678" i="19"/>
  <c r="V413" i="19"/>
  <c r="V866" i="19"/>
  <c r="V1505" i="19"/>
  <c r="V227" i="19"/>
  <c r="V1000" i="19"/>
  <c r="V1398" i="19"/>
  <c r="V1738" i="19"/>
  <c r="V177" i="19"/>
  <c r="V228" i="19"/>
  <c r="V237" i="19"/>
  <c r="V346" i="19"/>
  <c r="V425" i="19"/>
  <c r="V1098" i="19"/>
  <c r="V1115" i="19"/>
  <c r="V1125" i="19"/>
  <c r="V1250" i="19"/>
  <c r="V1268" i="19"/>
  <c r="V1285" i="19"/>
  <c r="V1390" i="19"/>
  <c r="V1426" i="19"/>
  <c r="V1436" i="19"/>
  <c r="V1507" i="19"/>
  <c r="V1517" i="19"/>
  <c r="V1562" i="19"/>
  <c r="V1745" i="19"/>
  <c r="V1986" i="19"/>
  <c r="V2260" i="19"/>
  <c r="V2389" i="19"/>
  <c r="V2574" i="19"/>
  <c r="V24" i="19"/>
  <c r="V155" i="19"/>
  <c r="V178" i="19"/>
  <c r="V322" i="19"/>
  <c r="V398" i="19"/>
  <c r="V434" i="19"/>
  <c r="V503" i="19"/>
  <c r="V1080" i="19"/>
  <c r="V1116" i="19"/>
  <c r="V1126" i="19"/>
  <c r="V1286" i="19"/>
  <c r="V1296" i="19"/>
  <c r="V1853" i="19"/>
  <c r="V1881" i="19"/>
  <c r="V2496" i="19"/>
  <c r="V2512" i="19"/>
  <c r="V2619" i="19"/>
  <c r="V2635" i="19"/>
  <c r="V2644" i="19"/>
  <c r="V328" i="19"/>
  <c r="V192" i="19"/>
  <c r="V269" i="19"/>
  <c r="V380" i="19"/>
  <c r="V620" i="19"/>
  <c r="V672" i="19"/>
  <c r="V698" i="19"/>
  <c r="V801" i="19"/>
  <c r="V1102" i="19"/>
  <c r="V1109" i="19"/>
  <c r="V1136" i="19"/>
  <c r="V1146" i="19"/>
  <c r="V1214" i="19"/>
  <c r="V1224" i="19"/>
  <c r="V1305" i="19"/>
  <c r="V1701" i="19"/>
  <c r="V1815" i="19"/>
  <c r="V1834" i="19"/>
  <c r="V4" i="19"/>
  <c r="V111" i="19"/>
  <c r="V148" i="19"/>
  <c r="V186" i="19"/>
  <c r="V212" i="19"/>
  <c r="V263" i="19"/>
  <c r="V270" i="19"/>
  <c r="V345" i="19"/>
  <c r="V381" i="19"/>
  <c r="V439" i="19"/>
  <c r="V473" i="19"/>
  <c r="V500" i="19"/>
  <c r="V699" i="19"/>
  <c r="V857" i="19"/>
  <c r="V960" i="19"/>
  <c r="V1119" i="19"/>
  <c r="V1242" i="19"/>
  <c r="V1382" i="19"/>
  <c r="V1401" i="19"/>
  <c r="V1553" i="19"/>
  <c r="V1702" i="19"/>
  <c r="V1712" i="19"/>
  <c r="V1816" i="19"/>
  <c r="V1825" i="19"/>
  <c r="V1851" i="19"/>
  <c r="V1965" i="19"/>
  <c r="V2476" i="19"/>
  <c r="V802" i="19"/>
  <c r="V1065" i="19"/>
  <c r="V1093" i="19"/>
  <c r="V1110" i="19"/>
  <c r="V1938" i="19"/>
  <c r="V1994" i="19"/>
  <c r="V2527" i="19"/>
  <c r="V674" i="19"/>
  <c r="V830" i="19"/>
  <c r="V1730" i="19"/>
  <c r="V1869" i="19"/>
  <c r="V2468" i="19"/>
  <c r="V66" i="19"/>
  <c r="V295" i="19"/>
  <c r="V315" i="19"/>
  <c r="V330" i="19"/>
  <c r="V340" i="19"/>
  <c r="V383" i="19"/>
  <c r="V447" i="19"/>
  <c r="V475" i="19"/>
  <c r="V511" i="19"/>
  <c r="V701" i="19"/>
  <c r="V849" i="19"/>
  <c r="V858" i="19"/>
  <c r="V916" i="19"/>
  <c r="V970" i="19"/>
  <c r="V980" i="19"/>
  <c r="V1076" i="19"/>
  <c r="V1130" i="19"/>
  <c r="V1207" i="19"/>
  <c r="V1272" i="19"/>
  <c r="V1289" i="19"/>
  <c r="V1306" i="19"/>
  <c r="V1439" i="19"/>
  <c r="V1448" i="19"/>
  <c r="V1555" i="19"/>
  <c r="V1600" i="19"/>
  <c r="V1695" i="19"/>
  <c r="V1731" i="19"/>
  <c r="V1827" i="19"/>
  <c r="V1843" i="19"/>
  <c r="V2469" i="19"/>
  <c r="V2478" i="19"/>
  <c r="V2493" i="19"/>
  <c r="V2560" i="19"/>
  <c r="V2602" i="19"/>
  <c r="V2653" i="19"/>
  <c r="V1740" i="19"/>
  <c r="V2273" i="19"/>
  <c r="V2395" i="19"/>
  <c r="V2622" i="19"/>
  <c r="V6" i="19"/>
  <c r="V91" i="19"/>
  <c r="V157" i="19"/>
  <c r="V195" i="19"/>
  <c r="V354" i="19"/>
  <c r="V412" i="19"/>
  <c r="V660" i="19"/>
  <c r="V686" i="19"/>
  <c r="V787" i="19"/>
  <c r="V927" i="19"/>
  <c r="V981" i="19"/>
  <c r="V1068" i="19"/>
  <c r="V1096" i="19"/>
  <c r="V1105" i="19"/>
  <c r="V1122" i="19"/>
  <c r="V1218" i="19"/>
  <c r="V1395" i="19"/>
  <c r="V1529" i="19"/>
  <c r="V1539" i="19"/>
  <c r="V1653" i="19"/>
  <c r="V1801" i="19"/>
  <c r="V1811" i="19"/>
  <c r="V1949" i="19"/>
  <c r="V2296" i="19"/>
  <c r="V2334" i="19"/>
  <c r="V2463" i="19"/>
  <c r="V2596" i="19"/>
  <c r="V432" i="19"/>
  <c r="V446" i="19"/>
  <c r="V324" i="19"/>
  <c r="V1512" i="19"/>
  <c r="V1872" i="19"/>
  <c r="V2412" i="19"/>
  <c r="V2616" i="19"/>
  <c r="V165" i="19"/>
  <c r="V196" i="19"/>
  <c r="V290" i="19"/>
  <c r="V355" i="19"/>
  <c r="V368" i="19"/>
  <c r="V376" i="19"/>
  <c r="V393" i="19"/>
  <c r="V487" i="19"/>
  <c r="V530" i="19"/>
  <c r="V635" i="19"/>
  <c r="V643" i="19"/>
  <c r="V704" i="19"/>
  <c r="V770" i="19"/>
  <c r="V824" i="19"/>
  <c r="V842" i="19"/>
  <c r="V963" i="19"/>
  <c r="V983" i="19"/>
  <c r="V1151" i="19"/>
  <c r="V1210" i="19"/>
  <c r="V1265" i="19"/>
  <c r="V1292" i="19"/>
  <c r="V1386" i="19"/>
  <c r="V1404" i="19"/>
  <c r="V1414" i="19"/>
  <c r="V1503" i="19"/>
  <c r="V1513" i="19"/>
  <c r="V1568" i="19"/>
  <c r="V1672" i="19"/>
  <c r="V1707" i="19"/>
  <c r="V1717" i="19"/>
  <c r="V1734" i="19"/>
  <c r="V1830" i="19"/>
  <c r="V1838" i="19"/>
  <c r="V2495" i="19"/>
  <c r="V2511" i="19"/>
  <c r="V2530" i="19"/>
  <c r="V2563" i="19"/>
  <c r="V2642" i="19"/>
  <c r="V8" i="19"/>
  <c r="V21" i="19"/>
  <c r="V152" i="19"/>
  <c r="V247" i="19"/>
  <c r="V291" i="19"/>
  <c r="V377" i="19"/>
  <c r="V407" i="19"/>
  <c r="V531" i="19"/>
  <c r="V662" i="19"/>
  <c r="V679" i="19"/>
  <c r="V815" i="19"/>
  <c r="V974" i="19"/>
  <c r="V1002" i="19"/>
  <c r="V1248" i="19"/>
  <c r="V1283" i="19"/>
  <c r="V1371" i="19"/>
  <c r="V1405" i="19"/>
  <c r="V1577" i="19"/>
  <c r="V1673" i="19"/>
  <c r="V1794" i="19"/>
  <c r="V1821" i="19"/>
  <c r="V1847" i="19"/>
  <c r="V1857" i="19"/>
  <c r="V1961" i="19"/>
  <c r="V1971" i="19"/>
  <c r="V1980" i="19"/>
  <c r="V2257" i="19"/>
  <c r="V2373" i="19"/>
  <c r="V2489" i="19"/>
  <c r="V2633" i="19"/>
  <c r="V197" i="19"/>
  <c r="V975" i="19"/>
  <c r="V1081" i="19"/>
  <c r="V1257" i="19"/>
  <c r="V1434" i="19"/>
  <c r="V1444" i="19"/>
  <c r="V1550" i="19"/>
  <c r="V1570" i="19"/>
  <c r="V1709" i="19"/>
  <c r="V1822" i="19"/>
  <c r="V1875" i="19"/>
  <c r="V1981" i="19"/>
  <c r="V133" i="19"/>
  <c r="V175" i="19"/>
  <c r="V226" i="19"/>
  <c r="V248" i="19"/>
  <c r="V276" i="19"/>
  <c r="V363" i="19"/>
  <c r="V507" i="19"/>
  <c r="V655" i="19"/>
  <c r="V680" i="19"/>
  <c r="V706" i="19"/>
  <c r="V790" i="19"/>
  <c r="V912" i="19"/>
  <c r="V931" i="19"/>
  <c r="V994" i="19"/>
  <c r="V1062" i="19"/>
  <c r="V1072" i="19"/>
  <c r="V1100" i="19"/>
  <c r="V1212" i="19"/>
  <c r="V1222" i="19"/>
  <c r="V1425" i="19"/>
  <c r="V1657" i="19"/>
  <c r="V1718" i="19"/>
  <c r="V1884" i="19"/>
  <c r="V1991" i="19"/>
  <c r="V2300" i="19"/>
  <c r="V2415" i="19"/>
  <c r="V2483" i="19"/>
  <c r="V2497" i="19"/>
  <c r="V185" i="19"/>
  <c r="V218" i="19"/>
  <c r="V402" i="19"/>
  <c r="V458" i="19"/>
  <c r="V619" i="19"/>
  <c r="V646" i="19"/>
  <c r="V845" i="19"/>
  <c r="V940" i="19"/>
  <c r="V1117" i="19"/>
  <c r="V1223" i="19"/>
  <c r="V1589" i="19"/>
  <c r="V1598" i="19"/>
  <c r="V1648" i="19"/>
  <c r="V1684" i="19"/>
  <c r="V1885" i="19"/>
  <c r="V2002" i="19"/>
  <c r="V2269" i="19"/>
  <c r="V2286" i="19"/>
  <c r="V2423" i="19"/>
  <c r="V2475" i="19"/>
  <c r="V2585" i="19"/>
  <c r="O110" i="19"/>
  <c r="Q953" i="19"/>
  <c r="Q185" i="19"/>
  <c r="P185" i="19"/>
  <c r="O1175" i="19"/>
  <c r="Q1175" i="19"/>
  <c r="P1175" i="19"/>
  <c r="Q1029" i="19"/>
  <c r="Q1744" i="19"/>
  <c r="P1272" i="19"/>
  <c r="Q373" i="19"/>
  <c r="P777" i="19"/>
  <c r="O985" i="19"/>
  <c r="P335" i="19"/>
  <c r="P686" i="19"/>
  <c r="P1501" i="19"/>
  <c r="P589" i="19"/>
  <c r="P762" i="19"/>
  <c r="Q762" i="19"/>
  <c r="O509" i="19"/>
  <c r="Q508" i="19"/>
  <c r="O60" i="19"/>
  <c r="Q59" i="19"/>
  <c r="O429" i="19"/>
  <c r="Q556" i="19"/>
  <c r="P556" i="19"/>
  <c r="Q1163" i="19"/>
  <c r="P71" i="19"/>
  <c r="P101" i="19"/>
  <c r="Q109" i="19"/>
  <c r="Q156" i="19"/>
  <c r="P156" i="19"/>
  <c r="Q228" i="19"/>
  <c r="P228" i="19"/>
  <c r="O677" i="19"/>
  <c r="P1123" i="19"/>
  <c r="P1662" i="19"/>
  <c r="Q1662" i="19"/>
  <c r="Q2091" i="19"/>
  <c r="P2091" i="19"/>
  <c r="P2377" i="19"/>
  <c r="Q2377" i="19"/>
  <c r="Q1318" i="19"/>
  <c r="P1318" i="19"/>
  <c r="P2265" i="19"/>
  <c r="P2512" i="19"/>
  <c r="Q2512" i="19"/>
  <c r="Q1590" i="19"/>
  <c r="P1912" i="19"/>
  <c r="Q1912" i="19"/>
  <c r="P854" i="19"/>
  <c r="O206" i="19"/>
  <c r="Q205" i="19"/>
  <c r="P205" i="19"/>
  <c r="P444" i="19"/>
  <c r="Q947" i="19"/>
  <c r="P947" i="19"/>
  <c r="Q525" i="19"/>
  <c r="P525" i="19"/>
  <c r="Q821" i="19"/>
  <c r="P821" i="19"/>
  <c r="P1881" i="19"/>
  <c r="Q2319" i="19"/>
  <c r="P2319" i="19"/>
  <c r="O2412" i="19"/>
  <c r="O76" i="19"/>
  <c r="P245" i="19"/>
  <c r="P251" i="19"/>
  <c r="O251" i="19"/>
  <c r="Q251" i="19"/>
  <c r="Q748" i="19"/>
  <c r="P748" i="19"/>
  <c r="P839" i="19"/>
  <c r="P1202" i="19"/>
  <c r="Q1202" i="19"/>
  <c r="O1202" i="19"/>
  <c r="P1292" i="19"/>
  <c r="P85" i="19"/>
  <c r="Q85" i="19"/>
  <c r="Q148" i="19"/>
  <c r="P206" i="19"/>
  <c r="P352" i="19"/>
  <c r="O358" i="19"/>
  <c r="P364" i="19"/>
  <c r="P406" i="19"/>
  <c r="O1061" i="19"/>
  <c r="Q1235" i="19"/>
  <c r="P1235" i="19"/>
  <c r="Q1277" i="19"/>
  <c r="P1277" i="19"/>
  <c r="Q1506" i="19"/>
  <c r="P1956" i="19"/>
  <c r="Q1956" i="19"/>
  <c r="P2050" i="19"/>
  <c r="P1376" i="19"/>
  <c r="Q1376" i="19"/>
  <c r="Q2359" i="19"/>
  <c r="P2518" i="19"/>
  <c r="P867" i="19"/>
  <c r="Q1170" i="19"/>
  <c r="P1170" i="19"/>
  <c r="Q1369" i="19"/>
  <c r="P1369" i="19"/>
  <c r="P2294" i="19"/>
  <c r="Q302" i="19"/>
  <c r="P1030" i="19"/>
  <c r="P1035" i="19"/>
  <c r="O2353" i="19"/>
  <c r="Q2353" i="19"/>
  <c r="P2353" i="19"/>
  <c r="P152" i="19"/>
  <c r="Q152" i="19"/>
  <c r="Q1521" i="19"/>
  <c r="O1521" i="19"/>
  <c r="P1521" i="19"/>
  <c r="Q2123" i="19"/>
  <c r="P2123" i="19"/>
  <c r="Q2261" i="19"/>
  <c r="P812" i="19"/>
  <c r="P1159" i="19"/>
  <c r="P1215" i="19"/>
  <c r="P375" i="19"/>
  <c r="P486" i="19"/>
  <c r="Q486" i="19"/>
  <c r="P896" i="19"/>
  <c r="Q896" i="19"/>
  <c r="P1513" i="19"/>
  <c r="Q1513" i="19"/>
  <c r="P1794" i="19"/>
  <c r="O49" i="19"/>
  <c r="Q83" i="19"/>
  <c r="P179" i="19"/>
  <c r="O321" i="19"/>
  <c r="Q704" i="19"/>
  <c r="P704" i="19"/>
  <c r="P1307" i="19"/>
  <c r="P1461" i="19"/>
  <c r="Q1706" i="19"/>
  <c r="O1964" i="19"/>
  <c r="Q1964" i="19"/>
  <c r="P2419" i="19"/>
  <c r="P579" i="19"/>
  <c r="P652" i="19"/>
  <c r="Q652" i="19"/>
  <c r="P1050" i="19"/>
  <c r="Q1338" i="19"/>
  <c r="O1338" i="19"/>
  <c r="Q1765" i="19"/>
  <c r="P1765" i="19"/>
  <c r="Q2420" i="19"/>
  <c r="P2420" i="19"/>
  <c r="O11" i="19"/>
  <c r="Q68" i="19"/>
  <c r="P212" i="19"/>
  <c r="Q212" i="19"/>
  <c r="P240" i="19"/>
  <c r="Q638" i="19"/>
  <c r="P638" i="19"/>
  <c r="Q882" i="19"/>
  <c r="Q1270" i="19"/>
  <c r="Q1874" i="19"/>
  <c r="P1874" i="19"/>
  <c r="O2017" i="19"/>
  <c r="O2626" i="19"/>
  <c r="P509" i="19"/>
  <c r="Q509" i="19"/>
  <c r="Q1466" i="19"/>
  <c r="P1466" i="19"/>
  <c r="P1829" i="19"/>
  <c r="P2" i="19"/>
  <c r="Q2" i="19"/>
  <c r="P2425" i="19"/>
  <c r="Q971" i="19"/>
  <c r="P971" i="19"/>
  <c r="P2554" i="19"/>
  <c r="Q417" i="19"/>
  <c r="P417" i="19"/>
  <c r="P534" i="19"/>
  <c r="O1592" i="19"/>
  <c r="P400" i="19"/>
  <c r="Q400" i="19"/>
  <c r="Q432" i="19"/>
  <c r="P432" i="19"/>
  <c r="P567" i="19"/>
  <c r="Q567" i="19"/>
  <c r="O567" i="19"/>
  <c r="Q76" i="19"/>
  <c r="P76" i="19"/>
  <c r="O108" i="19"/>
  <c r="P143" i="19"/>
  <c r="Q195" i="19"/>
  <c r="Q514" i="19"/>
  <c r="P514" i="19"/>
  <c r="P698" i="19"/>
  <c r="Q698" i="19"/>
  <c r="P721" i="19"/>
  <c r="Q721" i="19"/>
  <c r="P887" i="19"/>
  <c r="Q887" i="19"/>
  <c r="P916" i="19"/>
  <c r="P1441" i="19"/>
  <c r="P1859" i="19"/>
  <c r="Q2479" i="19"/>
  <c r="P939" i="19"/>
  <c r="Q939" i="19"/>
  <c r="Q291" i="19"/>
  <c r="P291" i="19"/>
  <c r="P357" i="19"/>
  <c r="Q737" i="19"/>
  <c r="O1523" i="19"/>
  <c r="Q1683" i="19"/>
  <c r="P1683" i="19"/>
  <c r="O1683" i="19"/>
  <c r="Q69" i="19"/>
  <c r="Q174" i="19"/>
  <c r="Q286" i="19"/>
  <c r="O286" i="19"/>
  <c r="P286" i="19"/>
  <c r="O407" i="19"/>
  <c r="O598" i="19"/>
  <c r="P684" i="19"/>
  <c r="Q684" i="19"/>
  <c r="P1174" i="19"/>
  <c r="Q1174" i="19"/>
  <c r="O1748" i="19"/>
  <c r="Q1748" i="19"/>
  <c r="P1748" i="19"/>
  <c r="Q1760" i="19"/>
  <c r="P1760" i="19"/>
  <c r="Q1778" i="19"/>
  <c r="P1778" i="19"/>
  <c r="O1778" i="19"/>
  <c r="Q907" i="19"/>
  <c r="P907" i="19"/>
  <c r="Q646" i="19"/>
  <c r="P646" i="19"/>
  <c r="P877" i="19"/>
  <c r="Q877" i="19"/>
  <c r="Q959" i="19"/>
  <c r="P6" i="19"/>
  <c r="Q6" i="19"/>
  <c r="Q466" i="19"/>
  <c r="P466" i="19"/>
  <c r="O717" i="19"/>
  <c r="Q1323" i="19"/>
  <c r="Q1495" i="19"/>
  <c r="P1495" i="19"/>
  <c r="O1495" i="19"/>
  <c r="O1075" i="19"/>
  <c r="P1153" i="19"/>
  <c r="Q1454" i="19"/>
  <c r="P1552" i="19"/>
  <c r="P1560" i="19"/>
  <c r="P1616" i="19"/>
  <c r="O1616" i="19"/>
  <c r="Q1616" i="19"/>
  <c r="P1642" i="19"/>
  <c r="Q1642" i="19"/>
  <c r="P1705" i="19"/>
  <c r="Q1705" i="19"/>
  <c r="O2057" i="19"/>
  <c r="P2392" i="19"/>
  <c r="Q2392" i="19"/>
  <c r="Q11" i="19"/>
  <c r="P11" i="19"/>
  <c r="Q60" i="19"/>
  <c r="P138" i="19"/>
  <c r="Q223" i="19"/>
  <c r="P262" i="19"/>
  <c r="Q262" i="19"/>
  <c r="Q307" i="19"/>
  <c r="P389" i="19"/>
  <c r="P434" i="19"/>
  <c r="Q434" i="19"/>
  <c r="Q502" i="19"/>
  <c r="P691" i="19"/>
  <c r="Q827" i="19"/>
  <c r="P827" i="19"/>
  <c r="Q834" i="19"/>
  <c r="O918" i="19"/>
  <c r="O979" i="19"/>
  <c r="Q979" i="19"/>
  <c r="P1013" i="19"/>
  <c r="P1045" i="19"/>
  <c r="Q1045" i="19"/>
  <c r="Q1110" i="19"/>
  <c r="P1110" i="19"/>
  <c r="Q1117" i="19"/>
  <c r="O1117" i="19"/>
  <c r="P1117" i="19"/>
  <c r="O1370" i="19"/>
  <c r="Q1370" i="19"/>
  <c r="P1507" i="19"/>
  <c r="P1627" i="19"/>
  <c r="P2385" i="19"/>
  <c r="P2654" i="19"/>
  <c r="Q2654" i="19"/>
  <c r="Q50" i="19"/>
  <c r="P50" i="19"/>
  <c r="O128" i="19"/>
  <c r="Q128" i="19"/>
  <c r="P128" i="19"/>
  <c r="P396" i="19"/>
  <c r="Q396" i="19"/>
  <c r="P475" i="19"/>
  <c r="Q475" i="19"/>
  <c r="Q481" i="19"/>
  <c r="P481" i="19"/>
  <c r="O481" i="19"/>
  <c r="O770" i="19"/>
  <c r="Q878" i="19"/>
  <c r="P980" i="19"/>
  <c r="Q980" i="19"/>
  <c r="O980" i="19"/>
  <c r="O1014" i="19"/>
  <c r="P1014" i="19"/>
  <c r="P1198" i="19"/>
  <c r="P1313" i="19"/>
  <c r="O1313" i="19"/>
  <c r="Q1313" i="19"/>
  <c r="O1335" i="19"/>
  <c r="P1584" i="19"/>
  <c r="Q2066" i="19"/>
  <c r="P2066" i="19"/>
  <c r="Q2644" i="19"/>
  <c r="P2644" i="19"/>
  <c r="O2644" i="19"/>
  <c r="P139" i="19"/>
  <c r="O153" i="19"/>
  <c r="P229" i="19"/>
  <c r="O229" i="19"/>
  <c r="Q229" i="19"/>
  <c r="P282" i="19"/>
  <c r="O313" i="19"/>
  <c r="P344" i="19"/>
  <c r="Q349" i="19"/>
  <c r="P349" i="19"/>
  <c r="P370" i="19"/>
  <c r="Q370" i="19"/>
  <c r="Q402" i="19"/>
  <c r="P903" i="19"/>
  <c r="Q903" i="19"/>
  <c r="O995" i="19"/>
  <c r="P995" i="19"/>
  <c r="Q1009" i="19"/>
  <c r="P1009" i="19"/>
  <c r="P1154" i="19"/>
  <c r="Q1435" i="19"/>
  <c r="O1442" i="19"/>
  <c r="P1449" i="19"/>
  <c r="Q1449" i="19"/>
  <c r="Q1491" i="19"/>
  <c r="Q1539" i="19"/>
  <c r="P1539" i="19"/>
  <c r="P1634" i="19"/>
  <c r="Q1634" i="19"/>
  <c r="O1657" i="19"/>
  <c r="P1796" i="19"/>
  <c r="Q1796" i="19"/>
  <c r="O2085" i="19"/>
  <c r="P2151" i="19"/>
  <c r="Q2151" i="19"/>
  <c r="O2366" i="19"/>
  <c r="Q2506" i="19"/>
  <c r="P2557" i="19"/>
  <c r="Q41" i="19"/>
  <c r="P41" i="19"/>
  <c r="P111" i="19"/>
  <c r="Q111" i="19"/>
  <c r="P134" i="19"/>
  <c r="Q134" i="19"/>
  <c r="Q175" i="19"/>
  <c r="P192" i="19"/>
  <c r="Q224" i="19"/>
  <c r="P413" i="19"/>
  <c r="Q441" i="19"/>
  <c r="P441" i="19"/>
  <c r="Q522" i="19"/>
  <c r="O522" i="19"/>
  <c r="Q626" i="19"/>
  <c r="P626" i="19"/>
  <c r="P729" i="19"/>
  <c r="Q729" i="19"/>
  <c r="Q836" i="19"/>
  <c r="P836" i="19"/>
  <c r="P857" i="19"/>
  <c r="Q893" i="19"/>
  <c r="P893" i="19"/>
  <c r="O967" i="19"/>
  <c r="Q1061" i="19"/>
  <c r="P1061" i="19"/>
  <c r="P1166" i="19"/>
  <c r="P1295" i="19"/>
  <c r="Q1295" i="19"/>
  <c r="Q1351" i="19"/>
  <c r="O1351" i="19"/>
  <c r="P1351" i="19"/>
  <c r="P1486" i="19"/>
  <c r="O1509" i="19"/>
  <c r="Q1665" i="19"/>
  <c r="Q1773" i="19"/>
  <c r="Q2002" i="19"/>
  <c r="P2002" i="19"/>
  <c r="P2115" i="19"/>
  <c r="P2343" i="19"/>
  <c r="Q2343" i="19"/>
  <c r="Q2415" i="19"/>
  <c r="P2415" i="19"/>
  <c r="P2500" i="19"/>
  <c r="Q2500" i="19"/>
  <c r="Q29" i="19"/>
  <c r="P29" i="19"/>
  <c r="O29" i="19"/>
  <c r="P144" i="19"/>
  <c r="P275" i="19"/>
  <c r="P325" i="19"/>
  <c r="O511" i="19"/>
  <c r="Q511" i="19"/>
  <c r="P511" i="19"/>
  <c r="P535" i="19"/>
  <c r="Q535" i="19"/>
  <c r="Q565" i="19"/>
  <c r="P565" i="19"/>
  <c r="P591" i="19"/>
  <c r="O591" i="19"/>
  <c r="Q707" i="19"/>
  <c r="P707" i="19"/>
  <c r="P801" i="19"/>
  <c r="P829" i="19"/>
  <c r="Q829" i="19"/>
  <c r="P864" i="19"/>
  <c r="P874" i="19"/>
  <c r="P1020" i="19"/>
  <c r="Q1099" i="19"/>
  <c r="P1106" i="19"/>
  <c r="Q1392" i="19"/>
  <c r="P1612" i="19"/>
  <c r="P1890" i="19"/>
  <c r="Q1890" i="19"/>
  <c r="O1902" i="19"/>
  <c r="Q1902" i="19"/>
  <c r="P1968" i="19"/>
  <c r="Q1968" i="19"/>
  <c r="P2038" i="19"/>
  <c r="Q2038" i="19"/>
  <c r="Q2059" i="19"/>
  <c r="P2059" i="19"/>
  <c r="Q2145" i="19"/>
  <c r="P2145" i="19"/>
  <c r="P2193" i="19"/>
  <c r="Q2193" i="19"/>
  <c r="O2193" i="19"/>
  <c r="P2283" i="19"/>
  <c r="Q2283" i="19"/>
  <c r="P64" i="19"/>
  <c r="Q124" i="19"/>
  <c r="P124" i="19"/>
  <c r="P188" i="19"/>
  <c r="Q203" i="19"/>
  <c r="O203" i="19"/>
  <c r="P203" i="19"/>
  <c r="P208" i="19"/>
  <c r="Q208" i="19"/>
  <c r="P355" i="19"/>
  <c r="P397" i="19"/>
  <c r="Q397" i="19"/>
  <c r="P436" i="19"/>
  <c r="Q436" i="19"/>
  <c r="P476" i="19"/>
  <c r="Q476" i="19"/>
  <c r="O476" i="19"/>
  <c r="P619" i="19"/>
  <c r="Q661" i="19"/>
  <c r="P661" i="19"/>
  <c r="O724" i="19"/>
  <c r="O989" i="19"/>
  <c r="Q1217" i="19"/>
  <c r="P1413" i="19"/>
  <c r="Q1443" i="19"/>
  <c r="O1503" i="19"/>
  <c r="O1679" i="19"/>
  <c r="Q2093" i="19"/>
  <c r="P2093" i="19"/>
  <c r="Q2539" i="19"/>
  <c r="P2598" i="19"/>
  <c r="Q600" i="19"/>
  <c r="P600" i="19"/>
  <c r="Q1224" i="19"/>
  <c r="P1224" i="19"/>
  <c r="P130" i="19"/>
  <c r="Q130" i="19"/>
  <c r="Q299" i="19"/>
  <c r="Q304" i="19"/>
  <c r="P304" i="19"/>
  <c r="O310" i="19"/>
  <c r="Q309" i="19"/>
  <c r="P309" i="19"/>
  <c r="O309" i="19"/>
  <c r="Q424" i="19"/>
  <c r="Q735" i="19"/>
  <c r="P750" i="19"/>
  <c r="Q750" i="19"/>
  <c r="P843" i="19"/>
  <c r="Q843" i="19"/>
  <c r="O889" i="19"/>
  <c r="P956" i="19"/>
  <c r="O956" i="19"/>
  <c r="Q956" i="19"/>
  <c r="O982" i="19"/>
  <c r="Q1047" i="19"/>
  <c r="P1047" i="19"/>
  <c r="P1141" i="19"/>
  <c r="O1331" i="19"/>
  <c r="P1457" i="19"/>
  <c r="Q1457" i="19"/>
  <c r="O1476" i="19"/>
  <c r="Q1510" i="19"/>
  <c r="P1510" i="19"/>
  <c r="O1897" i="19"/>
  <c r="O1945" i="19"/>
  <c r="P2033" i="19"/>
  <c r="Q2052" i="19"/>
  <c r="Q2110" i="19"/>
  <c r="P2110" i="19"/>
  <c r="O2110" i="19"/>
  <c r="P2521" i="19"/>
  <c r="Q2521" i="19"/>
  <c r="P2584" i="19"/>
  <c r="Q2584" i="19"/>
  <c r="P987" i="19"/>
  <c r="Q1730" i="19"/>
  <c r="Q2159" i="19"/>
  <c r="Q13" i="19"/>
  <c r="Q42" i="19"/>
  <c r="Q65" i="19"/>
  <c r="P65" i="19"/>
  <c r="P73" i="19"/>
  <c r="Q73" i="19"/>
  <c r="Q140" i="19"/>
  <c r="P237" i="19"/>
  <c r="Q320" i="19"/>
  <c r="P414" i="19"/>
  <c r="Q414" i="19"/>
  <c r="P464" i="19"/>
  <c r="P470" i="19"/>
  <c r="Q695" i="19"/>
  <c r="P695" i="19"/>
  <c r="P1037" i="19"/>
  <c r="Q1037" i="19"/>
  <c r="O1167" i="19"/>
  <c r="Q1309" i="19"/>
  <c r="P1309" i="19"/>
  <c r="Q1401" i="19"/>
  <c r="P1401" i="19"/>
  <c r="O1401" i="19"/>
  <c r="Q1556" i="19"/>
  <c r="P1724" i="19"/>
  <c r="P1937" i="19"/>
  <c r="O1937" i="19"/>
  <c r="P2186" i="19"/>
  <c r="P2203" i="19"/>
  <c r="Q2203" i="19"/>
  <c r="O2291" i="19"/>
  <c r="O2350" i="19"/>
  <c r="Q2349" i="19"/>
  <c r="P2349" i="19"/>
  <c r="P2501" i="19"/>
  <c r="Q2501" i="19"/>
  <c r="P2559" i="19"/>
  <c r="Q2559" i="19"/>
  <c r="P35" i="19"/>
  <c r="O118" i="19"/>
  <c r="P183" i="19"/>
  <c r="P231" i="19"/>
  <c r="P265" i="19"/>
  <c r="P605" i="19"/>
  <c r="Q605" i="19"/>
  <c r="O662" i="19"/>
  <c r="P720" i="19"/>
  <c r="O720" i="19"/>
  <c r="O969" i="19"/>
  <c r="P1071" i="19"/>
  <c r="O1172" i="19"/>
  <c r="Q1233" i="19"/>
  <c r="O1386" i="19"/>
  <c r="Q1386" i="19"/>
  <c r="P1386" i="19"/>
  <c r="P1437" i="19"/>
  <c r="Q1587" i="19"/>
  <c r="Q1645" i="19"/>
  <c r="P1645" i="19"/>
  <c r="Q1879" i="19"/>
  <c r="P1879" i="19"/>
  <c r="P2011" i="19"/>
  <c r="P2016" i="19"/>
  <c r="Q2016" i="19"/>
  <c r="O2016" i="19"/>
  <c r="O2410" i="19"/>
  <c r="Q2495" i="19"/>
  <c r="P2495" i="19"/>
  <c r="O2495" i="19"/>
  <c r="P2624" i="19"/>
  <c r="Q2624" i="19"/>
  <c r="P43" i="19"/>
  <c r="Q43" i="19"/>
  <c r="Q80" i="19"/>
  <c r="P80" i="19"/>
  <c r="Q177" i="19"/>
  <c r="P177" i="19"/>
  <c r="Q189" i="19"/>
  <c r="P189" i="19"/>
  <c r="O260" i="19"/>
  <c r="Q260" i="19"/>
  <c r="P260" i="19"/>
  <c r="O272" i="19"/>
  <c r="P356" i="19"/>
  <c r="Q356" i="19"/>
  <c r="Q372" i="19"/>
  <c r="Q492" i="19"/>
  <c r="P492" i="19"/>
  <c r="O520" i="19"/>
  <c r="P519" i="19"/>
  <c r="P537" i="19"/>
  <c r="P566" i="19"/>
  <c r="O566" i="19"/>
  <c r="Q566" i="19"/>
  <c r="O825" i="19"/>
  <c r="Q824" i="19"/>
  <c r="P824" i="19"/>
  <c r="P905" i="19"/>
  <c r="O905" i="19"/>
  <c r="Q905" i="19"/>
  <c r="Q930" i="19"/>
  <c r="O930" i="19"/>
  <c r="P943" i="19"/>
  <c r="Q943" i="19"/>
  <c r="P1004" i="19"/>
  <c r="Q1016" i="19"/>
  <c r="Q1162" i="19"/>
  <c r="P1289" i="19"/>
  <c r="P1374" i="19"/>
  <c r="Q1374" i="19"/>
  <c r="P1630" i="19"/>
  <c r="Q1660" i="19"/>
  <c r="P1660" i="19"/>
  <c r="O1660" i="19"/>
  <c r="P1680" i="19"/>
  <c r="P1710" i="19"/>
  <c r="Q1857" i="19"/>
  <c r="P1857" i="19"/>
  <c r="Q2103" i="19"/>
  <c r="P2103" i="19"/>
  <c r="P2147" i="19"/>
  <c r="Q2147" i="19"/>
  <c r="Q2523" i="19"/>
  <c r="P2523" i="19"/>
  <c r="O19" i="19"/>
  <c r="O90" i="19"/>
  <c r="P226" i="19"/>
  <c r="P255" i="19"/>
  <c r="Q255" i="19"/>
  <c r="O486" i="19"/>
  <c r="Q859" i="19"/>
  <c r="P859" i="19"/>
  <c r="P998" i="19"/>
  <c r="P1064" i="19"/>
  <c r="Q1064" i="19"/>
  <c r="Q1189" i="19"/>
  <c r="P1189" i="19"/>
  <c r="O1189" i="19"/>
  <c r="Q1219" i="19"/>
  <c r="Q1261" i="19"/>
  <c r="Q1282" i="19"/>
  <c r="Q1667" i="19"/>
  <c r="Q1933" i="19"/>
  <c r="P1933" i="19"/>
  <c r="Q2034" i="19"/>
  <c r="P2034" i="19"/>
  <c r="Q2436" i="19"/>
  <c r="P131" i="19"/>
  <c r="Q131" i="19"/>
  <c r="O195" i="19"/>
  <c r="P194" i="19"/>
  <c r="Q290" i="19"/>
  <c r="P290" i="19"/>
  <c r="Q346" i="19"/>
  <c r="P351" i="19"/>
  <c r="P379" i="19"/>
  <c r="O379" i="19"/>
  <c r="Q379" i="19"/>
  <c r="P420" i="19"/>
  <c r="Q420" i="19"/>
  <c r="P448" i="19"/>
  <c r="Q513" i="19"/>
  <c r="O513" i="19"/>
  <c r="O602" i="19"/>
  <c r="Q602" i="19"/>
  <c r="P602" i="19"/>
  <c r="O702" i="19"/>
  <c r="Q757" i="19"/>
  <c r="O762" i="19"/>
  <c r="Q910" i="19"/>
  <c r="P910" i="19"/>
  <c r="P970" i="19"/>
  <c r="P977" i="19"/>
  <c r="O977" i="19"/>
  <c r="Q977" i="19"/>
  <c r="Q1227" i="19"/>
  <c r="P1227" i="19"/>
  <c r="Q1248" i="19"/>
  <c r="P1248" i="19"/>
  <c r="Q1348" i="19"/>
  <c r="O1438" i="19"/>
  <c r="P1971" i="19"/>
  <c r="Q1971" i="19"/>
  <c r="O1971" i="19"/>
  <c r="O2324" i="19"/>
  <c r="O2533" i="19"/>
  <c r="Q2533" i="19"/>
  <c r="Q5" i="19"/>
  <c r="P5" i="19"/>
  <c r="Q284" i="19"/>
  <c r="P284" i="19"/>
  <c r="P37" i="19"/>
  <c r="P126" i="19"/>
  <c r="Q126" i="19"/>
  <c r="P141" i="19"/>
  <c r="P146" i="19"/>
  <c r="O146" i="19"/>
  <c r="P166" i="19"/>
  <c r="Q166" i="19"/>
  <c r="O215" i="19"/>
  <c r="P272" i="19"/>
  <c r="Q272" i="19"/>
  <c r="P295" i="19"/>
  <c r="Q295" i="19"/>
  <c r="Q316" i="19"/>
  <c r="Q415" i="19"/>
  <c r="Q460" i="19"/>
  <c r="P460" i="19"/>
  <c r="Q561" i="19"/>
  <c r="P561" i="19"/>
  <c r="P818" i="19"/>
  <c r="O1102" i="19"/>
  <c r="P1200" i="19"/>
  <c r="Q1200" i="19"/>
  <c r="P1255" i="19"/>
  <c r="Q1535" i="19"/>
  <c r="O1610" i="19"/>
  <c r="P1703" i="19"/>
  <c r="Q2062" i="19"/>
  <c r="Q2196" i="19"/>
  <c r="P2196" i="19"/>
  <c r="O2196" i="19"/>
  <c r="Q2242" i="19"/>
  <c r="P2242" i="19"/>
  <c r="P2336" i="19"/>
  <c r="O2336" i="19"/>
  <c r="Q2336" i="19"/>
  <c r="P2391" i="19"/>
  <c r="P2496" i="19"/>
  <c r="Q256" i="19"/>
  <c r="P266" i="19"/>
  <c r="Q266" i="19"/>
  <c r="Q312" i="19"/>
  <c r="Q317" i="19"/>
  <c r="P361" i="19"/>
  <c r="Q366" i="19"/>
  <c r="P775" i="19"/>
  <c r="Q775" i="19"/>
  <c r="P852" i="19"/>
  <c r="O888" i="19"/>
  <c r="Q888" i="19"/>
  <c r="P888" i="19"/>
  <c r="P915" i="19"/>
  <c r="P1430" i="19"/>
  <c r="O1451" i="19"/>
  <c r="P1606" i="19"/>
  <c r="O1606" i="19"/>
  <c r="Q1606" i="19"/>
  <c r="Q1885" i="19"/>
  <c r="Q1903" i="19"/>
  <c r="P1903" i="19"/>
  <c r="Q1950" i="19"/>
  <c r="P1950" i="19"/>
  <c r="Q2173" i="19"/>
  <c r="P2173" i="19"/>
  <c r="P2508" i="19"/>
  <c r="Q2508" i="19"/>
  <c r="P2631" i="19"/>
  <c r="Q2631" i="19"/>
  <c r="P15" i="19"/>
  <c r="Q36" i="19"/>
  <c r="P36" i="19"/>
  <c r="Q72" i="19"/>
  <c r="O97" i="19"/>
  <c r="Q169" i="19"/>
  <c r="P169" i="19"/>
  <c r="O169" i="19"/>
  <c r="Q225" i="19"/>
  <c r="P293" i="19"/>
  <c r="Q293" i="19"/>
  <c r="Q412" i="19"/>
  <c r="P412" i="19"/>
  <c r="O427" i="19"/>
  <c r="P443" i="19"/>
  <c r="Q443" i="19"/>
  <c r="P453" i="19"/>
  <c r="O459" i="19"/>
  <c r="Q459" i="19"/>
  <c r="P550" i="19"/>
  <c r="Q550" i="19"/>
  <c r="Q583" i="19"/>
  <c r="O641" i="19"/>
  <c r="O880" i="19"/>
  <c r="Q1066" i="19"/>
  <c r="P1066" i="19"/>
  <c r="P1204" i="19"/>
  <c r="Q1204" i="19"/>
  <c r="O1204" i="19"/>
  <c r="O1264" i="19"/>
  <c r="Q1264" i="19"/>
  <c r="P1264" i="19"/>
  <c r="O1408" i="19"/>
  <c r="Q1408" i="19"/>
  <c r="Q1415" i="19"/>
  <c r="P1415" i="19"/>
  <c r="P1474" i="19"/>
  <c r="O1520" i="19"/>
  <c r="Q1541" i="19"/>
  <c r="P1541" i="19"/>
  <c r="O1578" i="19"/>
  <c r="Q1578" i="19"/>
  <c r="P1578" i="19"/>
  <c r="P1633" i="19"/>
  <c r="Q1668" i="19"/>
  <c r="P1717" i="19"/>
  <c r="P1990" i="19"/>
  <c r="O2007" i="19"/>
  <c r="P2362" i="19"/>
  <c r="O2521" i="19"/>
  <c r="P2650" i="19"/>
  <c r="P79" i="19"/>
  <c r="Q79" i="19"/>
  <c r="O79" i="19"/>
  <c r="P176" i="19"/>
  <c r="P629" i="19"/>
  <c r="Q629" i="19"/>
  <c r="P917" i="19"/>
  <c r="Q917" i="19"/>
  <c r="O917" i="19"/>
  <c r="O962" i="19"/>
  <c r="P962" i="19"/>
  <c r="Q962" i="19"/>
  <c r="P986" i="19"/>
  <c r="Q986" i="19"/>
  <c r="O986" i="19"/>
  <c r="Q1028" i="19"/>
  <c r="P1028" i="19"/>
  <c r="P1711" i="19"/>
  <c r="Q1711" i="19"/>
  <c r="Q2080" i="19"/>
  <c r="P2080" i="19"/>
  <c r="Q2217" i="19"/>
  <c r="P2217" i="19"/>
  <c r="P2255" i="19"/>
  <c r="O2255" i="19"/>
  <c r="P2320" i="19"/>
  <c r="O2320" i="19"/>
  <c r="P2381" i="19"/>
  <c r="P521" i="19"/>
  <c r="O521" i="19"/>
  <c r="P532" i="19"/>
  <c r="Q532" i="19"/>
  <c r="P585" i="19"/>
  <c r="Q617" i="19"/>
  <c r="Q636" i="19"/>
  <c r="P699" i="19"/>
  <c r="O712" i="19"/>
  <c r="P736" i="19"/>
  <c r="Q736" i="19"/>
  <c r="P791" i="19"/>
  <c r="Q791" i="19"/>
  <c r="Q816" i="19"/>
  <c r="P816" i="19"/>
  <c r="Q835" i="19"/>
  <c r="Q931" i="19"/>
  <c r="Q1116" i="19"/>
  <c r="Q1136" i="19"/>
  <c r="Q1294" i="19"/>
  <c r="Q1508" i="19"/>
  <c r="P1508" i="19"/>
  <c r="O1862" i="19"/>
  <c r="O1953" i="19"/>
  <c r="Q1953" i="19"/>
  <c r="P1953" i="19"/>
  <c r="Q1985" i="19"/>
  <c r="P2008" i="19"/>
  <c r="Q2008" i="19"/>
  <c r="Q2153" i="19"/>
  <c r="P2161" i="19"/>
  <c r="Q2161" i="19"/>
  <c r="P2184" i="19"/>
  <c r="Q2184" i="19"/>
  <c r="O2223" i="19"/>
  <c r="P2223" i="19"/>
  <c r="Q2223" i="19"/>
  <c r="P2364" i="19"/>
  <c r="O2364" i="19"/>
  <c r="Q2364" i="19"/>
  <c r="P2369" i="19"/>
  <c r="Q2369" i="19"/>
  <c r="P2375" i="19"/>
  <c r="Q2375" i="19"/>
  <c r="P2524" i="19"/>
  <c r="Q2524" i="19"/>
  <c r="P353" i="19"/>
  <c r="O403" i="19"/>
  <c r="Q510" i="19"/>
  <c r="O510" i="19"/>
  <c r="P510" i="19"/>
  <c r="P804" i="19"/>
  <c r="Q804" i="19"/>
  <c r="Q886" i="19"/>
  <c r="P886" i="19"/>
  <c r="O886" i="19"/>
  <c r="O912" i="19"/>
  <c r="P924" i="19"/>
  <c r="Q1161" i="19"/>
  <c r="O1161" i="19"/>
  <c r="P1161" i="19"/>
  <c r="P2234" i="19"/>
  <c r="Q2234" i="19"/>
  <c r="Q2289" i="19"/>
  <c r="P2289" i="19"/>
  <c r="Q2439" i="19"/>
  <c r="Q2510" i="19"/>
  <c r="O2540" i="19"/>
  <c r="O2547" i="19"/>
  <c r="P2612" i="19"/>
  <c r="O2612" i="19"/>
  <c r="Q2612" i="19"/>
  <c r="P3" i="19"/>
  <c r="P89" i="19"/>
  <c r="Q89" i="19"/>
  <c r="Q94" i="19"/>
  <c r="P94" i="19"/>
  <c r="Q201" i="19"/>
  <c r="P201" i="19"/>
  <c r="O232" i="19"/>
  <c r="P232" i="19"/>
  <c r="P248" i="19"/>
  <c r="P258" i="19"/>
  <c r="P280" i="19"/>
  <c r="Q280" i="19"/>
  <c r="Q380" i="19"/>
  <c r="O12" i="19"/>
  <c r="P17" i="19"/>
  <c r="P116" i="19"/>
  <c r="Q122" i="19"/>
  <c r="Q142" i="19"/>
  <c r="P243" i="19"/>
  <c r="Q243" i="19"/>
  <c r="O263" i="19"/>
  <c r="O314" i="19"/>
  <c r="Q330" i="19"/>
  <c r="Q435" i="19"/>
  <c r="O435" i="19"/>
  <c r="P435" i="19"/>
  <c r="O498" i="19"/>
  <c r="P498" i="19"/>
  <c r="Q575" i="19"/>
  <c r="P575" i="19"/>
  <c r="Q681" i="19"/>
  <c r="O722" i="19"/>
  <c r="P756" i="19"/>
  <c r="Q756" i="19"/>
  <c r="O771" i="19"/>
  <c r="Q778" i="19"/>
  <c r="Q811" i="19"/>
  <c r="P848" i="19"/>
  <c r="Q855" i="19"/>
  <c r="P855" i="19"/>
  <c r="Q860" i="19"/>
  <c r="P1023" i="19"/>
  <c r="P1157" i="19"/>
  <c r="Q1157" i="19"/>
  <c r="O1157" i="19"/>
  <c r="Q1221" i="19"/>
  <c r="P1372" i="19"/>
  <c r="P1432" i="19"/>
  <c r="Q1447" i="19"/>
  <c r="O1580" i="19"/>
  <c r="Q2212" i="19"/>
  <c r="P2516" i="19"/>
  <c r="Q2541" i="19"/>
  <c r="P2541" i="19"/>
  <c r="P2603" i="19"/>
  <c r="Q2603" i="19"/>
  <c r="Q234" i="19"/>
  <c r="P234" i="19"/>
  <c r="Q300" i="19"/>
  <c r="P384" i="19"/>
  <c r="Q384" i="19"/>
  <c r="P395" i="19"/>
  <c r="P456" i="19"/>
  <c r="Q536" i="19"/>
  <c r="O569" i="19"/>
  <c r="P657" i="19"/>
  <c r="P726" i="19"/>
  <c r="Q726" i="19"/>
  <c r="Q744" i="19"/>
  <c r="P754" i="19"/>
  <c r="Q831" i="19"/>
  <c r="O831" i="19"/>
  <c r="P1077" i="19"/>
  <c r="O1077" i="19"/>
  <c r="Q1142" i="19"/>
  <c r="P1142" i="19"/>
  <c r="Q1149" i="19"/>
  <c r="P1218" i="19"/>
  <c r="Q1231" i="19"/>
  <c r="P1243" i="19"/>
  <c r="Q1243" i="19"/>
  <c r="Q1333" i="19"/>
  <c r="O1333" i="19"/>
  <c r="P1333" i="19"/>
  <c r="Q1423" i="19"/>
  <c r="Q1607" i="19"/>
  <c r="P1931" i="19"/>
  <c r="P2014" i="19"/>
  <c r="P2120" i="19"/>
  <c r="Q2182" i="19"/>
  <c r="P2182" i="19"/>
  <c r="Q2450" i="19"/>
  <c r="P2450" i="19"/>
  <c r="Q2561" i="19"/>
  <c r="O2651" i="19"/>
  <c r="P1603" i="19"/>
  <c r="O1603" i="19"/>
  <c r="P1629" i="19"/>
  <c r="Q1655" i="19"/>
  <c r="O1690" i="19"/>
  <c r="Q1771" i="19"/>
  <c r="Q1868" i="19"/>
  <c r="P1868" i="19"/>
  <c r="O1868" i="19"/>
  <c r="P1958" i="19"/>
  <c r="O2197" i="19"/>
  <c r="P2216" i="19"/>
  <c r="P2258" i="19"/>
  <c r="O2292" i="19"/>
  <c r="Q2435" i="19"/>
  <c r="Q2466" i="19"/>
  <c r="O2555" i="19"/>
  <c r="Q78" i="19"/>
  <c r="Q87" i="19"/>
  <c r="P87" i="19"/>
  <c r="P115" i="19"/>
  <c r="Q115" i="19"/>
  <c r="O417" i="19"/>
  <c r="P426" i="19"/>
  <c r="Q480" i="19"/>
  <c r="P480" i="19"/>
  <c r="P493" i="19"/>
  <c r="P499" i="19"/>
  <c r="O499" i="19"/>
  <c r="Q891" i="19"/>
  <c r="P891" i="19"/>
  <c r="O891" i="19"/>
  <c r="P976" i="19"/>
  <c r="Q976" i="19"/>
  <c r="O976" i="19"/>
  <c r="Q999" i="19"/>
  <c r="P999" i="19"/>
  <c r="Q1072" i="19"/>
  <c r="O1072" i="19"/>
  <c r="Q1238" i="19"/>
  <c r="P1238" i="19"/>
  <c r="Q1330" i="19"/>
  <c r="P1330" i="19"/>
  <c r="Q1404" i="19"/>
  <c r="P1404" i="19"/>
  <c r="P1469" i="19"/>
  <c r="Q1512" i="19"/>
  <c r="P1512" i="19"/>
  <c r="O1643" i="19"/>
  <c r="Q1643" i="19"/>
  <c r="P1643" i="19"/>
  <c r="Q1716" i="19"/>
  <c r="P1832" i="19"/>
  <c r="Q1832" i="19"/>
  <c r="P1915" i="19"/>
  <c r="Q1915" i="19"/>
  <c r="Q2073" i="19"/>
  <c r="P2073" i="19"/>
  <c r="Q2247" i="19"/>
  <c r="P2247" i="19"/>
  <c r="Q2339" i="19"/>
  <c r="P2339" i="19"/>
  <c r="P2411" i="19"/>
  <c r="Q2411" i="19"/>
  <c r="O2411" i="19"/>
  <c r="P2474" i="19"/>
  <c r="Q2474" i="19"/>
  <c r="P2546" i="19"/>
  <c r="Q2546" i="19"/>
  <c r="O2546" i="19"/>
  <c r="P2563" i="19"/>
  <c r="Q2563" i="19"/>
  <c r="O2586" i="19"/>
  <c r="P2586" i="19"/>
  <c r="P2628" i="19"/>
  <c r="Q2628" i="19"/>
  <c r="Q433" i="19"/>
  <c r="P438" i="19"/>
  <c r="Q438" i="19"/>
  <c r="Q452" i="19"/>
  <c r="P452" i="19"/>
  <c r="Q557" i="19"/>
  <c r="P557" i="19"/>
  <c r="P563" i="19"/>
  <c r="Q563" i="19"/>
  <c r="Q586" i="19"/>
  <c r="Q639" i="19"/>
  <c r="Q644" i="19"/>
  <c r="Q667" i="19"/>
  <c r="O685" i="19"/>
  <c r="Q774" i="19"/>
  <c r="Q787" i="19"/>
  <c r="O805" i="19"/>
  <c r="O829" i="19"/>
  <c r="P828" i="19"/>
  <c r="Q828" i="19"/>
  <c r="P833" i="19"/>
  <c r="O833" i="19"/>
  <c r="P861" i="19"/>
  <c r="O861" i="19"/>
  <c r="P966" i="19"/>
  <c r="O988" i="19"/>
  <c r="P1031" i="19"/>
  <c r="Q1040" i="19"/>
  <c r="P1040" i="19"/>
  <c r="P1094" i="19"/>
  <c r="O1395" i="19"/>
  <c r="P1425" i="19"/>
  <c r="Q1605" i="19"/>
  <c r="P1605" i="19"/>
  <c r="O1605" i="19"/>
  <c r="P1750" i="19"/>
  <c r="Q1788" i="19"/>
  <c r="P1875" i="19"/>
  <c r="P1930" i="19"/>
  <c r="Q1947" i="19"/>
  <c r="P1947" i="19"/>
  <c r="P1996" i="19"/>
  <c r="Q1996" i="19"/>
  <c r="P2345" i="19"/>
  <c r="Q2345" i="19"/>
  <c r="P2492" i="19"/>
  <c r="Q2492" i="19"/>
  <c r="Q2514" i="19"/>
  <c r="O2514" i="19"/>
  <c r="P2514" i="19"/>
  <c r="Q2519" i="19"/>
  <c r="P2519" i="19"/>
  <c r="P2548" i="19"/>
  <c r="O2548" i="19"/>
  <c r="Q2548" i="19"/>
  <c r="Q8" i="19"/>
  <c r="P8" i="19"/>
  <c r="P81" i="19"/>
  <c r="P136" i="19"/>
  <c r="P154" i="19"/>
  <c r="Q154" i="19"/>
  <c r="P173" i="19"/>
  <c r="O173" i="19"/>
  <c r="P222" i="19"/>
  <c r="Q227" i="19"/>
  <c r="Q252" i="19"/>
  <c r="P261" i="19"/>
  <c r="Q283" i="19"/>
  <c r="P310" i="19"/>
  <c r="O329" i="19"/>
  <c r="Q376" i="19"/>
  <c r="P376" i="19"/>
  <c r="Q382" i="19"/>
  <c r="P484" i="19"/>
  <c r="Q484" i="19"/>
  <c r="P496" i="19"/>
  <c r="O595" i="19"/>
  <c r="Q603" i="19"/>
  <c r="P603" i="19"/>
  <c r="O603" i="19"/>
  <c r="P616" i="19"/>
  <c r="Q616" i="19"/>
  <c r="Q755" i="19"/>
  <c r="O839" i="19"/>
  <c r="Q850" i="19"/>
  <c r="P850" i="19"/>
  <c r="Q926" i="19"/>
  <c r="P944" i="19"/>
  <c r="O944" i="19"/>
  <c r="O1082" i="19"/>
  <c r="Q1088" i="19"/>
  <c r="P1088" i="19"/>
  <c r="P1101" i="19"/>
  <c r="P1112" i="19"/>
  <c r="Q1160" i="19"/>
  <c r="P1160" i="19"/>
  <c r="O1221" i="19"/>
  <c r="Q1288" i="19"/>
  <c r="P1389" i="19"/>
  <c r="Q1389" i="19"/>
  <c r="O1406" i="19"/>
  <c r="Q1406" i="19"/>
  <c r="P1406" i="19"/>
  <c r="P1412" i="19"/>
  <c r="Q1412" i="19"/>
  <c r="Q1418" i="19"/>
  <c r="P1532" i="19"/>
  <c r="Q1573" i="19"/>
  <c r="P1733" i="19"/>
  <c r="P1808" i="19"/>
  <c r="Q1808" i="19"/>
  <c r="P2024" i="19"/>
  <c r="Q2024" i="19"/>
  <c r="O2097" i="19"/>
  <c r="Q2097" i="19"/>
  <c r="P2097" i="19"/>
  <c r="P2421" i="19"/>
  <c r="P2529" i="19"/>
  <c r="Q2529" i="19"/>
  <c r="O1785" i="19"/>
  <c r="Q1785" i="19"/>
  <c r="P1785" i="19"/>
  <c r="P1816" i="19"/>
  <c r="Q1816" i="19"/>
  <c r="O1950" i="19"/>
  <c r="Q1962" i="19"/>
  <c r="P1962" i="19"/>
  <c r="Q2049" i="19"/>
  <c r="P2049" i="19"/>
  <c r="P2078" i="19"/>
  <c r="P2338" i="19"/>
  <c r="P2373" i="19"/>
  <c r="Q2373" i="19"/>
  <c r="P2459" i="19"/>
  <c r="Q2459" i="19"/>
  <c r="O2459" i="19"/>
  <c r="P2504" i="19"/>
  <c r="Q2530" i="19"/>
  <c r="P2530" i="19"/>
  <c r="Q1152" i="19"/>
  <c r="P1152" i="19"/>
  <c r="P1252" i="19"/>
  <c r="Q1252" i="19"/>
  <c r="P1328" i="19"/>
  <c r="Q1328" i="19"/>
  <c r="Q1354" i="19"/>
  <c r="O1354" i="19"/>
  <c r="P1354" i="19"/>
  <c r="O1516" i="19"/>
  <c r="Q1516" i="19"/>
  <c r="P1516" i="19"/>
  <c r="Q1528" i="19"/>
  <c r="P1534" i="19"/>
  <c r="P1596" i="19"/>
  <c r="P1649" i="19"/>
  <c r="O1796" i="19"/>
  <c r="Q1843" i="19"/>
  <c r="P1843" i="19"/>
  <c r="P2085" i="19"/>
  <c r="Q2085" i="19"/>
  <c r="Q2352" i="19"/>
  <c r="O2363" i="19"/>
  <c r="Q2363" i="19"/>
  <c r="Q2368" i="19"/>
  <c r="O2368" i="19"/>
  <c r="P2368" i="19"/>
  <c r="P2478" i="19"/>
  <c r="Q2596" i="19"/>
  <c r="P2596" i="19"/>
  <c r="P1158" i="19"/>
  <c r="Q1158" i="19"/>
  <c r="P1433" i="19"/>
  <c r="Q1433" i="19"/>
  <c r="P18" i="19"/>
  <c r="Q18" i="19"/>
  <c r="Q33" i="19"/>
  <c r="P33" i="19"/>
  <c r="O33" i="19"/>
  <c r="O46" i="19"/>
  <c r="P96" i="19"/>
  <c r="P326" i="19"/>
  <c r="Q454" i="19"/>
  <c r="P454" i="19"/>
  <c r="P520" i="19"/>
  <c r="Q520" i="19"/>
  <c r="Q554" i="19"/>
  <c r="O575" i="19"/>
  <c r="Q574" i="19"/>
  <c r="P574" i="19"/>
  <c r="P592" i="19"/>
  <c r="Q604" i="19"/>
  <c r="P604" i="19"/>
  <c r="O604" i="19"/>
  <c r="Q784" i="19"/>
  <c r="P784" i="19"/>
  <c r="P825" i="19"/>
  <c r="Q894" i="19"/>
  <c r="P894" i="19"/>
  <c r="O894" i="19"/>
  <c r="P922" i="19"/>
  <c r="Q922" i="19"/>
  <c r="Q958" i="19"/>
  <c r="P1090" i="19"/>
  <c r="Q1127" i="19"/>
  <c r="P1127" i="19"/>
  <c r="P1258" i="19"/>
  <c r="P1379" i="19"/>
  <c r="Q1391" i="19"/>
  <c r="P1414" i="19"/>
  <c r="P1490" i="19"/>
  <c r="Q1490" i="19"/>
  <c r="O1490" i="19"/>
  <c r="O1549" i="19"/>
  <c r="Q1589" i="19"/>
  <c r="P1589" i="19"/>
  <c r="Q1690" i="19"/>
  <c r="P1690" i="19"/>
  <c r="Q1701" i="19"/>
  <c r="P1701" i="19"/>
  <c r="Q1747" i="19"/>
  <c r="P1747" i="19"/>
  <c r="Q1752" i="19"/>
  <c r="P1921" i="19"/>
  <c r="Q1921" i="19"/>
  <c r="P2099" i="19"/>
  <c r="P2210" i="19"/>
  <c r="P2220" i="19"/>
  <c r="P2236" i="19"/>
  <c r="Q2312" i="19"/>
  <c r="P2312" i="19"/>
  <c r="Q2335" i="19"/>
  <c r="P2335" i="19"/>
  <c r="Q2418" i="19"/>
  <c r="Q2442" i="19"/>
  <c r="Q2511" i="19"/>
  <c r="O1114" i="19"/>
  <c r="P1263" i="19"/>
  <c r="Q1263" i="19"/>
  <c r="P1293" i="19"/>
  <c r="Q1293" i="19"/>
  <c r="P1388" i="19"/>
  <c r="P1493" i="19"/>
  <c r="O1536" i="19"/>
  <c r="P1536" i="19"/>
  <c r="Q1536" i="19"/>
  <c r="Q1549" i="19"/>
  <c r="P1549" i="19"/>
  <c r="P1594" i="19"/>
  <c r="Q1594" i="19"/>
  <c r="P1659" i="19"/>
  <c r="P1740" i="19"/>
  <c r="O1805" i="19"/>
  <c r="Q1914" i="19"/>
  <c r="P1914" i="19"/>
  <c r="Q2075" i="19"/>
  <c r="O2152" i="19"/>
  <c r="Q2306" i="19"/>
  <c r="P2306" i="19"/>
  <c r="O2400" i="19"/>
  <c r="Q2407" i="19"/>
  <c r="Q2440" i="19"/>
  <c r="P2469" i="19"/>
  <c r="O2507" i="19"/>
  <c r="Q2531" i="19"/>
  <c r="O2531" i="19"/>
  <c r="P2531" i="19"/>
  <c r="P2567" i="19"/>
  <c r="Q62" i="19"/>
  <c r="O94" i="19"/>
  <c r="Q178" i="19"/>
  <c r="P178" i="19"/>
  <c r="O210" i="19"/>
  <c r="P219" i="19"/>
  <c r="P391" i="19"/>
  <c r="O391" i="19"/>
  <c r="Q391" i="19"/>
  <c r="P457" i="19"/>
  <c r="P529" i="19"/>
  <c r="Q529" i="19"/>
  <c r="Q546" i="19"/>
  <c r="P568" i="19"/>
  <c r="P573" i="19"/>
  <c r="Q573" i="19"/>
  <c r="Q590" i="19"/>
  <c r="P631" i="19"/>
  <c r="Q631" i="19"/>
  <c r="Q714" i="19"/>
  <c r="Q719" i="19"/>
  <c r="P719" i="19"/>
  <c r="Q814" i="19"/>
  <c r="P814" i="19"/>
  <c r="Q871" i="19"/>
  <c r="Q900" i="19"/>
  <c r="P900" i="19"/>
  <c r="P952" i="19"/>
  <c r="O1000" i="19"/>
  <c r="Q1000" i="19"/>
  <c r="P1000" i="19"/>
  <c r="P1138" i="19"/>
  <c r="Q1138" i="19"/>
  <c r="P1155" i="19"/>
  <c r="Q1155" i="19"/>
  <c r="P1169" i="19"/>
  <c r="Q1169" i="19"/>
  <c r="Q1269" i="19"/>
  <c r="P1269" i="19"/>
  <c r="Q1281" i="19"/>
  <c r="Q1287" i="19"/>
  <c r="P1306" i="19"/>
  <c r="Q1306" i="19"/>
  <c r="O1306" i="19"/>
  <c r="P1332" i="19"/>
  <c r="Q1332" i="19"/>
  <c r="Q1336" i="19"/>
  <c r="P1336" i="19"/>
  <c r="O1336" i="19"/>
  <c r="P1359" i="19"/>
  <c r="O1359" i="19"/>
  <c r="Q1359" i="19"/>
  <c r="O1394" i="19"/>
  <c r="Q1394" i="19"/>
  <c r="Q1410" i="19"/>
  <c r="P1410" i="19"/>
  <c r="P1446" i="19"/>
  <c r="Q1576" i="19"/>
  <c r="P1576" i="19"/>
  <c r="P1624" i="19"/>
  <c r="Q1624" i="19"/>
  <c r="P1708" i="19"/>
  <c r="Q1708" i="19"/>
  <c r="Q1721" i="19"/>
  <c r="P1721" i="19"/>
  <c r="P1734" i="19"/>
  <c r="P1866" i="19"/>
  <c r="P1919" i="19"/>
  <c r="Q1919" i="19"/>
  <c r="P1924" i="19"/>
  <c r="Q1924" i="19"/>
  <c r="Q1938" i="19"/>
  <c r="P1984" i="19"/>
  <c r="O2119" i="19"/>
  <c r="Q2119" i="19"/>
  <c r="P2119" i="19"/>
  <c r="P2134" i="19"/>
  <c r="Q2134" i="19"/>
  <c r="P2166" i="19"/>
  <c r="P2187" i="19"/>
  <c r="Q2187" i="19"/>
  <c r="P2239" i="19"/>
  <c r="O2319" i="19"/>
  <c r="P2317" i="19"/>
  <c r="Q2317" i="19"/>
  <c r="O2377" i="19"/>
  <c r="Q2376" i="19"/>
  <c r="P2383" i="19"/>
  <c r="Q2383" i="19"/>
  <c r="P2430" i="19"/>
  <c r="O2430" i="19"/>
  <c r="Q2430" i="19"/>
  <c r="Q2464" i="19"/>
  <c r="P2464" i="19"/>
  <c r="P2488" i="19"/>
  <c r="O2488" i="19"/>
  <c r="Q2488" i="19"/>
  <c r="P2536" i="19"/>
  <c r="O70" i="19"/>
  <c r="P88" i="19"/>
  <c r="O115" i="19"/>
  <c r="Q155" i="19"/>
  <c r="P164" i="19"/>
  <c r="Q164" i="19"/>
  <c r="Q292" i="19"/>
  <c r="P292" i="19"/>
  <c r="P323" i="19"/>
  <c r="Q323" i="19"/>
  <c r="O335" i="19"/>
  <c r="P488" i="19"/>
  <c r="P494" i="19"/>
  <c r="Q505" i="19"/>
  <c r="O515" i="19"/>
  <c r="P669" i="19"/>
  <c r="Q669" i="19"/>
  <c r="Q767" i="19"/>
  <c r="Q796" i="19"/>
  <c r="P796" i="19"/>
  <c r="Q819" i="19"/>
  <c r="Q840" i="19"/>
  <c r="Q845" i="19"/>
  <c r="O892" i="19"/>
  <c r="P984" i="19"/>
  <c r="O1044" i="19"/>
  <c r="P1044" i="19"/>
  <c r="Q1080" i="19"/>
  <c r="P1080" i="19"/>
  <c r="O1080" i="19"/>
  <c r="P1205" i="19"/>
  <c r="P1211" i="19"/>
  <c r="Q1211" i="19"/>
  <c r="P1310" i="19"/>
  <c r="Q1310" i="19"/>
  <c r="P1319" i="19"/>
  <c r="Q1346" i="19"/>
  <c r="P1346" i="19"/>
  <c r="Q1440" i="19"/>
  <c r="Q1610" i="19"/>
  <c r="P1610" i="19"/>
  <c r="O1615" i="19"/>
  <c r="Q1646" i="19"/>
  <c r="P1646" i="19"/>
  <c r="O1646" i="19"/>
  <c r="O1703" i="19"/>
  <c r="Q1783" i="19"/>
  <c r="P1783" i="19"/>
  <c r="P1900" i="19"/>
  <c r="Q1900" i="19"/>
  <c r="Q1945" i="19"/>
  <c r="Q1957" i="19"/>
  <c r="Q2015" i="19"/>
  <c r="P2015" i="19"/>
  <c r="Q2082" i="19"/>
  <c r="O2082" i="19"/>
  <c r="P2089" i="19"/>
  <c r="Q2089" i="19"/>
  <c r="O2218" i="19"/>
  <c r="Q2270" i="19"/>
  <c r="P2408" i="19"/>
  <c r="O2408" i="19"/>
  <c r="P2413" i="19"/>
  <c r="Q2526" i="19"/>
  <c r="Q2622" i="19"/>
  <c r="Q1574" i="19"/>
  <c r="Q1696" i="19"/>
  <c r="P1696" i="19"/>
  <c r="Q1759" i="19"/>
  <c r="P1759" i="19"/>
  <c r="O1839" i="19"/>
  <c r="P1864" i="19"/>
  <c r="Q1864" i="19"/>
  <c r="P2026" i="19"/>
  <c r="O2042" i="19"/>
  <c r="Q2060" i="19"/>
  <c r="Q2168" i="19"/>
  <c r="Q2175" i="19"/>
  <c r="P2227" i="19"/>
  <c r="O2227" i="19"/>
  <c r="O2286" i="19"/>
  <c r="O2295" i="19"/>
  <c r="Q2295" i="19"/>
  <c r="P2295" i="19"/>
  <c r="Q2371" i="19"/>
  <c r="P2371" i="19"/>
  <c r="P2545" i="19"/>
  <c r="Q2545" i="19"/>
  <c r="Q2629" i="19"/>
  <c r="Q1279" i="19"/>
  <c r="Q1380" i="19"/>
  <c r="P1380" i="19"/>
  <c r="P1436" i="19"/>
  <c r="O1436" i="19"/>
  <c r="Q1436" i="19"/>
  <c r="P1502" i="19"/>
  <c r="Q1502" i="19"/>
  <c r="P1554" i="19"/>
  <c r="Q1554" i="19"/>
  <c r="O1568" i="19"/>
  <c r="Q1599" i="19"/>
  <c r="P1599" i="19"/>
  <c r="Q1654" i="19"/>
  <c r="P1713" i="19"/>
  <c r="Q1725" i="19"/>
  <c r="Q1769" i="19"/>
  <c r="O1808" i="19"/>
  <c r="P1851" i="19"/>
  <c r="P1954" i="19"/>
  <c r="Q1954" i="19"/>
  <c r="Q1960" i="19"/>
  <c r="O2000" i="19"/>
  <c r="P2037" i="19"/>
  <c r="Q2127" i="19"/>
  <c r="P2127" i="19"/>
  <c r="Q2137" i="19"/>
  <c r="Q2195" i="19"/>
  <c r="P2195" i="19"/>
  <c r="Q2245" i="19"/>
  <c r="P2245" i="19"/>
  <c r="Q2291" i="19"/>
  <c r="P2422" i="19"/>
  <c r="P2485" i="19"/>
  <c r="Q2485" i="19"/>
  <c r="P2493" i="19"/>
  <c r="Q2493" i="19"/>
  <c r="O2532" i="19"/>
  <c r="Q2532" i="19"/>
  <c r="P2560" i="19"/>
  <c r="P2588" i="19"/>
  <c r="Q2606" i="19"/>
  <c r="P2606" i="19"/>
  <c r="O2606" i="19"/>
  <c r="P2636" i="19"/>
  <c r="Q2636" i="19"/>
  <c r="P38" i="19"/>
  <c r="Q38" i="19"/>
  <c r="P52" i="19"/>
  <c r="O62" i="19"/>
  <c r="Q74" i="19"/>
  <c r="P74" i="19"/>
  <c r="O74" i="19"/>
  <c r="P92" i="19"/>
  <c r="P107" i="19"/>
  <c r="Q107" i="19"/>
  <c r="P132" i="19"/>
  <c r="Q132" i="19"/>
  <c r="P190" i="19"/>
  <c r="P207" i="19"/>
  <c r="P236" i="19"/>
  <c r="O236" i="19"/>
  <c r="Q236" i="19"/>
  <c r="O250" i="19"/>
  <c r="P259" i="19"/>
  <c r="Q259" i="19"/>
  <c r="Q278" i="19"/>
  <c r="P328" i="19"/>
  <c r="P422" i="19"/>
  <c r="Q422" i="19"/>
  <c r="Q446" i="19"/>
  <c r="P446" i="19"/>
  <c r="Q658" i="19"/>
  <c r="P658" i="19"/>
  <c r="Q730" i="19"/>
  <c r="Q747" i="19"/>
  <c r="O752" i="19"/>
  <c r="Q826" i="19"/>
  <c r="P826" i="19"/>
  <c r="O826" i="19"/>
  <c r="P841" i="19"/>
  <c r="O841" i="19"/>
  <c r="Q841" i="19"/>
  <c r="O862" i="19"/>
  <c r="Q862" i="19"/>
  <c r="P862" i="19"/>
  <c r="O885" i="19"/>
  <c r="Q983" i="19"/>
  <c r="P983" i="19"/>
  <c r="O983" i="19"/>
  <c r="P1070" i="19"/>
  <c r="Q1070" i="19"/>
  <c r="P1122" i="19"/>
  <c r="Q1201" i="19"/>
  <c r="P1222" i="19"/>
  <c r="Q1273" i="19"/>
  <c r="P1291" i="19"/>
  <c r="Q1291" i="19"/>
  <c r="Q1326" i="19"/>
  <c r="P1326" i="19"/>
  <c r="P1337" i="19"/>
  <c r="P1342" i="19"/>
  <c r="Q1342" i="19"/>
  <c r="O1342" i="19"/>
  <c r="Q1393" i="19"/>
  <c r="Q1420" i="19"/>
  <c r="Q1530" i="19"/>
  <c r="P1741" i="19"/>
  <c r="O1790" i="19"/>
  <c r="Q1790" i="19"/>
  <c r="P1790" i="19"/>
  <c r="Q1821" i="19"/>
  <c r="O1821" i="19"/>
  <c r="P1821" i="19"/>
  <c r="Q1979" i="19"/>
  <c r="O2035" i="19"/>
  <c r="Q2057" i="19"/>
  <c r="P2057" i="19"/>
  <c r="Q2128" i="19"/>
  <c r="P2202" i="19"/>
  <c r="Q2208" i="19"/>
  <c r="P2208" i="19"/>
  <c r="P2222" i="19"/>
  <c r="O2222" i="19"/>
  <c r="Q2222" i="19"/>
  <c r="P2273" i="19"/>
  <c r="Q2285" i="19"/>
  <c r="Q2321" i="19"/>
  <c r="P2321" i="19"/>
  <c r="Q2387" i="19"/>
  <c r="P2387" i="19"/>
  <c r="O2387" i="19"/>
  <c r="O2397" i="19"/>
  <c r="Q2480" i="19"/>
  <c r="Q2528" i="19"/>
  <c r="Q2551" i="19"/>
  <c r="P2573" i="19"/>
  <c r="Q279" i="19"/>
  <c r="Q333" i="19"/>
  <c r="P333" i="19"/>
  <c r="O333" i="19"/>
  <c r="Q362" i="19"/>
  <c r="O372" i="19"/>
  <c r="Q405" i="19"/>
  <c r="O438" i="19"/>
  <c r="P497" i="19"/>
  <c r="O553" i="19"/>
  <c r="Q572" i="19"/>
  <c r="P572" i="19"/>
  <c r="O601" i="19"/>
  <c r="Q601" i="19"/>
  <c r="P601" i="19"/>
  <c r="P632" i="19"/>
  <c r="O632" i="19"/>
  <c r="Q632" i="19"/>
  <c r="Q701" i="19"/>
  <c r="P701" i="19"/>
  <c r="Q712" i="19"/>
  <c r="P712" i="19"/>
  <c r="Q807" i="19"/>
  <c r="O818" i="19"/>
  <c r="P832" i="19"/>
  <c r="Q832" i="19"/>
  <c r="P863" i="19"/>
  <c r="Q927" i="19"/>
  <c r="P927" i="19"/>
  <c r="P963" i="19"/>
  <c r="Q963" i="19"/>
  <c r="O963" i="19"/>
  <c r="O1015" i="19"/>
  <c r="Q1054" i="19"/>
  <c r="O1054" i="19"/>
  <c r="P1054" i="19"/>
  <c r="P1058" i="19"/>
  <c r="Q1058" i="19"/>
  <c r="P1062" i="19"/>
  <c r="O1062" i="19"/>
  <c r="Q1079" i="19"/>
  <c r="O1095" i="19"/>
  <c r="P1133" i="19"/>
  <c r="Q1133" i="19"/>
  <c r="P1139" i="19"/>
  <c r="Q1139" i="19"/>
  <c r="O1152" i="19"/>
  <c r="P1151" i="19"/>
  <c r="O1343" i="19"/>
  <c r="P1377" i="19"/>
  <c r="Q1387" i="19"/>
  <c r="P1472" i="19"/>
  <c r="Q1472" i="19"/>
  <c r="Q1570" i="19"/>
  <c r="Q1658" i="19"/>
  <c r="P1658" i="19"/>
  <c r="Q1758" i="19"/>
  <c r="Q1871" i="19"/>
  <c r="P1871" i="19"/>
  <c r="P1935" i="19"/>
  <c r="O1975" i="19"/>
  <c r="Q1981" i="19"/>
  <c r="Q1999" i="19"/>
  <c r="P1999" i="19"/>
  <c r="O1999" i="19"/>
  <c r="P2019" i="19"/>
  <c r="Q2019" i="19"/>
  <c r="Q2055" i="19"/>
  <c r="P2098" i="19"/>
  <c r="P2276" i="19"/>
  <c r="O2287" i="19"/>
  <c r="Q2287" i="19"/>
  <c r="P2287" i="19"/>
  <c r="Q2308" i="19"/>
  <c r="P2308" i="19"/>
  <c r="O2308" i="19"/>
  <c r="Q2327" i="19"/>
  <c r="P2332" i="19"/>
  <c r="Q2332" i="19"/>
  <c r="P2475" i="19"/>
  <c r="Q2486" i="19"/>
  <c r="P2544" i="19"/>
  <c r="P2549" i="19"/>
  <c r="Q2549" i="19"/>
  <c r="O2549" i="19"/>
  <c r="Q2589" i="19"/>
  <c r="O2619" i="19"/>
  <c r="Q2619" i="19"/>
  <c r="P2619" i="19"/>
  <c r="P2641" i="19"/>
  <c r="Q2641" i="19"/>
  <c r="P239" i="19"/>
  <c r="P257" i="19"/>
  <c r="Q270" i="19"/>
  <c r="Q303" i="19"/>
  <c r="Q311" i="19"/>
  <c r="P311" i="19"/>
  <c r="O315" i="19"/>
  <c r="P378" i="19"/>
  <c r="P388" i="19"/>
  <c r="P468" i="19"/>
  <c r="Q473" i="19"/>
  <c r="P555" i="19"/>
  <c r="O555" i="19"/>
  <c r="Q555" i="19"/>
  <c r="Q594" i="19"/>
  <c r="Q609" i="19"/>
  <c r="P609" i="19"/>
  <c r="P649" i="19"/>
  <c r="Q649" i="19"/>
  <c r="P692" i="19"/>
  <c r="Q692" i="19"/>
  <c r="O797" i="19"/>
  <c r="P797" i="19"/>
  <c r="Q803" i="19"/>
  <c r="P803" i="19"/>
  <c r="Q961" i="19"/>
  <c r="P961" i="19"/>
  <c r="O981" i="19"/>
  <c r="Q981" i="19"/>
  <c r="P981" i="19"/>
  <c r="O1035" i="19"/>
  <c r="P1075" i="19"/>
  <c r="P1086" i="19"/>
  <c r="Q1086" i="19"/>
  <c r="O1091" i="19"/>
  <c r="Q1091" i="19"/>
  <c r="O1113" i="19"/>
  <c r="Q1130" i="19"/>
  <c r="P1130" i="19"/>
  <c r="P1214" i="19"/>
  <c r="Q1214" i="19"/>
  <c r="P1225" i="19"/>
  <c r="P1275" i="19"/>
  <c r="Q1280" i="19"/>
  <c r="P1329" i="19"/>
  <c r="O1329" i="19"/>
  <c r="Q1340" i="19"/>
  <c r="Q1362" i="19"/>
  <c r="P1362" i="19"/>
  <c r="Q1378" i="19"/>
  <c r="Q1400" i="19"/>
  <c r="P1488" i="19"/>
  <c r="Q1488" i="19"/>
  <c r="Q1496" i="19"/>
  <c r="P1496" i="19"/>
  <c r="P1531" i="19"/>
  <c r="Q1531" i="19"/>
  <c r="Q1572" i="19"/>
  <c r="O1636" i="19"/>
  <c r="Q1636" i="19"/>
  <c r="P1636" i="19"/>
  <c r="O1647" i="19"/>
  <c r="O1696" i="19"/>
  <c r="Q1784" i="19"/>
  <c r="P1784" i="19"/>
  <c r="O1784" i="19"/>
  <c r="P1819" i="19"/>
  <c r="Q1927" i="19"/>
  <c r="P1927" i="19"/>
  <c r="Q1959" i="19"/>
  <c r="Q2012" i="19"/>
  <c r="O2012" i="19"/>
  <c r="P2012" i="19"/>
  <c r="Q2076" i="19"/>
  <c r="P2160" i="19"/>
  <c r="P2243" i="19"/>
  <c r="P2249" i="19"/>
  <c r="P2309" i="19"/>
  <c r="P2323" i="19"/>
  <c r="Q2323" i="19"/>
  <c r="P2365" i="19"/>
  <c r="O2396" i="19"/>
  <c r="Q2454" i="19"/>
  <c r="P2454" i="19"/>
  <c r="P2566" i="19"/>
  <c r="O2566" i="19"/>
  <c r="Q2566" i="19"/>
  <c r="Q2572" i="19"/>
  <c r="Q2591" i="19"/>
  <c r="P2591" i="19"/>
  <c r="Q2608" i="19"/>
  <c r="P2608" i="19"/>
  <c r="P2615" i="19"/>
  <c r="Q2615" i="19"/>
  <c r="O1409" i="19"/>
  <c r="P1453" i="19"/>
  <c r="P1462" i="19"/>
  <c r="O1471" i="19"/>
  <c r="Q1497" i="19"/>
  <c r="P1497" i="19"/>
  <c r="Q1653" i="19"/>
  <c r="P1653" i="19"/>
  <c r="Q1687" i="19"/>
  <c r="P1789" i="19"/>
  <c r="Q1789" i="19"/>
  <c r="P1886" i="19"/>
  <c r="Q1896" i="19"/>
  <c r="Q1910" i="19"/>
  <c r="P1910" i="19"/>
  <c r="P2053" i="19"/>
  <c r="Q2053" i="19"/>
  <c r="P2064" i="19"/>
  <c r="P2228" i="19"/>
  <c r="Q2244" i="19"/>
  <c r="Q2340" i="19"/>
  <c r="O2340" i="19"/>
  <c r="P2382" i="19"/>
  <c r="Q2393" i="19"/>
  <c r="P2393" i="19"/>
  <c r="Q2447" i="19"/>
  <c r="Q2568" i="19"/>
  <c r="Q2581" i="19"/>
  <c r="O1883" i="19"/>
  <c r="Q1901" i="19"/>
  <c r="P1901" i="19"/>
  <c r="O1901" i="19"/>
  <c r="P1918" i="19"/>
  <c r="P1948" i="19"/>
  <c r="Q1975" i="19"/>
  <c r="P1975" i="19"/>
  <c r="Q1993" i="19"/>
  <c r="P1993" i="19"/>
  <c r="P2028" i="19"/>
  <c r="Q2028" i="19"/>
  <c r="P2071" i="19"/>
  <c r="Q2077" i="19"/>
  <c r="P2077" i="19"/>
  <c r="Q2118" i="19"/>
  <c r="O2118" i="19"/>
  <c r="P2118" i="19"/>
  <c r="Q2131" i="19"/>
  <c r="P2131" i="19"/>
  <c r="Q2164" i="19"/>
  <c r="P2188" i="19"/>
  <c r="P2372" i="19"/>
  <c r="P2424" i="19"/>
  <c r="P2499" i="19"/>
  <c r="Q2527" i="19"/>
  <c r="Q2609" i="19"/>
  <c r="Q2643" i="19"/>
  <c r="P2643" i="19"/>
  <c r="Q1583" i="19"/>
  <c r="O1608" i="19"/>
  <c r="Q1712" i="19"/>
  <c r="Q1735" i="19"/>
  <c r="Q1779" i="19"/>
  <c r="P1841" i="19"/>
  <c r="O1873" i="19"/>
  <c r="Q1873" i="19"/>
  <c r="P1878" i="19"/>
  <c r="Q1883" i="19"/>
  <c r="P1883" i="19"/>
  <c r="Q1982" i="19"/>
  <c r="P1982" i="19"/>
  <c r="Q1987" i="19"/>
  <c r="P2039" i="19"/>
  <c r="P2088" i="19"/>
  <c r="P2105" i="19"/>
  <c r="P2205" i="19"/>
  <c r="Q2205" i="19"/>
  <c r="P2267" i="19"/>
  <c r="Q2267" i="19"/>
  <c r="P2350" i="19"/>
  <c r="Q2350" i="19"/>
  <c r="P2489" i="19"/>
  <c r="Q2489" i="19"/>
  <c r="O2489" i="19"/>
  <c r="P2580" i="19"/>
  <c r="Q2580" i="19"/>
  <c r="P2585" i="19"/>
  <c r="Q2585" i="19"/>
  <c r="Q2590" i="19"/>
  <c r="P2621" i="19"/>
  <c r="P1650" i="19"/>
  <c r="Q1650" i="19"/>
  <c r="P1682" i="19"/>
  <c r="Q1682" i="19"/>
  <c r="Q1742" i="19"/>
  <c r="Q1767" i="19"/>
  <c r="P1792" i="19"/>
  <c r="Q1792" i="19"/>
  <c r="Q1797" i="19"/>
  <c r="O1843" i="19"/>
  <c r="P1842" i="19"/>
  <c r="Q1842" i="19"/>
  <c r="Q1854" i="19"/>
  <c r="Q1869" i="19"/>
  <c r="O1951" i="19"/>
  <c r="Q2036" i="19"/>
  <c r="P2036" i="19"/>
  <c r="O2101" i="19"/>
  <c r="Q2219" i="19"/>
  <c r="P2219" i="19"/>
  <c r="O2268" i="19"/>
  <c r="P2398" i="19"/>
  <c r="P2423" i="19"/>
  <c r="Q2423" i="19"/>
  <c r="P2437" i="19"/>
  <c r="Q2437" i="19"/>
  <c r="Q2483" i="19"/>
  <c r="P2483" i="19"/>
  <c r="P2487" i="19"/>
  <c r="Q2487" i="19"/>
  <c r="O2487" i="19"/>
  <c r="Q2490" i="19"/>
  <c r="O2490" i="19"/>
  <c r="P2490" i="19"/>
  <c r="P2498" i="19"/>
  <c r="O2518" i="19"/>
  <c r="P2558" i="19"/>
  <c r="Q2576" i="19"/>
  <c r="O2632" i="19"/>
  <c r="Q1563" i="19"/>
  <c r="P1635" i="19"/>
  <c r="O1635" i="19"/>
  <c r="Q1635" i="19"/>
  <c r="Q1671" i="19"/>
  <c r="P1688" i="19"/>
  <c r="P1746" i="19"/>
  <c r="P1754" i="19"/>
  <c r="Q1804" i="19"/>
  <c r="Q1865" i="19"/>
  <c r="P1865" i="19"/>
  <c r="O1865" i="19"/>
  <c r="Q1911" i="19"/>
  <c r="P1936" i="19"/>
  <c r="Q1936" i="19"/>
  <c r="P1967" i="19"/>
  <c r="P1989" i="19"/>
  <c r="Q1989" i="19"/>
  <c r="P2032" i="19"/>
  <c r="Q2032" i="19"/>
  <c r="P2051" i="19"/>
  <c r="O2051" i="19"/>
  <c r="Q2051" i="19"/>
  <c r="O2162" i="19"/>
  <c r="P2162" i="19"/>
  <c r="P2180" i="19"/>
  <c r="P2211" i="19"/>
  <c r="Q2211" i="19"/>
  <c r="O2211" i="19"/>
  <c r="Q2275" i="19"/>
  <c r="P2275" i="19"/>
  <c r="O2391" i="19"/>
  <c r="Q2390" i="19"/>
  <c r="P2394" i="19"/>
  <c r="Q2394" i="19"/>
  <c r="Q2428" i="19"/>
  <c r="Q2494" i="19"/>
  <c r="P2494" i="19"/>
  <c r="O2601" i="19"/>
  <c r="Q2639" i="19"/>
  <c r="P2639" i="19"/>
  <c r="V306" i="19"/>
  <c r="V15" i="19"/>
  <c r="V2319" i="19"/>
  <c r="V2643" i="19"/>
  <c r="V1152" i="19"/>
  <c r="V467" i="19"/>
  <c r="V166" i="19"/>
  <c r="V480" i="19"/>
  <c r="V311" i="19"/>
  <c r="V147" i="19"/>
  <c r="V190" i="19"/>
  <c r="V494" i="19"/>
  <c r="V985" i="19"/>
  <c r="V1074" i="19"/>
  <c r="V1522" i="19"/>
  <c r="V1691" i="19"/>
  <c r="V1940" i="19"/>
  <c r="V138" i="19"/>
  <c r="V918" i="19"/>
  <c r="V2505" i="19"/>
  <c r="V1419" i="19"/>
  <c r="V1442" i="19"/>
  <c r="V139" i="19"/>
  <c r="V169" i="19"/>
  <c r="V303" i="19"/>
  <c r="V308" i="19"/>
  <c r="V469" i="19"/>
  <c r="V482" i="19"/>
  <c r="V550" i="19"/>
  <c r="V920" i="19"/>
  <c r="V955" i="19"/>
  <c r="V1694" i="19"/>
  <c r="V1723" i="19"/>
  <c r="V2452" i="19"/>
  <c r="V456" i="19"/>
  <c r="V134" i="19"/>
  <c r="V719" i="19"/>
  <c r="V1077" i="19"/>
  <c r="V780" i="19"/>
  <c r="V2467" i="19"/>
  <c r="V2380" i="19"/>
  <c r="V204" i="19"/>
  <c r="V209" i="19"/>
  <c r="V431" i="19"/>
  <c r="V485" i="19"/>
  <c r="V553" i="19"/>
  <c r="V853" i="19"/>
  <c r="V1064" i="19"/>
  <c r="V1121" i="19"/>
  <c r="V1374" i="19"/>
  <c r="V30" i="19"/>
  <c r="V184" i="19"/>
  <c r="V238" i="19"/>
  <c r="V310" i="19"/>
  <c r="V1527" i="19"/>
  <c r="V245" i="19"/>
  <c r="V831" i="19"/>
  <c r="V921" i="19"/>
  <c r="V1571" i="19"/>
  <c r="V2649" i="19"/>
  <c r="V341" i="19"/>
  <c r="V406" i="19"/>
  <c r="V508" i="19"/>
  <c r="V513" i="19"/>
  <c r="V775" i="19"/>
  <c r="V832" i="19"/>
  <c r="V965" i="19"/>
  <c r="V990" i="19"/>
  <c r="V1225" i="19"/>
  <c r="V1451" i="19"/>
  <c r="V1533" i="19"/>
  <c r="V2437" i="19"/>
  <c r="V31" i="19"/>
  <c r="V257" i="19"/>
  <c r="V470" i="19"/>
  <c r="V865" i="19"/>
  <c r="V1061" i="19"/>
  <c r="V1088" i="19"/>
  <c r="V1220" i="19"/>
  <c r="V2646" i="19"/>
  <c r="V141" i="19"/>
  <c r="V299" i="19"/>
  <c r="V392" i="19"/>
  <c r="V3" i="19"/>
  <c r="V160" i="19"/>
  <c r="V176" i="19"/>
  <c r="V418" i="19"/>
  <c r="V565" i="19"/>
  <c r="V629" i="19"/>
  <c r="V705" i="19"/>
  <c r="V1259" i="19"/>
  <c r="V1664" i="19"/>
  <c r="V2001" i="19"/>
  <c r="V249" i="19"/>
  <c r="V460" i="19"/>
  <c r="V471" i="19"/>
  <c r="V484" i="19"/>
  <c r="V710" i="19"/>
  <c r="V825" i="19"/>
  <c r="V1010" i="19"/>
  <c r="V1276" i="19"/>
  <c r="V1363" i="19"/>
  <c r="V1389" i="19"/>
  <c r="V1873" i="19"/>
  <c r="V2310" i="19"/>
  <c r="V1861" i="19"/>
  <c r="V1996" i="19"/>
  <c r="V135" i="19"/>
  <c r="V436" i="19"/>
  <c r="V688" i="19"/>
  <c r="V783" i="19"/>
  <c r="V851" i="19"/>
  <c r="V969" i="19"/>
  <c r="V1004" i="19"/>
  <c r="V1091" i="19"/>
  <c r="V1201" i="19"/>
  <c r="V1410" i="19"/>
  <c r="V1495" i="19"/>
  <c r="V1647" i="19"/>
  <c r="V1729" i="19"/>
  <c r="V2239" i="19"/>
  <c r="V943" i="19"/>
  <c r="V1142" i="19"/>
  <c r="V1149" i="19"/>
  <c r="V1243" i="19"/>
  <c r="V26" i="19"/>
  <c r="V98" i="19"/>
  <c r="V110" i="19"/>
  <c r="V115" i="19"/>
  <c r="V126" i="19"/>
  <c r="V149" i="19"/>
  <c r="V202" i="19"/>
  <c r="V206" i="19"/>
  <c r="V360" i="19"/>
  <c r="V422" i="19"/>
  <c r="V517" i="19"/>
  <c r="V572" i="19"/>
  <c r="V639" i="19"/>
  <c r="V736" i="19"/>
  <c r="V978" i="19"/>
  <c r="V1094" i="19"/>
  <c r="V1281" i="19"/>
  <c r="V1538" i="19"/>
  <c r="V1856" i="19"/>
  <c r="V1960" i="19"/>
  <c r="V2449" i="19"/>
  <c r="V2565" i="19"/>
  <c r="V2580" i="19"/>
  <c r="V1741" i="19"/>
  <c r="V1863" i="19"/>
  <c r="V2305" i="19"/>
  <c r="V72" i="19"/>
  <c r="V117" i="19"/>
  <c r="V151" i="19"/>
  <c r="V174" i="19"/>
  <c r="V194" i="19"/>
  <c r="V337" i="19"/>
  <c r="V362" i="19"/>
  <c r="V405" i="19"/>
  <c r="V492" i="19"/>
  <c r="V509" i="19"/>
  <c r="V709" i="19"/>
  <c r="V794" i="19"/>
  <c r="V1103" i="19"/>
  <c r="V1199" i="19"/>
  <c r="V1264" i="19"/>
  <c r="V1277" i="19"/>
  <c r="V1397" i="19"/>
  <c r="V1402" i="19"/>
  <c r="V1499" i="19"/>
  <c r="V1802" i="19"/>
  <c r="V1942" i="19"/>
  <c r="V2323" i="19"/>
  <c r="V2590" i="19"/>
  <c r="V1331" i="19"/>
  <c r="V1733" i="19"/>
  <c r="V1744" i="19"/>
  <c r="V2003" i="19"/>
  <c r="V113" i="19"/>
  <c r="V158" i="19"/>
  <c r="V481" i="19"/>
  <c r="V636" i="19"/>
  <c r="V1090" i="19"/>
  <c r="V1877" i="19"/>
  <c r="V2626" i="19"/>
  <c r="V108" i="19"/>
  <c r="V124" i="19"/>
  <c r="V142" i="19"/>
  <c r="V173" i="19"/>
  <c r="V201" i="19"/>
  <c r="V205" i="19"/>
  <c r="V219" i="19"/>
  <c r="V253" i="19"/>
  <c r="V653" i="19"/>
  <c r="V703" i="19"/>
  <c r="V834" i="19"/>
  <c r="V850" i="19"/>
  <c r="V935" i="19"/>
  <c r="V957" i="19"/>
  <c r="V1073" i="19"/>
  <c r="V1159" i="19"/>
  <c r="V1228" i="19"/>
  <c r="V1263" i="19"/>
  <c r="V1415" i="19"/>
  <c r="V1446" i="19"/>
  <c r="V1452" i="19"/>
  <c r="V1588" i="19"/>
  <c r="V1652" i="19"/>
  <c r="V1950" i="19"/>
  <c r="V1984" i="19"/>
  <c r="V2390" i="19"/>
  <c r="V1297" i="19"/>
  <c r="V1396" i="19"/>
  <c r="V1406" i="19"/>
  <c r="V1453" i="19"/>
  <c r="V1524" i="19"/>
  <c r="V1887" i="19"/>
  <c r="V1948" i="19"/>
  <c r="V1972" i="19"/>
  <c r="V2375" i="19"/>
  <c r="V2473" i="19"/>
  <c r="V140" i="19"/>
  <c r="V156" i="19"/>
  <c r="V180" i="19"/>
  <c r="V230" i="19"/>
  <c r="V240" i="19"/>
  <c r="V254" i="19"/>
  <c r="V267" i="19"/>
  <c r="V296" i="19"/>
  <c r="V353" i="19"/>
  <c r="V378" i="19"/>
  <c r="V394" i="19"/>
  <c r="V515" i="19"/>
  <c r="V520" i="19"/>
  <c r="V558" i="19"/>
  <c r="V564" i="19"/>
  <c r="V667" i="19"/>
  <c r="V768" i="19"/>
  <c r="V803" i="19"/>
  <c r="V820" i="19"/>
  <c r="V907" i="19"/>
  <c r="V951" i="19"/>
  <c r="V972" i="19"/>
  <c r="V992" i="19"/>
  <c r="V1037" i="19"/>
  <c r="V1227" i="19"/>
  <c r="V1261" i="19"/>
  <c r="V1267" i="19"/>
  <c r="V1284" i="19"/>
  <c r="V1376" i="19"/>
  <c r="V1552" i="19"/>
  <c r="V1624" i="19"/>
  <c r="V1674" i="19"/>
  <c r="V1698" i="19"/>
  <c r="V1808" i="19"/>
  <c r="V2279" i="19"/>
  <c r="V2299" i="19"/>
  <c r="V2457" i="19"/>
  <c r="V2617" i="19"/>
  <c r="V255" i="19"/>
  <c r="V268" i="19"/>
  <c r="V305" i="19"/>
  <c r="V366" i="19"/>
  <c r="V409" i="19"/>
  <c r="V449" i="19"/>
  <c r="V453" i="19"/>
  <c r="V466" i="19"/>
  <c r="V476" i="19"/>
  <c r="V516" i="19"/>
  <c r="V541" i="19"/>
  <c r="V592" i="19"/>
  <c r="V626" i="19"/>
  <c r="V685" i="19"/>
  <c r="V695" i="19"/>
  <c r="V773" i="19"/>
  <c r="V847" i="19"/>
  <c r="V932" i="19"/>
  <c r="V948" i="19"/>
  <c r="V954" i="19"/>
  <c r="V968" i="19"/>
  <c r="V1089" i="19"/>
  <c r="V1101" i="19"/>
  <c r="V1111" i="19"/>
  <c r="V1234" i="19"/>
  <c r="V1256" i="19"/>
  <c r="V1262" i="19"/>
  <c r="V1295" i="19"/>
  <c r="V1381" i="19"/>
  <c r="V1502" i="19"/>
  <c r="V1534" i="19"/>
  <c r="V1580" i="19"/>
  <c r="V1686" i="19"/>
  <c r="V1804" i="19"/>
  <c r="V1829" i="19"/>
  <c r="V1962" i="19"/>
  <c r="V2038" i="19"/>
  <c r="V2282" i="19"/>
  <c r="V2295" i="19"/>
  <c r="V2594" i="19"/>
  <c r="V243" i="19"/>
  <c r="V252" i="19"/>
  <c r="V274" i="19"/>
  <c r="V298" i="19"/>
  <c r="V319" i="19"/>
  <c r="V334" i="19"/>
  <c r="V372" i="19"/>
  <c r="V463" i="19"/>
  <c r="V493" i="19"/>
  <c r="V659" i="19"/>
  <c r="V781" i="19"/>
  <c r="V786" i="19"/>
  <c r="V833" i="19"/>
  <c r="V934" i="19"/>
  <c r="V944" i="19"/>
  <c r="V950" i="19"/>
  <c r="V1006" i="19"/>
  <c r="V1124" i="19"/>
  <c r="V1135" i="19"/>
  <c r="V1160" i="19"/>
  <c r="V1235" i="19"/>
  <c r="V1247" i="19"/>
  <c r="V1252" i="19"/>
  <c r="V1269" i="19"/>
  <c r="V1388" i="19"/>
  <c r="V1394" i="19"/>
  <c r="V1420" i="19"/>
  <c r="V1437" i="19"/>
  <c r="V1558" i="19"/>
  <c r="V1665" i="19"/>
  <c r="V1699" i="19"/>
  <c r="V1710" i="19"/>
  <c r="V1792" i="19"/>
  <c r="V1824" i="19"/>
  <c r="V1878" i="19"/>
  <c r="V1953" i="19"/>
  <c r="V2000" i="19"/>
  <c r="V2297" i="19"/>
  <c r="V2417" i="19"/>
  <c r="V2422" i="19"/>
  <c r="V2510" i="19"/>
  <c r="V2514" i="19"/>
  <c r="V1515" i="19"/>
  <c r="V1526" i="19"/>
  <c r="V1542" i="19"/>
  <c r="V1548" i="19"/>
  <c r="V1639" i="19"/>
  <c r="V1669" i="19"/>
  <c r="V1743" i="19"/>
  <c r="V1812" i="19"/>
  <c r="V1870" i="19"/>
  <c r="V1941" i="19"/>
  <c r="V2271" i="19"/>
  <c r="V2453" i="19"/>
  <c r="V2513" i="19"/>
  <c r="V2535" i="19"/>
  <c r="V2555" i="19"/>
  <c r="V2562" i="19"/>
  <c r="V2615" i="19"/>
  <c r="V1715" i="19"/>
  <c r="V1725" i="19"/>
  <c r="V1793" i="19"/>
  <c r="V1799" i="19"/>
  <c r="V2238" i="19"/>
  <c r="V2313" i="19"/>
  <c r="V2397" i="19"/>
  <c r="V2470" i="19"/>
  <c r="V2486" i="19"/>
  <c r="V2503" i="19"/>
  <c r="V2597" i="19"/>
  <c r="V1554" i="19"/>
  <c r="V1560" i="19"/>
  <c r="V1567" i="19"/>
  <c r="V1572" i="19"/>
  <c r="V1594" i="19"/>
  <c r="V1599" i="19"/>
  <c r="V1706" i="19"/>
  <c r="V1722" i="19"/>
  <c r="V1728" i="19"/>
  <c r="V1765" i="19"/>
  <c r="V1790" i="19"/>
  <c r="V1944" i="19"/>
  <c r="V1970" i="19"/>
  <c r="V1997" i="19"/>
  <c r="V2251" i="19"/>
  <c r="V2255" i="19"/>
  <c r="V2430" i="19"/>
  <c r="V2492" i="19"/>
  <c r="V2506" i="19"/>
  <c r="V2548" i="19"/>
  <c r="V2599" i="19"/>
  <c r="V2625" i="19"/>
  <c r="V2630" i="19"/>
  <c r="V1697" i="19"/>
  <c r="V1719" i="19"/>
  <c r="V1966" i="19"/>
  <c r="V1977" i="19"/>
  <c r="V1982" i="19"/>
  <c r="V1585" i="19"/>
  <c r="V1591" i="19"/>
  <c r="V1676" i="19"/>
  <c r="V1693" i="19"/>
  <c r="V1703" i="19"/>
  <c r="V1797" i="19"/>
  <c r="V1879" i="19"/>
  <c r="V1956" i="19"/>
  <c r="V2045" i="19"/>
  <c r="V2268" i="19"/>
  <c r="V2298" i="19"/>
  <c r="V2361" i="19"/>
  <c r="V2365" i="19"/>
  <c r="V2369" i="19"/>
  <c r="V2384" i="19"/>
  <c r="V2461" i="19"/>
  <c r="V2466" i="19"/>
  <c r="V2545" i="19"/>
  <c r="V2576" i="19"/>
  <c r="Q45" i="19"/>
  <c r="O53" i="19"/>
  <c r="P153" i="19"/>
  <c r="O504" i="19"/>
  <c r="Q503" i="19"/>
  <c r="Q746" i="19"/>
  <c r="P746" i="19"/>
  <c r="Q974" i="19"/>
  <c r="P974" i="19"/>
  <c r="O974" i="19"/>
  <c r="Q987" i="19"/>
  <c r="V1454" i="19"/>
  <c r="Q2599" i="19"/>
  <c r="P2599" i="19"/>
  <c r="O219" i="19"/>
  <c r="O162" i="19"/>
  <c r="Q161" i="19"/>
  <c r="P1477" i="19"/>
  <c r="Q1477" i="19"/>
  <c r="P45" i="19"/>
  <c r="P54" i="19"/>
  <c r="Q54" i="19"/>
  <c r="P161" i="19"/>
  <c r="O503" i="19"/>
  <c r="V647" i="19"/>
  <c r="Q734" i="19"/>
  <c r="P734" i="19"/>
  <c r="Q895" i="19"/>
  <c r="O895" i="19"/>
  <c r="P895" i="19"/>
  <c r="O939" i="19"/>
  <c r="P938" i="19"/>
  <c r="Q46" i="19"/>
  <c r="P46" i="19"/>
  <c r="Q181" i="19"/>
  <c r="P181" i="19"/>
  <c r="O181" i="19"/>
  <c r="P359" i="19"/>
  <c r="O359" i="19"/>
  <c r="Q359" i="19"/>
  <c r="Q1429" i="19"/>
  <c r="O440" i="19"/>
  <c r="Q440" i="19"/>
  <c r="P440" i="19"/>
  <c r="O441" i="19"/>
  <c r="Q765" i="19"/>
  <c r="O765" i="19"/>
  <c r="V510" i="19"/>
  <c r="P783" i="19"/>
  <c r="Q783" i="19"/>
  <c r="O1699" i="19"/>
  <c r="Q749" i="19"/>
  <c r="O750" i="19"/>
  <c r="P749" i="19"/>
  <c r="O749" i="19"/>
  <c r="V1113" i="19"/>
  <c r="Q197" i="19"/>
  <c r="P288" i="19"/>
  <c r="Q1048" i="19"/>
  <c r="P1048" i="19"/>
  <c r="O1048" i="19"/>
  <c r="P39" i="19"/>
  <c r="Q162" i="19"/>
  <c r="P162" i="19"/>
  <c r="O163" i="19"/>
  <c r="Q489" i="19"/>
  <c r="P489" i="19"/>
  <c r="Q1846" i="19"/>
  <c r="P1846" i="19"/>
  <c r="O1846" i="19"/>
  <c r="P16" i="19"/>
  <c r="O16" i="19"/>
  <c r="Q39" i="19"/>
  <c r="Q336" i="19"/>
  <c r="P336" i="19"/>
  <c r="Q369" i="19"/>
  <c r="O489" i="19"/>
  <c r="P1398" i="19"/>
  <c r="Q1398" i="19"/>
  <c r="O2032" i="19"/>
  <c r="O2031" i="19"/>
  <c r="Q150" i="19"/>
  <c r="Q267" i="19"/>
  <c r="P267" i="19"/>
  <c r="O267" i="19"/>
  <c r="O571" i="19"/>
  <c r="Q570" i="19"/>
  <c r="Q623" i="19"/>
  <c r="Q655" i="19"/>
  <c r="P655" i="19"/>
  <c r="O655" i="19"/>
  <c r="Q1693" i="19"/>
  <c r="O1694" i="19"/>
  <c r="P1697" i="19"/>
  <c r="P2004" i="19"/>
  <c r="Q2004" i="19"/>
  <c r="P788" i="19"/>
  <c r="Q788" i="19"/>
  <c r="O788" i="19"/>
  <c r="P418" i="19"/>
  <c r="O418" i="19"/>
  <c r="O307" i="19"/>
  <c r="Q306" i="19"/>
  <c r="P410" i="19"/>
  <c r="V214" i="19"/>
  <c r="O1533" i="19"/>
  <c r="Q1533" i="19"/>
  <c r="P1533" i="19"/>
  <c r="V262" i="19"/>
  <c r="Q360" i="19"/>
  <c r="P360" i="19"/>
  <c r="O465" i="19"/>
  <c r="Q465" i="19"/>
  <c r="P465" i="19"/>
  <c r="O466" i="19"/>
  <c r="Q544" i="19"/>
  <c r="P544" i="19"/>
  <c r="O545" i="19"/>
  <c r="P623" i="19"/>
  <c r="Q934" i="19"/>
  <c r="P934" i="19"/>
  <c r="Q950" i="19"/>
  <c r="P950" i="19"/>
  <c r="P1693" i="19"/>
  <c r="Q1697" i="19"/>
  <c r="P318" i="19"/>
  <c r="O318" i="19"/>
  <c r="Q318" i="19"/>
  <c r="O508" i="19"/>
  <c r="Q507" i="19"/>
  <c r="P507" i="19"/>
  <c r="Q67" i="19"/>
  <c r="P67" i="19"/>
  <c r="Q1481" i="19"/>
  <c r="P1481" i="19"/>
  <c r="Q26" i="19"/>
  <c r="P26" i="19"/>
  <c r="Q246" i="19"/>
  <c r="P246" i="19"/>
  <c r="O246" i="19"/>
  <c r="Q347" i="19"/>
  <c r="O347" i="19"/>
  <c r="P347" i="19"/>
  <c r="O610" i="19"/>
  <c r="P610" i="19"/>
  <c r="Q610" i="19"/>
  <c r="Q809" i="19"/>
  <c r="P809" i="19"/>
  <c r="P940" i="19"/>
  <c r="O940" i="19"/>
  <c r="Q242" i="19"/>
  <c r="O243" i="19"/>
  <c r="P242" i="19"/>
  <c r="P83" i="19"/>
  <c r="Q524" i="19"/>
  <c r="P524" i="19"/>
  <c r="O525" i="19"/>
  <c r="V782" i="19"/>
  <c r="P2653" i="19"/>
  <c r="Q2653" i="19"/>
  <c r="O2653" i="19"/>
  <c r="O446" i="19"/>
  <c r="O445" i="19"/>
  <c r="P445" i="19"/>
  <c r="P90" i="19"/>
  <c r="Q288" i="19"/>
  <c r="O288" i="19"/>
  <c r="Q710" i="19"/>
  <c r="P710" i="19"/>
  <c r="P700" i="19"/>
  <c r="O701" i="19"/>
  <c r="Q700" i="19"/>
  <c r="P2543" i="19"/>
  <c r="O2543" i="19"/>
  <c r="O700" i="19"/>
  <c r="P1036" i="19"/>
  <c r="Q1036" i="19"/>
  <c r="O1036" i="19"/>
  <c r="Q1371" i="19"/>
  <c r="P1371" i="19"/>
  <c r="O1371" i="19"/>
  <c r="Q343" i="19"/>
  <c r="P343" i="19"/>
  <c r="V792" i="19"/>
  <c r="V1564" i="19"/>
  <c r="P1570" i="19"/>
  <c r="O130" i="19"/>
  <c r="P129" i="19"/>
  <c r="Q331" i="19"/>
  <c r="P331" i="19"/>
  <c r="V350" i="19"/>
  <c r="V421" i="19"/>
  <c r="Q643" i="19"/>
  <c r="P643" i="19"/>
  <c r="O643" i="19"/>
  <c r="P1032" i="19"/>
  <c r="O1032" i="19"/>
  <c r="Q1032" i="19"/>
  <c r="Q1092" i="19"/>
  <c r="O1092" i="19"/>
  <c r="P1092" i="19"/>
  <c r="P2635" i="19"/>
  <c r="Q21" i="19"/>
  <c r="O21" i="19"/>
  <c r="Q99" i="19"/>
  <c r="P99" i="19"/>
  <c r="O99" i="19"/>
  <c r="O129" i="19"/>
  <c r="V153" i="19"/>
  <c r="P157" i="19"/>
  <c r="P276" i="19"/>
  <c r="Q276" i="19"/>
  <c r="O331" i="19"/>
  <c r="P427" i="19"/>
  <c r="Q427" i="19"/>
  <c r="V502" i="19"/>
  <c r="V561" i="19"/>
  <c r="Q595" i="19"/>
  <c r="P595" i="19"/>
  <c r="V613" i="19"/>
  <c r="P737" i="19"/>
  <c r="O737" i="19"/>
  <c r="Q754" i="19"/>
  <c r="V804" i="19"/>
  <c r="Q928" i="19"/>
  <c r="O928" i="19"/>
  <c r="P928" i="19"/>
  <c r="Q960" i="19"/>
  <c r="O961" i="19"/>
  <c r="P960" i="19"/>
  <c r="P1019" i="19"/>
  <c r="Q1019" i="19"/>
  <c r="O1019" i="19"/>
  <c r="V1087" i="19"/>
  <c r="V1365" i="19"/>
  <c r="Q2635" i="19"/>
  <c r="Q35" i="19"/>
  <c r="Q55" i="19"/>
  <c r="O207" i="19"/>
  <c r="P419" i="19"/>
  <c r="O420" i="19"/>
  <c r="P433" i="19"/>
  <c r="P485" i="19"/>
  <c r="Q494" i="19"/>
  <c r="Q779" i="19"/>
  <c r="P779" i="19"/>
  <c r="P785" i="19"/>
  <c r="O785" i="19"/>
  <c r="Q785" i="19"/>
  <c r="Q1316" i="19"/>
  <c r="P1316" i="19"/>
  <c r="O1362" i="19"/>
  <c r="O1361" i="19"/>
  <c r="P1361" i="19"/>
  <c r="Q1361" i="19"/>
  <c r="P1418" i="19"/>
  <c r="Q1424" i="19"/>
  <c r="P1424" i="19"/>
  <c r="O1424" i="19"/>
  <c r="P1478" i="19"/>
  <c r="Q1478" i="19"/>
  <c r="Q1524" i="19"/>
  <c r="P1524" i="19"/>
  <c r="O1524" i="19"/>
  <c r="O1870" i="19"/>
  <c r="O1871" i="19"/>
  <c r="Q1928" i="19"/>
  <c r="O1928" i="19"/>
  <c r="P1928" i="19"/>
  <c r="Q2274" i="19"/>
  <c r="P2274" i="19"/>
  <c r="O2275" i="19"/>
  <c r="O2417" i="19"/>
  <c r="P2417" i="19"/>
  <c r="Q2417" i="19"/>
  <c r="O2418" i="19"/>
  <c r="Q146" i="19"/>
  <c r="P215" i="19"/>
  <c r="V224" i="19"/>
  <c r="P268" i="19"/>
  <c r="Q268" i="19"/>
  <c r="O268" i="19"/>
  <c r="Q332" i="19"/>
  <c r="P332" i="19"/>
  <c r="O332" i="19"/>
  <c r="Q541" i="19"/>
  <c r="Q547" i="19"/>
  <c r="P547" i="19"/>
  <c r="O547" i="19"/>
  <c r="O619" i="19"/>
  <c r="P618" i="19"/>
  <c r="Q618" i="19"/>
  <c r="P794" i="19"/>
  <c r="Q794" i="19"/>
  <c r="P883" i="19"/>
  <c r="Q883" i="19"/>
  <c r="O883" i="19"/>
  <c r="V1066" i="19"/>
  <c r="Q1355" i="19"/>
  <c r="P1355" i="19"/>
  <c r="O1355" i="19"/>
  <c r="P1528" i="19"/>
  <c r="Q1932" i="19"/>
  <c r="P1932" i="19"/>
  <c r="P69" i="19"/>
  <c r="Q158" i="19"/>
  <c r="P158" i="19"/>
  <c r="V313" i="19"/>
  <c r="O494" i="19"/>
  <c r="Q499" i="19"/>
  <c r="P541" i="19"/>
  <c r="Q718" i="19"/>
  <c r="P718" i="19"/>
  <c r="P730" i="19"/>
  <c r="O730" i="19"/>
  <c r="P909" i="19"/>
  <c r="O910" i="19"/>
  <c r="Q909" i="19"/>
  <c r="O1101" i="19"/>
  <c r="P1100" i="19"/>
  <c r="O1452" i="19"/>
  <c r="Q1451" i="19"/>
  <c r="P2360" i="19"/>
  <c r="Q2360" i="19"/>
  <c r="Q2412" i="19"/>
  <c r="P2412" i="19"/>
  <c r="Q2481" i="19"/>
  <c r="O2636" i="19"/>
  <c r="Q70" i="19"/>
  <c r="P70" i="19"/>
  <c r="O139" i="19"/>
  <c r="Q139" i="19"/>
  <c r="P147" i="19"/>
  <c r="O147" i="19"/>
  <c r="Q147" i="19"/>
  <c r="O152" i="19"/>
  <c r="Q151" i="19"/>
  <c r="P151" i="19"/>
  <c r="Q207" i="19"/>
  <c r="Q215" i="19"/>
  <c r="Q235" i="19"/>
  <c r="P235" i="19"/>
  <c r="O235" i="19"/>
  <c r="P303" i="19"/>
  <c r="O304" i="19"/>
  <c r="O349" i="19"/>
  <c r="P348" i="19"/>
  <c r="Q348" i="19"/>
  <c r="O415" i="19"/>
  <c r="P415" i="19"/>
  <c r="Q485" i="19"/>
  <c r="Q504" i="19"/>
  <c r="P504" i="19"/>
  <c r="O526" i="19"/>
  <c r="Q526" i="19"/>
  <c r="P526" i="19"/>
  <c r="Q592" i="19"/>
  <c r="O592" i="19"/>
  <c r="V712" i="19"/>
  <c r="V821" i="19"/>
  <c r="P831" i="19"/>
  <c r="O832" i="19"/>
  <c r="V1083" i="19"/>
  <c r="V1372" i="19"/>
  <c r="O1418" i="19"/>
  <c r="Q1446" i="19"/>
  <c r="P1451" i="19"/>
  <c r="P1849" i="19"/>
  <c r="Q1849" i="19"/>
  <c r="O1932" i="19"/>
  <c r="Q2268" i="19"/>
  <c r="O2274" i="19"/>
  <c r="P27" i="19"/>
  <c r="Q23" i="19"/>
  <c r="P23" i="19"/>
  <c r="Q230" i="19"/>
  <c r="P278" i="19"/>
  <c r="O320" i="19"/>
  <c r="P319" i="19"/>
  <c r="O319" i="19"/>
  <c r="Q319" i="19"/>
  <c r="V379" i="19"/>
  <c r="P580" i="19"/>
  <c r="Q580" i="19"/>
  <c r="V697" i="19"/>
  <c r="P822" i="19"/>
  <c r="Q822" i="19"/>
  <c r="O1063" i="19"/>
  <c r="Q1063" i="19"/>
  <c r="O1282" i="19"/>
  <c r="P1287" i="19"/>
  <c r="Q1373" i="19"/>
  <c r="P1373" i="19"/>
  <c r="O1374" i="19"/>
  <c r="O1373" i="19"/>
  <c r="V2" i="19"/>
  <c r="V10" i="19"/>
  <c r="O23" i="19"/>
  <c r="Q27" i="19"/>
  <c r="Q168" i="19"/>
  <c r="P168" i="19"/>
  <c r="P230" i="19"/>
  <c r="V375" i="19"/>
  <c r="O395" i="19"/>
  <c r="P442" i="19"/>
  <c r="P677" i="19"/>
  <c r="V718" i="19"/>
  <c r="Q739" i="19"/>
  <c r="P739" i="19"/>
  <c r="O822" i="19"/>
  <c r="Q914" i="19"/>
  <c r="P914" i="19"/>
  <c r="O914" i="19"/>
  <c r="Q996" i="19"/>
  <c r="P996" i="19"/>
  <c r="P1038" i="19"/>
  <c r="Q1038" i="19"/>
  <c r="O1038" i="19"/>
  <c r="O1039" i="19"/>
  <c r="P1063" i="19"/>
  <c r="Q1194" i="19"/>
  <c r="P1194" i="19"/>
  <c r="V1255" i="19"/>
  <c r="P1282" i="19"/>
  <c r="O1298" i="19"/>
  <c r="P1298" i="19"/>
  <c r="O1358" i="19"/>
  <c r="P2108" i="19"/>
  <c r="Q2108" i="19"/>
  <c r="Q2113" i="19"/>
  <c r="P2113" i="19"/>
  <c r="O2127" i="19"/>
  <c r="P2126" i="19"/>
  <c r="O2269" i="19"/>
  <c r="Q2269" i="19"/>
  <c r="P2269" i="19"/>
  <c r="O2361" i="19"/>
  <c r="P299" i="19"/>
  <c r="Q385" i="19"/>
  <c r="P407" i="19"/>
  <c r="Q902" i="19"/>
  <c r="O903" i="19"/>
  <c r="P902" i="19"/>
  <c r="Q1216" i="19"/>
  <c r="P1216" i="19"/>
  <c r="O1216" i="19"/>
  <c r="P1973" i="19"/>
  <c r="Q1973" i="19"/>
  <c r="O1973" i="19"/>
  <c r="Q3" i="19"/>
  <c r="O3" i="19"/>
  <c r="V23" i="19"/>
  <c r="V101" i="19"/>
  <c r="V107" i="19"/>
  <c r="V112" i="19"/>
  <c r="Q117" i="19"/>
  <c r="P117" i="19"/>
  <c r="O192" i="19"/>
  <c r="Q192" i="19"/>
  <c r="V278" i="19"/>
  <c r="Q358" i="19"/>
  <c r="Q463" i="19"/>
  <c r="O580" i="19"/>
  <c r="O589" i="19"/>
  <c r="V657" i="19"/>
  <c r="Q662" i="19"/>
  <c r="Q837" i="19"/>
  <c r="P837" i="19"/>
  <c r="Q972" i="19"/>
  <c r="V1001" i="19"/>
  <c r="V1128" i="19"/>
  <c r="P1145" i="19"/>
  <c r="Q1145" i="19"/>
  <c r="P1163" i="19"/>
  <c r="O1252" i="19"/>
  <c r="P1251" i="19"/>
  <c r="Q1251" i="19"/>
  <c r="P1278" i="19"/>
  <c r="V1409" i="19"/>
  <c r="P1813" i="19"/>
  <c r="Q1813" i="19"/>
  <c r="O1844" i="19"/>
  <c r="Q1844" i="19"/>
  <c r="Q7" i="19"/>
  <c r="Q15" i="19"/>
  <c r="P93" i="19"/>
  <c r="Q97" i="19"/>
  <c r="P184" i="19"/>
  <c r="O185" i="19"/>
  <c r="O283" i="19"/>
  <c r="P362" i="19"/>
  <c r="O574" i="19"/>
  <c r="O573" i="19"/>
  <c r="Q808" i="19"/>
  <c r="P808" i="19"/>
  <c r="Q1108" i="19"/>
  <c r="P1108" i="19"/>
  <c r="Q1245" i="19"/>
  <c r="P1245" i="19"/>
  <c r="P191" i="19"/>
  <c r="Q191" i="19"/>
  <c r="O191" i="19"/>
  <c r="P403" i="19"/>
  <c r="Q589" i="19"/>
  <c r="Q1292" i="19"/>
  <c r="O1293" i="19"/>
  <c r="P1308" i="19"/>
  <c r="Q1308" i="19"/>
  <c r="O1308" i="19"/>
  <c r="O1309" i="19"/>
  <c r="Q136" i="19"/>
  <c r="Q217" i="19"/>
  <c r="P217" i="19"/>
  <c r="O270" i="19"/>
  <c r="P274" i="19"/>
  <c r="O279" i="19"/>
  <c r="P283" i="19"/>
  <c r="O408" i="19"/>
  <c r="P408" i="19"/>
  <c r="Q408" i="19"/>
  <c r="V459" i="19"/>
  <c r="Q560" i="19"/>
  <c r="P560" i="19"/>
  <c r="O581" i="19"/>
  <c r="Q581" i="19"/>
  <c r="P581" i="19"/>
  <c r="P667" i="19"/>
  <c r="V1145" i="19"/>
  <c r="O1219" i="19"/>
  <c r="Q1218" i="19"/>
  <c r="Q1601" i="19"/>
  <c r="P1718" i="19"/>
  <c r="Q1718" i="19"/>
  <c r="P2379" i="19"/>
  <c r="Q2379" i="19"/>
  <c r="P19" i="19"/>
  <c r="P57" i="19"/>
  <c r="Q57" i="19"/>
  <c r="Q340" i="19"/>
  <c r="P340" i="19"/>
  <c r="O362" i="19"/>
  <c r="Q395" i="19"/>
  <c r="Q403" i="19"/>
  <c r="Q407" i="19"/>
  <c r="P463" i="19"/>
  <c r="Q1102" i="19"/>
  <c r="P1102" i="19"/>
  <c r="P1176" i="19"/>
  <c r="O1176" i="19"/>
  <c r="Q1176" i="19"/>
  <c r="P1234" i="19"/>
  <c r="O1235" i="19"/>
  <c r="Q1818" i="19"/>
  <c r="P1818" i="19"/>
  <c r="O1818" i="19"/>
  <c r="P2135" i="19"/>
  <c r="Q2135" i="19"/>
  <c r="O2472" i="19"/>
  <c r="Q19" i="19"/>
  <c r="V89" i="19"/>
  <c r="P270" i="19"/>
  <c r="V349" i="19"/>
  <c r="P358" i="19"/>
  <c r="Q371" i="19"/>
  <c r="O456" i="19"/>
  <c r="O457" i="19"/>
  <c r="Q456" i="19"/>
  <c r="Q478" i="19"/>
  <c r="P478" i="19"/>
  <c r="O478" i="19"/>
  <c r="V569" i="19"/>
  <c r="Q715" i="19"/>
  <c r="P715" i="19"/>
  <c r="Q1008" i="19"/>
  <c r="P1008" i="19"/>
  <c r="O1009" i="19"/>
  <c r="Q1052" i="19"/>
  <c r="P1052" i="19"/>
  <c r="O1052" i="19"/>
  <c r="V1112" i="19"/>
  <c r="Q1146" i="19"/>
  <c r="P1146" i="19"/>
  <c r="O1146" i="19"/>
  <c r="O1218" i="19"/>
  <c r="Q1757" i="19"/>
  <c r="P1770" i="19"/>
  <c r="Q1770" i="19"/>
  <c r="P1824" i="19"/>
  <c r="Q1824" i="19"/>
  <c r="V307" i="19"/>
  <c r="P382" i="19"/>
  <c r="P722" i="19"/>
  <c r="Q722" i="19"/>
  <c r="O736" i="19"/>
  <c r="P735" i="19"/>
  <c r="O735" i="19"/>
  <c r="P759" i="19"/>
  <c r="Q759" i="19"/>
  <c r="O759" i="19"/>
  <c r="P1099" i="19"/>
  <c r="V1213" i="19"/>
  <c r="Q1246" i="19"/>
  <c r="P1299" i="19"/>
  <c r="Q1299" i="19"/>
  <c r="P1678" i="19"/>
  <c r="P1730" i="19"/>
  <c r="O1877" i="19"/>
  <c r="Q1877" i="19"/>
  <c r="P1877" i="19"/>
  <c r="P2497" i="19"/>
  <c r="Q2497" i="19"/>
  <c r="Q2617" i="19"/>
  <c r="P2617" i="19"/>
  <c r="O2618" i="19"/>
  <c r="O2631" i="19"/>
  <c r="V200" i="19"/>
  <c r="P296" i="19"/>
  <c r="O297" i="19"/>
  <c r="Q368" i="19"/>
  <c r="P368" i="19"/>
  <c r="V448" i="19"/>
  <c r="P738" i="19"/>
  <c r="O738" i="19"/>
  <c r="Q738" i="19"/>
  <c r="P1051" i="19"/>
  <c r="Q1051" i="19"/>
  <c r="Q1083" i="19"/>
  <c r="P1083" i="19"/>
  <c r="Q1802" i="19"/>
  <c r="P1802" i="19"/>
  <c r="P2069" i="19"/>
  <c r="Q2069" i="19"/>
  <c r="O56" i="19"/>
  <c r="P78" i="19"/>
  <c r="O189" i="19"/>
  <c r="Q240" i="19"/>
  <c r="O296" i="19"/>
  <c r="V343" i="19"/>
  <c r="V351" i="19"/>
  <c r="V441" i="19"/>
  <c r="Q453" i="19"/>
  <c r="V464" i="19"/>
  <c r="Q468" i="19"/>
  <c r="P473" i="19"/>
  <c r="P546" i="19"/>
  <c r="V596" i="19"/>
  <c r="O607" i="19"/>
  <c r="O704" i="19"/>
  <c r="Q743" i="19"/>
  <c r="P743" i="19"/>
  <c r="V837" i="19"/>
  <c r="P872" i="19"/>
  <c r="Q872" i="19"/>
  <c r="Q924" i="19"/>
  <c r="V1067" i="19"/>
  <c r="Q1240" i="19"/>
  <c r="P1246" i="19"/>
  <c r="V1576" i="19"/>
  <c r="O1588" i="19"/>
  <c r="O1589" i="19"/>
  <c r="Q1663" i="19"/>
  <c r="P1663" i="19"/>
  <c r="O1663" i="19"/>
  <c r="Q1673" i="19"/>
  <c r="P1673" i="19"/>
  <c r="O1673" i="19"/>
  <c r="V1724" i="19"/>
  <c r="O1981" i="19"/>
  <c r="P1981" i="19"/>
  <c r="O2357" i="19"/>
  <c r="Q2357" i="19"/>
  <c r="P2357" i="19"/>
  <c r="V2398" i="19"/>
  <c r="V2403" i="19"/>
  <c r="O134" i="19"/>
  <c r="O133" i="19"/>
  <c r="V329" i="19"/>
  <c r="O572" i="19"/>
  <c r="Q585" i="19"/>
  <c r="V690" i="19"/>
  <c r="Q815" i="19"/>
  <c r="O815" i="19"/>
  <c r="P815" i="19"/>
  <c r="O816" i="19"/>
  <c r="O821" i="19"/>
  <c r="Q820" i="19"/>
  <c r="Q868" i="19"/>
  <c r="P868" i="19"/>
  <c r="O868" i="19"/>
  <c r="P1089" i="19"/>
  <c r="Q1089" i="19"/>
  <c r="O1106" i="19"/>
  <c r="Q1105" i="19"/>
  <c r="P1105" i="19"/>
  <c r="O1105" i="19"/>
  <c r="P1674" i="19"/>
  <c r="O1674" i="19"/>
  <c r="Q1837" i="19"/>
  <c r="P1837" i="19"/>
  <c r="V5" i="19"/>
  <c r="V12" i="19"/>
  <c r="Q28" i="19"/>
  <c r="P28" i="19"/>
  <c r="O28" i="19"/>
  <c r="V125" i="19"/>
  <c r="V236" i="19"/>
  <c r="V244" i="19"/>
  <c r="V316" i="19"/>
  <c r="V373" i="19"/>
  <c r="O406" i="19"/>
  <c r="P405" i="19"/>
  <c r="O405" i="19"/>
  <c r="V438" i="19"/>
  <c r="V505" i="19"/>
  <c r="V675" i="19"/>
  <c r="P774" i="19"/>
  <c r="V810" i="19"/>
  <c r="O820" i="19"/>
  <c r="P892" i="19"/>
  <c r="O893" i="19"/>
  <c r="Q892" i="19"/>
  <c r="V984" i="19"/>
  <c r="O1089" i="19"/>
  <c r="V1131" i="19"/>
  <c r="V1209" i="19"/>
  <c r="V1369" i="19"/>
  <c r="P1385" i="19"/>
  <c r="Q1385" i="19"/>
  <c r="P1420" i="19"/>
  <c r="P1535" i="19"/>
  <c r="V1561" i="19"/>
  <c r="Q1629" i="19"/>
  <c r="Q1897" i="19"/>
  <c r="P1897" i="19"/>
  <c r="O2424" i="19"/>
  <c r="Q2424" i="19"/>
  <c r="Q2638" i="19"/>
  <c r="O2639" i="19"/>
  <c r="P2638" i="19"/>
  <c r="V16" i="19"/>
  <c r="P133" i="19"/>
  <c r="P137" i="19"/>
  <c r="Q137" i="19"/>
  <c r="Q190" i="19"/>
  <c r="O190" i="19"/>
  <c r="Q202" i="19"/>
  <c r="P202" i="19"/>
  <c r="Q257" i="19"/>
  <c r="V312" i="19"/>
  <c r="V325" i="19"/>
  <c r="Q430" i="19"/>
  <c r="P430" i="19"/>
  <c r="P625" i="19"/>
  <c r="O626" i="19"/>
  <c r="Q625" i="19"/>
  <c r="V1059" i="19"/>
  <c r="Q1095" i="19"/>
  <c r="P1095" i="19"/>
  <c r="Q1179" i="19"/>
  <c r="P1179" i="19"/>
  <c r="Q1426" i="19"/>
  <c r="P1426" i="19"/>
  <c r="V1659" i="19"/>
  <c r="P1965" i="19"/>
  <c r="Q1965" i="19"/>
  <c r="Q2251" i="19"/>
  <c r="P2251" i="19"/>
  <c r="P2259" i="19"/>
  <c r="O2259" i="19"/>
  <c r="Q2259" i="19"/>
  <c r="P2325" i="19"/>
  <c r="Q2325" i="19"/>
  <c r="O2325" i="19"/>
  <c r="O13" i="19"/>
  <c r="O71" i="19"/>
  <c r="Q71" i="19"/>
  <c r="V100" i="19"/>
  <c r="V120" i="19"/>
  <c r="Q133" i="19"/>
  <c r="V168" i="19"/>
  <c r="Q198" i="19"/>
  <c r="P198" i="19"/>
  <c r="V223" i="19"/>
  <c r="P341" i="19"/>
  <c r="Q341" i="19"/>
  <c r="P365" i="19"/>
  <c r="Q365" i="19"/>
  <c r="V430" i="19"/>
  <c r="O454" i="19"/>
  <c r="Q488" i="19"/>
  <c r="O488" i="19"/>
  <c r="V501" i="19"/>
  <c r="V542" i="19"/>
  <c r="V557" i="19"/>
  <c r="Q582" i="19"/>
  <c r="P582" i="19"/>
  <c r="O582" i="19"/>
  <c r="V681" i="19"/>
  <c r="O696" i="19"/>
  <c r="P696" i="19"/>
  <c r="V774" i="19"/>
  <c r="V800" i="19"/>
  <c r="Q806" i="19"/>
  <c r="P806" i="19"/>
  <c r="P835" i="19"/>
  <c r="O835" i="19"/>
  <c r="P889" i="19"/>
  <c r="Q889" i="19"/>
  <c r="V976" i="19"/>
  <c r="Q985" i="19"/>
  <c r="P985" i="19"/>
  <c r="Q1154" i="19"/>
  <c r="O1154" i="19"/>
  <c r="O1211" i="19"/>
  <c r="P1210" i="19"/>
  <c r="O1210" i="19"/>
  <c r="Q1210" i="19"/>
  <c r="P1556" i="19"/>
  <c r="O1648" i="19"/>
  <c r="Q1648" i="19"/>
  <c r="P1648" i="19"/>
  <c r="O1680" i="19"/>
  <c r="Q1680" i="19"/>
  <c r="V1685" i="19"/>
  <c r="Q1922" i="19"/>
  <c r="P1922" i="19"/>
  <c r="O1922" i="19"/>
  <c r="Q2105" i="19"/>
  <c r="V2245" i="19"/>
  <c r="Q250" i="19"/>
  <c r="P250" i="19"/>
  <c r="Q298" i="19"/>
  <c r="O298" i="19"/>
  <c r="P313" i="19"/>
  <c r="Q313" i="19"/>
  <c r="Q326" i="19"/>
  <c r="Q458" i="19"/>
  <c r="P458" i="19"/>
  <c r="O458" i="19"/>
  <c r="Q470" i="19"/>
  <c r="P571" i="19"/>
  <c r="P706" i="19"/>
  <c r="Q706" i="19"/>
  <c r="P786" i="19"/>
  <c r="Q786" i="19"/>
  <c r="O806" i="19"/>
  <c r="P878" i="19"/>
  <c r="O878" i="19"/>
  <c r="O911" i="19"/>
  <c r="Q911" i="19"/>
  <c r="P911" i="19"/>
  <c r="P1167" i="19"/>
  <c r="Q1167" i="19"/>
  <c r="Q1285" i="19"/>
  <c r="P1285" i="19"/>
  <c r="Q1301" i="19"/>
  <c r="P1301" i="19"/>
  <c r="Q1365" i="19"/>
  <c r="P1365" i="19"/>
  <c r="Q1411" i="19"/>
  <c r="P1411" i="19"/>
  <c r="O1411" i="19"/>
  <c r="Q1421" i="19"/>
  <c r="P1421" i="19"/>
  <c r="O1421" i="19"/>
  <c r="Q1617" i="19"/>
  <c r="P1617" i="19"/>
  <c r="O1617" i="19"/>
  <c r="Q1674" i="19"/>
  <c r="Q2044" i="19"/>
  <c r="P2044" i="19"/>
  <c r="O2045" i="19"/>
  <c r="O6" i="19"/>
  <c r="P13" i="19"/>
  <c r="Q25" i="19"/>
  <c r="P25" i="19"/>
  <c r="O25" i="19"/>
  <c r="P59" i="19"/>
  <c r="V75" i="19"/>
  <c r="O107" i="19"/>
  <c r="O198" i="19"/>
  <c r="Q232" i="19"/>
  <c r="Q237" i="19"/>
  <c r="O285" i="19"/>
  <c r="V317" i="19"/>
  <c r="O341" i="19"/>
  <c r="P390" i="19"/>
  <c r="O451" i="19"/>
  <c r="V488" i="19"/>
  <c r="V519" i="19"/>
  <c r="P522" i="19"/>
  <c r="V532" i="19"/>
  <c r="V537" i="19"/>
  <c r="O544" i="19"/>
  <c r="P543" i="19"/>
  <c r="O543" i="19"/>
  <c r="Q543" i="19"/>
  <c r="Q553" i="19"/>
  <c r="Q558" i="19"/>
  <c r="Q571" i="19"/>
  <c r="V641" i="19"/>
  <c r="Q781" i="19"/>
  <c r="P781" i="19"/>
  <c r="O786" i="19"/>
  <c r="P882" i="19"/>
  <c r="P953" i="19"/>
  <c r="P1060" i="19"/>
  <c r="V1075" i="19"/>
  <c r="Q1111" i="19"/>
  <c r="P1111" i="19"/>
  <c r="O1179" i="19"/>
  <c r="P1270" i="19"/>
  <c r="O1270" i="19"/>
  <c r="O1365" i="19"/>
  <c r="V1854" i="19"/>
  <c r="O1884" i="19"/>
  <c r="P1884" i="19"/>
  <c r="O1885" i="19"/>
  <c r="V1939" i="19"/>
  <c r="V2039" i="19"/>
  <c r="Q818" i="19"/>
  <c r="O819" i="19"/>
  <c r="V859" i="19"/>
  <c r="Q918" i="19"/>
  <c r="P918" i="19"/>
  <c r="V995" i="19"/>
  <c r="V1078" i="19"/>
  <c r="V1208" i="19"/>
  <c r="P1261" i="19"/>
  <c r="O1261" i="19"/>
  <c r="V1354" i="19"/>
  <c r="O1415" i="19"/>
  <c r="Q1414" i="19"/>
  <c r="Q1562" i="19"/>
  <c r="P1562" i="19"/>
  <c r="Q1568" i="19"/>
  <c r="P1568" i="19"/>
  <c r="V1855" i="19"/>
  <c r="O2140" i="19"/>
  <c r="P2140" i="19"/>
  <c r="Q2140" i="19"/>
  <c r="V2264" i="19"/>
  <c r="V150" i="19"/>
  <c r="V161" i="19"/>
  <c r="Q183" i="19"/>
  <c r="O183" i="19"/>
  <c r="V216" i="19"/>
  <c r="V221" i="19"/>
  <c r="V260" i="19"/>
  <c r="V287" i="19"/>
  <c r="V318" i="19"/>
  <c r="V404" i="19"/>
  <c r="V472" i="19"/>
  <c r="V523" i="19"/>
  <c r="V562" i="19"/>
  <c r="V589" i="19"/>
  <c r="V652" i="19"/>
  <c r="V682" i="19"/>
  <c r="V758" i="19"/>
  <c r="V799" i="19"/>
  <c r="O852" i="19"/>
  <c r="V997" i="19"/>
  <c r="Q1002" i="19"/>
  <c r="P1002" i="19"/>
  <c r="V1060" i="19"/>
  <c r="V1282" i="19"/>
  <c r="V1304" i="19"/>
  <c r="O1579" i="19"/>
  <c r="V1998" i="19"/>
  <c r="P2013" i="19"/>
  <c r="O2013" i="19"/>
  <c r="Q2013" i="19"/>
  <c r="P2282" i="19"/>
  <c r="O2283" i="19"/>
  <c r="Q2477" i="19"/>
  <c r="P2477" i="19"/>
  <c r="V292" i="19"/>
  <c r="V300" i="19"/>
  <c r="Q394" i="19"/>
  <c r="P394" i="19"/>
  <c r="V461" i="19"/>
  <c r="Q469" i="19"/>
  <c r="P469" i="19"/>
  <c r="V491" i="19"/>
  <c r="V563" i="19"/>
  <c r="O707" i="19"/>
  <c r="O727" i="19"/>
  <c r="P853" i="19"/>
  <c r="O853" i="19"/>
  <c r="V1140" i="19"/>
  <c r="Q1341" i="19"/>
  <c r="P1341" i="19"/>
  <c r="Q1353" i="19"/>
  <c r="P1353" i="19"/>
  <c r="O1353" i="19"/>
  <c r="V1357" i="19"/>
  <c r="O1369" i="19"/>
  <c r="Q1368" i="19"/>
  <c r="P1368" i="19"/>
  <c r="O1368" i="19"/>
  <c r="Q1470" i="19"/>
  <c r="P1470" i="19"/>
  <c r="O1755" i="19"/>
  <c r="Q1755" i="19"/>
  <c r="P1755" i="19"/>
  <c r="Q1826" i="19"/>
  <c r="O1826" i="19"/>
  <c r="O2154" i="19"/>
  <c r="P2154" i="19"/>
  <c r="Q2246" i="19"/>
  <c r="O2246" i="19"/>
  <c r="V2358" i="19"/>
  <c r="P2534" i="19"/>
  <c r="Q2534" i="19"/>
  <c r="Q2582" i="19"/>
  <c r="P2582" i="19"/>
  <c r="Q2633" i="19"/>
  <c r="P2633" i="19"/>
  <c r="P409" i="19"/>
  <c r="O409" i="19"/>
  <c r="Q37" i="19"/>
  <c r="V95" i="19"/>
  <c r="P109" i="19"/>
  <c r="P122" i="19"/>
  <c r="P148" i="19"/>
  <c r="O148" i="19"/>
  <c r="P227" i="19"/>
  <c r="V242" i="19"/>
  <c r="V261" i="19"/>
  <c r="V265" i="19"/>
  <c r="V304" i="19"/>
  <c r="O381" i="19"/>
  <c r="V390" i="19"/>
  <c r="P424" i="19"/>
  <c r="V433" i="19"/>
  <c r="V451" i="19"/>
  <c r="V529" i="19"/>
  <c r="P554" i="19"/>
  <c r="V625" i="19"/>
  <c r="O639" i="19"/>
  <c r="Q724" i="19"/>
  <c r="P724" i="19"/>
  <c r="V739" i="19"/>
  <c r="P744" i="19"/>
  <c r="O744" i="19"/>
  <c r="O778" i="19"/>
  <c r="O787" i="19"/>
  <c r="P834" i="19"/>
  <c r="V838" i="19"/>
  <c r="Q848" i="19"/>
  <c r="Q853" i="19"/>
  <c r="O872" i="19"/>
  <c r="P871" i="19"/>
  <c r="O901" i="19"/>
  <c r="Q901" i="19"/>
  <c r="P901" i="19"/>
  <c r="P931" i="19"/>
  <c r="Q946" i="19"/>
  <c r="P946" i="19"/>
  <c r="O947" i="19"/>
  <c r="V1030" i="19"/>
  <c r="Q1076" i="19"/>
  <c r="P1076" i="19"/>
  <c r="O1076" i="19"/>
  <c r="O1199" i="19"/>
  <c r="V1274" i="19"/>
  <c r="O1279" i="19"/>
  <c r="V1474" i="19"/>
  <c r="V1504" i="19"/>
  <c r="Q1520" i="19"/>
  <c r="P1520" i="19"/>
  <c r="Q1565" i="19"/>
  <c r="P1565" i="19"/>
  <c r="O1655" i="19"/>
  <c r="P1805" i="19"/>
  <c r="P1826" i="19"/>
  <c r="V1832" i="19"/>
  <c r="V1837" i="19"/>
  <c r="O1958" i="19"/>
  <c r="Q1958" i="19"/>
  <c r="P1979" i="19"/>
  <c r="V1983" i="19"/>
  <c r="P2055" i="19"/>
  <c r="O2055" i="19"/>
  <c r="Q2154" i="19"/>
  <c r="P2214" i="19"/>
  <c r="Q2214" i="19"/>
  <c r="Q2241" i="19"/>
  <c r="P2241" i="19"/>
  <c r="O2242" i="19"/>
  <c r="Q2263" i="19"/>
  <c r="P2263" i="19"/>
  <c r="O145" i="19"/>
  <c r="P145" i="19"/>
  <c r="O312" i="19"/>
  <c r="Q353" i="19"/>
  <c r="Q381" i="19"/>
  <c r="O394" i="19"/>
  <c r="Q409" i="19"/>
  <c r="O413" i="19"/>
  <c r="O437" i="19"/>
  <c r="O469" i="19"/>
  <c r="O636" i="19"/>
  <c r="Q668" i="19"/>
  <c r="O668" i="19"/>
  <c r="O669" i="19"/>
  <c r="Q689" i="19"/>
  <c r="P689" i="19"/>
  <c r="P778" i="19"/>
  <c r="P787" i="19"/>
  <c r="P1279" i="19"/>
  <c r="P1383" i="19"/>
  <c r="Q1383" i="19"/>
  <c r="Q1417" i="19"/>
  <c r="P1417" i="19"/>
  <c r="O1515" i="19"/>
  <c r="Q1515" i="19"/>
  <c r="P1655" i="19"/>
  <c r="Q1727" i="19"/>
  <c r="P1727" i="19"/>
  <c r="O1728" i="19"/>
  <c r="Q1805" i="19"/>
  <c r="V1886" i="19"/>
  <c r="P1913" i="19"/>
  <c r="Q1913" i="19"/>
  <c r="O1913" i="19"/>
  <c r="V1973" i="19"/>
  <c r="V2494" i="19"/>
  <c r="O2509" i="19"/>
  <c r="Q2509" i="19"/>
  <c r="P2509" i="19"/>
  <c r="Q81" i="19"/>
  <c r="V217" i="19"/>
  <c r="Q413" i="19"/>
  <c r="P437" i="19"/>
  <c r="Q496" i="19"/>
  <c r="P505" i="19"/>
  <c r="O505" i="19"/>
  <c r="V544" i="19"/>
  <c r="P594" i="19"/>
  <c r="P635" i="19"/>
  <c r="V673" i="19"/>
  <c r="Q740" i="19"/>
  <c r="P740" i="19"/>
  <c r="O756" i="19"/>
  <c r="Q863" i="19"/>
  <c r="Q942" i="19"/>
  <c r="O942" i="19"/>
  <c r="P942" i="19"/>
  <c r="O1031" i="19"/>
  <c r="P1039" i="19"/>
  <c r="Q1039" i="19"/>
  <c r="V1095" i="19"/>
  <c r="O1121" i="19"/>
  <c r="Q1121" i="19"/>
  <c r="P1136" i="19"/>
  <c r="V1141" i="19"/>
  <c r="P1233" i="19"/>
  <c r="O1243" i="19"/>
  <c r="O1417" i="19"/>
  <c r="O1422" i="19"/>
  <c r="O1433" i="19"/>
  <c r="O1449" i="19"/>
  <c r="Q1448" i="19"/>
  <c r="P1448" i="19"/>
  <c r="O1448" i="19"/>
  <c r="P1515" i="19"/>
  <c r="Q1943" i="19"/>
  <c r="P1943" i="19"/>
  <c r="O1943" i="19"/>
  <c r="O2014" i="19"/>
  <c r="P2018" i="19"/>
  <c r="Q2018" i="19"/>
  <c r="O2019" i="19"/>
  <c r="P2292" i="19"/>
  <c r="Q2292" i="19"/>
  <c r="O2296" i="19"/>
  <c r="Q2296" i="19"/>
  <c r="P2296" i="19"/>
  <c r="Q2302" i="19"/>
  <c r="P2302" i="19"/>
  <c r="Q96" i="19"/>
  <c r="V99" i="19"/>
  <c r="V105" i="19"/>
  <c r="V109" i="19"/>
  <c r="V127" i="19"/>
  <c r="Q145" i="19"/>
  <c r="V167" i="19"/>
  <c r="V188" i="19"/>
  <c r="V191" i="19"/>
  <c r="V235" i="19"/>
  <c r="O255" i="19"/>
  <c r="Q282" i="19"/>
  <c r="V293" i="19"/>
  <c r="V297" i="19"/>
  <c r="P312" i="19"/>
  <c r="P316" i="19"/>
  <c r="Q328" i="19"/>
  <c r="P346" i="19"/>
  <c r="Q406" i="19"/>
  <c r="V420" i="19"/>
  <c r="Q437" i="19"/>
  <c r="V540" i="19"/>
  <c r="Q545" i="19"/>
  <c r="P545" i="19"/>
  <c r="Q635" i="19"/>
  <c r="P644" i="19"/>
  <c r="O644" i="19"/>
  <c r="P668" i="19"/>
  <c r="V717" i="19"/>
  <c r="O812" i="19"/>
  <c r="Q812" i="19"/>
  <c r="O827" i="19"/>
  <c r="O859" i="19"/>
  <c r="Q884" i="19"/>
  <c r="O884" i="19"/>
  <c r="P884" i="19"/>
  <c r="V1013" i="19"/>
  <c r="P1018" i="19"/>
  <c r="Q1018" i="19"/>
  <c r="O1018" i="19"/>
  <c r="V1147" i="19"/>
  <c r="P1195" i="19"/>
  <c r="Q1195" i="19"/>
  <c r="O1195" i="19"/>
  <c r="V1217" i="19"/>
  <c r="Q1254" i="19"/>
  <c r="P1254" i="19"/>
  <c r="Q1364" i="19"/>
  <c r="P1364" i="19"/>
  <c r="P1394" i="19"/>
  <c r="Q1438" i="19"/>
  <c r="P1438" i="19"/>
  <c r="Q1984" i="19"/>
  <c r="Q2179" i="19"/>
  <c r="P2179" i="19"/>
  <c r="V2359" i="19"/>
  <c r="O2492" i="19"/>
  <c r="O2491" i="19"/>
  <c r="V271" i="19"/>
  <c r="V279" i="19"/>
  <c r="V294" i="19"/>
  <c r="V514" i="19"/>
  <c r="V621" i="19"/>
  <c r="O705" i="19"/>
  <c r="O896" i="19"/>
  <c r="V923" i="19"/>
  <c r="V1005" i="19"/>
  <c r="O1046" i="19"/>
  <c r="V1069" i="19"/>
  <c r="V1107" i="19"/>
  <c r="Q1230" i="19"/>
  <c r="P1230" i="19"/>
  <c r="V1399" i="19"/>
  <c r="V1441" i="19"/>
  <c r="P1447" i="19"/>
  <c r="O1447" i="19"/>
  <c r="V1523" i="19"/>
  <c r="V1532" i="19"/>
  <c r="V1536" i="19"/>
  <c r="V1578" i="19"/>
  <c r="O1737" i="19"/>
  <c r="Q1737" i="19"/>
  <c r="P1737" i="19"/>
  <c r="Q1820" i="19"/>
  <c r="P1820" i="19"/>
  <c r="O1845" i="19"/>
  <c r="P1845" i="19"/>
  <c r="Q2139" i="19"/>
  <c r="P2139" i="19"/>
  <c r="V331" i="19"/>
  <c r="V335" i="19"/>
  <c r="V347" i="19"/>
  <c r="V361" i="19"/>
  <c r="V401" i="19"/>
  <c r="V444" i="19"/>
  <c r="V455" i="19"/>
  <c r="V486" i="19"/>
  <c r="V522" i="19"/>
  <c r="V526" i="19"/>
  <c r="V536" i="19"/>
  <c r="V640" i="19"/>
  <c r="V654" i="19"/>
  <c r="V765" i="19"/>
  <c r="O775" i="19"/>
  <c r="P811" i="19"/>
  <c r="O828" i="19"/>
  <c r="Q880" i="19"/>
  <c r="P880" i="19"/>
  <c r="V886" i="19"/>
  <c r="V933" i="19"/>
  <c r="V952" i="19"/>
  <c r="Q1050" i="19"/>
  <c r="O1050" i="19"/>
  <c r="V1260" i="19"/>
  <c r="V1275" i="19"/>
  <c r="V1385" i="19"/>
  <c r="Q1395" i="19"/>
  <c r="P1395" i="19"/>
  <c r="V1408" i="19"/>
  <c r="V1422" i="19"/>
  <c r="V1432" i="19"/>
  <c r="V1569" i="19"/>
  <c r="V1574" i="19"/>
  <c r="V1584" i="19"/>
  <c r="P1595" i="19"/>
  <c r="Q1595" i="19"/>
  <c r="O1820" i="19"/>
  <c r="V1831" i="19"/>
  <c r="V1845" i="19"/>
  <c r="Q1851" i="19"/>
  <c r="V1862" i="19"/>
  <c r="Q1907" i="19"/>
  <c r="P1907" i="19"/>
  <c r="O1907" i="19"/>
  <c r="Q2237" i="19"/>
  <c r="O2237" i="19"/>
  <c r="P2278" i="19"/>
  <c r="Q2278" i="19"/>
  <c r="Q2354" i="19"/>
  <c r="P2354" i="19"/>
  <c r="O2354" i="19"/>
  <c r="V27" i="19"/>
  <c r="V106" i="19"/>
  <c r="V123" i="19"/>
  <c r="V131" i="19"/>
  <c r="V215" i="19"/>
  <c r="V232" i="19"/>
  <c r="V258" i="19"/>
  <c r="V332" i="19"/>
  <c r="V336" i="19"/>
  <c r="V348" i="19"/>
  <c r="V387" i="19"/>
  <c r="V435" i="19"/>
  <c r="V445" i="19"/>
  <c r="V504" i="19"/>
  <c r="V533" i="19"/>
  <c r="O552" i="19"/>
  <c r="V555" i="19"/>
  <c r="V711" i="19"/>
  <c r="O767" i="19"/>
  <c r="V846" i="19"/>
  <c r="V864" i="19"/>
  <c r="V911" i="19"/>
  <c r="V915" i="19"/>
  <c r="P988" i="19"/>
  <c r="Q988" i="19"/>
  <c r="V1071" i="19"/>
  <c r="Q1104" i="19"/>
  <c r="P1104" i="19"/>
  <c r="V1127" i="19"/>
  <c r="V1177" i="19"/>
  <c r="Q1267" i="19"/>
  <c r="P1267" i="19"/>
  <c r="Q1296" i="19"/>
  <c r="P1296" i="19"/>
  <c r="O1296" i="19"/>
  <c r="O1364" i="19"/>
  <c r="V1443" i="19"/>
  <c r="Q1471" i="19"/>
  <c r="P1471" i="19"/>
  <c r="Q1485" i="19"/>
  <c r="P1485" i="19"/>
  <c r="Q1489" i="19"/>
  <c r="P1489" i="19"/>
  <c r="V1586" i="19"/>
  <c r="Q1592" i="19"/>
  <c r="P1592" i="19"/>
  <c r="P1756" i="19"/>
  <c r="Q1756" i="19"/>
  <c r="O1756" i="19"/>
  <c r="Q1794" i="19"/>
  <c r="O1794" i="19"/>
  <c r="O2159" i="19"/>
  <c r="Q2158" i="19"/>
  <c r="P2158" i="19"/>
  <c r="V2244" i="19"/>
  <c r="V2249" i="19"/>
  <c r="V2474" i="19"/>
  <c r="V2479" i="19"/>
  <c r="P2525" i="19"/>
  <c r="Q2525" i="19"/>
  <c r="O2525" i="19"/>
  <c r="O557" i="19"/>
  <c r="O950" i="19"/>
  <c r="Q984" i="19"/>
  <c r="O984" i="19"/>
  <c r="P1085" i="19"/>
  <c r="Q1085" i="19"/>
  <c r="P1203" i="19"/>
  <c r="O1203" i="19"/>
  <c r="Q1203" i="19"/>
  <c r="O1383" i="19"/>
  <c r="P1382" i="19"/>
  <c r="Q1698" i="19"/>
  <c r="P1698" i="19"/>
  <c r="O1827" i="19"/>
  <c r="Q1827" i="19"/>
  <c r="Q2280" i="19"/>
  <c r="P2280" i="19"/>
  <c r="O2280" i="19"/>
  <c r="P2448" i="19"/>
  <c r="Q2448" i="19"/>
  <c r="V74" i="19"/>
  <c r="V145" i="19"/>
  <c r="V170" i="19"/>
  <c r="V193" i="19"/>
  <c r="V225" i="19"/>
  <c r="V251" i="19"/>
  <c r="O259" i="19"/>
  <c r="V356" i="19"/>
  <c r="V395" i="19"/>
  <c r="V399" i="19"/>
  <c r="V423" i="19"/>
  <c r="V512" i="19"/>
  <c r="V524" i="19"/>
  <c r="V551" i="19"/>
  <c r="O556" i="19"/>
  <c r="Q569" i="19"/>
  <c r="P569" i="19"/>
  <c r="V611" i="19"/>
  <c r="V651" i="19"/>
  <c r="V656" i="19"/>
  <c r="V689" i="19"/>
  <c r="V716" i="19"/>
  <c r="Q777" i="19"/>
  <c r="O804" i="19"/>
  <c r="V860" i="19"/>
  <c r="Q912" i="19"/>
  <c r="P912" i="19"/>
  <c r="Q916" i="19"/>
  <c r="V930" i="19"/>
  <c r="Q944" i="19"/>
  <c r="V949" i="19"/>
  <c r="P958" i="19"/>
  <c r="O1040" i="19"/>
  <c r="V1058" i="19"/>
  <c r="V1291" i="19"/>
  <c r="V1301" i="19"/>
  <c r="Q1319" i="19"/>
  <c r="O1319" i="19"/>
  <c r="Q1350" i="19"/>
  <c r="P1350" i="19"/>
  <c r="O1350" i="19"/>
  <c r="Q1382" i="19"/>
  <c r="V1641" i="19"/>
  <c r="O1698" i="19"/>
  <c r="O1708" i="19"/>
  <c r="V1806" i="19"/>
  <c r="P1812" i="19"/>
  <c r="O1812" i="19"/>
  <c r="V2377" i="19"/>
  <c r="Q2469" i="19"/>
  <c r="P2198" i="19"/>
  <c r="O2198" i="19"/>
  <c r="Q2298" i="19"/>
  <c r="P2298" i="19"/>
  <c r="O2351" i="19"/>
  <c r="Q2351" i="19"/>
  <c r="P2351" i="19"/>
  <c r="Q2446" i="19"/>
  <c r="O2447" i="19"/>
  <c r="P2446" i="19"/>
  <c r="P2149" i="19"/>
  <c r="Q2149" i="19"/>
  <c r="Q2165" i="19"/>
  <c r="P2165" i="19"/>
  <c r="O2165" i="19"/>
  <c r="Q2198" i="19"/>
  <c r="O2204" i="19"/>
  <c r="O2205" i="19"/>
  <c r="Q2213" i="19"/>
  <c r="O2213" i="19"/>
  <c r="O2298" i="19"/>
  <c r="P2328" i="19"/>
  <c r="O2328" i="19"/>
  <c r="P2347" i="19"/>
  <c r="Q2347" i="19"/>
  <c r="V2425" i="19"/>
  <c r="Q2499" i="19"/>
  <c r="V2557" i="19"/>
  <c r="V645" i="19"/>
  <c r="V767" i="19"/>
  <c r="V914" i="19"/>
  <c r="V937" i="19"/>
  <c r="V946" i="19"/>
  <c r="V967" i="19"/>
  <c r="V1158" i="19"/>
  <c r="V1211" i="19"/>
  <c r="V1221" i="19"/>
  <c r="V1231" i="19"/>
  <c r="V1241" i="19"/>
  <c r="V1393" i="19"/>
  <c r="P1600" i="19"/>
  <c r="Q1600" i="19"/>
  <c r="O1600" i="19"/>
  <c r="V1651" i="19"/>
  <c r="O1758" i="19"/>
  <c r="O1759" i="19"/>
  <c r="O1933" i="19"/>
  <c r="P2029" i="19"/>
  <c r="O2029" i="19"/>
  <c r="Q2029" i="19"/>
  <c r="V2042" i="19"/>
  <c r="Q2231" i="19"/>
  <c r="P2231" i="19"/>
  <c r="Q2337" i="19"/>
  <c r="P2337" i="19"/>
  <c r="P2427" i="19"/>
  <c r="Q2427" i="19"/>
  <c r="V2448" i="19"/>
  <c r="Q2460" i="19"/>
  <c r="P2460" i="19"/>
  <c r="O2460" i="19"/>
  <c r="V2464" i="19"/>
  <c r="O2505" i="19"/>
  <c r="O2602" i="19"/>
  <c r="P2602" i="19"/>
  <c r="O2603" i="19"/>
  <c r="Q1525" i="19"/>
  <c r="P1525" i="19"/>
  <c r="Q1591" i="19"/>
  <c r="P1591" i="19"/>
  <c r="O1596" i="19"/>
  <c r="O2049" i="19"/>
  <c r="P2048" i="19"/>
  <c r="Q2048" i="19"/>
  <c r="Q2156" i="19"/>
  <c r="P2156" i="19"/>
  <c r="Q2366" i="19"/>
  <c r="P2366" i="19"/>
  <c r="Q2593" i="19"/>
  <c r="P2593" i="19"/>
  <c r="O2593" i="19"/>
  <c r="V534" i="19"/>
  <c r="V552" i="19"/>
  <c r="O561" i="19"/>
  <c r="O605" i="19"/>
  <c r="V623" i="19"/>
  <c r="V628" i="19"/>
  <c r="V637" i="19"/>
  <c r="V650" i="19"/>
  <c r="V664" i="19"/>
  <c r="V683" i="19"/>
  <c r="V696" i="19"/>
  <c r="V777" i="19"/>
  <c r="V785" i="19"/>
  <c r="V797" i="19"/>
  <c r="V823" i="19"/>
  <c r="V827" i="19"/>
  <c r="Q861" i="19"/>
  <c r="V988" i="19"/>
  <c r="V998" i="19"/>
  <c r="V1070" i="19"/>
  <c r="V1079" i="19"/>
  <c r="V1139" i="19"/>
  <c r="Q1188" i="19"/>
  <c r="P1188" i="19"/>
  <c r="V1266" i="19"/>
  <c r="Q1271" i="19"/>
  <c r="O1271" i="19"/>
  <c r="V1361" i="19"/>
  <c r="V1380" i="19"/>
  <c r="O1404" i="19"/>
  <c r="Q1403" i="19"/>
  <c r="O1412" i="19"/>
  <c r="O1506" i="19"/>
  <c r="O1525" i="19"/>
  <c r="V1565" i="19"/>
  <c r="O1571" i="19"/>
  <c r="P1580" i="19"/>
  <c r="O1591" i="19"/>
  <c r="V1646" i="19"/>
  <c r="P1652" i="19"/>
  <c r="Q1652" i="19"/>
  <c r="V1656" i="19"/>
  <c r="V1692" i="19"/>
  <c r="O1747" i="19"/>
  <c r="Q1746" i="19"/>
  <c r="Q1839" i="19"/>
  <c r="P1839" i="19"/>
  <c r="V1842" i="19"/>
  <c r="V1868" i="19"/>
  <c r="V1987" i="19"/>
  <c r="Q2330" i="19"/>
  <c r="P2330" i="19"/>
  <c r="O2330" i="19"/>
  <c r="V2357" i="19"/>
  <c r="Q2362" i="19"/>
  <c r="Q2441" i="19"/>
  <c r="P2441" i="19"/>
  <c r="V2460" i="19"/>
  <c r="O2470" i="19"/>
  <c r="V2480" i="19"/>
  <c r="V2485" i="19"/>
  <c r="V1219" i="19"/>
  <c r="V1251" i="19"/>
  <c r="V1270" i="19"/>
  <c r="V1293" i="19"/>
  <c r="V1356" i="19"/>
  <c r="V1424" i="19"/>
  <c r="O1430" i="19"/>
  <c r="Q1452" i="19"/>
  <c r="P1452" i="19"/>
  <c r="P1456" i="19"/>
  <c r="Q1456" i="19"/>
  <c r="V1520" i="19"/>
  <c r="V1541" i="19"/>
  <c r="Q1557" i="19"/>
  <c r="P1557" i="19"/>
  <c r="O1557" i="19"/>
  <c r="O1630" i="19"/>
  <c r="Q1630" i="19"/>
  <c r="O1685" i="19"/>
  <c r="V1791" i="19"/>
  <c r="P1862" i="19"/>
  <c r="Q1862" i="19"/>
  <c r="Q1888" i="19"/>
  <c r="P1888" i="19"/>
  <c r="V1936" i="19"/>
  <c r="P2022" i="19"/>
  <c r="Q2022" i="19"/>
  <c r="O2040" i="19"/>
  <c r="Q2266" i="19"/>
  <c r="O2267" i="19"/>
  <c r="P2266" i="19"/>
  <c r="Q2386" i="19"/>
  <c r="O2386" i="19"/>
  <c r="V2418" i="19"/>
  <c r="P2432" i="19"/>
  <c r="Q2432" i="19"/>
  <c r="O2461" i="19"/>
  <c r="Q2461" i="19"/>
  <c r="V2546" i="19"/>
  <c r="P2552" i="19"/>
  <c r="Q2552" i="19"/>
  <c r="Q2565" i="19"/>
  <c r="P2565" i="19"/>
  <c r="V2577" i="19"/>
  <c r="V2582" i="19"/>
  <c r="Q2627" i="19"/>
  <c r="P2627" i="19"/>
  <c r="V905" i="19"/>
  <c r="V1052" i="19"/>
  <c r="V1063" i="19"/>
  <c r="Q1184" i="19"/>
  <c r="P1184" i="19"/>
  <c r="O1184" i="19"/>
  <c r="Q1305" i="19"/>
  <c r="P1305" i="19"/>
  <c r="V1378" i="19"/>
  <c r="O1410" i="19"/>
  <c r="Q1430" i="19"/>
  <c r="V1438" i="19"/>
  <c r="V1516" i="19"/>
  <c r="O1565" i="19"/>
  <c r="O1627" i="19"/>
  <c r="P1976" i="19"/>
  <c r="O1976" i="19"/>
  <c r="Q2133" i="19"/>
  <c r="O2133" i="19"/>
  <c r="Q2201" i="19"/>
  <c r="P2201" i="19"/>
  <c r="Q2256" i="19"/>
  <c r="P2256" i="19"/>
  <c r="V2405" i="19"/>
  <c r="V2531" i="19"/>
  <c r="O1145" i="19"/>
  <c r="O1517" i="19"/>
  <c r="O1564" i="19"/>
  <c r="P1587" i="19"/>
  <c r="O1654" i="19"/>
  <c r="V1658" i="19"/>
  <c r="P1777" i="19"/>
  <c r="Q1777" i="19"/>
  <c r="O1777" i="19"/>
  <c r="Q1976" i="19"/>
  <c r="P2046" i="19"/>
  <c r="Q2046" i="19"/>
  <c r="P2175" i="19"/>
  <c r="P2191" i="19"/>
  <c r="Q2191" i="19"/>
  <c r="Q2406" i="19"/>
  <c r="P2406" i="19"/>
  <c r="Q2416" i="19"/>
  <c r="P2416" i="19"/>
  <c r="Q2536" i="19"/>
  <c r="Q2579" i="19"/>
  <c r="O2579" i="19"/>
  <c r="P2579" i="19"/>
  <c r="P2594" i="19"/>
  <c r="O2594" i="19"/>
  <c r="O2628" i="19"/>
  <c r="O715" i="19"/>
  <c r="V989" i="19"/>
  <c r="Q1106" i="19"/>
  <c r="O1139" i="19"/>
  <c r="Q1144" i="19"/>
  <c r="P1149" i="19"/>
  <c r="O1158" i="19"/>
  <c r="P1221" i="19"/>
  <c r="V1290" i="19"/>
  <c r="O1295" i="19"/>
  <c r="Q1375" i="19"/>
  <c r="O1375" i="19"/>
  <c r="P1409" i="19"/>
  <c r="P1435" i="19"/>
  <c r="O1457" i="19"/>
  <c r="P1517" i="19"/>
  <c r="P1564" i="19"/>
  <c r="P1573" i="19"/>
  <c r="Q1604" i="19"/>
  <c r="P1604" i="19"/>
  <c r="O1650" i="19"/>
  <c r="P1668" i="19"/>
  <c r="O1677" i="19"/>
  <c r="P1677" i="19"/>
  <c r="O1682" i="19"/>
  <c r="O1700" i="19"/>
  <c r="P1804" i="19"/>
  <c r="Q1834" i="19"/>
  <c r="O1834" i="19"/>
  <c r="P1938" i="19"/>
  <c r="O1948" i="19"/>
  <c r="O2091" i="19"/>
  <c r="P2090" i="19"/>
  <c r="P2159" i="19"/>
  <c r="O2186" i="19"/>
  <c r="O2191" i="19"/>
  <c r="Q2300" i="19"/>
  <c r="P2300" i="19"/>
  <c r="Q2329" i="19"/>
  <c r="P2329" i="19"/>
  <c r="O2382" i="19"/>
  <c r="O2433" i="19"/>
  <c r="O2438" i="19"/>
  <c r="V2608" i="19"/>
  <c r="P714" i="19"/>
  <c r="Q801" i="19"/>
  <c r="V816" i="19"/>
  <c r="V925" i="19"/>
  <c r="Q966" i="19"/>
  <c r="V982" i="19"/>
  <c r="Q1120" i="19"/>
  <c r="P1120" i="19"/>
  <c r="O1120" i="19"/>
  <c r="V1144" i="19"/>
  <c r="Q1180" i="19"/>
  <c r="P1180" i="19"/>
  <c r="O1180" i="19"/>
  <c r="O1292" i="19"/>
  <c r="Q1300" i="19"/>
  <c r="P1300" i="19"/>
  <c r="O1332" i="19"/>
  <c r="V1353" i="19"/>
  <c r="V1362" i="19"/>
  <c r="Q1409" i="19"/>
  <c r="V1421" i="19"/>
  <c r="V1508" i="19"/>
  <c r="Q1517" i="19"/>
  <c r="Q1522" i="19"/>
  <c r="P1522" i="19"/>
  <c r="O1522" i="19"/>
  <c r="O1539" i="19"/>
  <c r="V1544" i="19"/>
  <c r="V1559" i="19"/>
  <c r="Q1564" i="19"/>
  <c r="V1654" i="19"/>
  <c r="V1663" i="19"/>
  <c r="Q1677" i="19"/>
  <c r="P1687" i="19"/>
  <c r="V1700" i="19"/>
  <c r="Q1740" i="19"/>
  <c r="O1828" i="19"/>
  <c r="P1828" i="19"/>
  <c r="P1834" i="19"/>
  <c r="Q1931" i="19"/>
  <c r="O1936" i="19"/>
  <c r="O1935" i="19"/>
  <c r="Q1935" i="19"/>
  <c r="Q1948" i="19"/>
  <c r="V1957" i="19"/>
  <c r="Q1967" i="19"/>
  <c r="O1968" i="19"/>
  <c r="O2028" i="19"/>
  <c r="O2034" i="19"/>
  <c r="O2033" i="19"/>
  <c r="Q2033" i="19"/>
  <c r="P2042" i="19"/>
  <c r="Q2042" i="19"/>
  <c r="Q2090" i="19"/>
  <c r="O2117" i="19"/>
  <c r="P2117" i="19"/>
  <c r="Q2117" i="19"/>
  <c r="O2125" i="19"/>
  <c r="Q2125" i="19"/>
  <c r="Q2170" i="19"/>
  <c r="P2170" i="19"/>
  <c r="Q2186" i="19"/>
  <c r="P2207" i="19"/>
  <c r="O2208" i="19"/>
  <c r="Q2207" i="19"/>
  <c r="P2253" i="19"/>
  <c r="Q2253" i="19"/>
  <c r="O2348" i="19"/>
  <c r="Q2348" i="19"/>
  <c r="P2348" i="19"/>
  <c r="Q2382" i="19"/>
  <c r="O2416" i="19"/>
  <c r="V2502" i="19"/>
  <c r="O2512" i="19"/>
  <c r="V2584" i="19"/>
  <c r="Q2594" i="19"/>
  <c r="V2241" i="19"/>
  <c r="Q2471" i="19"/>
  <c r="P2471" i="19"/>
  <c r="Q2646" i="19"/>
  <c r="P2646" i="19"/>
  <c r="O1634" i="19"/>
  <c r="O1637" i="19"/>
  <c r="V1823" i="19"/>
  <c r="V1883" i="19"/>
  <c r="O1962" i="19"/>
  <c r="Q1990" i="19"/>
  <c r="O1990" i="19"/>
  <c r="O2128" i="19"/>
  <c r="P2128" i="19"/>
  <c r="V2246" i="19"/>
  <c r="V2320" i="19"/>
  <c r="V2379" i="19"/>
  <c r="V2420" i="19"/>
  <c r="V2429" i="19"/>
  <c r="O2471" i="19"/>
  <c r="V2518" i="19"/>
  <c r="P2539" i="19"/>
  <c r="Q2574" i="19"/>
  <c r="P2574" i="19"/>
  <c r="V2627" i="19"/>
  <c r="O1233" i="19"/>
  <c r="V1418" i="19"/>
  <c r="O1880" i="19"/>
  <c r="P1880" i="19"/>
  <c r="P1906" i="19"/>
  <c r="Q1906" i="19"/>
  <c r="P1963" i="19"/>
  <c r="O1963" i="19"/>
  <c r="O2121" i="19"/>
  <c r="P2272" i="19"/>
  <c r="Q2272" i="19"/>
  <c r="V2303" i="19"/>
  <c r="P2340" i="19"/>
  <c r="V2394" i="19"/>
  <c r="P2404" i="19"/>
  <c r="Q2404" i="19"/>
  <c r="V2421" i="19"/>
  <c r="P2569" i="19"/>
  <c r="Q2569" i="19"/>
  <c r="O1116" i="19"/>
  <c r="O1130" i="19"/>
  <c r="P1232" i="19"/>
  <c r="O1258" i="19"/>
  <c r="O1280" i="19"/>
  <c r="P1288" i="19"/>
  <c r="P1400" i="19"/>
  <c r="O1423" i="19"/>
  <c r="V1431" i="19"/>
  <c r="V1509" i="19"/>
  <c r="V1525" i="19"/>
  <c r="V1537" i="19"/>
  <c r="O1597" i="19"/>
  <c r="Q1597" i="19"/>
  <c r="O1797" i="19"/>
  <c r="Q1859" i="19"/>
  <c r="Q1876" i="19"/>
  <c r="P1876" i="19"/>
  <c r="Q1880" i="19"/>
  <c r="O1954" i="19"/>
  <c r="Q1963" i="19"/>
  <c r="Q2071" i="19"/>
  <c r="P2087" i="19"/>
  <c r="O2087" i="19"/>
  <c r="Q2087" i="19"/>
  <c r="O2109" i="19"/>
  <c r="P2153" i="19"/>
  <c r="P2168" i="19"/>
  <c r="Q2189" i="19"/>
  <c r="P2189" i="19"/>
  <c r="Q2243" i="19"/>
  <c r="Q2257" i="19"/>
  <c r="P2257" i="19"/>
  <c r="O2272" i="19"/>
  <c r="Q2395" i="19"/>
  <c r="O2395" i="19"/>
  <c r="P2520" i="19"/>
  <c r="P1116" i="19"/>
  <c r="P1129" i="19"/>
  <c r="O1133" i="19"/>
  <c r="O1155" i="19"/>
  <c r="Q1232" i="19"/>
  <c r="P1280" i="19"/>
  <c r="O1320" i="19"/>
  <c r="P1392" i="19"/>
  <c r="P1423" i="19"/>
  <c r="O1584" i="19"/>
  <c r="O1631" i="19"/>
  <c r="O1693" i="19"/>
  <c r="Q1692" i="19"/>
  <c r="O1692" i="19"/>
  <c r="P1742" i="19"/>
  <c r="O1760" i="19"/>
  <c r="P1773" i="19"/>
  <c r="O1774" i="19"/>
  <c r="P1797" i="19"/>
  <c r="O1947" i="19"/>
  <c r="P1946" i="19"/>
  <c r="Q2109" i="19"/>
  <c r="O2189" i="19"/>
  <c r="O2352" i="19"/>
  <c r="O2372" i="19"/>
  <c r="Q2381" i="19"/>
  <c r="V2386" i="19"/>
  <c r="P2410" i="19"/>
  <c r="O2422" i="19"/>
  <c r="P2439" i="19"/>
  <c r="P2527" i="19"/>
  <c r="P2576" i="19"/>
  <c r="V2609" i="19"/>
  <c r="Q1129" i="19"/>
  <c r="V1180" i="19"/>
  <c r="P1219" i="19"/>
  <c r="V1236" i="19"/>
  <c r="V1258" i="19"/>
  <c r="V1288" i="19"/>
  <c r="V1411" i="19"/>
  <c r="O1510" i="19"/>
  <c r="V1514" i="19"/>
  <c r="V1518" i="19"/>
  <c r="P1530" i="19"/>
  <c r="Q1584" i="19"/>
  <c r="V1649" i="19"/>
  <c r="P1692" i="19"/>
  <c r="P1854" i="19"/>
  <c r="O1854" i="19"/>
  <c r="O1914" i="19"/>
  <c r="Q1946" i="19"/>
  <c r="P1959" i="19"/>
  <c r="O1959" i="19"/>
  <c r="Q2011" i="19"/>
  <c r="O2060" i="19"/>
  <c r="P2060" i="19"/>
  <c r="Q2121" i="19"/>
  <c r="P2225" i="19"/>
  <c r="O2225" i="19"/>
  <c r="Q2225" i="19"/>
  <c r="V2267" i="19"/>
  <c r="Q2309" i="19"/>
  <c r="P2352" i="19"/>
  <c r="Q2410" i="19"/>
  <c r="V2414" i="19"/>
  <c r="Q2422" i="19"/>
  <c r="V1705" i="19"/>
  <c r="V1836" i="19"/>
  <c r="V1840" i="19"/>
  <c r="V1867" i="19"/>
  <c r="V1947" i="19"/>
  <c r="V1951" i="19"/>
  <c r="P1987" i="19"/>
  <c r="O1987" i="19"/>
  <c r="V2043" i="19"/>
  <c r="P2062" i="19"/>
  <c r="O2062" i="19"/>
  <c r="V2240" i="19"/>
  <c r="Q2286" i="19"/>
  <c r="P2286" i="19"/>
  <c r="O2294" i="19"/>
  <c r="V2385" i="19"/>
  <c r="P2409" i="19"/>
  <c r="Q2409" i="19"/>
  <c r="O2420" i="19"/>
  <c r="V2507" i="19"/>
  <c r="V1835" i="19"/>
  <c r="V1852" i="19"/>
  <c r="V1874" i="19"/>
  <c r="O1915" i="19"/>
  <c r="V1958" i="19"/>
  <c r="V1967" i="19"/>
  <c r="V2004" i="19"/>
  <c r="O2018" i="19"/>
  <c r="V2243" i="19"/>
  <c r="O2360" i="19"/>
  <c r="O2359" i="19"/>
  <c r="P2374" i="19"/>
  <c r="O2374" i="19"/>
  <c r="V2472" i="19"/>
  <c r="Q2600" i="19"/>
  <c r="P2600" i="19"/>
  <c r="O2600" i="19"/>
  <c r="Q2625" i="19"/>
  <c r="P2625" i="19"/>
  <c r="O2244" i="19"/>
  <c r="O2510" i="19"/>
  <c r="V1510" i="19"/>
  <c r="V1543" i="19"/>
  <c r="V1566" i="19"/>
  <c r="V1655" i="19"/>
  <c r="V1683" i="19"/>
  <c r="V1704" i="19"/>
  <c r="V1786" i="19"/>
  <c r="V1798" i="19"/>
  <c r="V1858" i="19"/>
  <c r="V1976" i="19"/>
  <c r="V1990" i="19"/>
  <c r="O2038" i="19"/>
  <c r="P2082" i="19"/>
  <c r="O2161" i="19"/>
  <c r="O2187" i="19"/>
  <c r="O2231" i="19"/>
  <c r="P2244" i="19"/>
  <c r="V2266" i="19"/>
  <c r="O2271" i="19"/>
  <c r="O2306" i="19"/>
  <c r="P2359" i="19"/>
  <c r="V2366" i="19"/>
  <c r="O2409" i="19"/>
  <c r="Q2419" i="19"/>
  <c r="V2458" i="19"/>
  <c r="P2510" i="19"/>
  <c r="O2524" i="19"/>
  <c r="Q2554" i="19"/>
  <c r="O2605" i="19"/>
  <c r="Q2621" i="19"/>
  <c r="O2621" i="19"/>
  <c r="O2625" i="19"/>
  <c r="P2629" i="19"/>
  <c r="V2614" i="19"/>
  <c r="V1820" i="19"/>
  <c r="V1866" i="19"/>
  <c r="V1974" i="19"/>
  <c r="V2005" i="19"/>
  <c r="O2207" i="19"/>
  <c r="V2308" i="19"/>
  <c r="V2317" i="19"/>
  <c r="V2462" i="19"/>
  <c r="V2490" i="19"/>
  <c r="V2509" i="19"/>
  <c r="V2516" i="19"/>
  <c r="O2526" i="19"/>
  <c r="V2547" i="19"/>
  <c r="V2558" i="19"/>
  <c r="O2563" i="19"/>
  <c r="O2567" i="19"/>
  <c r="P2572" i="19"/>
  <c r="O2585" i="19"/>
  <c r="O2609" i="19"/>
  <c r="V2629" i="19"/>
  <c r="O2654" i="19"/>
  <c r="P2526" i="19"/>
  <c r="Q2567" i="19"/>
  <c r="P2609" i="19"/>
  <c r="V2634" i="19"/>
  <c r="V2650" i="19"/>
  <c r="V2363" i="19"/>
  <c r="O2379" i="19"/>
  <c r="V1769" i="19"/>
  <c r="V1800" i="19"/>
  <c r="V1814" i="19"/>
  <c r="V1826" i="19"/>
  <c r="V2044" i="19"/>
  <c r="O2053" i="19"/>
  <c r="O2135" i="19"/>
  <c r="V2270" i="19"/>
  <c r="V2293" i="19"/>
  <c r="V2387" i="19"/>
  <c r="V2438" i="19"/>
  <c r="V2455" i="19"/>
  <c r="V2568" i="19"/>
  <c r="V2573" i="19"/>
  <c r="V2601" i="19"/>
  <c r="V1796" i="19"/>
  <c r="V1805" i="19"/>
  <c r="V1880" i="19"/>
  <c r="O1912" i="19"/>
  <c r="V1914" i="19"/>
  <c r="V1963" i="19"/>
  <c r="V1989" i="19"/>
  <c r="Q2026" i="19"/>
  <c r="V2041" i="19"/>
  <c r="O2134" i="19"/>
  <c r="V2301" i="19"/>
  <c r="V2306" i="19"/>
  <c r="V2383" i="19"/>
  <c r="V2392" i="19"/>
  <c r="V2450" i="19"/>
  <c r="V2606" i="19"/>
  <c r="V2620" i="19"/>
  <c r="V2624" i="19"/>
  <c r="V2652" i="19"/>
  <c r="V2587" i="19"/>
  <c r="V2636" i="19"/>
  <c r="V2641" i="19"/>
  <c r="V1819" i="19"/>
  <c r="V1968" i="19"/>
  <c r="V1995" i="19"/>
  <c r="V2252" i="19"/>
  <c r="V2291" i="19"/>
  <c r="V2302" i="19"/>
  <c r="V2316" i="19"/>
  <c r="V2465" i="19"/>
  <c r="P2532" i="19"/>
  <c r="V2645" i="19"/>
  <c r="D1487" i="23"/>
  <c r="D636" i="23"/>
  <c r="I31" i="28"/>
  <c r="D670" i="23" s="1"/>
  <c r="D1906" i="23"/>
  <c r="I41" i="5"/>
  <c r="D1953" i="23" s="1"/>
  <c r="D1738" i="23"/>
  <c r="E1437" i="23"/>
  <c r="D1791" i="23"/>
  <c r="E1259" i="23"/>
  <c r="D1259" i="23"/>
  <c r="E64" i="19"/>
  <c r="D125" i="23"/>
  <c r="J8" i="7"/>
  <c r="R8" i="7"/>
  <c r="D395" i="23"/>
  <c r="T43" i="12"/>
  <c r="J43" i="12"/>
  <c r="R43" i="12"/>
  <c r="E1396" i="23"/>
  <c r="D1507" i="23"/>
  <c r="D1777" i="23"/>
  <c r="D1875" i="23"/>
  <c r="I10" i="5"/>
  <c r="D1922" i="23" s="1"/>
  <c r="E1842" i="23"/>
  <c r="D152" i="23"/>
  <c r="J35" i="7"/>
  <c r="T35" i="7"/>
  <c r="R35" i="7"/>
  <c r="D677" i="23"/>
  <c r="J4" i="28"/>
  <c r="R4" i="28"/>
  <c r="F42" i="15"/>
  <c r="D2647" i="23"/>
  <c r="I30" i="13"/>
  <c r="D2694" i="23" s="1"/>
  <c r="E1411" i="23"/>
  <c r="E1431" i="23"/>
  <c r="E1480" i="23"/>
  <c r="E1137" i="23"/>
  <c r="D1137" i="23"/>
  <c r="E1240" i="23"/>
  <c r="D1240" i="23"/>
  <c r="D1958" i="23"/>
  <c r="D2551" i="23"/>
  <c r="I28" i="12"/>
  <c r="E1252" i="23"/>
  <c r="D1252" i="23"/>
  <c r="E57" i="19"/>
  <c r="F94" i="17"/>
  <c r="D207" i="23"/>
  <c r="J43" i="8"/>
  <c r="R43" i="8"/>
  <c r="T43" i="8"/>
  <c r="D1622" i="23"/>
  <c r="M35" i="2"/>
  <c r="E1719" i="23"/>
  <c r="D1390" i="23"/>
  <c r="D1979" i="23"/>
  <c r="I20" i="6"/>
  <c r="D2026" i="23" s="1"/>
  <c r="D2066" i="23"/>
  <c r="I13" i="7"/>
  <c r="D2113" i="23" s="1"/>
  <c r="B2074" i="23"/>
  <c r="B2121" i="23"/>
  <c r="B138" i="23"/>
  <c r="N884" i="19"/>
  <c r="N835" i="19"/>
  <c r="N787" i="19"/>
  <c r="E282" i="23"/>
  <c r="C1328" i="19"/>
  <c r="H1328" i="19" s="1"/>
  <c r="D1231" i="19"/>
  <c r="I1231" i="19" s="1"/>
  <c r="C1231" i="19"/>
  <c r="H1231" i="19" s="1"/>
  <c r="E1328" i="19"/>
  <c r="F24" i="10"/>
  <c r="S24" i="10"/>
  <c r="O24" i="10"/>
  <c r="E2542" i="23"/>
  <c r="D1616" i="19"/>
  <c r="I1616" i="19" s="1"/>
  <c r="D1568" i="19"/>
  <c r="I1568" i="19" s="1"/>
  <c r="C1568" i="19"/>
  <c r="H1568" i="19" s="1"/>
  <c r="G19" i="12"/>
  <c r="U19" i="12"/>
  <c r="N19" i="12"/>
  <c r="E2589" i="23" s="1"/>
  <c r="D391" i="23"/>
  <c r="T39" i="12"/>
  <c r="R39" i="12"/>
  <c r="D393" i="23"/>
  <c r="J41" i="12"/>
  <c r="R41" i="12"/>
  <c r="T41" i="12"/>
  <c r="D224" i="23"/>
  <c r="R13" i="9"/>
  <c r="T13" i="9"/>
  <c r="J13" i="9"/>
  <c r="D2282" i="23"/>
  <c r="I41" i="9"/>
  <c r="D2329" i="23" s="1"/>
  <c r="T41" i="9"/>
  <c r="D708" i="23"/>
  <c r="J35" i="28"/>
  <c r="T35" i="28"/>
  <c r="R35" i="28"/>
  <c r="N2144" i="19"/>
  <c r="N2208" i="19"/>
  <c r="N2176" i="19"/>
  <c r="D784" i="23"/>
  <c r="J45" i="28"/>
  <c r="N1974" i="19"/>
  <c r="N1941" i="19"/>
  <c r="N2006" i="19"/>
  <c r="E2666" i="23"/>
  <c r="D1792" i="19"/>
  <c r="I1792" i="19" s="1"/>
  <c r="G1792" i="19" s="1"/>
  <c r="D1745" i="19"/>
  <c r="I1745" i="19" s="1"/>
  <c r="C1745" i="19"/>
  <c r="H1745" i="19" s="1"/>
  <c r="G1745" i="19" s="1"/>
  <c r="N50" i="13"/>
  <c r="E2713" i="23" s="1"/>
  <c r="G50" i="13"/>
  <c r="E480" i="23"/>
  <c r="C1826" i="19"/>
  <c r="H1826" i="19" s="1"/>
  <c r="D1826" i="19"/>
  <c r="I1826" i="19" s="1"/>
  <c r="E1921" i="19"/>
  <c r="C1921" i="19"/>
  <c r="H1921" i="19" s="1"/>
  <c r="U34" i="14"/>
  <c r="F34" i="14"/>
  <c r="S34" i="14"/>
  <c r="E483" i="23"/>
  <c r="E1924" i="19"/>
  <c r="D1829" i="19"/>
  <c r="I1829" i="19" s="1"/>
  <c r="C1829" i="19"/>
  <c r="H1829" i="19" s="1"/>
  <c r="C1924" i="19"/>
  <c r="H1924" i="19" s="1"/>
  <c r="F37" i="14"/>
  <c r="O37" i="14"/>
  <c r="U37" i="14"/>
  <c r="S37" i="14"/>
  <c r="E1116" i="23"/>
  <c r="D1116" i="23"/>
  <c r="C2571" i="19"/>
  <c r="H2571" i="19" s="1"/>
  <c r="G2571" i="19" s="1"/>
  <c r="E1205" i="23"/>
  <c r="D1205" i="23"/>
  <c r="Q28" i="17"/>
  <c r="E1970" i="23"/>
  <c r="D727" i="19"/>
  <c r="I727" i="19" s="1"/>
  <c r="D678" i="19"/>
  <c r="I678" i="19" s="1"/>
  <c r="C678" i="19"/>
  <c r="H678" i="19" s="1"/>
  <c r="G678" i="19" s="1"/>
  <c r="E1270" i="23"/>
  <c r="D1270" i="23"/>
  <c r="E81" i="19"/>
  <c r="D1234" i="23"/>
  <c r="E1234" i="23"/>
  <c r="E1247" i="23"/>
  <c r="D1247" i="23"/>
  <c r="E1300" i="23"/>
  <c r="D1300" i="23"/>
  <c r="J11" i="2"/>
  <c r="M27" i="2"/>
  <c r="E1491" i="23"/>
  <c r="F43" i="3"/>
  <c r="D21" i="3"/>
  <c r="E1553" i="23"/>
  <c r="H24" i="3"/>
  <c r="J24" i="2"/>
  <c r="E1324" i="23" s="1"/>
  <c r="E1560" i="23"/>
  <c r="H32" i="3"/>
  <c r="D1661" i="23"/>
  <c r="E1681" i="23"/>
  <c r="S35" i="2"/>
  <c r="D1795" i="23"/>
  <c r="D1803" i="23"/>
  <c r="I7" i="6"/>
  <c r="D2013" i="23" s="1"/>
  <c r="G37" i="6"/>
  <c r="E171" i="23"/>
  <c r="E1017" i="19"/>
  <c r="C1017" i="19"/>
  <c r="H1017" i="19" s="1"/>
  <c r="D920" i="19"/>
  <c r="I920" i="19" s="1"/>
  <c r="C920" i="19"/>
  <c r="H920" i="19" s="1"/>
  <c r="U7" i="8"/>
  <c r="S7" i="8"/>
  <c r="F7" i="8"/>
  <c r="D2159" i="23"/>
  <c r="I12" i="8"/>
  <c r="D2206" i="23" s="1"/>
  <c r="N25" i="8"/>
  <c r="D2188" i="23"/>
  <c r="E2079" i="23"/>
  <c r="D889" i="19"/>
  <c r="I889" i="19" s="1"/>
  <c r="C841" i="19"/>
  <c r="H841" i="19" s="1"/>
  <c r="G841" i="19" s="1"/>
  <c r="D841" i="19"/>
  <c r="I841" i="19" s="1"/>
  <c r="G26" i="7"/>
  <c r="N26" i="7"/>
  <c r="E2126" i="23" s="1"/>
  <c r="B2414" i="23"/>
  <c r="B2367" i="23"/>
  <c r="B290" i="23"/>
  <c r="N1336" i="19"/>
  <c r="N1288" i="19"/>
  <c r="N1239" i="19"/>
  <c r="D2369" i="23"/>
  <c r="I34" i="10"/>
  <c r="D2416" i="23" s="1"/>
  <c r="E2247" i="23"/>
  <c r="D1114" i="19"/>
  <c r="I1114" i="19" s="1"/>
  <c r="C1114" i="19"/>
  <c r="H1114" i="19" s="1"/>
  <c r="D1163" i="19"/>
  <c r="I1163" i="19" s="1"/>
  <c r="G6" i="9"/>
  <c r="N29" i="9"/>
  <c r="E2317" i="23" s="1"/>
  <c r="D245" i="23"/>
  <c r="J34" i="9"/>
  <c r="T34" i="9"/>
  <c r="R34" i="9"/>
  <c r="H17" i="11"/>
  <c r="E2470" i="23"/>
  <c r="D1444" i="19"/>
  <c r="I1444" i="19" s="1"/>
  <c r="D1492" i="19"/>
  <c r="I1492" i="19" s="1"/>
  <c r="C1444" i="19"/>
  <c r="H1444" i="19" s="1"/>
  <c r="G41" i="11"/>
  <c r="U41" i="11"/>
  <c r="D575" i="23"/>
  <c r="R4" i="15"/>
  <c r="J4" i="15"/>
  <c r="T4" i="15"/>
  <c r="N1954" i="19"/>
  <c r="N2019" i="19"/>
  <c r="N1987" i="19"/>
  <c r="E2654" i="23"/>
  <c r="D1779" i="19"/>
  <c r="I1779" i="19" s="1"/>
  <c r="D1732" i="19"/>
  <c r="I1732" i="19" s="1"/>
  <c r="C1732" i="19"/>
  <c r="H1732" i="19" s="1"/>
  <c r="N37" i="13"/>
  <c r="E2701" i="23" s="1"/>
  <c r="U37" i="13"/>
  <c r="H32" i="14"/>
  <c r="I32" i="14" s="1"/>
  <c r="D2791" i="23" s="1"/>
  <c r="M44" i="14"/>
  <c r="M48" i="14" s="1"/>
  <c r="E890" i="23"/>
  <c r="E2342" i="19"/>
  <c r="C2261" i="19"/>
  <c r="D2260" i="19"/>
  <c r="I2260" i="19" s="1"/>
  <c r="C2342" i="19"/>
  <c r="H2342" i="19" s="1"/>
  <c r="F31" i="16"/>
  <c r="D890" i="23" s="1"/>
  <c r="D2887" i="23"/>
  <c r="I74" i="16"/>
  <c r="D2942" i="23" s="1"/>
  <c r="E980" i="23"/>
  <c r="D980" i="23"/>
  <c r="D2439" i="19"/>
  <c r="I2439" i="19" s="1"/>
  <c r="G2439" i="19" s="1"/>
  <c r="E1052" i="23"/>
  <c r="D1052" i="23"/>
  <c r="E2523" i="19"/>
  <c r="J63" i="17"/>
  <c r="E3038" i="23"/>
  <c r="Q8" i="18"/>
  <c r="R12" i="18"/>
  <c r="D1122" i="23"/>
  <c r="E1122" i="23"/>
  <c r="E1228" i="23"/>
  <c r="D1228" i="23"/>
  <c r="E1195" i="23"/>
  <c r="D1195" i="23"/>
  <c r="E36" i="19"/>
  <c r="E1213" i="23"/>
  <c r="D1213" i="23"/>
  <c r="C2485" i="19"/>
  <c r="H2485" i="19" s="1"/>
  <c r="G2485" i="19" s="1"/>
  <c r="C2412" i="19"/>
  <c r="H2412" i="19" s="1"/>
  <c r="G2412" i="19" s="1"/>
  <c r="C51" i="19"/>
  <c r="H51" i="19" s="1"/>
  <c r="E45" i="19"/>
  <c r="C45" i="19"/>
  <c r="H45" i="19" s="1"/>
  <c r="C47" i="19"/>
  <c r="H47" i="19" s="1"/>
  <c r="Q42" i="17"/>
  <c r="C46" i="19"/>
  <c r="H46" i="19" s="1"/>
  <c r="E1299" i="23"/>
  <c r="D1299" i="23"/>
  <c r="D1599" i="23"/>
  <c r="C224" i="19"/>
  <c r="H224" i="19" s="1"/>
  <c r="G224" i="19" s="1"/>
  <c r="E1764" i="23"/>
  <c r="L12" i="4"/>
  <c r="D1797" i="23"/>
  <c r="E1750" i="23"/>
  <c r="H54" i="4"/>
  <c r="E1700" i="23"/>
  <c r="D57" i="4"/>
  <c r="S57" i="2"/>
  <c r="D84" i="23"/>
  <c r="J14" i="6"/>
  <c r="R14" i="6"/>
  <c r="H39" i="6"/>
  <c r="E149" i="23"/>
  <c r="C895" i="19"/>
  <c r="H895" i="19" s="1"/>
  <c r="D798" i="19"/>
  <c r="I798" i="19" s="1"/>
  <c r="C798" i="19"/>
  <c r="H798" i="19" s="1"/>
  <c r="S32" i="7"/>
  <c r="E895" i="19"/>
  <c r="F32" i="7"/>
  <c r="O32" i="7"/>
  <c r="U32" i="7"/>
  <c r="E1258" i="23"/>
  <c r="D1258" i="23"/>
  <c r="E63" i="19"/>
  <c r="E1264" i="23"/>
  <c r="D1264" i="23"/>
  <c r="E69" i="19"/>
  <c r="O7" i="2"/>
  <c r="E1450" i="23"/>
  <c r="S42" i="2"/>
  <c r="D1602" i="23"/>
  <c r="C227" i="19"/>
  <c r="H227" i="19" s="1"/>
  <c r="G227" i="19" s="1"/>
  <c r="D1550" i="23"/>
  <c r="D1612" i="23"/>
  <c r="E1622" i="23"/>
  <c r="D1573" i="23"/>
  <c r="D1579" i="23"/>
  <c r="M51" i="2"/>
  <c r="E1864" i="23"/>
  <c r="E108" i="17"/>
  <c r="D69" i="3"/>
  <c r="D1864" i="23" s="1"/>
  <c r="P12" i="4"/>
  <c r="E1825" i="23"/>
  <c r="P22" i="4"/>
  <c r="D30" i="4"/>
  <c r="E1747" i="23"/>
  <c r="H51" i="4"/>
  <c r="I5" i="5"/>
  <c r="D1917" i="23" s="1"/>
  <c r="E33" i="23"/>
  <c r="D482" i="19"/>
  <c r="I482" i="19" s="1"/>
  <c r="E579" i="19"/>
  <c r="C579" i="19"/>
  <c r="H579" i="19" s="1"/>
  <c r="C482" i="19"/>
  <c r="H482" i="19" s="1"/>
  <c r="U10" i="5"/>
  <c r="S10" i="5"/>
  <c r="O10" i="5"/>
  <c r="F10" i="5"/>
  <c r="E47" i="23"/>
  <c r="D496" i="19"/>
  <c r="I496" i="19" s="1"/>
  <c r="C496" i="19"/>
  <c r="H496" i="19" s="1"/>
  <c r="E593" i="19"/>
  <c r="U24" i="5"/>
  <c r="O24" i="5"/>
  <c r="C593" i="19"/>
  <c r="H593" i="19" s="1"/>
  <c r="S24" i="5"/>
  <c r="F24" i="5"/>
  <c r="B1895" i="23"/>
  <c r="B1942" i="23"/>
  <c r="B53" i="23"/>
  <c r="N551" i="19"/>
  <c r="N502" i="19"/>
  <c r="N599" i="19"/>
  <c r="E64" i="23"/>
  <c r="E610" i="19"/>
  <c r="C610" i="19"/>
  <c r="H610" i="19" s="1"/>
  <c r="D513" i="19"/>
  <c r="I513" i="19" s="1"/>
  <c r="C513" i="19"/>
  <c r="H513" i="19" s="1"/>
  <c r="F41" i="5"/>
  <c r="U41" i="5"/>
  <c r="O41" i="5"/>
  <c r="D77" i="23"/>
  <c r="R7" i="6"/>
  <c r="J7" i="6"/>
  <c r="N11" i="6"/>
  <c r="E2017" i="23" s="1"/>
  <c r="E2031" i="23"/>
  <c r="E1994" i="23"/>
  <c r="D751" i="19"/>
  <c r="I751" i="19" s="1"/>
  <c r="C703" i="19"/>
  <c r="H703" i="19" s="1"/>
  <c r="D703" i="19"/>
  <c r="I703" i="19" s="1"/>
  <c r="G35" i="6"/>
  <c r="U35" i="6"/>
  <c r="H22" i="8"/>
  <c r="E2185" i="23"/>
  <c r="D1048" i="19"/>
  <c r="I1048" i="19" s="1"/>
  <c r="C1000" i="19"/>
  <c r="H1000" i="19" s="1"/>
  <c r="D1000" i="19"/>
  <c r="I1000" i="19" s="1"/>
  <c r="N38" i="8"/>
  <c r="E2232" i="23" s="1"/>
  <c r="G38" i="8"/>
  <c r="T38" i="8" s="1"/>
  <c r="U38" i="8"/>
  <c r="E130" i="23"/>
  <c r="E876" i="19"/>
  <c r="C876" i="19"/>
  <c r="H876" i="19" s="1"/>
  <c r="C779" i="19"/>
  <c r="H779" i="19" s="1"/>
  <c r="D779" i="19"/>
  <c r="I779" i="19" s="1"/>
  <c r="O13" i="7"/>
  <c r="S13" i="7"/>
  <c r="U13" i="7"/>
  <c r="F13" i="7"/>
  <c r="B2069" i="23"/>
  <c r="B2116" i="23"/>
  <c r="B133" i="23"/>
  <c r="N830" i="19"/>
  <c r="N879" i="19"/>
  <c r="N782" i="19"/>
  <c r="D136" i="23"/>
  <c r="R19" i="7"/>
  <c r="T19" i="7"/>
  <c r="J19" i="7"/>
  <c r="E2090" i="23"/>
  <c r="D900" i="19"/>
  <c r="I900" i="19" s="1"/>
  <c r="C852" i="19"/>
  <c r="H852" i="19" s="1"/>
  <c r="D852" i="19"/>
  <c r="I852" i="19" s="1"/>
  <c r="G37" i="7"/>
  <c r="T37" i="7" s="1"/>
  <c r="N37" i="7"/>
  <c r="E2137" i="23" s="1"/>
  <c r="E159" i="23"/>
  <c r="C808" i="19"/>
  <c r="H808" i="19" s="1"/>
  <c r="G808" i="19" s="1"/>
  <c r="S42" i="7"/>
  <c r="O42" i="7"/>
  <c r="F42" i="7"/>
  <c r="H45" i="7"/>
  <c r="N45" i="7"/>
  <c r="E2145" i="23" s="1"/>
  <c r="B2347" i="23"/>
  <c r="B2394" i="23"/>
  <c r="B270" i="23"/>
  <c r="N1219" i="19"/>
  <c r="N1267" i="19"/>
  <c r="N1316" i="19"/>
  <c r="H24" i="10"/>
  <c r="I24" i="10" s="1"/>
  <c r="D2406" i="23" s="1"/>
  <c r="N24" i="10"/>
  <c r="E2406" i="23" s="1"/>
  <c r="H14" i="12"/>
  <c r="I14" i="12" s="1"/>
  <c r="D2584" i="23" s="1"/>
  <c r="N14" i="12"/>
  <c r="E2584" i="23" s="1"/>
  <c r="D312" i="23"/>
  <c r="J7" i="11"/>
  <c r="T7" i="11"/>
  <c r="R7" i="11"/>
  <c r="E314" i="23"/>
  <c r="D1363" i="19"/>
  <c r="I1363" i="19" s="1"/>
  <c r="C1363" i="19"/>
  <c r="H1363" i="19" s="1"/>
  <c r="C1460" i="19"/>
  <c r="H1460" i="19" s="1"/>
  <c r="E1460" i="19"/>
  <c r="O9" i="11"/>
  <c r="S9" i="11"/>
  <c r="U9" i="11"/>
  <c r="B2441" i="23"/>
  <c r="B2488" i="23"/>
  <c r="B317" i="23"/>
  <c r="N1366" i="19"/>
  <c r="N1414" i="19"/>
  <c r="N1463" i="19"/>
  <c r="E322" i="23"/>
  <c r="D1371" i="19"/>
  <c r="I1371" i="19" s="1"/>
  <c r="C1371" i="19"/>
  <c r="H1371" i="19" s="1"/>
  <c r="E1468" i="19"/>
  <c r="C1468" i="19"/>
  <c r="H1468" i="19" s="1"/>
  <c r="O17" i="11"/>
  <c r="S17" i="11"/>
  <c r="U17" i="11"/>
  <c r="F17" i="11"/>
  <c r="N31" i="11"/>
  <c r="E2507" i="23" s="1"/>
  <c r="H31" i="11"/>
  <c r="D2465" i="23"/>
  <c r="I36" i="11"/>
  <c r="D2512" i="23" s="1"/>
  <c r="E677" i="23"/>
  <c r="C2046" i="19"/>
  <c r="H2046" i="19" s="1"/>
  <c r="D2046" i="19"/>
  <c r="I2046" i="19" s="1"/>
  <c r="E2110" i="19"/>
  <c r="K42" i="15"/>
  <c r="U4" i="28"/>
  <c r="S4" i="28"/>
  <c r="O4" i="28"/>
  <c r="K12" i="28"/>
  <c r="N2135" i="19"/>
  <c r="N2071" i="19"/>
  <c r="N2103" i="19"/>
  <c r="M49" i="15"/>
  <c r="H14" i="15"/>
  <c r="H49" i="15" s="1"/>
  <c r="M36" i="15"/>
  <c r="N14" i="15"/>
  <c r="E541" i="23" s="1"/>
  <c r="B2635" i="23"/>
  <c r="B2682" i="23"/>
  <c r="B417" i="23"/>
  <c r="N1760" i="19"/>
  <c r="N1713" i="19"/>
  <c r="N1665" i="19"/>
  <c r="D472" i="23"/>
  <c r="R26" i="14"/>
  <c r="J26" i="14"/>
  <c r="E2849" i="23"/>
  <c r="D2342" i="19"/>
  <c r="I2342" i="19" s="1"/>
  <c r="C2289" i="19"/>
  <c r="H2289" i="19" s="1"/>
  <c r="D2289" i="19"/>
  <c r="I2289" i="19" s="1"/>
  <c r="G31" i="16"/>
  <c r="O31" i="16"/>
  <c r="N31" i="16"/>
  <c r="E2900" i="23" s="1"/>
  <c r="D1053" i="23"/>
  <c r="E1053" i="23"/>
  <c r="E2540" i="19"/>
  <c r="D1154" i="23"/>
  <c r="E2654" i="19"/>
  <c r="E1154" i="23"/>
  <c r="R40" i="18"/>
  <c r="O85" i="19"/>
  <c r="O84" i="19"/>
  <c r="Q84" i="19"/>
  <c r="P84" i="19"/>
  <c r="H11" i="5"/>
  <c r="I11" i="5" s="1"/>
  <c r="D1923" i="23" s="1"/>
  <c r="N11" i="5"/>
  <c r="E1923" i="23" s="1"/>
  <c r="E1255" i="23"/>
  <c r="D1255" i="23"/>
  <c r="E60" i="19"/>
  <c r="D1495" i="23"/>
  <c r="E1505" i="23"/>
  <c r="D36" i="3"/>
  <c r="J36" i="2"/>
  <c r="O36" i="2"/>
  <c r="E1567" i="23"/>
  <c r="H39" i="3"/>
  <c r="O39" i="2"/>
  <c r="L48" i="3"/>
  <c r="E1664" i="23"/>
  <c r="D18" i="4"/>
  <c r="S18" i="2"/>
  <c r="D1834" i="23"/>
  <c r="D1684" i="23"/>
  <c r="E28" i="23"/>
  <c r="E574" i="19"/>
  <c r="C574" i="19"/>
  <c r="H574" i="19" s="1"/>
  <c r="D477" i="19"/>
  <c r="I477" i="19" s="1"/>
  <c r="C477" i="19"/>
  <c r="H477" i="19" s="1"/>
  <c r="S5" i="5"/>
  <c r="O5" i="5"/>
  <c r="U5" i="5"/>
  <c r="K23" i="5"/>
  <c r="E1875" i="23"/>
  <c r="C530" i="19"/>
  <c r="H530" i="19" s="1"/>
  <c r="D579" i="19"/>
  <c r="I579" i="19" s="1"/>
  <c r="D530" i="19"/>
  <c r="I530" i="19" s="1"/>
  <c r="I39" i="5"/>
  <c r="E1906" i="23"/>
  <c r="D610" i="19"/>
  <c r="I610" i="19" s="1"/>
  <c r="D562" i="19"/>
  <c r="I562" i="19" s="1"/>
  <c r="C562" i="19"/>
  <c r="H562" i="19" s="1"/>
  <c r="N41" i="5"/>
  <c r="E1953" i="23" s="1"/>
  <c r="B2011" i="23"/>
  <c r="B1964" i="23"/>
  <c r="B75" i="23"/>
  <c r="N721" i="19"/>
  <c r="N672" i="19"/>
  <c r="N624" i="19"/>
  <c r="E2157" i="23"/>
  <c r="D971" i="19"/>
  <c r="I971" i="19" s="1"/>
  <c r="D1020" i="19"/>
  <c r="I1020" i="19" s="1"/>
  <c r="C971" i="19"/>
  <c r="H971" i="19" s="1"/>
  <c r="G10" i="8"/>
  <c r="N10" i="8"/>
  <c r="E2204" i="23" s="1"/>
  <c r="B2106" i="23"/>
  <c r="B2059" i="23"/>
  <c r="B123" i="23"/>
  <c r="N869" i="19"/>
  <c r="N772" i="19"/>
  <c r="N820" i="19"/>
  <c r="E133" i="23"/>
  <c r="E879" i="19"/>
  <c r="D782" i="19"/>
  <c r="I782" i="19" s="1"/>
  <c r="C879" i="19"/>
  <c r="H879" i="19" s="1"/>
  <c r="C782" i="19"/>
  <c r="H782" i="19" s="1"/>
  <c r="G782" i="19" s="1"/>
  <c r="S16" i="7"/>
  <c r="O16" i="7"/>
  <c r="F16" i="7"/>
  <c r="U16" i="7"/>
  <c r="D270" i="23"/>
  <c r="J12" i="10"/>
  <c r="T12" i="10"/>
  <c r="R12" i="10"/>
  <c r="H16" i="10"/>
  <c r="I16" i="10" s="1"/>
  <c r="D2398" i="23" s="1"/>
  <c r="N16" i="10"/>
  <c r="E2398" i="23" s="1"/>
  <c r="B2412" i="23"/>
  <c r="B2365" i="23"/>
  <c r="B288" i="23"/>
  <c r="N1286" i="19"/>
  <c r="N1334" i="19"/>
  <c r="N1237" i="19"/>
  <c r="I42" i="10"/>
  <c r="D2424" i="23" s="1"/>
  <c r="E2557" i="23"/>
  <c r="D1631" i="19"/>
  <c r="I1631" i="19" s="1"/>
  <c r="D1583" i="19"/>
  <c r="I1583" i="19" s="1"/>
  <c r="C1583" i="19"/>
  <c r="H1583" i="19" s="1"/>
  <c r="N34" i="12"/>
  <c r="E2604" i="23" s="1"/>
  <c r="G34" i="12"/>
  <c r="H23" i="9"/>
  <c r="N6" i="9"/>
  <c r="E2294" i="23" s="1"/>
  <c r="H26" i="9"/>
  <c r="I26" i="9" s="1"/>
  <c r="D2314" i="23" s="1"/>
  <c r="H34" i="9"/>
  <c r="D2436" i="23"/>
  <c r="I7" i="11"/>
  <c r="D2483" i="23" s="1"/>
  <c r="N41" i="11"/>
  <c r="E2517" i="23" s="1"/>
  <c r="E2472" i="23"/>
  <c r="C1446" i="19"/>
  <c r="H1446" i="19" s="1"/>
  <c r="D1446" i="19"/>
  <c r="I1446" i="19" s="1"/>
  <c r="D1494" i="19"/>
  <c r="I1494" i="19" s="1"/>
  <c r="N43" i="11"/>
  <c r="E2519" i="23" s="1"/>
  <c r="E609" i="23"/>
  <c r="C2078" i="19"/>
  <c r="H2078" i="19" s="1"/>
  <c r="D2078" i="19"/>
  <c r="I2078" i="19" s="1"/>
  <c r="D2110" i="19"/>
  <c r="I2110" i="19" s="1"/>
  <c r="N4" i="28"/>
  <c r="E643" i="23" s="1"/>
  <c r="G4" i="28"/>
  <c r="T4" i="28" s="1"/>
  <c r="L12" i="28"/>
  <c r="D702" i="23"/>
  <c r="T29" i="28"/>
  <c r="R29" i="28"/>
  <c r="J29" i="28"/>
  <c r="E568" i="23"/>
  <c r="I63" i="15"/>
  <c r="D568" i="23" s="1"/>
  <c r="E2630" i="23"/>
  <c r="D1708" i="19"/>
  <c r="I1708" i="19" s="1"/>
  <c r="D1755" i="19"/>
  <c r="I1755" i="19" s="1"/>
  <c r="C1708" i="19"/>
  <c r="H1708" i="19" s="1"/>
  <c r="N13" i="13"/>
  <c r="E2677" i="23" s="1"/>
  <c r="G13" i="13"/>
  <c r="B2633" i="23"/>
  <c r="B2680" i="23"/>
  <c r="B415" i="23"/>
  <c r="N1758" i="19"/>
  <c r="N1663" i="19"/>
  <c r="N1711" i="19"/>
  <c r="D2635" i="23"/>
  <c r="I18" i="13"/>
  <c r="D2682" i="23" s="1"/>
  <c r="O34" i="14"/>
  <c r="E2754" i="23"/>
  <c r="D1883" i="19"/>
  <c r="I1883" i="19" s="1"/>
  <c r="D1930" i="19"/>
  <c r="I1930" i="19" s="1"/>
  <c r="C1883" i="19"/>
  <c r="H1883" i="19" s="1"/>
  <c r="G43" i="14"/>
  <c r="N43" i="14"/>
  <c r="E2802" i="23" s="1"/>
  <c r="M40" i="16"/>
  <c r="M43" i="16" s="1"/>
  <c r="D2878" i="23"/>
  <c r="J62" i="16"/>
  <c r="I62" i="16"/>
  <c r="D2931" i="23" s="1"/>
  <c r="D3009" i="23"/>
  <c r="H16" i="18"/>
  <c r="D2990" i="23" s="1"/>
  <c r="B1995" i="23"/>
  <c r="B2042" i="23"/>
  <c r="B106" i="23"/>
  <c r="N704" i="19"/>
  <c r="N655" i="19"/>
  <c r="N752" i="19"/>
  <c r="D1013" i="23"/>
  <c r="E1013" i="23"/>
  <c r="D2530" i="19"/>
  <c r="I2530" i="19" s="1"/>
  <c r="G2530" i="19" s="1"/>
  <c r="P1143" i="19"/>
  <c r="O1143" i="19"/>
  <c r="O1144" i="19"/>
  <c r="Q1143" i="19"/>
  <c r="E1200" i="23"/>
  <c r="D1200" i="23"/>
  <c r="E40" i="19"/>
  <c r="E1208" i="23"/>
  <c r="D1208" i="23"/>
  <c r="Q33" i="17"/>
  <c r="E1218" i="23"/>
  <c r="D1218" i="23"/>
  <c r="E50" i="19"/>
  <c r="E1245" i="23"/>
  <c r="D1245" i="23"/>
  <c r="E1600" i="23"/>
  <c r="L12" i="3"/>
  <c r="E1486" i="23"/>
  <c r="D16" i="3"/>
  <c r="J16" i="2"/>
  <c r="E1316" i="23" s="1"/>
  <c r="D1489" i="23"/>
  <c r="D1613" i="23"/>
  <c r="E1499" i="23"/>
  <c r="O30" i="2"/>
  <c r="J30" i="2"/>
  <c r="E1330" i="23" s="1"/>
  <c r="D30" i="3"/>
  <c r="D1620" i="23"/>
  <c r="E1574" i="23"/>
  <c r="D1522" i="23"/>
  <c r="D1765" i="23"/>
  <c r="C379" i="19"/>
  <c r="H379" i="19" s="1"/>
  <c r="G379" i="19" s="1"/>
  <c r="E1662" i="23"/>
  <c r="S16" i="2"/>
  <c r="E1735" i="23"/>
  <c r="H38" i="4"/>
  <c r="S38" i="2"/>
  <c r="D42" i="4"/>
  <c r="E1843" i="23"/>
  <c r="R52" i="4"/>
  <c r="P44" i="4"/>
  <c r="E1804" i="23"/>
  <c r="L55" i="4"/>
  <c r="D43" i="23"/>
  <c r="T20" i="5"/>
  <c r="D45" i="23"/>
  <c r="T22" i="5"/>
  <c r="R22" i="5"/>
  <c r="E48" i="23"/>
  <c r="C594" i="19"/>
  <c r="H594" i="19" s="1"/>
  <c r="E497" i="19"/>
  <c r="D497" i="19"/>
  <c r="I497" i="19" s="1"/>
  <c r="E594" i="19"/>
  <c r="C497" i="19"/>
  <c r="H497" i="19" s="1"/>
  <c r="U25" i="5"/>
  <c r="J73" i="17"/>
  <c r="Z25" i="28"/>
  <c r="S25" i="5"/>
  <c r="O25" i="5"/>
  <c r="Z25" i="15"/>
  <c r="E1898" i="23"/>
  <c r="D602" i="19"/>
  <c r="I602" i="19" s="1"/>
  <c r="D554" i="19"/>
  <c r="I554" i="19" s="1"/>
  <c r="C554" i="19"/>
  <c r="H554" i="19" s="1"/>
  <c r="L77" i="17"/>
  <c r="D106" i="23"/>
  <c r="R36" i="6"/>
  <c r="J36" i="6"/>
  <c r="D182" i="23"/>
  <c r="R18" i="8"/>
  <c r="E184" i="23"/>
  <c r="C933" i="19"/>
  <c r="H933" i="19" s="1"/>
  <c r="G933" i="19" s="1"/>
  <c r="S20" i="8"/>
  <c r="O20" i="8"/>
  <c r="U20" i="8"/>
  <c r="F20" i="8"/>
  <c r="E131" i="23"/>
  <c r="C877" i="19"/>
  <c r="H877" i="19" s="1"/>
  <c r="D780" i="19"/>
  <c r="I780" i="19" s="1"/>
  <c r="C780" i="19"/>
  <c r="H780" i="19" s="1"/>
  <c r="E877" i="19"/>
  <c r="S14" i="7"/>
  <c r="U14" i="7"/>
  <c r="B2089" i="23"/>
  <c r="B153" i="23"/>
  <c r="B2136" i="23"/>
  <c r="N851" i="19"/>
  <c r="N802" i="19"/>
  <c r="N899" i="19"/>
  <c r="B2343" i="23"/>
  <c r="B2390" i="23"/>
  <c r="B266" i="23"/>
  <c r="N1312" i="19"/>
  <c r="N1263" i="19"/>
  <c r="N1215" i="19"/>
  <c r="D280" i="23"/>
  <c r="J22" i="10"/>
  <c r="R22" i="10"/>
  <c r="E2558" i="23"/>
  <c r="C1584" i="19"/>
  <c r="H1584" i="19" s="1"/>
  <c r="D1584" i="19"/>
  <c r="I1584" i="19" s="1"/>
  <c r="D1632" i="19"/>
  <c r="I1632" i="19" s="1"/>
  <c r="G35" i="12"/>
  <c r="D216" i="23"/>
  <c r="R5" i="9"/>
  <c r="T5" i="9"/>
  <c r="J5" i="9"/>
  <c r="D335" i="23"/>
  <c r="T30" i="11"/>
  <c r="R30" i="11"/>
  <c r="D681" i="23"/>
  <c r="R8" i="28"/>
  <c r="J8" i="28"/>
  <c r="D795" i="23"/>
  <c r="J56" i="28"/>
  <c r="O278" i="19"/>
  <c r="Q277" i="19"/>
  <c r="P277" i="19"/>
  <c r="J328" i="19"/>
  <c r="K63" i="20"/>
  <c r="K61" i="20"/>
  <c r="D1274" i="23"/>
  <c r="E1274" i="23"/>
  <c r="E85" i="19"/>
  <c r="E1282" i="23"/>
  <c r="D1282" i="23"/>
  <c r="E1219" i="23"/>
  <c r="D1219" i="23"/>
  <c r="E51" i="19"/>
  <c r="D1230" i="23"/>
  <c r="E1230" i="23"/>
  <c r="I50" i="1"/>
  <c r="M25" i="2"/>
  <c r="S55" i="2"/>
  <c r="E1545" i="23"/>
  <c r="H16" i="3"/>
  <c r="E1489" i="23"/>
  <c r="E1610" i="23"/>
  <c r="L22" i="3"/>
  <c r="E1565" i="23"/>
  <c r="H37" i="3"/>
  <c r="E1591" i="23"/>
  <c r="H63" i="3"/>
  <c r="D1710" i="23"/>
  <c r="C329" i="19"/>
  <c r="H329" i="19" s="1"/>
  <c r="G329" i="19" s="1"/>
  <c r="D1826" i="23"/>
  <c r="E1848" i="23"/>
  <c r="P49" i="4"/>
  <c r="E1706" i="23"/>
  <c r="D63" i="4"/>
  <c r="D1885" i="23"/>
  <c r="I20" i="5"/>
  <c r="D1932" i="23" s="1"/>
  <c r="H33" i="5"/>
  <c r="I33" i="5" s="1"/>
  <c r="D1945" i="23" s="1"/>
  <c r="M44" i="5"/>
  <c r="N47" i="5"/>
  <c r="E1959" i="23" s="1"/>
  <c r="D76" i="23"/>
  <c r="R6" i="6"/>
  <c r="J6" i="6"/>
  <c r="T6" i="6"/>
  <c r="H15" i="6"/>
  <c r="E87" i="23"/>
  <c r="E733" i="19"/>
  <c r="C636" i="19"/>
  <c r="H636" i="19" s="1"/>
  <c r="G636" i="19" s="1"/>
  <c r="F17" i="6"/>
  <c r="C733" i="19"/>
  <c r="H733" i="19" s="1"/>
  <c r="D636" i="19"/>
  <c r="I636" i="19" s="1"/>
  <c r="S17" i="6"/>
  <c r="B2040" i="23"/>
  <c r="B1993" i="23"/>
  <c r="B104" i="23"/>
  <c r="N653" i="19"/>
  <c r="N750" i="19"/>
  <c r="N702" i="19"/>
  <c r="D2160" i="23"/>
  <c r="I13" i="8"/>
  <c r="D2207" i="23" s="1"/>
  <c r="H29" i="8"/>
  <c r="N29" i="8"/>
  <c r="E2223" i="23" s="1"/>
  <c r="M44" i="8"/>
  <c r="M48" i="8" s="1"/>
  <c r="D198" i="23"/>
  <c r="J34" i="8"/>
  <c r="T34" i="8"/>
  <c r="R34" i="8"/>
  <c r="D2193" i="23"/>
  <c r="I46" i="8"/>
  <c r="D2240" i="23" s="1"/>
  <c r="B2112" i="23"/>
  <c r="B2065" i="23"/>
  <c r="B129" i="23"/>
  <c r="N778" i="19"/>
  <c r="N875" i="19"/>
  <c r="N826" i="19"/>
  <c r="E2067" i="23"/>
  <c r="D828" i="19"/>
  <c r="C828" i="19"/>
  <c r="H828" i="19" s="1"/>
  <c r="D877" i="19"/>
  <c r="I877" i="19" s="1"/>
  <c r="G14" i="7"/>
  <c r="N14" i="7"/>
  <c r="E2114" i="23" s="1"/>
  <c r="E263" i="23"/>
  <c r="E1309" i="19"/>
  <c r="C1212" i="19"/>
  <c r="H1212" i="19" s="1"/>
  <c r="D1212" i="19"/>
  <c r="I1212" i="19" s="1"/>
  <c r="C1309" i="19"/>
  <c r="H1309" i="19" s="1"/>
  <c r="F5" i="10"/>
  <c r="U5" i="10"/>
  <c r="O5" i="10"/>
  <c r="S5" i="10"/>
  <c r="K23" i="10"/>
  <c r="D2370" i="23"/>
  <c r="I35" i="10"/>
  <c r="D2417" i="23" s="1"/>
  <c r="D2378" i="23"/>
  <c r="I43" i="10"/>
  <c r="D2425" i="23" s="1"/>
  <c r="N1552" i="19"/>
  <c r="N1504" i="19"/>
  <c r="N1648" i="19"/>
  <c r="N1503" i="19"/>
  <c r="B2583" i="23"/>
  <c r="B2536" i="23"/>
  <c r="B365" i="23"/>
  <c r="N1514" i="19"/>
  <c r="N1562" i="19"/>
  <c r="N1610" i="19"/>
  <c r="B2619" i="23"/>
  <c r="B2572" i="23"/>
  <c r="B401" i="23"/>
  <c r="N1551" i="19"/>
  <c r="N1647" i="19"/>
  <c r="N1600" i="19"/>
  <c r="E789" i="23"/>
  <c r="E2216" i="19"/>
  <c r="D2152" i="19"/>
  <c r="I2152" i="19" s="1"/>
  <c r="C2152" i="19"/>
  <c r="H2152" i="19" s="1"/>
  <c r="G2152" i="19" s="1"/>
  <c r="F50" i="28"/>
  <c r="K51" i="15"/>
  <c r="D727" i="23"/>
  <c r="I56" i="28"/>
  <c r="D761" i="23" s="1"/>
  <c r="E800" i="23"/>
  <c r="E2227" i="19"/>
  <c r="C2163" i="19"/>
  <c r="H2163" i="19" s="1"/>
  <c r="D2163" i="19"/>
  <c r="I2163" i="19" s="1"/>
  <c r="F61" i="28"/>
  <c r="O61" i="28"/>
  <c r="E513" i="23"/>
  <c r="D2022" i="19"/>
  <c r="I2022" i="19" s="1"/>
  <c r="D1990" i="19"/>
  <c r="I1990" i="19" s="1"/>
  <c r="C1990" i="19"/>
  <c r="H1990" i="19" s="1"/>
  <c r="N20" i="15"/>
  <c r="E547" i="23" s="1"/>
  <c r="L36" i="15"/>
  <c r="G20" i="15"/>
  <c r="E463" i="23"/>
  <c r="C1809" i="19"/>
  <c r="H1809" i="19" s="1"/>
  <c r="E1904" i="19"/>
  <c r="C1904" i="19"/>
  <c r="H1904" i="19" s="1"/>
  <c r="D1809" i="19"/>
  <c r="I1809" i="19" s="1"/>
  <c r="U17" i="14"/>
  <c r="S17" i="14"/>
  <c r="O17" i="14"/>
  <c r="F17" i="14"/>
  <c r="Q273" i="19"/>
  <c r="O273" i="19"/>
  <c r="P273" i="19"/>
  <c r="O277" i="19"/>
  <c r="P659" i="19"/>
  <c r="O659" i="19"/>
  <c r="Q659" i="19"/>
  <c r="E1824" i="23"/>
  <c r="P21" i="4"/>
  <c r="D1693" i="23"/>
  <c r="D85" i="23"/>
  <c r="R15" i="6"/>
  <c r="J15" i="6"/>
  <c r="N13" i="8"/>
  <c r="E2207" i="23" s="1"/>
  <c r="J18" i="8"/>
  <c r="S29" i="8"/>
  <c r="B2190" i="23"/>
  <c r="B2237" i="23"/>
  <c r="B207" i="23"/>
  <c r="N956" i="19"/>
  <c r="N1005" i="19"/>
  <c r="N1053" i="19"/>
  <c r="O14" i="7"/>
  <c r="D145" i="23"/>
  <c r="T28" i="7"/>
  <c r="J28" i="7"/>
  <c r="R28" i="7"/>
  <c r="B2353" i="23"/>
  <c r="B2400" i="23"/>
  <c r="B276" i="23"/>
  <c r="N1225" i="19"/>
  <c r="N1273" i="19"/>
  <c r="N1322" i="19"/>
  <c r="B2527" i="23"/>
  <c r="B2574" i="23"/>
  <c r="B356" i="23"/>
  <c r="N1601" i="19"/>
  <c r="N1505" i="19"/>
  <c r="N1553" i="19"/>
  <c r="E2534" i="23"/>
  <c r="D1560" i="19"/>
  <c r="I1560" i="19" s="1"/>
  <c r="C1560" i="19"/>
  <c r="H1560" i="19" s="1"/>
  <c r="D1608" i="19"/>
  <c r="I1608" i="19" s="1"/>
  <c r="G11" i="12"/>
  <c r="U11" i="12"/>
  <c r="N24" i="12"/>
  <c r="E2594" i="23" s="1"/>
  <c r="H24" i="12"/>
  <c r="D385" i="23"/>
  <c r="T33" i="12"/>
  <c r="J33" i="12"/>
  <c r="R33" i="12"/>
  <c r="D2475" i="23"/>
  <c r="I46" i="11"/>
  <c r="D2522" i="23" s="1"/>
  <c r="E795" i="23"/>
  <c r="E2222" i="19"/>
  <c r="C2158" i="19"/>
  <c r="H2158" i="19" s="1"/>
  <c r="D2158" i="19"/>
  <c r="I2158" i="19" s="1"/>
  <c r="O56" i="28"/>
  <c r="E2725" i="23"/>
  <c r="C1854" i="19"/>
  <c r="H1854" i="19" s="1"/>
  <c r="D1854" i="19"/>
  <c r="I1854" i="19" s="1"/>
  <c r="D1901" i="19"/>
  <c r="I1901" i="19" s="1"/>
  <c r="G14" i="14"/>
  <c r="N14" i="14"/>
  <c r="E2773" i="23" s="1"/>
  <c r="B2736" i="23"/>
  <c r="B2784" i="23"/>
  <c r="B471" i="23"/>
  <c r="N1865" i="19"/>
  <c r="N1912" i="19"/>
  <c r="N1817" i="19"/>
  <c r="O242" i="19"/>
  <c r="Q241" i="19"/>
  <c r="P241" i="19"/>
  <c r="O241" i="19"/>
  <c r="D1202" i="23"/>
  <c r="E1202" i="23"/>
  <c r="E42" i="19"/>
  <c r="E4" i="23"/>
  <c r="D4" i="23"/>
  <c r="C2" i="19"/>
  <c r="J13" i="2"/>
  <c r="E1313" i="23" s="1"/>
  <c r="J33" i="2"/>
  <c r="E1333" i="23" s="1"/>
  <c r="E1595" i="23"/>
  <c r="E234" i="19"/>
  <c r="E233" i="19"/>
  <c r="N10" i="3"/>
  <c r="E1493" i="23"/>
  <c r="O23" i="2"/>
  <c r="D1555" i="23"/>
  <c r="D1513" i="23"/>
  <c r="D1575" i="23"/>
  <c r="E1768" i="23"/>
  <c r="L16" i="4"/>
  <c r="E1835" i="23"/>
  <c r="P33" i="4"/>
  <c r="E1838" i="23"/>
  <c r="P38" i="4"/>
  <c r="E1749" i="23"/>
  <c r="H53" i="4"/>
  <c r="D1699" i="23"/>
  <c r="Q56" i="2"/>
  <c r="B1919" i="23"/>
  <c r="B1872" i="23"/>
  <c r="B30" i="23"/>
  <c r="N576" i="19"/>
  <c r="N479" i="19"/>
  <c r="N527" i="19"/>
  <c r="B1881" i="23"/>
  <c r="B1928" i="23"/>
  <c r="B39" i="23"/>
  <c r="N585" i="19"/>
  <c r="N536" i="19"/>
  <c r="N488" i="19"/>
  <c r="D41" i="23"/>
  <c r="T18" i="5"/>
  <c r="R18" i="5"/>
  <c r="E1885" i="23"/>
  <c r="C540" i="19"/>
  <c r="H540" i="19" s="1"/>
  <c r="G540" i="19" s="1"/>
  <c r="U20" i="5"/>
  <c r="N20" i="5"/>
  <c r="E1932" i="23" s="1"/>
  <c r="J22" i="5"/>
  <c r="E54" i="23"/>
  <c r="C600" i="19"/>
  <c r="H600" i="19" s="1"/>
  <c r="E600" i="19"/>
  <c r="D503" i="19"/>
  <c r="I503" i="19" s="1"/>
  <c r="C503" i="19"/>
  <c r="H503" i="19" s="1"/>
  <c r="U31" i="5"/>
  <c r="F31" i="5"/>
  <c r="D1978" i="23"/>
  <c r="I19" i="6"/>
  <c r="D2025" i="23" s="1"/>
  <c r="T19" i="6"/>
  <c r="J9" i="8"/>
  <c r="N11" i="8"/>
  <c r="E2205" i="23" s="1"/>
  <c r="D180" i="23"/>
  <c r="R16" i="8"/>
  <c r="T16" i="8"/>
  <c r="E2171" i="23"/>
  <c r="D1034" i="19"/>
  <c r="I1034" i="19" s="1"/>
  <c r="D985" i="19"/>
  <c r="I985" i="19" s="1"/>
  <c r="C985" i="19"/>
  <c r="H985" i="19" s="1"/>
  <c r="N24" i="8"/>
  <c r="E2218" i="23" s="1"/>
  <c r="E2193" i="23"/>
  <c r="D1056" i="19"/>
  <c r="I1056" i="19" s="1"/>
  <c r="D1008" i="19"/>
  <c r="I1008" i="19" s="1"/>
  <c r="C1008" i="19"/>
  <c r="H1008" i="19" s="1"/>
  <c r="N46" i="8"/>
  <c r="E2240" i="23" s="1"/>
  <c r="E2060" i="23"/>
  <c r="D821" i="19"/>
  <c r="I821" i="19" s="1"/>
  <c r="D870" i="19"/>
  <c r="I870" i="19" s="1"/>
  <c r="C821" i="19"/>
  <c r="H821" i="19" s="1"/>
  <c r="L23" i="7"/>
  <c r="G7" i="7"/>
  <c r="E2073" i="23"/>
  <c r="C834" i="19"/>
  <c r="H834" i="19" s="1"/>
  <c r="G834" i="19" s="1"/>
  <c r="G20" i="7"/>
  <c r="D296" i="23"/>
  <c r="J38" i="10"/>
  <c r="R38" i="10"/>
  <c r="T38" i="10"/>
  <c r="E2378" i="23"/>
  <c r="D1347" i="19"/>
  <c r="I1347" i="19" s="1"/>
  <c r="D1299" i="19"/>
  <c r="I1299" i="19" s="1"/>
  <c r="C1299" i="19"/>
  <c r="H1299" i="19" s="1"/>
  <c r="N43" i="10"/>
  <c r="E2425" i="23" s="1"/>
  <c r="D2532" i="23"/>
  <c r="I9" i="12"/>
  <c r="D2579" i="23" s="1"/>
  <c r="D382" i="23"/>
  <c r="R30" i="12"/>
  <c r="J30" i="12"/>
  <c r="E401" i="23"/>
  <c r="S50" i="12"/>
  <c r="D1551" i="19"/>
  <c r="I1551" i="19" s="1"/>
  <c r="G1551" i="19" s="1"/>
  <c r="F50" i="12"/>
  <c r="N2120" i="19"/>
  <c r="N2056" i="19"/>
  <c r="N2088" i="19"/>
  <c r="E621" i="23"/>
  <c r="D2122" i="19"/>
  <c r="I2122" i="19" s="1"/>
  <c r="C2090" i="19"/>
  <c r="H2090" i="19" s="1"/>
  <c r="D2090" i="19"/>
  <c r="I2090" i="19" s="1"/>
  <c r="U16" i="28"/>
  <c r="G16" i="28"/>
  <c r="T16" i="28" s="1"/>
  <c r="N16" i="28"/>
  <c r="E655" i="23" s="1"/>
  <c r="L36" i="28"/>
  <c r="E700" i="23"/>
  <c r="E2133" i="19"/>
  <c r="D2069" i="19"/>
  <c r="I2069" i="19" s="1"/>
  <c r="C2069" i="19"/>
  <c r="H2069" i="19" s="1"/>
  <c r="F27" i="28"/>
  <c r="U27" i="28"/>
  <c r="S27" i="28"/>
  <c r="O27" i="28"/>
  <c r="O50" i="28"/>
  <c r="E856" i="23"/>
  <c r="O54" i="15"/>
  <c r="D2723" i="23"/>
  <c r="I12" i="14"/>
  <c r="D2771" i="23" s="1"/>
  <c r="B2777" i="23"/>
  <c r="B464" i="23"/>
  <c r="B2729" i="23"/>
  <c r="N1905" i="19"/>
  <c r="N1810" i="19"/>
  <c r="N1858" i="19"/>
  <c r="E1321" i="23"/>
  <c r="E1635" i="23"/>
  <c r="E1717" i="23"/>
  <c r="H18" i="4"/>
  <c r="E1737" i="23"/>
  <c r="H41" i="4"/>
  <c r="D1800" i="23"/>
  <c r="B2140" i="23"/>
  <c r="B2093" i="23"/>
  <c r="B157" i="23"/>
  <c r="N903" i="19"/>
  <c r="N855" i="19"/>
  <c r="N806" i="19"/>
  <c r="B2422" i="23"/>
  <c r="B2375" i="23"/>
  <c r="B298" i="23"/>
  <c r="N1344" i="19"/>
  <c r="N1296" i="19"/>
  <c r="N1247" i="19"/>
  <c r="D235" i="23"/>
  <c r="R24" i="9"/>
  <c r="T24" i="9"/>
  <c r="E680" i="23"/>
  <c r="D2049" i="19"/>
  <c r="I2049" i="19" s="1"/>
  <c r="E2113" i="19"/>
  <c r="C2049" i="19"/>
  <c r="H2049" i="19" s="1"/>
  <c r="U7" i="28"/>
  <c r="S7" i="28"/>
  <c r="O7" i="28"/>
  <c r="F7" i="28"/>
  <c r="E704" i="23"/>
  <c r="E2137" i="19"/>
  <c r="C2073" i="19"/>
  <c r="H2073" i="19" s="1"/>
  <c r="D2073" i="19"/>
  <c r="I2073" i="19" s="1"/>
  <c r="F31" i="28"/>
  <c r="U31" i="28"/>
  <c r="S31" i="28"/>
  <c r="D415" i="23"/>
  <c r="T16" i="13"/>
  <c r="R16" i="13"/>
  <c r="J16" i="13"/>
  <c r="E1443" i="23"/>
  <c r="D1623" i="23"/>
  <c r="E1515" i="23"/>
  <c r="O46" i="2"/>
  <c r="D46" i="3"/>
  <c r="E1729" i="23"/>
  <c r="H30" i="4"/>
  <c r="B1983" i="23"/>
  <c r="B2030" i="23"/>
  <c r="B94" i="23"/>
  <c r="N740" i="19"/>
  <c r="N691" i="19"/>
  <c r="N643" i="19"/>
  <c r="B2104" i="23"/>
  <c r="B2057" i="23"/>
  <c r="B121" i="23"/>
  <c r="N867" i="19"/>
  <c r="N770" i="19"/>
  <c r="N818" i="19"/>
  <c r="E152" i="23"/>
  <c r="D801" i="19"/>
  <c r="I801" i="19" s="1"/>
  <c r="C801" i="19"/>
  <c r="H801" i="19" s="1"/>
  <c r="C898" i="19"/>
  <c r="H898" i="19" s="1"/>
  <c r="E898" i="19"/>
  <c r="O35" i="7"/>
  <c r="U35" i="7"/>
  <c r="S35" i="7"/>
  <c r="H4" i="10"/>
  <c r="M23" i="10"/>
  <c r="M27" i="10" s="1"/>
  <c r="N4" i="10"/>
  <c r="D268" i="23"/>
  <c r="J10" i="10"/>
  <c r="R10" i="10"/>
  <c r="T10" i="10"/>
  <c r="D298" i="23"/>
  <c r="J40" i="10"/>
  <c r="T40" i="10"/>
  <c r="R40" i="10"/>
  <c r="B2248" i="23"/>
  <c r="B2295" i="23"/>
  <c r="B218" i="23"/>
  <c r="N1164" i="19"/>
  <c r="N1067" i="19"/>
  <c r="N1115" i="19"/>
  <c r="D683" i="23"/>
  <c r="T10" i="28"/>
  <c r="R10" i="28"/>
  <c r="J10" i="28"/>
  <c r="E636" i="23"/>
  <c r="D2137" i="19"/>
  <c r="I2137" i="19" s="1"/>
  <c r="D2105" i="19"/>
  <c r="I2105" i="19" s="1"/>
  <c r="C2105" i="19"/>
  <c r="H2105" i="19" s="1"/>
  <c r="N31" i="28"/>
  <c r="E670" i="23" s="1"/>
  <c r="D1289" i="23"/>
  <c r="E1289" i="23"/>
  <c r="E1544" i="23"/>
  <c r="J15" i="2"/>
  <c r="E1315" i="23" s="1"/>
  <c r="H15" i="3"/>
  <c r="E1498" i="23"/>
  <c r="D29" i="3"/>
  <c r="D1770" i="23"/>
  <c r="D48" i="23"/>
  <c r="T25" i="5"/>
  <c r="R25" i="5"/>
  <c r="E1964" i="23"/>
  <c r="D672" i="19"/>
  <c r="I672" i="19" s="1"/>
  <c r="C672" i="19"/>
  <c r="H672" i="19" s="1"/>
  <c r="D721" i="19"/>
  <c r="I721" i="19" s="1"/>
  <c r="G5" i="6"/>
  <c r="L23" i="6"/>
  <c r="E91" i="23"/>
  <c r="E737" i="19"/>
  <c r="C737" i="19"/>
  <c r="H737" i="19" s="1"/>
  <c r="D640" i="19"/>
  <c r="I640" i="19" s="1"/>
  <c r="C640" i="19"/>
  <c r="H640" i="19" s="1"/>
  <c r="F21" i="6"/>
  <c r="U21" i="6"/>
  <c r="S21" i="6"/>
  <c r="B2117" i="23"/>
  <c r="B2070" i="23"/>
  <c r="B134" i="23"/>
  <c r="N783" i="19"/>
  <c r="N880" i="19"/>
  <c r="N831" i="19"/>
  <c r="D2375" i="23"/>
  <c r="I40" i="10"/>
  <c r="D2422" i="23" s="1"/>
  <c r="E2531" i="23"/>
  <c r="D1557" i="19"/>
  <c r="I1557" i="19" s="1"/>
  <c r="D1605" i="19"/>
  <c r="I1605" i="19" s="1"/>
  <c r="C1557" i="19"/>
  <c r="H1557" i="19" s="1"/>
  <c r="N8" i="12"/>
  <c r="E2578" i="23" s="1"/>
  <c r="G8" i="12"/>
  <c r="E570" i="23"/>
  <c r="I65" i="15"/>
  <c r="D570" i="23" s="1"/>
  <c r="B2631" i="23"/>
  <c r="B2678" i="23"/>
  <c r="B413" i="23"/>
  <c r="N1709" i="19"/>
  <c r="N1661" i="19"/>
  <c r="N1756" i="19"/>
  <c r="E2845" i="23"/>
  <c r="D2338" i="19"/>
  <c r="I2338" i="19" s="1"/>
  <c r="D2285" i="19"/>
  <c r="I2285" i="19" s="1"/>
  <c r="C2285" i="19"/>
  <c r="H2285" i="19" s="1"/>
  <c r="L40" i="16"/>
  <c r="O27" i="16"/>
  <c r="G27" i="16"/>
  <c r="N27" i="16"/>
  <c r="E2896" i="23" s="1"/>
  <c r="L13" i="17"/>
  <c r="G7" i="17"/>
  <c r="E2954" i="23"/>
  <c r="C2478" i="19"/>
  <c r="H2478" i="19" s="1"/>
  <c r="C2505" i="19"/>
  <c r="H2505" i="19" s="1"/>
  <c r="G2505" i="19" s="1"/>
  <c r="D2478" i="19"/>
  <c r="I2478" i="19" s="1"/>
  <c r="F18" i="17"/>
  <c r="M18" i="17"/>
  <c r="E2973" i="23" s="1"/>
  <c r="D1020" i="23"/>
  <c r="E1020" i="23"/>
  <c r="E997" i="23"/>
  <c r="D997" i="23"/>
  <c r="D2492" i="19"/>
  <c r="I2492" i="19" s="1"/>
  <c r="G2492" i="19" s="1"/>
  <c r="E1603" i="23"/>
  <c r="L15" i="3"/>
  <c r="E1626" i="23"/>
  <c r="D1577" i="23"/>
  <c r="M49" i="2"/>
  <c r="D1818" i="23"/>
  <c r="E1679" i="23"/>
  <c r="S33" i="2"/>
  <c r="D1798" i="23"/>
  <c r="D65" i="23"/>
  <c r="R42" i="5"/>
  <c r="J42" i="5"/>
  <c r="E1992" i="23"/>
  <c r="D701" i="19"/>
  <c r="I701" i="19" s="1"/>
  <c r="D749" i="19"/>
  <c r="I749" i="19" s="1"/>
  <c r="C701" i="19"/>
  <c r="H701" i="19" s="1"/>
  <c r="N33" i="6"/>
  <c r="E2039" i="23" s="1"/>
  <c r="E121" i="23"/>
  <c r="E867" i="19"/>
  <c r="D770" i="19"/>
  <c r="I770" i="19" s="1"/>
  <c r="C867" i="19"/>
  <c r="H867" i="19" s="1"/>
  <c r="C770" i="19"/>
  <c r="H770" i="19" s="1"/>
  <c r="U4" i="7"/>
  <c r="S4" i="7"/>
  <c r="O4" i="7"/>
  <c r="D134" i="23"/>
  <c r="J17" i="7"/>
  <c r="T17" i="7"/>
  <c r="R17" i="7"/>
  <c r="E275" i="23"/>
  <c r="C1224" i="19"/>
  <c r="H1224" i="19" s="1"/>
  <c r="D1224" i="19"/>
  <c r="I1224" i="19" s="1"/>
  <c r="C1321" i="19"/>
  <c r="H1321" i="19" s="1"/>
  <c r="F17" i="10"/>
  <c r="E1321" i="19"/>
  <c r="U17" i="10"/>
  <c r="O17" i="10"/>
  <c r="D2360" i="23"/>
  <c r="I25" i="10"/>
  <c r="D2407" i="23" s="1"/>
  <c r="E295" i="23"/>
  <c r="E1341" i="19"/>
  <c r="C1341" i="19"/>
  <c r="H1341" i="19" s="1"/>
  <c r="D1244" i="19"/>
  <c r="I1244" i="19" s="1"/>
  <c r="C1244" i="19"/>
  <c r="H1244" i="19" s="1"/>
  <c r="O37" i="10"/>
  <c r="S37" i="10"/>
  <c r="F37" i="10"/>
  <c r="H32" i="12"/>
  <c r="M44" i="12"/>
  <c r="M48" i="12" s="1"/>
  <c r="O31" i="28"/>
  <c r="E10" i="23"/>
  <c r="D10" i="23"/>
  <c r="E1477" i="23"/>
  <c r="E128" i="19"/>
  <c r="D7" i="3"/>
  <c r="J7" i="2"/>
  <c r="E129" i="19"/>
  <c r="F52" i="3"/>
  <c r="D1662" i="23"/>
  <c r="E1798" i="23"/>
  <c r="E1871" i="23"/>
  <c r="D526" i="19"/>
  <c r="I526" i="19" s="1"/>
  <c r="C526" i="19"/>
  <c r="H526" i="19" s="1"/>
  <c r="D575" i="19"/>
  <c r="I575" i="19" s="1"/>
  <c r="G6" i="5"/>
  <c r="N6" i="5"/>
  <c r="E1918" i="23" s="1"/>
  <c r="D36" i="23"/>
  <c r="R13" i="5"/>
  <c r="J13" i="5"/>
  <c r="J25" i="5"/>
  <c r="B1967" i="23"/>
  <c r="B2014" i="23"/>
  <c r="B78" i="23"/>
  <c r="N675" i="19"/>
  <c r="N724" i="19"/>
  <c r="N627" i="19"/>
  <c r="E99" i="23"/>
  <c r="E745" i="19"/>
  <c r="D648" i="19"/>
  <c r="I648" i="19" s="1"/>
  <c r="C745" i="19"/>
  <c r="H745" i="19" s="1"/>
  <c r="C648" i="19"/>
  <c r="H648" i="19" s="1"/>
  <c r="U29" i="6"/>
  <c r="S29" i="6"/>
  <c r="F29" i="6"/>
  <c r="K44" i="6"/>
  <c r="E2189" i="23"/>
  <c r="C1004" i="19"/>
  <c r="H1004" i="19" s="1"/>
  <c r="G1004" i="19" s="1"/>
  <c r="N42" i="8"/>
  <c r="E2236" i="23" s="1"/>
  <c r="G42" i="8"/>
  <c r="E163" i="23"/>
  <c r="E909" i="19"/>
  <c r="C909" i="19"/>
  <c r="H909" i="19" s="1"/>
  <c r="C812" i="19"/>
  <c r="H812" i="19" s="1"/>
  <c r="E1400" i="19"/>
  <c r="E812" i="19"/>
  <c r="D812" i="19"/>
  <c r="I812" i="19" s="1"/>
  <c r="O46" i="7"/>
  <c r="F46" i="7"/>
  <c r="U46" i="7"/>
  <c r="S46" i="7"/>
  <c r="E2372" i="23"/>
  <c r="D1341" i="19"/>
  <c r="I1341" i="19" s="1"/>
  <c r="C1293" i="19"/>
  <c r="H1293" i="19" s="1"/>
  <c r="D1293" i="19"/>
  <c r="I1293" i="19" s="1"/>
  <c r="G37" i="10"/>
  <c r="B2293" i="23"/>
  <c r="B2246" i="23"/>
  <c r="B216" i="23"/>
  <c r="N1162" i="19"/>
  <c r="N1065" i="19"/>
  <c r="N1113" i="19"/>
  <c r="D232" i="23"/>
  <c r="R21" i="9"/>
  <c r="J21" i="9"/>
  <c r="T21" i="9"/>
  <c r="J24" i="9"/>
  <c r="D2459" i="23"/>
  <c r="I30" i="11"/>
  <c r="D2506" i="23" s="1"/>
  <c r="D721" i="23"/>
  <c r="I50" i="28"/>
  <c r="D755" i="23" s="1"/>
  <c r="E2633" i="23"/>
  <c r="C1711" i="19"/>
  <c r="H1711" i="19" s="1"/>
  <c r="D1711" i="19"/>
  <c r="I1711" i="19" s="1"/>
  <c r="D1758" i="19"/>
  <c r="I1758" i="19" s="1"/>
  <c r="N16" i="13"/>
  <c r="E2680" i="23" s="1"/>
  <c r="E474" i="23"/>
  <c r="C1915" i="19"/>
  <c r="H1915" i="19" s="1"/>
  <c r="E1915" i="19"/>
  <c r="D1820" i="19"/>
  <c r="I1820" i="19" s="1"/>
  <c r="C1820" i="19"/>
  <c r="H1820" i="19" s="1"/>
  <c r="U28" i="14"/>
  <c r="S28" i="14"/>
  <c r="O28" i="14"/>
  <c r="K44" i="14"/>
  <c r="F28" i="14"/>
  <c r="E1209" i="23"/>
  <c r="D1209" i="23"/>
  <c r="E1386" i="23"/>
  <c r="E1407" i="23"/>
  <c r="D1650" i="23"/>
  <c r="E1773" i="23"/>
  <c r="L21" i="4"/>
  <c r="N43" i="4"/>
  <c r="E1854" i="23"/>
  <c r="P55" i="4"/>
  <c r="D1759" i="23"/>
  <c r="B1921" i="23"/>
  <c r="B32" i="23"/>
  <c r="B1874" i="23"/>
  <c r="N578" i="19"/>
  <c r="N529" i="19"/>
  <c r="N481" i="19"/>
  <c r="D2171" i="23"/>
  <c r="I24" i="8"/>
  <c r="D2218" i="23" s="1"/>
  <c r="D201" i="23"/>
  <c r="J37" i="8"/>
  <c r="R37" i="8"/>
  <c r="U42" i="8"/>
  <c r="B2125" i="23"/>
  <c r="B2078" i="23"/>
  <c r="B142" i="23"/>
  <c r="N840" i="19"/>
  <c r="N791" i="19"/>
  <c r="N888" i="19"/>
  <c r="N839" i="19"/>
  <c r="D148" i="23"/>
  <c r="R31" i="7"/>
  <c r="J31" i="7"/>
  <c r="T31" i="7"/>
  <c r="E2340" i="23"/>
  <c r="D1309" i="19"/>
  <c r="I1309" i="19" s="1"/>
  <c r="D1260" i="19"/>
  <c r="I1260" i="19" s="1"/>
  <c r="C1260" i="19"/>
  <c r="H1260" i="19" s="1"/>
  <c r="G5" i="10"/>
  <c r="N5" i="10"/>
  <c r="E2387" i="23" s="1"/>
  <c r="L23" i="10"/>
  <c r="S17" i="10"/>
  <c r="B2616" i="23"/>
  <c r="B2569" i="23"/>
  <c r="B398" i="23"/>
  <c r="N1643" i="19"/>
  <c r="N1596" i="19"/>
  <c r="N1595" i="19"/>
  <c r="N1547" i="19"/>
  <c r="D2572" i="23"/>
  <c r="I50" i="12"/>
  <c r="D2619" i="23" s="1"/>
  <c r="D803" i="23"/>
  <c r="J64" i="28"/>
  <c r="D519" i="23"/>
  <c r="I26" i="15"/>
  <c r="D553" i="23" s="1"/>
  <c r="E982" i="23"/>
  <c r="D982" i="23"/>
  <c r="D2461" i="19"/>
  <c r="I2461" i="19" s="1"/>
  <c r="G2461" i="19" s="1"/>
  <c r="J54" i="17"/>
  <c r="D1874" i="23"/>
  <c r="I9" i="5"/>
  <c r="D1921" i="23" s="1"/>
  <c r="T9" i="5"/>
  <c r="D1905" i="23"/>
  <c r="I40" i="5"/>
  <c r="D1952" i="23" s="1"/>
  <c r="O29" i="6"/>
  <c r="B2110" i="23"/>
  <c r="B2063" i="23"/>
  <c r="B127" i="23"/>
  <c r="N873" i="19"/>
  <c r="N776" i="19"/>
  <c r="N824" i="19"/>
  <c r="D1552" i="23"/>
  <c r="E1617" i="23"/>
  <c r="L30" i="3"/>
  <c r="E1581" i="23"/>
  <c r="E1819" i="23"/>
  <c r="P16" i="4"/>
  <c r="D1691" i="23"/>
  <c r="D61" i="23"/>
  <c r="T38" i="5"/>
  <c r="R38" i="5"/>
  <c r="J38" i="5"/>
  <c r="E1972" i="23"/>
  <c r="D729" i="19"/>
  <c r="I729" i="19" s="1"/>
  <c r="D680" i="19"/>
  <c r="I680" i="19" s="1"/>
  <c r="G13" i="6"/>
  <c r="C680" i="19"/>
  <c r="H680" i="19" s="1"/>
  <c r="N13" i="6"/>
  <c r="E2019" i="23" s="1"/>
  <c r="U13" i="6"/>
  <c r="B2031" i="23"/>
  <c r="B1984" i="23"/>
  <c r="B95" i="23"/>
  <c r="N692" i="19"/>
  <c r="N644" i="19"/>
  <c r="N693" i="19"/>
  <c r="N741" i="19"/>
  <c r="B2052" i="23"/>
  <c r="B2005" i="23"/>
  <c r="B116" i="23"/>
  <c r="N715" i="19"/>
  <c r="N665" i="19"/>
  <c r="N714" i="19"/>
  <c r="D2177" i="23"/>
  <c r="I30" i="8"/>
  <c r="D2224" i="23" s="1"/>
  <c r="D156" i="23"/>
  <c r="R39" i="7"/>
  <c r="T39" i="7"/>
  <c r="B2577" i="23"/>
  <c r="B2530" i="23"/>
  <c r="B359" i="23"/>
  <c r="N1556" i="19"/>
  <c r="N1604" i="19"/>
  <c r="N1508" i="19"/>
  <c r="N11" i="12"/>
  <c r="E2581" i="23" s="1"/>
  <c r="I42" i="9"/>
  <c r="D2330" i="23" s="1"/>
  <c r="N2234" i="19"/>
  <c r="N2170" i="19"/>
  <c r="N2202" i="19"/>
  <c r="E2812" i="23"/>
  <c r="C2274" i="19"/>
  <c r="H2274" i="19" s="1"/>
  <c r="G2274" i="19" s="1"/>
  <c r="D2327" i="19"/>
  <c r="I2327" i="19" s="1"/>
  <c r="D2274" i="19"/>
  <c r="I2274" i="19" s="1"/>
  <c r="G5" i="16"/>
  <c r="L10" i="16"/>
  <c r="N5" i="16"/>
  <c r="E2827" i="23" s="1"/>
  <c r="Q539" i="19"/>
  <c r="P539" i="19"/>
  <c r="O539" i="19"/>
  <c r="E1203" i="23"/>
  <c r="D1203" i="23"/>
  <c r="E43" i="19"/>
  <c r="D1242" i="23"/>
  <c r="E1242" i="23"/>
  <c r="O16" i="2"/>
  <c r="O19" i="2"/>
  <c r="J23" i="2"/>
  <c r="E1323" i="23" s="1"/>
  <c r="J57" i="2"/>
  <c r="E1357" i="23" s="1"/>
  <c r="D1504" i="23"/>
  <c r="E1763" i="23"/>
  <c r="E1713" i="23"/>
  <c r="H14" i="4"/>
  <c r="E1668" i="23"/>
  <c r="S22" i="2"/>
  <c r="E1783" i="23"/>
  <c r="E1733" i="23"/>
  <c r="H34" i="4"/>
  <c r="E1683" i="23"/>
  <c r="D40" i="4"/>
  <c r="S40" i="2"/>
  <c r="E1844" i="23"/>
  <c r="P45" i="4"/>
  <c r="D1752" i="23"/>
  <c r="H4" i="5"/>
  <c r="M23" i="5"/>
  <c r="E1874" i="23"/>
  <c r="D529" i="19"/>
  <c r="I529" i="19" s="1"/>
  <c r="C529" i="19"/>
  <c r="H529" i="19" s="1"/>
  <c r="N9" i="5"/>
  <c r="E1921" i="23" s="1"/>
  <c r="D578" i="19"/>
  <c r="I578" i="19" s="1"/>
  <c r="U9" i="5"/>
  <c r="D37" i="23"/>
  <c r="T14" i="5"/>
  <c r="J585" i="19"/>
  <c r="R585" i="19"/>
  <c r="V585" i="19" s="1"/>
  <c r="J18" i="5"/>
  <c r="N618" i="19"/>
  <c r="N571" i="19"/>
  <c r="N521" i="19"/>
  <c r="D74" i="23"/>
  <c r="J4" i="6"/>
  <c r="R4" i="6"/>
  <c r="D81" i="23"/>
  <c r="R11" i="6"/>
  <c r="J11" i="6"/>
  <c r="U17" i="6"/>
  <c r="D95" i="23"/>
  <c r="T25" i="6"/>
  <c r="R25" i="6"/>
  <c r="D100" i="23"/>
  <c r="J30" i="6"/>
  <c r="R30" i="6"/>
  <c r="E116" i="23"/>
  <c r="E1547" i="19"/>
  <c r="C762" i="19"/>
  <c r="H762" i="19" s="1"/>
  <c r="E665" i="19"/>
  <c r="E762" i="19"/>
  <c r="D665" i="19"/>
  <c r="I665" i="19" s="1"/>
  <c r="C665" i="19"/>
  <c r="H665" i="19" s="1"/>
  <c r="F46" i="6"/>
  <c r="U46" i="6"/>
  <c r="S46" i="6"/>
  <c r="T13" i="8"/>
  <c r="E2179" i="23"/>
  <c r="D994" i="19"/>
  <c r="I994" i="19" s="1"/>
  <c r="C994" i="19"/>
  <c r="H994" i="19" s="1"/>
  <c r="G994" i="19" s="1"/>
  <c r="D1042" i="19"/>
  <c r="I1042" i="19" s="1"/>
  <c r="G32" i="8"/>
  <c r="N32" i="8"/>
  <c r="E2226" i="23" s="1"/>
  <c r="N7" i="7"/>
  <c r="E2107" i="23" s="1"/>
  <c r="N20" i="7"/>
  <c r="E2120" i="23" s="1"/>
  <c r="E2089" i="23"/>
  <c r="D899" i="19"/>
  <c r="I899" i="19" s="1"/>
  <c r="D851" i="19"/>
  <c r="I851" i="19" s="1"/>
  <c r="C851" i="19"/>
  <c r="H851" i="19" s="1"/>
  <c r="N36" i="7"/>
  <c r="E2136" i="23" s="1"/>
  <c r="U36" i="7"/>
  <c r="G36" i="7"/>
  <c r="L44" i="7"/>
  <c r="B2364" i="23"/>
  <c r="B2411" i="23"/>
  <c r="B287" i="23"/>
  <c r="N1236" i="19"/>
  <c r="N1285" i="19"/>
  <c r="N1333" i="19"/>
  <c r="I33" i="10"/>
  <c r="D2415" i="23" s="1"/>
  <c r="E373" i="23"/>
  <c r="C1522" i="19"/>
  <c r="H1522" i="19" s="1"/>
  <c r="D1522" i="19"/>
  <c r="I1522" i="19" s="1"/>
  <c r="E1618" i="19"/>
  <c r="C1618" i="19"/>
  <c r="H1618" i="19" s="1"/>
  <c r="U21" i="12"/>
  <c r="S21" i="12"/>
  <c r="O21" i="12"/>
  <c r="F21" i="12"/>
  <c r="D2548" i="23"/>
  <c r="I25" i="12"/>
  <c r="D2595" i="23" s="1"/>
  <c r="B2337" i="23"/>
  <c r="B2290" i="23"/>
  <c r="B260" i="23"/>
  <c r="N1207" i="19"/>
  <c r="N1110" i="19"/>
  <c r="N1160" i="19"/>
  <c r="D603" i="23"/>
  <c r="R32" i="15"/>
  <c r="J32" i="15"/>
  <c r="H70" i="16"/>
  <c r="I70" i="16" s="1"/>
  <c r="D2939" i="23" s="1"/>
  <c r="P238" i="19"/>
  <c r="O238" i="19"/>
  <c r="Q238" i="19"/>
  <c r="D1568" i="23"/>
  <c r="D1778" i="23"/>
  <c r="B2100" i="23"/>
  <c r="B2147" i="23"/>
  <c r="B164" i="23"/>
  <c r="N863" i="19"/>
  <c r="N813" i="19"/>
  <c r="N910" i="19"/>
  <c r="D1763" i="23"/>
  <c r="C377" i="19"/>
  <c r="H377" i="19" s="1"/>
  <c r="G377" i="19" s="1"/>
  <c r="E1193" i="23"/>
  <c r="D1193" i="23"/>
  <c r="E34" i="19"/>
  <c r="I15" i="1"/>
  <c r="E1277" i="23"/>
  <c r="D1277" i="23"/>
  <c r="E88" i="19"/>
  <c r="E1223" i="23"/>
  <c r="D1223" i="23"/>
  <c r="E53" i="19"/>
  <c r="E1253" i="23"/>
  <c r="D1253" i="23"/>
  <c r="E58" i="19"/>
  <c r="E1445" i="23"/>
  <c r="J49" i="2"/>
  <c r="E1349" i="23" s="1"/>
  <c r="D1484" i="23"/>
  <c r="C122" i="19"/>
  <c r="H122" i="19" s="1"/>
  <c r="G122" i="19" s="1"/>
  <c r="M14" i="2"/>
  <c r="E1487" i="23"/>
  <c r="J17" i="2"/>
  <c r="E1317" i="23" s="1"/>
  <c r="D1497" i="23"/>
  <c r="D1559" i="23"/>
  <c r="E1507" i="23"/>
  <c r="J38" i="2"/>
  <c r="E1338" i="23" s="1"/>
  <c r="D1572" i="23"/>
  <c r="H52" i="3"/>
  <c r="E1862" i="23"/>
  <c r="D67" i="3"/>
  <c r="D1862" i="23" s="1"/>
  <c r="N71" i="3"/>
  <c r="R20" i="4"/>
  <c r="E1663" i="23"/>
  <c r="D17" i="4"/>
  <c r="S17" i="2"/>
  <c r="E1771" i="23"/>
  <c r="L19" i="4"/>
  <c r="D1786" i="23"/>
  <c r="D1736" i="23"/>
  <c r="E1791" i="23"/>
  <c r="E1852" i="23"/>
  <c r="P53" i="4"/>
  <c r="I7" i="5"/>
  <c r="D1919" i="23" s="1"/>
  <c r="D1879" i="23"/>
  <c r="I14" i="5"/>
  <c r="D1926" i="23" s="1"/>
  <c r="E1881" i="23"/>
  <c r="D585" i="19"/>
  <c r="I585" i="19" s="1"/>
  <c r="C536" i="19"/>
  <c r="H536" i="19" s="1"/>
  <c r="D536" i="19"/>
  <c r="I536" i="19" s="1"/>
  <c r="U16" i="5"/>
  <c r="G16" i="5"/>
  <c r="T16" i="5" s="1"/>
  <c r="R20" i="5"/>
  <c r="D57" i="23"/>
  <c r="R34" i="5"/>
  <c r="D1903" i="23"/>
  <c r="I38" i="5"/>
  <c r="D1950" i="23" s="1"/>
  <c r="G11" i="6"/>
  <c r="T11" i="6" s="1"/>
  <c r="N9" i="8"/>
  <c r="E2203" i="23" s="1"/>
  <c r="H9" i="8"/>
  <c r="I9" i="8" s="1"/>
  <c r="D2203" i="23" s="1"/>
  <c r="R40" i="8"/>
  <c r="E207" i="23"/>
  <c r="C1053" i="19"/>
  <c r="H1053" i="19" s="1"/>
  <c r="D956" i="19"/>
  <c r="I956" i="19" s="1"/>
  <c r="C956" i="19"/>
  <c r="H956" i="19" s="1"/>
  <c r="E1053" i="19"/>
  <c r="U43" i="8"/>
  <c r="O43" i="8"/>
  <c r="S43" i="8"/>
  <c r="E2068" i="23"/>
  <c r="D829" i="19"/>
  <c r="I829" i="19" s="1"/>
  <c r="C829" i="19"/>
  <c r="H829" i="19" s="1"/>
  <c r="G829" i="19" s="1"/>
  <c r="D878" i="19"/>
  <c r="I878" i="19" s="1"/>
  <c r="G15" i="7"/>
  <c r="N15" i="7"/>
  <c r="E2115" i="23" s="1"/>
  <c r="E135" i="23"/>
  <c r="D784" i="19"/>
  <c r="I784" i="19" s="1"/>
  <c r="E881" i="19"/>
  <c r="C784" i="19"/>
  <c r="H784" i="19" s="1"/>
  <c r="C881" i="19"/>
  <c r="H881" i="19" s="1"/>
  <c r="S18" i="7"/>
  <c r="F18" i="7"/>
  <c r="U18" i="7"/>
  <c r="H20" i="10"/>
  <c r="N20" i="10"/>
  <c r="E2402" i="23" s="1"/>
  <c r="E291" i="23"/>
  <c r="E1337" i="19"/>
  <c r="C1337" i="19"/>
  <c r="H1337" i="19" s="1"/>
  <c r="D1240" i="19"/>
  <c r="I1240" i="19" s="1"/>
  <c r="C1240" i="19"/>
  <c r="H1240" i="19" s="1"/>
  <c r="O33" i="10"/>
  <c r="U33" i="10"/>
  <c r="S33" i="10"/>
  <c r="F33" i="10"/>
  <c r="B2418" i="23"/>
  <c r="B2371" i="23"/>
  <c r="B294" i="23"/>
  <c r="N1340" i="19"/>
  <c r="N1243" i="19"/>
  <c r="N1292" i="19"/>
  <c r="E2553" i="23"/>
  <c r="D1579" i="19"/>
  <c r="I1579" i="19" s="1"/>
  <c r="D1627" i="19"/>
  <c r="I1627" i="19" s="1"/>
  <c r="C1579" i="19"/>
  <c r="H1579" i="19" s="1"/>
  <c r="N30" i="12"/>
  <c r="E2600" i="23" s="1"/>
  <c r="G30" i="12"/>
  <c r="T30" i="12" s="1"/>
  <c r="D2454" i="23"/>
  <c r="I25" i="11"/>
  <c r="D2501" i="23" s="1"/>
  <c r="B2519" i="23"/>
  <c r="B2472" i="23"/>
  <c r="B348" i="23"/>
  <c r="N1397" i="19"/>
  <c r="N1446" i="19"/>
  <c r="N1494" i="19"/>
  <c r="D780" i="23"/>
  <c r="J41" i="28"/>
  <c r="E600" i="23"/>
  <c r="E2031" i="19"/>
  <c r="D1966" i="19"/>
  <c r="I1966" i="19" s="1"/>
  <c r="C1966" i="19"/>
  <c r="H1966" i="19" s="1"/>
  <c r="U29" i="15"/>
  <c r="F29" i="15"/>
  <c r="S29" i="15"/>
  <c r="O29" i="15"/>
  <c r="E851" i="23"/>
  <c r="E485" i="23"/>
  <c r="C1831" i="19"/>
  <c r="H1831" i="19" s="1"/>
  <c r="C1926" i="19"/>
  <c r="H1926" i="19" s="1"/>
  <c r="E1926" i="19"/>
  <c r="D1831" i="19"/>
  <c r="I1831" i="19" s="1"/>
  <c r="U39" i="14"/>
  <c r="S39" i="14"/>
  <c r="O39" i="14"/>
  <c r="F39" i="14"/>
  <c r="B2761" i="23"/>
  <c r="B2809" i="23"/>
  <c r="B495" i="23"/>
  <c r="N1842" i="19"/>
  <c r="N1890" i="19"/>
  <c r="N1937" i="19"/>
  <c r="D2866" i="23"/>
  <c r="I50" i="16"/>
  <c r="D2919" i="23" s="1"/>
  <c r="O213" i="19"/>
  <c r="P213" i="19"/>
  <c r="Q213" i="19"/>
  <c r="D1482" i="23"/>
  <c r="C120" i="19"/>
  <c r="H120" i="19" s="1"/>
  <c r="G120" i="19" s="1"/>
  <c r="D1502" i="23"/>
  <c r="E1511" i="23"/>
  <c r="O42" i="2"/>
  <c r="D42" i="3"/>
  <c r="D1845" i="23"/>
  <c r="N14" i="6"/>
  <c r="E2020" i="23" s="1"/>
  <c r="H14" i="6"/>
  <c r="E2069" i="23"/>
  <c r="D879" i="19"/>
  <c r="I879" i="19" s="1"/>
  <c r="C830" i="19"/>
  <c r="H830" i="19" s="1"/>
  <c r="D830" i="19"/>
  <c r="I830" i="19" s="1"/>
  <c r="G16" i="7"/>
  <c r="N16" i="7"/>
  <c r="E2116" i="23" s="1"/>
  <c r="D250" i="23"/>
  <c r="T39" i="9"/>
  <c r="R39" i="9"/>
  <c r="J39" i="9"/>
  <c r="D309" i="23"/>
  <c r="J4" i="11"/>
  <c r="R4" i="11"/>
  <c r="E1467" i="23"/>
  <c r="D1570" i="23"/>
  <c r="D80" i="23"/>
  <c r="J10" i="6"/>
  <c r="T10" i="6"/>
  <c r="R10" i="6"/>
  <c r="D2001" i="23"/>
  <c r="I42" i="6"/>
  <c r="D2048" i="23" s="1"/>
  <c r="B2202" i="23"/>
  <c r="B2155" i="23"/>
  <c r="B172" i="23"/>
  <c r="N969" i="19"/>
  <c r="N1018" i="19"/>
  <c r="N921" i="19"/>
  <c r="D150" i="23"/>
  <c r="R33" i="7"/>
  <c r="T33" i="7"/>
  <c r="J33" i="7"/>
  <c r="D2633" i="23"/>
  <c r="I16" i="13"/>
  <c r="D2680" i="23" s="1"/>
  <c r="P401" i="19"/>
  <c r="O402" i="19"/>
  <c r="Q401" i="19"/>
  <c r="O401" i="19"/>
  <c r="E1207" i="23"/>
  <c r="D1207" i="23"/>
  <c r="F92" i="17"/>
  <c r="Q31" i="17"/>
  <c r="E1772" i="23"/>
  <c r="D1837" i="23"/>
  <c r="E1996" i="23"/>
  <c r="D705" i="19"/>
  <c r="I705" i="19" s="1"/>
  <c r="D753" i="19"/>
  <c r="I753" i="19" s="1"/>
  <c r="C705" i="19"/>
  <c r="H705" i="19" s="1"/>
  <c r="D121" i="23"/>
  <c r="J4" i="7"/>
  <c r="R4" i="7"/>
  <c r="B2114" i="23"/>
  <c r="B2067" i="23"/>
  <c r="B131" i="23"/>
  <c r="N877" i="19"/>
  <c r="N828" i="19"/>
  <c r="N780" i="19"/>
  <c r="B2130" i="23"/>
  <c r="B2083" i="23"/>
  <c r="B147" i="23"/>
  <c r="N893" i="19"/>
  <c r="N845" i="19"/>
  <c r="N796" i="19"/>
  <c r="D2099" i="23"/>
  <c r="I46" i="7"/>
  <c r="D2146" i="23" s="1"/>
  <c r="N10" i="12"/>
  <c r="E2580" i="23" s="1"/>
  <c r="E2555" i="23"/>
  <c r="C1581" i="19"/>
  <c r="H1581" i="19" s="1"/>
  <c r="G1581" i="19" s="1"/>
  <c r="D1629" i="19"/>
  <c r="I1629" i="19" s="1"/>
  <c r="D1581" i="19"/>
  <c r="I1581" i="19" s="1"/>
  <c r="U32" i="12"/>
  <c r="G32" i="12"/>
  <c r="D2444" i="23"/>
  <c r="I15" i="11"/>
  <c r="D2491" i="23" s="1"/>
  <c r="E1281" i="23"/>
  <c r="D1281" i="23"/>
  <c r="D9" i="23"/>
  <c r="E9" i="23"/>
  <c r="C19" i="19"/>
  <c r="H19" i="19" s="1"/>
  <c r="E17" i="19"/>
  <c r="D17" i="19"/>
  <c r="E33" i="19"/>
  <c r="D33" i="19"/>
  <c r="I33" i="19" s="1"/>
  <c r="C33" i="19"/>
  <c r="H33" i="19" s="1"/>
  <c r="C17" i="19"/>
  <c r="H17" i="19" s="1"/>
  <c r="D19" i="19"/>
  <c r="I19" i="19" s="1"/>
  <c r="E19" i="19"/>
  <c r="E1532" i="23"/>
  <c r="D63" i="3"/>
  <c r="E1770" i="23"/>
  <c r="E389" i="19"/>
  <c r="D1727" i="23"/>
  <c r="E1850" i="23"/>
  <c r="P51" i="4"/>
  <c r="D1898" i="23"/>
  <c r="E1980" i="23"/>
  <c r="C688" i="19"/>
  <c r="H688" i="19" s="1"/>
  <c r="D737" i="19"/>
  <c r="I737" i="19" s="1"/>
  <c r="D688" i="19"/>
  <c r="I688" i="19" s="1"/>
  <c r="G21" i="6"/>
  <c r="N21" i="6"/>
  <c r="E2027" i="23" s="1"/>
  <c r="B2158" i="23"/>
  <c r="B2205" i="23"/>
  <c r="B175" i="23"/>
  <c r="N972" i="19"/>
  <c r="N1021" i="19"/>
  <c r="N924" i="19"/>
  <c r="E179" i="23"/>
  <c r="C1025" i="19"/>
  <c r="H1025" i="19" s="1"/>
  <c r="D928" i="19"/>
  <c r="I928" i="19" s="1"/>
  <c r="C928" i="19"/>
  <c r="H928" i="19" s="1"/>
  <c r="E1025" i="19"/>
  <c r="S15" i="8"/>
  <c r="O15" i="8"/>
  <c r="F15" i="8"/>
  <c r="D131" i="23"/>
  <c r="T14" i="7"/>
  <c r="J14" i="7"/>
  <c r="R14" i="7"/>
  <c r="B2739" i="23"/>
  <c r="B2787" i="23"/>
  <c r="B474" i="23"/>
  <c r="N1915" i="19"/>
  <c r="N1868" i="19"/>
  <c r="N1820" i="19"/>
  <c r="E1031" i="23"/>
  <c r="D1031" i="23"/>
  <c r="E1238" i="23"/>
  <c r="D1238" i="23"/>
  <c r="J29" i="2"/>
  <c r="E1329" i="23" s="1"/>
  <c r="E1541" i="23"/>
  <c r="H12" i="3"/>
  <c r="M12" i="2" s="1"/>
  <c r="E1616" i="23"/>
  <c r="L29" i="3"/>
  <c r="D1509" i="23"/>
  <c r="E1657" i="23"/>
  <c r="D11" i="4"/>
  <c r="F20" i="4"/>
  <c r="S11" i="2"/>
  <c r="D1907" i="23"/>
  <c r="I42" i="5"/>
  <c r="D1954" i="23" s="1"/>
  <c r="N5" i="6"/>
  <c r="E2011" i="23" s="1"/>
  <c r="E193" i="23"/>
  <c r="E1039" i="19"/>
  <c r="C1039" i="19"/>
  <c r="H1039" i="19" s="1"/>
  <c r="D942" i="19"/>
  <c r="I942" i="19" s="1"/>
  <c r="C942" i="19"/>
  <c r="H942" i="19" s="1"/>
  <c r="U29" i="8"/>
  <c r="K44" i="8"/>
  <c r="F29" i="8"/>
  <c r="U37" i="10"/>
  <c r="E1283" i="23"/>
  <c r="D1283" i="23"/>
  <c r="D1493" i="23"/>
  <c r="E1562" i="23"/>
  <c r="H34" i="3"/>
  <c r="N43" i="3"/>
  <c r="N621" i="19"/>
  <c r="N670" i="19"/>
  <c r="N767" i="19"/>
  <c r="N622" i="19"/>
  <c r="E1222" i="23"/>
  <c r="D1222" i="23"/>
  <c r="E52" i="19"/>
  <c r="J20" i="3"/>
  <c r="E1738" i="23"/>
  <c r="E1802" i="23"/>
  <c r="L53" i="4"/>
  <c r="B1970" i="23"/>
  <c r="B2017" i="23"/>
  <c r="B81" i="23"/>
  <c r="N678" i="19"/>
  <c r="N727" i="19"/>
  <c r="N630" i="19"/>
  <c r="D2163" i="23"/>
  <c r="I16" i="8"/>
  <c r="D2210" i="23" s="1"/>
  <c r="E351" i="23"/>
  <c r="E1497" i="19"/>
  <c r="D1400" i="19"/>
  <c r="I1400" i="19" s="1"/>
  <c r="C1400" i="19"/>
  <c r="H1400" i="19" s="1"/>
  <c r="C1497" i="19"/>
  <c r="H1497" i="19" s="1"/>
  <c r="O46" i="11"/>
  <c r="F46" i="11"/>
  <c r="U46" i="11"/>
  <c r="S46" i="11"/>
  <c r="D783" i="23"/>
  <c r="J44" i="28"/>
  <c r="E1268" i="23"/>
  <c r="D1268" i="23"/>
  <c r="E79" i="19"/>
  <c r="E1296" i="23"/>
  <c r="D1296" i="23"/>
  <c r="C107" i="19"/>
  <c r="H107" i="19" s="1"/>
  <c r="G107" i="19" s="1"/>
  <c r="C104" i="19"/>
  <c r="H104" i="19" s="1"/>
  <c r="G104" i="19" s="1"/>
  <c r="E1263" i="23"/>
  <c r="D1263" i="23"/>
  <c r="E68" i="19"/>
  <c r="J42" i="2"/>
  <c r="E1342" i="23" s="1"/>
  <c r="J53" i="2"/>
  <c r="E1353" i="23" s="1"/>
  <c r="D1611" i="23"/>
  <c r="E1559" i="23"/>
  <c r="E1572" i="23"/>
  <c r="J52" i="3"/>
  <c r="J44" i="2"/>
  <c r="D1766" i="23"/>
  <c r="C380" i="19"/>
  <c r="H380" i="19" s="1"/>
  <c r="G380" i="19" s="1"/>
  <c r="D1721" i="23"/>
  <c r="E1833" i="23"/>
  <c r="P31" i="4"/>
  <c r="D1836" i="23"/>
  <c r="E1689" i="23"/>
  <c r="S46" i="2"/>
  <c r="D46" i="4"/>
  <c r="D1805" i="23"/>
  <c r="E30" i="23"/>
  <c r="E576" i="19"/>
  <c r="C576" i="19"/>
  <c r="H576" i="19" s="1"/>
  <c r="C479" i="19"/>
  <c r="H479" i="19" s="1"/>
  <c r="D479" i="19"/>
  <c r="I479" i="19" s="1"/>
  <c r="F7" i="5"/>
  <c r="U7" i="5"/>
  <c r="S7" i="5"/>
  <c r="E52" i="23"/>
  <c r="D501" i="19"/>
  <c r="I501" i="19" s="1"/>
  <c r="E598" i="19"/>
  <c r="C598" i="19"/>
  <c r="H598" i="19" s="1"/>
  <c r="F29" i="5"/>
  <c r="S29" i="5"/>
  <c r="O29" i="5"/>
  <c r="C501" i="19"/>
  <c r="H501" i="19" s="1"/>
  <c r="S31" i="5"/>
  <c r="B1958" i="23"/>
  <c r="B1911" i="23"/>
  <c r="B69" i="23"/>
  <c r="N567" i="19"/>
  <c r="N615" i="19"/>
  <c r="N568" i="19"/>
  <c r="N518" i="19"/>
  <c r="E79" i="23"/>
  <c r="C628" i="19"/>
  <c r="H628" i="19" s="1"/>
  <c r="C725" i="19"/>
  <c r="H725" i="19" s="1"/>
  <c r="D628" i="19"/>
  <c r="I628" i="19" s="1"/>
  <c r="F9" i="6"/>
  <c r="E725" i="19"/>
  <c r="U9" i="6"/>
  <c r="H25" i="6"/>
  <c r="I25" i="6" s="1"/>
  <c r="D2031" i="23" s="1"/>
  <c r="T36" i="6"/>
  <c r="E113" i="23"/>
  <c r="E759" i="19"/>
  <c r="C759" i="19"/>
  <c r="H759" i="19" s="1"/>
  <c r="D662" i="19"/>
  <c r="I662" i="19" s="1"/>
  <c r="C662" i="19"/>
  <c r="H662" i="19" s="1"/>
  <c r="G662" i="19" s="1"/>
  <c r="F43" i="6"/>
  <c r="U43" i="6"/>
  <c r="S43" i="6"/>
  <c r="H46" i="6"/>
  <c r="N46" i="6"/>
  <c r="D192" i="23"/>
  <c r="R28" i="8"/>
  <c r="D199" i="23"/>
  <c r="R35" i="8"/>
  <c r="J35" i="8"/>
  <c r="T37" i="8"/>
  <c r="E2071" i="23"/>
  <c r="D881" i="19"/>
  <c r="I881" i="19" s="1"/>
  <c r="D832" i="19"/>
  <c r="I832" i="19" s="1"/>
  <c r="C832" i="19"/>
  <c r="H832" i="19" s="1"/>
  <c r="G18" i="7"/>
  <c r="N18" i="7"/>
  <c r="E2118" i="23" s="1"/>
  <c r="K23" i="7"/>
  <c r="D2082" i="23"/>
  <c r="I29" i="7"/>
  <c r="D2129" i="23" s="1"/>
  <c r="J39" i="7"/>
  <c r="K44" i="7"/>
  <c r="E284" i="23"/>
  <c r="C1330" i="19"/>
  <c r="H1330" i="19" s="1"/>
  <c r="E1330" i="19"/>
  <c r="C1233" i="19"/>
  <c r="H1233" i="19" s="1"/>
  <c r="D1233" i="19"/>
  <c r="I1233" i="19" s="1"/>
  <c r="O26" i="10"/>
  <c r="F26" i="10"/>
  <c r="S26" i="10"/>
  <c r="E2527" i="23"/>
  <c r="D1601" i="19"/>
  <c r="I1601" i="19" s="1"/>
  <c r="C1553" i="19"/>
  <c r="H1553" i="19" s="1"/>
  <c r="D1553" i="19"/>
  <c r="I1553" i="19" s="1"/>
  <c r="L23" i="12"/>
  <c r="N4" i="12"/>
  <c r="G4" i="12"/>
  <c r="N21" i="12"/>
  <c r="E2591" i="23" s="1"/>
  <c r="H21" i="12"/>
  <c r="D2566" i="23"/>
  <c r="I43" i="12"/>
  <c r="D2613" i="23" s="1"/>
  <c r="E2283" i="23"/>
  <c r="C1151" i="19"/>
  <c r="H1151" i="19" s="1"/>
  <c r="G1151" i="19" s="1"/>
  <c r="N42" i="9"/>
  <c r="E2330" i="23" s="1"/>
  <c r="B2467" i="23"/>
  <c r="B2514" i="23"/>
  <c r="B343" i="23"/>
  <c r="N1489" i="19"/>
  <c r="N1441" i="19"/>
  <c r="N1392" i="19"/>
  <c r="E616" i="23"/>
  <c r="D2117" i="19"/>
  <c r="I2117" i="19" s="1"/>
  <c r="D2085" i="19"/>
  <c r="I2085" i="19" s="1"/>
  <c r="C2085" i="19"/>
  <c r="H2085" i="19" s="1"/>
  <c r="G11" i="28"/>
  <c r="N2109" i="19"/>
  <c r="N2141" i="19"/>
  <c r="N2077" i="19"/>
  <c r="D718" i="23"/>
  <c r="I47" i="28"/>
  <c r="D752" i="23" s="1"/>
  <c r="E514" i="23"/>
  <c r="D1991" i="19"/>
  <c r="I1991" i="19" s="1"/>
  <c r="C1991" i="19"/>
  <c r="H1991" i="19" s="1"/>
  <c r="D2023" i="19"/>
  <c r="I2023" i="19" s="1"/>
  <c r="G21" i="15"/>
  <c r="N21" i="15"/>
  <c r="E548" i="23" s="1"/>
  <c r="G37" i="13"/>
  <c r="T37" i="13" s="1"/>
  <c r="D448" i="23"/>
  <c r="T50" i="13"/>
  <c r="R50" i="13"/>
  <c r="D488" i="23"/>
  <c r="J42" i="14"/>
  <c r="R42" i="14"/>
  <c r="T42" i="14"/>
  <c r="E1090" i="23"/>
  <c r="D2495" i="19"/>
  <c r="I2495" i="19" s="1"/>
  <c r="C2495" i="19"/>
  <c r="H2495" i="19" s="1"/>
  <c r="F79" i="17"/>
  <c r="M79" i="17"/>
  <c r="D1173" i="23"/>
  <c r="E1173" i="23"/>
  <c r="C2556" i="19"/>
  <c r="H2556" i="19" s="1"/>
  <c r="D2578" i="19"/>
  <c r="I2578" i="19" s="1"/>
  <c r="D2556" i="19"/>
  <c r="I2556" i="19" s="1"/>
  <c r="Q253" i="19"/>
  <c r="O253" i="19"/>
  <c r="P253" i="19"/>
  <c r="D1241" i="23"/>
  <c r="E1241" i="23"/>
  <c r="G60" i="1"/>
  <c r="E1516" i="23"/>
  <c r="D47" i="3"/>
  <c r="O47" i="2"/>
  <c r="E124" i="23"/>
  <c r="E870" i="19"/>
  <c r="C870" i="19"/>
  <c r="H870" i="19" s="1"/>
  <c r="D773" i="19"/>
  <c r="I773" i="19" s="1"/>
  <c r="C773" i="19"/>
  <c r="H773" i="19" s="1"/>
  <c r="S7" i="7"/>
  <c r="O7" i="7"/>
  <c r="F7" i="7"/>
  <c r="D1194" i="23"/>
  <c r="E1194" i="23"/>
  <c r="E35" i="19"/>
  <c r="E1212" i="23"/>
  <c r="D1212" i="23"/>
  <c r="C44" i="19"/>
  <c r="H44" i="19" s="1"/>
  <c r="E44" i="19"/>
  <c r="D1294" i="23"/>
  <c r="E1294" i="23"/>
  <c r="C103" i="19"/>
  <c r="H103" i="19" s="1"/>
  <c r="E103" i="19"/>
  <c r="E1233" i="23"/>
  <c r="D1233" i="23"/>
  <c r="I53" i="1"/>
  <c r="M23" i="2"/>
  <c r="J46" i="2"/>
  <c r="E1346" i="23" s="1"/>
  <c r="M53" i="2"/>
  <c r="E1478" i="23"/>
  <c r="D8" i="3"/>
  <c r="D1540" i="23"/>
  <c r="C174" i="19"/>
  <c r="H174" i="19" s="1"/>
  <c r="G174" i="19" s="1"/>
  <c r="D1605" i="23"/>
  <c r="N20" i="3"/>
  <c r="E1497" i="23"/>
  <c r="O27" i="2"/>
  <c r="E1569" i="23"/>
  <c r="O41" i="2"/>
  <c r="J41" i="2"/>
  <c r="E1341" i="23" s="1"/>
  <c r="H41" i="3"/>
  <c r="D1827" i="23"/>
  <c r="E1789" i="23"/>
  <c r="L40" i="4"/>
  <c r="B1870" i="23"/>
  <c r="B1917" i="23"/>
  <c r="B28" i="23"/>
  <c r="N477" i="19"/>
  <c r="N574" i="19"/>
  <c r="N525" i="19"/>
  <c r="E37" i="23"/>
  <c r="E583" i="19"/>
  <c r="C486" i="19"/>
  <c r="H486" i="19" s="1"/>
  <c r="D486" i="19"/>
  <c r="I486" i="19" s="1"/>
  <c r="C583" i="19"/>
  <c r="H583" i="19" s="1"/>
  <c r="U14" i="5"/>
  <c r="S14" i="5"/>
  <c r="N16" i="5"/>
  <c r="E1928" i="23" s="1"/>
  <c r="B1886" i="23"/>
  <c r="B1933" i="23"/>
  <c r="B44" i="23"/>
  <c r="N590" i="19"/>
  <c r="N493" i="19"/>
  <c r="N541" i="19"/>
  <c r="B1936" i="23"/>
  <c r="B47" i="23"/>
  <c r="B1889" i="23"/>
  <c r="N593" i="19"/>
  <c r="N544" i="19"/>
  <c r="N496" i="19"/>
  <c r="B1944" i="23"/>
  <c r="B1897" i="23"/>
  <c r="B55" i="23"/>
  <c r="N601" i="19"/>
  <c r="N553" i="19"/>
  <c r="N504" i="19"/>
  <c r="D90" i="23"/>
  <c r="T20" i="6"/>
  <c r="J20" i="6"/>
  <c r="D1987" i="23"/>
  <c r="I28" i="6"/>
  <c r="I30" i="6"/>
  <c r="D2036" i="23" s="1"/>
  <c r="E111" i="23"/>
  <c r="C757" i="19"/>
  <c r="H757" i="19" s="1"/>
  <c r="E757" i="19"/>
  <c r="D660" i="19"/>
  <c r="I660" i="19" s="1"/>
  <c r="C660" i="19"/>
  <c r="H660" i="19" s="1"/>
  <c r="U41" i="6"/>
  <c r="S41" i="6"/>
  <c r="F41" i="6"/>
  <c r="E2002" i="23"/>
  <c r="D759" i="19"/>
  <c r="I759" i="19" s="1"/>
  <c r="D711" i="19"/>
  <c r="I711" i="19" s="1"/>
  <c r="C711" i="19"/>
  <c r="H711" i="19" s="1"/>
  <c r="G43" i="6"/>
  <c r="N43" i="6"/>
  <c r="E2049" i="23" s="1"/>
  <c r="O46" i="6"/>
  <c r="N668" i="19"/>
  <c r="N718" i="19"/>
  <c r="N765" i="19"/>
  <c r="E199" i="23"/>
  <c r="C1045" i="19"/>
  <c r="H1045" i="19" s="1"/>
  <c r="E1045" i="19"/>
  <c r="D948" i="19"/>
  <c r="I948" i="19" s="1"/>
  <c r="C948" i="19"/>
  <c r="H948" i="19" s="1"/>
  <c r="U35" i="8"/>
  <c r="O35" i="8"/>
  <c r="B2185" i="23"/>
  <c r="B2232" i="23"/>
  <c r="B202" i="23"/>
  <c r="N951" i="19"/>
  <c r="N1048" i="19"/>
  <c r="N1000" i="19"/>
  <c r="D2371" i="23"/>
  <c r="I36" i="10"/>
  <c r="D2418" i="23" s="1"/>
  <c r="E221" i="23"/>
  <c r="C1167" i="19"/>
  <c r="H1167" i="19" s="1"/>
  <c r="C1070" i="19"/>
  <c r="H1070" i="19" s="1"/>
  <c r="E1167" i="19"/>
  <c r="D1070" i="19"/>
  <c r="I1070" i="19" s="1"/>
  <c r="U10" i="9"/>
  <c r="S10" i="9"/>
  <c r="O10" i="9"/>
  <c r="F10" i="9"/>
  <c r="E242" i="23"/>
  <c r="C1188" i="19"/>
  <c r="H1188" i="19" s="1"/>
  <c r="D1091" i="19"/>
  <c r="I1091" i="19" s="1"/>
  <c r="C1091" i="19"/>
  <c r="H1091" i="19" s="1"/>
  <c r="E1188" i="19"/>
  <c r="U31" i="9"/>
  <c r="S31" i="9"/>
  <c r="F31" i="9"/>
  <c r="B2282" i="23"/>
  <c r="B2329" i="23"/>
  <c r="B252" i="23"/>
  <c r="N1150" i="19"/>
  <c r="N1101" i="19"/>
  <c r="N1198" i="19"/>
  <c r="F9" i="11"/>
  <c r="N11" i="11"/>
  <c r="E2487" i="23" s="1"/>
  <c r="H11" i="11"/>
  <c r="M23" i="11"/>
  <c r="M27" i="11" s="1"/>
  <c r="E324" i="23"/>
  <c r="C1470" i="19"/>
  <c r="H1470" i="19" s="1"/>
  <c r="E1470" i="19"/>
  <c r="D1373" i="19"/>
  <c r="I1373" i="19" s="1"/>
  <c r="C1373" i="19"/>
  <c r="H1373" i="19" s="1"/>
  <c r="O19" i="11"/>
  <c r="F19" i="11"/>
  <c r="U19" i="11"/>
  <c r="E2462" i="23"/>
  <c r="C1436" i="19"/>
  <c r="H1436" i="19" s="1"/>
  <c r="D1436" i="19"/>
  <c r="I1436" i="19" s="1"/>
  <c r="D1484" i="19"/>
  <c r="I1484" i="19" s="1"/>
  <c r="G33" i="11"/>
  <c r="E2464" i="23"/>
  <c r="C1438" i="19"/>
  <c r="H1438" i="19" s="1"/>
  <c r="D1486" i="19"/>
  <c r="I1486" i="19" s="1"/>
  <c r="D1438" i="19"/>
  <c r="I1438" i="19" s="1"/>
  <c r="N35" i="11"/>
  <c r="E2511" i="23" s="1"/>
  <c r="G35" i="11"/>
  <c r="T35" i="11" s="1"/>
  <c r="D343" i="23"/>
  <c r="J38" i="11"/>
  <c r="T38" i="11"/>
  <c r="R38" i="11"/>
  <c r="G43" i="11"/>
  <c r="H33" i="28"/>
  <c r="I33" i="28" s="1"/>
  <c r="D672" i="23" s="1"/>
  <c r="D640" i="23"/>
  <c r="I35" i="28"/>
  <c r="D674" i="23" s="1"/>
  <c r="J47" i="28"/>
  <c r="D590" i="23"/>
  <c r="J19" i="15"/>
  <c r="T19" i="15"/>
  <c r="R19" i="15"/>
  <c r="D2721" i="23"/>
  <c r="I10" i="14"/>
  <c r="D2769" i="23" s="1"/>
  <c r="D2761" i="23"/>
  <c r="I50" i="14"/>
  <c r="D2809" i="23" s="1"/>
  <c r="D2881" i="23"/>
  <c r="I65" i="16"/>
  <c r="D2934" i="23" s="1"/>
  <c r="E1127" i="23"/>
  <c r="D1127" i="23"/>
  <c r="H30" i="18"/>
  <c r="D1142" i="23"/>
  <c r="E1142" i="23"/>
  <c r="E2604" i="19"/>
  <c r="N40" i="18"/>
  <c r="E1375" i="23"/>
  <c r="D1485" i="23"/>
  <c r="D1714" i="23"/>
  <c r="D1687" i="23"/>
  <c r="B1927" i="23"/>
  <c r="B1880" i="23"/>
  <c r="B38" i="23"/>
  <c r="N487" i="19"/>
  <c r="N584" i="19"/>
  <c r="N535" i="19"/>
  <c r="D1992" i="23"/>
  <c r="I33" i="6"/>
  <c r="D2039" i="23" s="1"/>
  <c r="T33" i="6"/>
  <c r="D112" i="23"/>
  <c r="R42" i="6"/>
  <c r="T42" i="6"/>
  <c r="E304" i="23"/>
  <c r="C1350" i="19"/>
  <c r="H1350" i="19" s="1"/>
  <c r="E1350" i="19"/>
  <c r="C1253" i="19"/>
  <c r="H1253" i="19" s="1"/>
  <c r="D1253" i="19"/>
  <c r="I1253" i="19" s="1"/>
  <c r="F46" i="10"/>
  <c r="U46" i="10"/>
  <c r="O46" i="10"/>
  <c r="S46" i="10"/>
  <c r="D389" i="23"/>
  <c r="R37" i="12"/>
  <c r="J37" i="12"/>
  <c r="N2084" i="19"/>
  <c r="N2052" i="19"/>
  <c r="N2116" i="19"/>
  <c r="D805" i="23"/>
  <c r="J66" i="28"/>
  <c r="E969" i="23"/>
  <c r="D969" i="23"/>
  <c r="D2428" i="19"/>
  <c r="I2428" i="19" s="1"/>
  <c r="G2428" i="19" s="1"/>
  <c r="H54" i="17"/>
  <c r="O50" i="17"/>
  <c r="E1777" i="23"/>
  <c r="S25" i="2"/>
  <c r="E1787" i="23"/>
  <c r="L35" i="4"/>
  <c r="E1687" i="23"/>
  <c r="F52" i="4"/>
  <c r="S44" i="2"/>
  <c r="N7" i="6"/>
  <c r="E2013" i="23" s="1"/>
  <c r="D169" i="23"/>
  <c r="J5" i="8"/>
  <c r="R5" i="8"/>
  <c r="D123" i="23"/>
  <c r="T6" i="7"/>
  <c r="J6" i="7"/>
  <c r="R6" i="7"/>
  <c r="D369" i="23"/>
  <c r="J17" i="12"/>
  <c r="E2441" i="23"/>
  <c r="D1414" i="19"/>
  <c r="I1414" i="19" s="1"/>
  <c r="C1414" i="19"/>
  <c r="H1414" i="19" s="1"/>
  <c r="D1463" i="19"/>
  <c r="I1463" i="19" s="1"/>
  <c r="N12" i="11"/>
  <c r="E2488" i="23" s="1"/>
  <c r="G12" i="11"/>
  <c r="D497" i="23"/>
  <c r="E2647" i="23"/>
  <c r="C1725" i="19"/>
  <c r="H1725" i="19" s="1"/>
  <c r="D1725" i="19"/>
  <c r="I1725" i="19" s="1"/>
  <c r="D1772" i="19"/>
  <c r="I1772" i="19" s="1"/>
  <c r="N30" i="13"/>
  <c r="E2694" i="23" s="1"/>
  <c r="E2733" i="23"/>
  <c r="D1862" i="19"/>
  <c r="I1862" i="19" s="1"/>
  <c r="C1862" i="19"/>
  <c r="H1862" i="19" s="1"/>
  <c r="D1909" i="19"/>
  <c r="I1909" i="19" s="1"/>
  <c r="G22" i="14"/>
  <c r="T22" i="14" s="1"/>
  <c r="E886" i="23"/>
  <c r="C2256" i="19"/>
  <c r="E2338" i="19"/>
  <c r="D2256" i="19"/>
  <c r="I2256" i="19" s="1"/>
  <c r="G2256" i="19" s="1"/>
  <c r="C2338" i="19"/>
  <c r="F27" i="16"/>
  <c r="D886" i="23" s="1"/>
  <c r="E2948" i="23"/>
  <c r="D2471" i="19"/>
  <c r="I2471" i="19" s="1"/>
  <c r="F7" i="17"/>
  <c r="E1123" i="23"/>
  <c r="D1123" i="23"/>
  <c r="E2588" i="19"/>
  <c r="E1538" i="23"/>
  <c r="J9" i="2"/>
  <c r="E1309" i="23" s="1"/>
  <c r="H9" i="3"/>
  <c r="E1767" i="23"/>
  <c r="L15" i="4"/>
  <c r="Q15" i="2" s="1"/>
  <c r="E1828" i="23"/>
  <c r="P25" i="4"/>
  <c r="D1856" i="23"/>
  <c r="E2008" i="23"/>
  <c r="D719" i="19"/>
  <c r="I719" i="19" s="1"/>
  <c r="D766" i="19"/>
  <c r="I766" i="19" s="1"/>
  <c r="G766" i="19" s="1"/>
  <c r="C719" i="19"/>
  <c r="H719" i="19" s="1"/>
  <c r="G50" i="6"/>
  <c r="U50" i="6"/>
  <c r="E2560" i="23"/>
  <c r="D1634" i="19"/>
  <c r="I1634" i="19" s="1"/>
  <c r="D1586" i="19"/>
  <c r="I1586" i="19" s="1"/>
  <c r="C1586" i="19"/>
  <c r="H1586" i="19" s="1"/>
  <c r="G37" i="12"/>
  <c r="T37" i="12" s="1"/>
  <c r="U37" i="12"/>
  <c r="E237" i="23"/>
  <c r="D1086" i="19"/>
  <c r="I1086" i="19" s="1"/>
  <c r="C1183" i="19"/>
  <c r="H1183" i="19" s="1"/>
  <c r="C1086" i="19"/>
  <c r="H1086" i="19" s="1"/>
  <c r="G1086" i="19" s="1"/>
  <c r="E1183" i="19"/>
  <c r="F26" i="9"/>
  <c r="S26" i="9"/>
  <c r="O26" i="9"/>
  <c r="U26" i="9"/>
  <c r="J10" i="11"/>
  <c r="R10" i="11"/>
  <c r="D329" i="23"/>
  <c r="J24" i="11"/>
  <c r="R24" i="11"/>
  <c r="Q411" i="19"/>
  <c r="P411" i="19"/>
  <c r="O412" i="19"/>
  <c r="O411" i="19"/>
  <c r="E1199" i="23"/>
  <c r="D1199" i="23"/>
  <c r="E39" i="19"/>
  <c r="E1217" i="23"/>
  <c r="D1217" i="23"/>
  <c r="E49" i="19"/>
  <c r="Q44" i="17"/>
  <c r="C49" i="19"/>
  <c r="H49" i="19" s="1"/>
  <c r="E1385" i="23"/>
  <c r="E1659" i="23"/>
  <c r="D13" i="4"/>
  <c r="N31" i="6"/>
  <c r="E2037" i="23" s="1"/>
  <c r="D110" i="23"/>
  <c r="T40" i="6"/>
  <c r="R40" i="6"/>
  <c r="E2152" i="23"/>
  <c r="D966" i="19"/>
  <c r="I966" i="19" s="1"/>
  <c r="C966" i="19"/>
  <c r="H966" i="19" s="1"/>
  <c r="D1015" i="19"/>
  <c r="I1015" i="19" s="1"/>
  <c r="G5" i="8"/>
  <c r="N5" i="8"/>
  <c r="E2199" i="23" s="1"/>
  <c r="E2540" i="23"/>
  <c r="D1566" i="19"/>
  <c r="I1566" i="19" s="1"/>
  <c r="C1566" i="19"/>
  <c r="H1566" i="19" s="1"/>
  <c r="D1614" i="19"/>
  <c r="I1614" i="19" s="1"/>
  <c r="G17" i="12"/>
  <c r="T17" i="12" s="1"/>
  <c r="N17" i="12"/>
  <c r="E2587" i="23" s="1"/>
  <c r="E2285" i="23"/>
  <c r="L48" i="9"/>
  <c r="E2289" i="23" s="1"/>
  <c r="E2433" i="23"/>
  <c r="C1406" i="19"/>
  <c r="H1406" i="19" s="1"/>
  <c r="D1406" i="19"/>
  <c r="I1406" i="19" s="1"/>
  <c r="D1455" i="19"/>
  <c r="I1455" i="19" s="1"/>
  <c r="N4" i="11"/>
  <c r="G4" i="11"/>
  <c r="T4" i="11" s="1"/>
  <c r="L23" i="11"/>
  <c r="E571" i="23"/>
  <c r="I66" i="15"/>
  <c r="D571" i="23" s="1"/>
  <c r="E415" i="23"/>
  <c r="E1758" i="19"/>
  <c r="D1663" i="19"/>
  <c r="I1663" i="19" s="1"/>
  <c r="C1663" i="19"/>
  <c r="H1663" i="19" s="1"/>
  <c r="C1758" i="19"/>
  <c r="H1758" i="19" s="1"/>
  <c r="U16" i="13"/>
  <c r="O16" i="13"/>
  <c r="S16" i="13"/>
  <c r="D2923" i="23"/>
  <c r="M7" i="17"/>
  <c r="E2962" i="23" s="1"/>
  <c r="E1006" i="23"/>
  <c r="D1006" i="23"/>
  <c r="D2516" i="19"/>
  <c r="I2516" i="19" s="1"/>
  <c r="G2516" i="19" s="1"/>
  <c r="E1235" i="23"/>
  <c r="D1235" i="23"/>
  <c r="I55" i="1"/>
  <c r="E1265" i="23"/>
  <c r="D1265" i="23"/>
  <c r="E70" i="19"/>
  <c r="E1418" i="23"/>
  <c r="E1554" i="23"/>
  <c r="J25" i="2"/>
  <c r="E1325" i="23" s="1"/>
  <c r="E1561" i="23"/>
  <c r="H33" i="3"/>
  <c r="E1672" i="23"/>
  <c r="D26" i="4"/>
  <c r="S26" i="2"/>
  <c r="E1793" i="23"/>
  <c r="L44" i="4"/>
  <c r="N52" i="4"/>
  <c r="B1934" i="23"/>
  <c r="B1887" i="23"/>
  <c r="B45" i="23"/>
  <c r="N494" i="19"/>
  <c r="N591" i="19"/>
  <c r="N542" i="19"/>
  <c r="N37" i="5"/>
  <c r="E1949" i="23" s="1"/>
  <c r="B1978" i="23"/>
  <c r="B2025" i="23"/>
  <c r="B89" i="23"/>
  <c r="N735" i="19"/>
  <c r="N686" i="19"/>
  <c r="N638" i="19"/>
  <c r="N50" i="6"/>
  <c r="E2055" i="23" s="1"/>
  <c r="E157" i="23"/>
  <c r="E903" i="19"/>
  <c r="C903" i="19"/>
  <c r="H903" i="19" s="1"/>
  <c r="D806" i="19"/>
  <c r="I806" i="19" s="1"/>
  <c r="S40" i="7"/>
  <c r="U40" i="7"/>
  <c r="F40" i="7"/>
  <c r="C806" i="19"/>
  <c r="H806" i="19" s="1"/>
  <c r="D2538" i="23"/>
  <c r="I15" i="12"/>
  <c r="D2585" i="23" s="1"/>
  <c r="N32" i="12"/>
  <c r="E2602" i="23" s="1"/>
  <c r="E699" i="23"/>
  <c r="D2068" i="19"/>
  <c r="I2068" i="19" s="1"/>
  <c r="C2068" i="19"/>
  <c r="H2068" i="19" s="1"/>
  <c r="E2132" i="19"/>
  <c r="S26" i="28"/>
  <c r="U26" i="28"/>
  <c r="O26" i="28"/>
  <c r="F26" i="28"/>
  <c r="E1201" i="23"/>
  <c r="D1201" i="23"/>
  <c r="E41" i="19"/>
  <c r="D1291" i="23"/>
  <c r="E1291" i="23"/>
  <c r="C101" i="19"/>
  <c r="H101" i="19" s="1"/>
  <c r="G101" i="19" s="1"/>
  <c r="D1231" i="23"/>
  <c r="E1231" i="23"/>
  <c r="D1595" i="23"/>
  <c r="C221" i="19"/>
  <c r="H221" i="19" s="1"/>
  <c r="G221" i="19" s="1"/>
  <c r="L10" i="3"/>
  <c r="D1496" i="23"/>
  <c r="D1503" i="23"/>
  <c r="M34" i="2"/>
  <c r="E1715" i="23"/>
  <c r="H16" i="4"/>
  <c r="E1730" i="23"/>
  <c r="H31" i="4"/>
  <c r="D1741" i="23"/>
  <c r="B1916" i="23"/>
  <c r="B1869" i="23"/>
  <c r="B27" i="23"/>
  <c r="N476" i="19"/>
  <c r="N524" i="19"/>
  <c r="N573" i="19"/>
  <c r="E1878" i="23"/>
  <c r="D582" i="19"/>
  <c r="I582" i="19" s="1"/>
  <c r="D533" i="19"/>
  <c r="I533" i="19" s="1"/>
  <c r="C533" i="19"/>
  <c r="H533" i="19" s="1"/>
  <c r="N13" i="5"/>
  <c r="E1925" i="23" s="1"/>
  <c r="G13" i="5"/>
  <c r="E1940" i="23"/>
  <c r="E1976" i="23"/>
  <c r="D684" i="19"/>
  <c r="I684" i="19" s="1"/>
  <c r="C684" i="19"/>
  <c r="H684" i="19" s="1"/>
  <c r="D733" i="19"/>
  <c r="I733" i="19" s="1"/>
  <c r="G17" i="6"/>
  <c r="D173" i="23"/>
  <c r="R9" i="8"/>
  <c r="D2181" i="23"/>
  <c r="I34" i="8"/>
  <c r="D2228" i="23" s="1"/>
  <c r="D204" i="23"/>
  <c r="J40" i="8"/>
  <c r="E139" i="23"/>
  <c r="E885" i="19"/>
  <c r="C885" i="19"/>
  <c r="H885" i="19" s="1"/>
  <c r="D788" i="19"/>
  <c r="I788" i="19" s="1"/>
  <c r="C788" i="19"/>
  <c r="H788" i="19" s="1"/>
  <c r="S22" i="7"/>
  <c r="O22" i="7"/>
  <c r="F22" i="7"/>
  <c r="B2087" i="23"/>
  <c r="B2134" i="23"/>
  <c r="B151" i="23"/>
  <c r="N897" i="19"/>
  <c r="N849" i="19"/>
  <c r="N800" i="19"/>
  <c r="D166" i="23"/>
  <c r="E2343" i="23"/>
  <c r="D1312" i="19"/>
  <c r="I1312" i="19" s="1"/>
  <c r="D1263" i="19"/>
  <c r="I1263" i="19" s="1"/>
  <c r="C1263" i="19"/>
  <c r="H1263" i="19" s="1"/>
  <c r="G8" i="10"/>
  <c r="N8" i="10"/>
  <c r="E2390" i="23" s="1"/>
  <c r="E358" i="23"/>
  <c r="C1507" i="19"/>
  <c r="H1507" i="19" s="1"/>
  <c r="C1603" i="19"/>
  <c r="H1603" i="19" s="1"/>
  <c r="D1507" i="19"/>
  <c r="I1507" i="19" s="1"/>
  <c r="E1603" i="19"/>
  <c r="F6" i="12"/>
  <c r="S6" i="12"/>
  <c r="O6" i="12"/>
  <c r="U6" i="12"/>
  <c r="E2538" i="23"/>
  <c r="D1564" i="19"/>
  <c r="I1564" i="19" s="1"/>
  <c r="C1564" i="19"/>
  <c r="H1564" i="19" s="1"/>
  <c r="D1612" i="19"/>
  <c r="I1612" i="19" s="1"/>
  <c r="N15" i="12"/>
  <c r="E2585" i="23" s="1"/>
  <c r="U15" i="12"/>
  <c r="E721" i="23"/>
  <c r="C2184" i="19"/>
  <c r="H2184" i="19" s="1"/>
  <c r="D2184" i="19"/>
  <c r="I2184" i="19" s="1"/>
  <c r="D2216" i="19"/>
  <c r="I2216" i="19" s="1"/>
  <c r="L51" i="15"/>
  <c r="N50" i="28"/>
  <c r="E755" i="23" s="1"/>
  <c r="L72" i="28"/>
  <c r="E809" i="23"/>
  <c r="E2236" i="19"/>
  <c r="D2172" i="19"/>
  <c r="I2172" i="19" s="1"/>
  <c r="C2172" i="19"/>
  <c r="H2172" i="19" s="1"/>
  <c r="F70" i="28"/>
  <c r="O70" i="28"/>
  <c r="E460" i="23"/>
  <c r="E1901" i="19"/>
  <c r="C1901" i="19"/>
  <c r="H1901" i="19" s="1"/>
  <c r="D1806" i="19"/>
  <c r="I1806" i="19" s="1"/>
  <c r="C1806" i="19"/>
  <c r="H1806" i="19" s="1"/>
  <c r="F14" i="14"/>
  <c r="U14" i="14"/>
  <c r="O14" i="14"/>
  <c r="E892" i="23"/>
  <c r="E2344" i="19"/>
  <c r="C2344" i="19"/>
  <c r="H2344" i="19" s="1"/>
  <c r="C2262" i="19"/>
  <c r="H2262" i="19" s="1"/>
  <c r="D2262" i="19"/>
  <c r="I2262" i="19" s="1"/>
  <c r="F33" i="16"/>
  <c r="D892" i="23" s="1"/>
  <c r="D2980" i="23"/>
  <c r="D1275" i="23"/>
  <c r="E1275" i="23"/>
  <c r="E86" i="19"/>
  <c r="O29" i="2"/>
  <c r="E1624" i="23"/>
  <c r="L37" i="3"/>
  <c r="D1525" i="23"/>
  <c r="M56" i="2"/>
  <c r="D1670" i="23"/>
  <c r="B1930" i="23"/>
  <c r="B41" i="23"/>
  <c r="B1883" i="23"/>
  <c r="N587" i="19"/>
  <c r="N538" i="19"/>
  <c r="N490" i="19"/>
  <c r="B1972" i="23"/>
  <c r="B2019" i="23"/>
  <c r="B83" i="23"/>
  <c r="N680" i="19"/>
  <c r="N729" i="19"/>
  <c r="N632" i="19"/>
  <c r="D102" i="23"/>
  <c r="R32" i="6"/>
  <c r="J32" i="6"/>
  <c r="E1284" i="23"/>
  <c r="D1284" i="23"/>
  <c r="E1297" i="23"/>
  <c r="D1297" i="23"/>
  <c r="J37" i="2"/>
  <c r="E1337" i="23" s="1"/>
  <c r="E1601" i="23"/>
  <c r="L13" i="3"/>
  <c r="D1668" i="23"/>
  <c r="D39" i="23"/>
  <c r="J16" i="5"/>
  <c r="E1896" i="23"/>
  <c r="D552" i="19"/>
  <c r="I552" i="19" s="1"/>
  <c r="C552" i="19"/>
  <c r="H552" i="19" s="1"/>
  <c r="D600" i="19"/>
  <c r="I600" i="19" s="1"/>
  <c r="N31" i="5"/>
  <c r="E1943" i="23" s="1"/>
  <c r="G31" i="5"/>
  <c r="T42" i="5"/>
  <c r="D2063" i="23"/>
  <c r="I10" i="7"/>
  <c r="D2110" i="23" s="1"/>
  <c r="D264" i="23"/>
  <c r="J6" i="10"/>
  <c r="R6" i="10"/>
  <c r="D619" i="23"/>
  <c r="I14" i="28"/>
  <c r="D653" i="23" s="1"/>
  <c r="E912" i="23"/>
  <c r="D912" i="23"/>
  <c r="E1286" i="23"/>
  <c r="D1286" i="23"/>
  <c r="S13" i="2"/>
  <c r="S30" i="2"/>
  <c r="E1350" i="23"/>
  <c r="E107" i="17"/>
  <c r="D1537" i="23"/>
  <c r="D1543" i="23"/>
  <c r="C177" i="19"/>
  <c r="H177" i="19" s="1"/>
  <c r="G177" i="19" s="1"/>
  <c r="D1501" i="23"/>
  <c r="D68" i="3"/>
  <c r="D1863" i="23" s="1"/>
  <c r="E1711" i="23"/>
  <c r="H12" i="4"/>
  <c r="Q12" i="2" s="1"/>
  <c r="S12" i="2"/>
  <c r="D1779" i="23"/>
  <c r="P29" i="4"/>
  <c r="D35" i="4"/>
  <c r="D21" i="23"/>
  <c r="E21" i="23"/>
  <c r="E384" i="19"/>
  <c r="D384" i="19"/>
  <c r="I384" i="19" s="1"/>
  <c r="C384" i="19"/>
  <c r="H384" i="19" s="1"/>
  <c r="F5" i="5"/>
  <c r="D55" i="23"/>
  <c r="T32" i="5"/>
  <c r="R32" i="5"/>
  <c r="D66" i="23"/>
  <c r="R43" i="5"/>
  <c r="J43" i="5"/>
  <c r="E2182" i="23"/>
  <c r="D1045" i="19"/>
  <c r="I1045" i="19" s="1"/>
  <c r="D997" i="19"/>
  <c r="I997" i="19" s="1"/>
  <c r="C997" i="19"/>
  <c r="H997" i="19" s="1"/>
  <c r="G35" i="8"/>
  <c r="B2235" i="23"/>
  <c r="B2188" i="23"/>
  <c r="B205" i="23"/>
  <c r="N954" i="19"/>
  <c r="N1003" i="19"/>
  <c r="N1051" i="19"/>
  <c r="B2239" i="23"/>
  <c r="B2192" i="23"/>
  <c r="B209" i="23"/>
  <c r="N1055" i="19"/>
  <c r="N1007" i="19"/>
  <c r="N958" i="19"/>
  <c r="E125" i="23"/>
  <c r="E871" i="19"/>
  <c r="D774" i="19"/>
  <c r="I774" i="19" s="1"/>
  <c r="C871" i="19"/>
  <c r="H871" i="19" s="1"/>
  <c r="C774" i="19"/>
  <c r="H774" i="19" s="1"/>
  <c r="S8" i="7"/>
  <c r="U8" i="7"/>
  <c r="O8" i="7"/>
  <c r="D154" i="23"/>
  <c r="J37" i="7"/>
  <c r="R37" i="7"/>
  <c r="D162" i="23"/>
  <c r="J45" i="7"/>
  <c r="R45" i="7"/>
  <c r="H22" i="12"/>
  <c r="I22" i="12" s="1"/>
  <c r="D2592" i="23" s="1"/>
  <c r="E2551" i="23"/>
  <c r="D1625" i="19"/>
  <c r="I1625" i="19" s="1"/>
  <c r="D1577" i="19"/>
  <c r="I1577" i="19" s="1"/>
  <c r="C1577" i="19"/>
  <c r="H1577" i="19" s="1"/>
  <c r="L44" i="12"/>
  <c r="N28" i="12"/>
  <c r="E395" i="23"/>
  <c r="C1544" i="19"/>
  <c r="H1544" i="19" s="1"/>
  <c r="D1544" i="19"/>
  <c r="I1544" i="19" s="1"/>
  <c r="E1640" i="19"/>
  <c r="C1640" i="19"/>
  <c r="H1640" i="19" s="1"/>
  <c r="U43" i="12"/>
  <c r="S43" i="12"/>
  <c r="O43" i="12"/>
  <c r="B2617" i="23"/>
  <c r="B2570" i="23"/>
  <c r="B399" i="23"/>
  <c r="N1644" i="19"/>
  <c r="N1548" i="19"/>
  <c r="N1597" i="19"/>
  <c r="B2254" i="23"/>
  <c r="B2301" i="23"/>
  <c r="B224" i="23"/>
  <c r="N1170" i="19"/>
  <c r="N1121" i="19"/>
  <c r="N1073" i="19"/>
  <c r="D2467" i="23"/>
  <c r="I38" i="11"/>
  <c r="D2514" i="23" s="1"/>
  <c r="L42" i="15"/>
  <c r="D1133" i="23"/>
  <c r="E1133" i="23"/>
  <c r="Q32" i="18"/>
  <c r="E1145" i="23"/>
  <c r="D1145" i="23"/>
  <c r="E2612" i="19"/>
  <c r="O40" i="18"/>
  <c r="D2356" i="23"/>
  <c r="I21" i="10"/>
  <c r="D2403" i="23" s="1"/>
  <c r="E2382" i="23"/>
  <c r="D1351" i="19"/>
  <c r="I1351" i="19" s="1"/>
  <c r="D1304" i="19"/>
  <c r="I1304" i="19" s="1"/>
  <c r="C1304" i="19"/>
  <c r="H1304" i="19" s="1"/>
  <c r="N47" i="10"/>
  <c r="E2429" i="23" s="1"/>
  <c r="U47" i="10"/>
  <c r="G47" i="10"/>
  <c r="B2578" i="23"/>
  <c r="B2531" i="23"/>
  <c r="B360" i="23"/>
  <c r="N1605" i="19"/>
  <c r="N1557" i="19"/>
  <c r="N1509" i="19"/>
  <c r="B2535" i="23"/>
  <c r="B2582" i="23"/>
  <c r="B364" i="23"/>
  <c r="N1561" i="19"/>
  <c r="N1513" i="19"/>
  <c r="N1609" i="19"/>
  <c r="H44" i="12"/>
  <c r="H48" i="12" s="1"/>
  <c r="E2568" i="23"/>
  <c r="D1642" i="19"/>
  <c r="I1642" i="19" s="1"/>
  <c r="D1594" i="19"/>
  <c r="I1594" i="19" s="1"/>
  <c r="C1594" i="19"/>
  <c r="H1594" i="19" s="1"/>
  <c r="N45" i="12"/>
  <c r="E2615" i="23" s="1"/>
  <c r="G45" i="12"/>
  <c r="T45" i="12" s="1"/>
  <c r="E2263" i="23"/>
  <c r="D1130" i="19"/>
  <c r="I1130" i="19" s="1"/>
  <c r="C1130" i="19"/>
  <c r="H1130" i="19" s="1"/>
  <c r="D1179" i="19"/>
  <c r="I1179" i="19" s="1"/>
  <c r="N22" i="9"/>
  <c r="E2310" i="23" s="1"/>
  <c r="D2440" i="23"/>
  <c r="T11" i="11"/>
  <c r="D326" i="23"/>
  <c r="J21" i="11"/>
  <c r="R21" i="11"/>
  <c r="E2504" i="23"/>
  <c r="E695" i="23"/>
  <c r="C2064" i="19"/>
  <c r="H2064" i="19" s="1"/>
  <c r="D2064" i="19"/>
  <c r="I2064" i="19" s="1"/>
  <c r="E2128" i="19"/>
  <c r="D779" i="23"/>
  <c r="J40" i="28"/>
  <c r="F43" i="15"/>
  <c r="K72" i="28"/>
  <c r="E799" i="23"/>
  <c r="C2162" i="19"/>
  <c r="H2162" i="19" s="1"/>
  <c r="D2162" i="19"/>
  <c r="I2162" i="19" s="1"/>
  <c r="E2226" i="19"/>
  <c r="O60" i="28"/>
  <c r="F60" i="28"/>
  <c r="D584" i="23"/>
  <c r="T13" i="15"/>
  <c r="R13" i="15"/>
  <c r="E596" i="23"/>
  <c r="C1962" i="19"/>
  <c r="H1962" i="19" s="1"/>
  <c r="E2027" i="19"/>
  <c r="D1962" i="19"/>
  <c r="I1962" i="19" s="1"/>
  <c r="F25" i="15"/>
  <c r="O25" i="15"/>
  <c r="B2690" i="23"/>
  <c r="B2643" i="23"/>
  <c r="B425" i="23"/>
  <c r="N1768" i="19"/>
  <c r="N1721" i="19"/>
  <c r="N1673" i="19"/>
  <c r="E2651" i="23"/>
  <c r="D1776" i="19"/>
  <c r="I1776" i="19" s="1"/>
  <c r="D1729" i="19"/>
  <c r="I1729" i="19" s="1"/>
  <c r="C1729" i="19"/>
  <c r="H1729" i="19" s="1"/>
  <c r="N34" i="13"/>
  <c r="E2698" i="23" s="1"/>
  <c r="G34" i="13"/>
  <c r="E2660" i="23"/>
  <c r="D1785" i="19"/>
  <c r="I1785" i="19" s="1"/>
  <c r="D1738" i="19"/>
  <c r="I1738" i="19" s="1"/>
  <c r="C1738" i="19"/>
  <c r="H1738" i="19" s="1"/>
  <c r="N43" i="13"/>
  <c r="E2707" i="23" s="1"/>
  <c r="D2664" i="23"/>
  <c r="I47" i="13"/>
  <c r="D2711" i="23" s="1"/>
  <c r="E465" i="23"/>
  <c r="D1811" i="19"/>
  <c r="I1811" i="19" s="1"/>
  <c r="C1811" i="19"/>
  <c r="H1811" i="19" s="1"/>
  <c r="C1906" i="19"/>
  <c r="H1906" i="19" s="1"/>
  <c r="E1906" i="19"/>
  <c r="U19" i="14"/>
  <c r="F19" i="14"/>
  <c r="B2781" i="23"/>
  <c r="B2733" i="23"/>
  <c r="B468" i="23"/>
  <c r="N1814" i="19"/>
  <c r="N1862" i="19"/>
  <c r="N1909" i="19"/>
  <c r="D2811" i="23"/>
  <c r="I4" i="16"/>
  <c r="E2859" i="23"/>
  <c r="C2298" i="19"/>
  <c r="H2298" i="19" s="1"/>
  <c r="D2298" i="19"/>
  <c r="I2298" i="19" s="1"/>
  <c r="D2352" i="19"/>
  <c r="G42" i="16"/>
  <c r="N42" i="16"/>
  <c r="E2911" i="23" s="1"/>
  <c r="D3003" i="23"/>
  <c r="D3007" i="23"/>
  <c r="D1153" i="23"/>
  <c r="E1153" i="23"/>
  <c r="N62" i="17"/>
  <c r="Q578" i="19"/>
  <c r="P578" i="19"/>
  <c r="O578" i="19"/>
  <c r="E1551" i="23"/>
  <c r="H22" i="3"/>
  <c r="E1517" i="23"/>
  <c r="J48" i="2"/>
  <c r="E1348" i="23" s="1"/>
  <c r="E1641" i="23"/>
  <c r="L54" i="3"/>
  <c r="D1726" i="23"/>
  <c r="E1743" i="23"/>
  <c r="H47" i="4"/>
  <c r="E1694" i="23"/>
  <c r="D51" i="4"/>
  <c r="E1698" i="23"/>
  <c r="D55" i="4"/>
  <c r="D27" i="23"/>
  <c r="R4" i="5"/>
  <c r="J4" i="5"/>
  <c r="E1873" i="23"/>
  <c r="D577" i="19"/>
  <c r="I577" i="19" s="1"/>
  <c r="C528" i="19"/>
  <c r="H528" i="19" s="1"/>
  <c r="D528" i="19"/>
  <c r="I528" i="19" s="1"/>
  <c r="U8" i="5"/>
  <c r="B1877" i="23"/>
  <c r="B35" i="23"/>
  <c r="B1924" i="23"/>
  <c r="N581" i="19"/>
  <c r="N484" i="19"/>
  <c r="N532" i="19"/>
  <c r="E1910" i="23"/>
  <c r="C566" i="19"/>
  <c r="H566" i="19" s="1"/>
  <c r="D614" i="19"/>
  <c r="I614" i="19" s="1"/>
  <c r="D566" i="19"/>
  <c r="I566" i="19" s="1"/>
  <c r="G45" i="5"/>
  <c r="N45" i="5"/>
  <c r="E1957" i="23" s="1"/>
  <c r="E96" i="23"/>
  <c r="D645" i="19"/>
  <c r="I645" i="19" s="1"/>
  <c r="C742" i="19"/>
  <c r="H742" i="19" s="1"/>
  <c r="C645" i="19"/>
  <c r="H645" i="19" s="1"/>
  <c r="E742" i="19"/>
  <c r="U26" i="6"/>
  <c r="S26" i="6"/>
  <c r="M23" i="8"/>
  <c r="M27" i="8" s="1"/>
  <c r="H4" i="8"/>
  <c r="B2160" i="23"/>
  <c r="B2207" i="23"/>
  <c r="B177" i="23"/>
  <c r="N926" i="19"/>
  <c r="N1023" i="19"/>
  <c r="N974" i="19"/>
  <c r="D181" i="23"/>
  <c r="J17" i="8"/>
  <c r="E183" i="23"/>
  <c r="E1029" i="19"/>
  <c r="C1029" i="19"/>
  <c r="H1029" i="19" s="1"/>
  <c r="D932" i="19"/>
  <c r="I932" i="19" s="1"/>
  <c r="C932" i="19"/>
  <c r="H932" i="19" s="1"/>
  <c r="G932" i="19" s="1"/>
  <c r="F19" i="8"/>
  <c r="U19" i="8"/>
  <c r="E185" i="23"/>
  <c r="D934" i="19"/>
  <c r="I934" i="19" s="1"/>
  <c r="C934" i="19"/>
  <c r="H934" i="19" s="1"/>
  <c r="E1031" i="19"/>
  <c r="C1031" i="19"/>
  <c r="H1031" i="19" s="1"/>
  <c r="U21" i="8"/>
  <c r="S21" i="8"/>
  <c r="O21" i="8"/>
  <c r="E197" i="23"/>
  <c r="C1043" i="19"/>
  <c r="H1043" i="19" s="1"/>
  <c r="E1043" i="19"/>
  <c r="D946" i="19"/>
  <c r="I946" i="19" s="1"/>
  <c r="C946" i="19"/>
  <c r="H946" i="19" s="1"/>
  <c r="F33" i="8"/>
  <c r="D2184" i="23"/>
  <c r="D209" i="23"/>
  <c r="J45" i="8"/>
  <c r="E211" i="23"/>
  <c r="C960" i="19"/>
  <c r="H960" i="19" s="1"/>
  <c r="E1057" i="19"/>
  <c r="C1057" i="19"/>
  <c r="H1057" i="19" s="1"/>
  <c r="D960" i="19"/>
  <c r="I960" i="19" s="1"/>
  <c r="F47" i="8"/>
  <c r="S47" i="8"/>
  <c r="E213" i="23"/>
  <c r="D963" i="19"/>
  <c r="I963" i="19" s="1"/>
  <c r="G963" i="19" s="1"/>
  <c r="S50" i="8"/>
  <c r="U50" i="8"/>
  <c r="E128" i="23"/>
  <c r="E874" i="19"/>
  <c r="C874" i="19"/>
  <c r="H874" i="19" s="1"/>
  <c r="C777" i="19"/>
  <c r="H777" i="19" s="1"/>
  <c r="D777" i="19"/>
  <c r="I777" i="19" s="1"/>
  <c r="U11" i="7"/>
  <c r="D146" i="23"/>
  <c r="J29" i="7"/>
  <c r="T29" i="7"/>
  <c r="E2091" i="23"/>
  <c r="D901" i="19"/>
  <c r="I901" i="19" s="1"/>
  <c r="C853" i="19"/>
  <c r="H853" i="19" s="1"/>
  <c r="D853" i="19"/>
  <c r="I853" i="19" s="1"/>
  <c r="G38" i="7"/>
  <c r="U38" i="7"/>
  <c r="D265" i="23"/>
  <c r="T7" i="10"/>
  <c r="R7" i="10"/>
  <c r="B2424" i="23"/>
  <c r="B2377" i="23"/>
  <c r="B300" i="23"/>
  <c r="N1249" i="19"/>
  <c r="N1346" i="19"/>
  <c r="N1298" i="19"/>
  <c r="N50" i="10"/>
  <c r="E2431" i="23" s="1"/>
  <c r="I10" i="12"/>
  <c r="D2580" i="23" s="1"/>
  <c r="D364" i="23"/>
  <c r="R12" i="12"/>
  <c r="T12" i="12"/>
  <c r="D368" i="23"/>
  <c r="R16" i="12"/>
  <c r="J16" i="12"/>
  <c r="E2549" i="23"/>
  <c r="D1575" i="19"/>
  <c r="I1575" i="19" s="1"/>
  <c r="C1575" i="19"/>
  <c r="H1575" i="19" s="1"/>
  <c r="D1623" i="19"/>
  <c r="I1623" i="19" s="1"/>
  <c r="U26" i="12"/>
  <c r="N26" i="12"/>
  <c r="E2596" i="23" s="1"/>
  <c r="D2563" i="23"/>
  <c r="I40" i="12"/>
  <c r="D2610" i="23" s="1"/>
  <c r="D227" i="23"/>
  <c r="R16" i="9"/>
  <c r="I18" i="9"/>
  <c r="D2306" i="23" s="1"/>
  <c r="E251" i="23"/>
  <c r="E1197" i="19"/>
  <c r="D1100" i="19"/>
  <c r="I1100" i="19" s="1"/>
  <c r="C1100" i="19"/>
  <c r="H1100" i="19" s="1"/>
  <c r="C1197" i="19"/>
  <c r="H1197" i="19" s="1"/>
  <c r="U40" i="9"/>
  <c r="F40" i="9"/>
  <c r="E2290" i="23"/>
  <c r="D1207" i="19"/>
  <c r="I1207" i="19" s="1"/>
  <c r="G1207" i="19" s="1"/>
  <c r="D1160" i="19"/>
  <c r="I1160" i="19" s="1"/>
  <c r="C1160" i="19"/>
  <c r="H1160" i="19" s="1"/>
  <c r="N50" i="9"/>
  <c r="E2337" i="23" s="1"/>
  <c r="E2450" i="23"/>
  <c r="D1472" i="19"/>
  <c r="I1472" i="19" s="1"/>
  <c r="D1423" i="19"/>
  <c r="I1423" i="19" s="1"/>
  <c r="C1423" i="19"/>
  <c r="H1423" i="19" s="1"/>
  <c r="G21" i="11"/>
  <c r="N39" i="11"/>
  <c r="E2515" i="23" s="1"/>
  <c r="E693" i="23"/>
  <c r="E2126" i="19"/>
  <c r="D2062" i="19"/>
  <c r="I2062" i="19" s="1"/>
  <c r="C2062" i="19"/>
  <c r="H2062" i="19" s="1"/>
  <c r="O20" i="28"/>
  <c r="K36" i="28"/>
  <c r="N2075" i="19"/>
  <c r="N2139" i="19"/>
  <c r="N2107" i="19"/>
  <c r="D711" i="23"/>
  <c r="I40" i="28"/>
  <c r="D745" i="23" s="1"/>
  <c r="D720" i="23"/>
  <c r="E802" i="23"/>
  <c r="D2165" i="19"/>
  <c r="I2165" i="19" s="1"/>
  <c r="E2229" i="19"/>
  <c r="C2165" i="19"/>
  <c r="H2165" i="19" s="1"/>
  <c r="F63" i="28"/>
  <c r="N2010" i="19"/>
  <c r="N1945" i="19"/>
  <c r="N1978" i="19"/>
  <c r="D506" i="23"/>
  <c r="G53" i="15"/>
  <c r="E518" i="23"/>
  <c r="D2027" i="19"/>
  <c r="I2027" i="19" s="1"/>
  <c r="D1995" i="19"/>
  <c r="I1995" i="19" s="1"/>
  <c r="C1995" i="19"/>
  <c r="H1995" i="19" s="1"/>
  <c r="G25" i="15"/>
  <c r="N25" i="15"/>
  <c r="E552" i="23" s="1"/>
  <c r="N2030" i="19"/>
  <c r="N1965" i="19"/>
  <c r="N1998" i="19"/>
  <c r="B2637" i="23"/>
  <c r="B2684" i="23"/>
  <c r="B419" i="23"/>
  <c r="N1762" i="19"/>
  <c r="N1715" i="19"/>
  <c r="N1667" i="19"/>
  <c r="D425" i="23"/>
  <c r="T26" i="13"/>
  <c r="R26" i="13"/>
  <c r="J26" i="13"/>
  <c r="D438" i="23"/>
  <c r="R39" i="13"/>
  <c r="T39" i="13"/>
  <c r="E2730" i="23"/>
  <c r="C1859" i="19"/>
  <c r="H1859" i="19" s="1"/>
  <c r="D1859" i="19"/>
  <c r="I1859" i="19" s="1"/>
  <c r="D1906" i="19"/>
  <c r="I1906" i="19" s="1"/>
  <c r="G19" i="14"/>
  <c r="N19" i="14"/>
  <c r="E2778" i="23" s="1"/>
  <c r="D468" i="23"/>
  <c r="R22" i="14"/>
  <c r="E482" i="23"/>
  <c r="E1923" i="19"/>
  <c r="C1828" i="19"/>
  <c r="H1828" i="19" s="1"/>
  <c r="C1923" i="19"/>
  <c r="H1923" i="19" s="1"/>
  <c r="D1828" i="19"/>
  <c r="I1828" i="19" s="1"/>
  <c r="S36" i="14"/>
  <c r="O36" i="14"/>
  <c r="F36" i="14"/>
  <c r="E867" i="23"/>
  <c r="D2245" i="19"/>
  <c r="I2245" i="19" s="1"/>
  <c r="C2245" i="19"/>
  <c r="H2245" i="19" s="1"/>
  <c r="E2326" i="19"/>
  <c r="C2326" i="19"/>
  <c r="H2326" i="19" s="1"/>
  <c r="E2275" i="19"/>
  <c r="F4" i="16"/>
  <c r="G6" i="16" s="1"/>
  <c r="D869" i="23" s="1"/>
  <c r="O4" i="16"/>
  <c r="K10" i="16"/>
  <c r="E906" i="23"/>
  <c r="D2453" i="19"/>
  <c r="I2453" i="19" s="1"/>
  <c r="C2474" i="19"/>
  <c r="H2474" i="19" s="1"/>
  <c r="C2500" i="19"/>
  <c r="H2500" i="19" s="1"/>
  <c r="G2500" i="19" s="1"/>
  <c r="C2453" i="19"/>
  <c r="H2453" i="19" s="1"/>
  <c r="E10" i="17"/>
  <c r="N10" i="17"/>
  <c r="O340" i="19"/>
  <c r="O339" i="19"/>
  <c r="P339" i="19"/>
  <c r="D1526" i="23"/>
  <c r="D1728" i="23"/>
  <c r="E1677" i="23"/>
  <c r="D31" i="4"/>
  <c r="E1696" i="23"/>
  <c r="S53" i="2"/>
  <c r="E11" i="23"/>
  <c r="D11" i="23"/>
  <c r="E76" i="19"/>
  <c r="E920" i="23"/>
  <c r="D920" i="23"/>
  <c r="E1290" i="23"/>
  <c r="D1290" i="23"/>
  <c r="B88" i="20"/>
  <c r="B85" i="20"/>
  <c r="B83" i="20"/>
  <c r="E12" i="23"/>
  <c r="D12" i="23"/>
  <c r="E78" i="19"/>
  <c r="C78" i="19"/>
  <c r="H78" i="19" s="1"/>
  <c r="E1244" i="23"/>
  <c r="D1244" i="23"/>
  <c r="E1237" i="23"/>
  <c r="D1237" i="23"/>
  <c r="J10" i="3"/>
  <c r="E1501" i="23"/>
  <c r="O32" i="2"/>
  <c r="D1508" i="23"/>
  <c r="M39" i="2"/>
  <c r="J43" i="3"/>
  <c r="D1840" i="23"/>
  <c r="D1751" i="23"/>
  <c r="H8" i="5"/>
  <c r="D480" i="19"/>
  <c r="I480" i="19" s="1"/>
  <c r="G480" i="19" s="1"/>
  <c r="D1891" i="23"/>
  <c r="I26" i="5"/>
  <c r="D1938" i="23" s="1"/>
  <c r="B1941" i="23"/>
  <c r="B1894" i="23"/>
  <c r="B52" i="23"/>
  <c r="N501" i="19"/>
  <c r="N550" i="19"/>
  <c r="N598" i="19"/>
  <c r="B1947" i="23"/>
  <c r="B1900" i="23"/>
  <c r="B58" i="23"/>
  <c r="N556" i="19"/>
  <c r="N507" i="19"/>
  <c r="N604" i="19"/>
  <c r="B1949" i="23"/>
  <c r="B1902" i="23"/>
  <c r="B60" i="23"/>
  <c r="N558" i="19"/>
  <c r="N606" i="19"/>
  <c r="N509" i="19"/>
  <c r="B1951" i="23"/>
  <c r="B1904" i="23"/>
  <c r="B62" i="23"/>
  <c r="N511" i="19"/>
  <c r="N608" i="19"/>
  <c r="N560" i="19"/>
  <c r="H45" i="5"/>
  <c r="D517" i="19"/>
  <c r="I517" i="19" s="1"/>
  <c r="G517" i="19" s="1"/>
  <c r="E70" i="23"/>
  <c r="C616" i="19"/>
  <c r="H616" i="19" s="1"/>
  <c r="C519" i="19"/>
  <c r="H519" i="19" s="1"/>
  <c r="E616" i="19"/>
  <c r="D519" i="19"/>
  <c r="I519" i="19" s="1"/>
  <c r="U47" i="5"/>
  <c r="S47" i="5"/>
  <c r="H50" i="5"/>
  <c r="G80" i="17" s="1"/>
  <c r="L80" i="17"/>
  <c r="N50" i="5"/>
  <c r="E1985" i="23"/>
  <c r="C694" i="19"/>
  <c r="H694" i="19" s="1"/>
  <c r="D742" i="19"/>
  <c r="I742" i="19" s="1"/>
  <c r="D694" i="19"/>
  <c r="I694" i="19" s="1"/>
  <c r="N26" i="6"/>
  <c r="E2032" i="23" s="1"/>
  <c r="G26" i="6"/>
  <c r="B2035" i="23"/>
  <c r="B1988" i="23"/>
  <c r="B99" i="23"/>
  <c r="N745" i="19"/>
  <c r="N648" i="19"/>
  <c r="N697" i="19"/>
  <c r="B2041" i="23"/>
  <c r="B1994" i="23"/>
  <c r="B105" i="23"/>
  <c r="N751" i="19"/>
  <c r="N654" i="19"/>
  <c r="N703" i="19"/>
  <c r="B2043" i="23"/>
  <c r="B1996" i="23"/>
  <c r="B107" i="23"/>
  <c r="N656" i="19"/>
  <c r="N753" i="19"/>
  <c r="B2154" i="23"/>
  <c r="B2201" i="23"/>
  <c r="B171" i="23"/>
  <c r="N968" i="19"/>
  <c r="N920" i="19"/>
  <c r="N1017" i="19"/>
  <c r="D177" i="23"/>
  <c r="R13" i="8"/>
  <c r="B2162" i="23"/>
  <c r="B2209" i="23"/>
  <c r="B179" i="23"/>
  <c r="N928" i="19"/>
  <c r="N1025" i="19"/>
  <c r="N976" i="19"/>
  <c r="E2164" i="23"/>
  <c r="D978" i="19"/>
  <c r="I978" i="19" s="1"/>
  <c r="C978" i="19"/>
  <c r="H978" i="19" s="1"/>
  <c r="G978" i="19" s="1"/>
  <c r="D1027" i="19"/>
  <c r="I1027" i="19" s="1"/>
  <c r="G17" i="8"/>
  <c r="N17" i="8"/>
  <c r="E2211" i="23" s="1"/>
  <c r="E2168" i="23"/>
  <c r="D982" i="19"/>
  <c r="I982" i="19" s="1"/>
  <c r="C982" i="19"/>
  <c r="H982" i="19" s="1"/>
  <c r="D1031" i="19"/>
  <c r="I1031" i="19" s="1"/>
  <c r="E190" i="23"/>
  <c r="D939" i="19"/>
  <c r="I939" i="19" s="1"/>
  <c r="C939" i="19"/>
  <c r="H939" i="19" s="1"/>
  <c r="E1036" i="19"/>
  <c r="C1036" i="19"/>
  <c r="H1036" i="19" s="1"/>
  <c r="S26" i="8"/>
  <c r="O26" i="8"/>
  <c r="B2223" i="23"/>
  <c r="B2176" i="23"/>
  <c r="B193" i="23"/>
  <c r="N991" i="19"/>
  <c r="N942" i="19"/>
  <c r="N1039" i="19"/>
  <c r="E201" i="23"/>
  <c r="E1047" i="19"/>
  <c r="C1047" i="19"/>
  <c r="H1047" i="19" s="1"/>
  <c r="D950" i="19"/>
  <c r="I950" i="19" s="1"/>
  <c r="C950" i="19"/>
  <c r="H950" i="19" s="1"/>
  <c r="O37" i="8"/>
  <c r="U37" i="8"/>
  <c r="D126" i="23"/>
  <c r="J9" i="7"/>
  <c r="R9" i="7"/>
  <c r="E2064" i="23"/>
  <c r="D874" i="19"/>
  <c r="I874" i="19" s="1"/>
  <c r="D825" i="19"/>
  <c r="I825" i="19" s="1"/>
  <c r="C825" i="19"/>
  <c r="H825" i="19" s="1"/>
  <c r="G11" i="7"/>
  <c r="E2082" i="23"/>
  <c r="C844" i="19"/>
  <c r="H844" i="19" s="1"/>
  <c r="D892" i="19"/>
  <c r="I892" i="19" s="1"/>
  <c r="D844" i="19"/>
  <c r="I844" i="19" s="1"/>
  <c r="E2087" i="23"/>
  <c r="C849" i="19"/>
  <c r="H849" i="19" s="1"/>
  <c r="D897" i="19"/>
  <c r="I897" i="19" s="1"/>
  <c r="D849" i="19"/>
  <c r="I849" i="19" s="1"/>
  <c r="G34" i="7"/>
  <c r="D2342" i="23"/>
  <c r="I7" i="10"/>
  <c r="D2389" i="23" s="1"/>
  <c r="N13" i="10"/>
  <c r="E2395" i="23" s="1"/>
  <c r="I15" i="10"/>
  <c r="D2397" i="23" s="1"/>
  <c r="H17" i="10"/>
  <c r="N17" i="10"/>
  <c r="E2399" i="23" s="1"/>
  <c r="E297" i="23"/>
  <c r="C1246" i="19"/>
  <c r="H1246" i="19" s="1"/>
  <c r="G1246" i="19" s="1"/>
  <c r="D1246" i="19"/>
  <c r="I1246" i="19" s="1"/>
  <c r="C1343" i="19"/>
  <c r="H1343" i="19" s="1"/>
  <c r="E1343" i="19"/>
  <c r="F39" i="10"/>
  <c r="U39" i="10"/>
  <c r="S39" i="10"/>
  <c r="O39" i="10"/>
  <c r="D300" i="23"/>
  <c r="T42" i="10"/>
  <c r="R42" i="10"/>
  <c r="J42" i="10"/>
  <c r="B2529" i="23"/>
  <c r="B2576" i="23"/>
  <c r="B358" i="23"/>
  <c r="N1555" i="19"/>
  <c r="N1603" i="19"/>
  <c r="N1507" i="19"/>
  <c r="D2537" i="23"/>
  <c r="E2539" i="23"/>
  <c r="C1565" i="19"/>
  <c r="H1565" i="19" s="1"/>
  <c r="D1613" i="19"/>
  <c r="I1613" i="19" s="1"/>
  <c r="D1565" i="19"/>
  <c r="I1565" i="19" s="1"/>
  <c r="N16" i="12"/>
  <c r="E2586" i="23" s="1"/>
  <c r="G16" i="12"/>
  <c r="B2589" i="23"/>
  <c r="B2542" i="23"/>
  <c r="B371" i="23"/>
  <c r="N1520" i="19"/>
  <c r="N1568" i="19"/>
  <c r="N1616" i="19"/>
  <c r="E2249" i="23"/>
  <c r="D1116" i="19"/>
  <c r="I1116" i="19" s="1"/>
  <c r="C1116" i="19"/>
  <c r="H1116" i="19" s="1"/>
  <c r="D1165" i="19"/>
  <c r="I1165" i="19" s="1"/>
  <c r="G8" i="9"/>
  <c r="E225" i="23"/>
  <c r="D1074" i="19"/>
  <c r="I1074" i="19" s="1"/>
  <c r="C1074" i="19"/>
  <c r="H1074" i="19" s="1"/>
  <c r="E1171" i="19"/>
  <c r="C1171" i="19"/>
  <c r="H1171" i="19" s="1"/>
  <c r="U14" i="9"/>
  <c r="S14" i="9"/>
  <c r="E2257" i="23"/>
  <c r="D1124" i="19"/>
  <c r="I1124" i="19" s="1"/>
  <c r="C1124" i="19"/>
  <c r="H1124" i="19" s="1"/>
  <c r="D1173" i="19"/>
  <c r="I1173" i="19" s="1"/>
  <c r="G16" i="9"/>
  <c r="T16" i="9" s="1"/>
  <c r="U16" i="9"/>
  <c r="N16" i="9"/>
  <c r="E2304" i="23" s="1"/>
  <c r="B2267" i="23"/>
  <c r="B2314" i="23"/>
  <c r="B237" i="23"/>
  <c r="N1183" i="19"/>
  <c r="N1086" i="19"/>
  <c r="N1135" i="19"/>
  <c r="B2283" i="23"/>
  <c r="B2330" i="23"/>
  <c r="B253" i="23"/>
  <c r="N1102" i="19"/>
  <c r="N1151" i="19"/>
  <c r="N1199" i="19"/>
  <c r="E258" i="23"/>
  <c r="E1204" i="19"/>
  <c r="C1107" i="19"/>
  <c r="H1107" i="19" s="1"/>
  <c r="C1204" i="19"/>
  <c r="H1204" i="19" s="1"/>
  <c r="D1107" i="19"/>
  <c r="I1107" i="19" s="1"/>
  <c r="F47" i="9"/>
  <c r="S47" i="9"/>
  <c r="D340" i="23"/>
  <c r="R35" i="11"/>
  <c r="B2469" i="23"/>
  <c r="B2516" i="23"/>
  <c r="B345" i="23"/>
  <c r="N1491" i="19"/>
  <c r="N1443" i="19"/>
  <c r="N1394" i="19"/>
  <c r="E625" i="23"/>
  <c r="C2094" i="19"/>
  <c r="H2094" i="19" s="1"/>
  <c r="D2126" i="19"/>
  <c r="I2126" i="19" s="1"/>
  <c r="D2094" i="19"/>
  <c r="I2094" i="19" s="1"/>
  <c r="G20" i="28"/>
  <c r="H43" i="15"/>
  <c r="N2187" i="19"/>
  <c r="N2219" i="19"/>
  <c r="N2155" i="19"/>
  <c r="E734" i="23"/>
  <c r="D2197" i="19"/>
  <c r="I2197" i="19" s="1"/>
  <c r="C2197" i="19"/>
  <c r="H2197" i="19" s="1"/>
  <c r="D2229" i="19"/>
  <c r="I2229" i="19" s="1"/>
  <c r="G63" i="28"/>
  <c r="D737" i="23"/>
  <c r="I66" i="28"/>
  <c r="D771" i="23" s="1"/>
  <c r="E499" i="23"/>
  <c r="D1976" i="19"/>
  <c r="I1976" i="19" s="1"/>
  <c r="C1976" i="19"/>
  <c r="H1976" i="19" s="1"/>
  <c r="D2008" i="19"/>
  <c r="I2008" i="19" s="1"/>
  <c r="G6" i="15"/>
  <c r="U6" i="15"/>
  <c r="D579" i="23"/>
  <c r="R8" i="15"/>
  <c r="T8" i="15"/>
  <c r="J8" i="15"/>
  <c r="J13" i="15"/>
  <c r="D599" i="23"/>
  <c r="R28" i="15"/>
  <c r="J28" i="15"/>
  <c r="T28" i="15"/>
  <c r="D2622" i="23"/>
  <c r="I5" i="13"/>
  <c r="D2669" i="23" s="1"/>
  <c r="E421" i="23"/>
  <c r="E1764" i="19"/>
  <c r="C1764" i="19"/>
  <c r="H1764" i="19" s="1"/>
  <c r="D1669" i="19"/>
  <c r="I1669" i="19" s="1"/>
  <c r="C1669" i="19"/>
  <c r="H1669" i="19" s="1"/>
  <c r="F22" i="13"/>
  <c r="O22" i="13"/>
  <c r="U22" i="13"/>
  <c r="D2649" i="23"/>
  <c r="I32" i="13"/>
  <c r="D2696" i="23" s="1"/>
  <c r="E2658" i="23"/>
  <c r="C1736" i="19"/>
  <c r="H1736" i="19" s="1"/>
  <c r="D1783" i="19"/>
  <c r="I1783" i="19" s="1"/>
  <c r="D1736" i="19"/>
  <c r="I1736" i="19" s="1"/>
  <c r="N41" i="13"/>
  <c r="E2705" i="23" s="1"/>
  <c r="U41" i="13"/>
  <c r="E462" i="23"/>
  <c r="C1903" i="19"/>
  <c r="H1903" i="19" s="1"/>
  <c r="D1808" i="19"/>
  <c r="I1808" i="19" s="1"/>
  <c r="C1808" i="19"/>
  <c r="H1808" i="19" s="1"/>
  <c r="E1903" i="19"/>
  <c r="U16" i="14"/>
  <c r="S16" i="14"/>
  <c r="O16" i="14"/>
  <c r="F16" i="14"/>
  <c r="E2855" i="23"/>
  <c r="C2295" i="19"/>
  <c r="H2295" i="19" s="1"/>
  <c r="D2295" i="19"/>
  <c r="I2295" i="19" s="1"/>
  <c r="D2348" i="19"/>
  <c r="I2348" i="19" s="1"/>
  <c r="O37" i="16"/>
  <c r="N37" i="16"/>
  <c r="E2906" i="23" s="1"/>
  <c r="O8" i="18"/>
  <c r="D3022" i="23" s="1"/>
  <c r="E1158" i="23"/>
  <c r="D1158" i="23"/>
  <c r="C2561" i="19"/>
  <c r="H2561" i="19" s="1"/>
  <c r="C2576" i="19"/>
  <c r="H2576" i="19" s="1"/>
  <c r="D2561" i="19"/>
  <c r="I2561" i="19" s="1"/>
  <c r="D1140" i="23"/>
  <c r="E1140" i="23"/>
  <c r="D1179" i="23"/>
  <c r="M51" i="18"/>
  <c r="G54" i="18"/>
  <c r="C2568" i="19" s="1"/>
  <c r="H2568" i="19" s="1"/>
  <c r="G2568" i="19" s="1"/>
  <c r="Q9" i="19"/>
  <c r="P9" i="19"/>
  <c r="O9" i="19"/>
  <c r="O695" i="19"/>
  <c r="P694" i="19"/>
  <c r="Q694" i="19"/>
  <c r="O694" i="19"/>
  <c r="O54" i="2"/>
  <c r="E1540" i="23"/>
  <c r="D1488" i="23"/>
  <c r="M18" i="2"/>
  <c r="E1612" i="23"/>
  <c r="D1578" i="23"/>
  <c r="E1524" i="23"/>
  <c r="D55" i="3"/>
  <c r="J55" i="2"/>
  <c r="E1355" i="23" s="1"/>
  <c r="D1861" i="23"/>
  <c r="E1818" i="23"/>
  <c r="E1820" i="23"/>
  <c r="E1786" i="23"/>
  <c r="E1788" i="23"/>
  <c r="E1796" i="23"/>
  <c r="L47" i="4"/>
  <c r="E1745" i="23"/>
  <c r="H49" i="4"/>
  <c r="G49" i="2" s="1"/>
  <c r="D1349" i="23" s="1"/>
  <c r="E1869" i="23"/>
  <c r="D573" i="19"/>
  <c r="I573" i="19" s="1"/>
  <c r="D524" i="19"/>
  <c r="I524" i="19" s="1"/>
  <c r="C524" i="19"/>
  <c r="H524" i="19" s="1"/>
  <c r="U4" i="5"/>
  <c r="N4" i="5"/>
  <c r="G4" i="5"/>
  <c r="N8" i="5"/>
  <c r="E1920" i="23" s="1"/>
  <c r="D1877" i="23"/>
  <c r="I12" i="5"/>
  <c r="D1924" i="23" s="1"/>
  <c r="T12" i="5"/>
  <c r="E56" i="23"/>
  <c r="E602" i="19"/>
  <c r="C602" i="19"/>
  <c r="H602" i="19" s="1"/>
  <c r="D505" i="19"/>
  <c r="I505" i="19" s="1"/>
  <c r="C505" i="19"/>
  <c r="H505" i="19" s="1"/>
  <c r="F33" i="5"/>
  <c r="U33" i="5"/>
  <c r="O33" i="5"/>
  <c r="D58" i="23"/>
  <c r="R35" i="5"/>
  <c r="T35" i="5"/>
  <c r="D62" i="23"/>
  <c r="R39" i="5"/>
  <c r="T39" i="5"/>
  <c r="E1912" i="23"/>
  <c r="D569" i="19"/>
  <c r="I569" i="19" s="1"/>
  <c r="C569" i="19"/>
  <c r="H569" i="19" s="1"/>
  <c r="D616" i="19"/>
  <c r="I616" i="19" s="1"/>
  <c r="K77" i="17"/>
  <c r="E1088" i="23" s="1"/>
  <c r="D103" i="23"/>
  <c r="R33" i="6"/>
  <c r="J33" i="6"/>
  <c r="D107" i="23"/>
  <c r="R37" i="6"/>
  <c r="T37" i="6"/>
  <c r="B2045" i="23"/>
  <c r="B1998" i="23"/>
  <c r="B109" i="23"/>
  <c r="N755" i="19"/>
  <c r="N658" i="19"/>
  <c r="N707" i="19"/>
  <c r="B2049" i="23"/>
  <c r="B2002" i="23"/>
  <c r="B113" i="23"/>
  <c r="N662" i="19"/>
  <c r="N711" i="19"/>
  <c r="N759" i="19"/>
  <c r="E188" i="23"/>
  <c r="D937" i="19"/>
  <c r="I937" i="19" s="1"/>
  <c r="C937" i="19"/>
  <c r="H937" i="19" s="1"/>
  <c r="G937" i="19" s="1"/>
  <c r="E1034" i="19"/>
  <c r="C1034" i="19"/>
  <c r="H1034" i="19" s="1"/>
  <c r="U24" i="8"/>
  <c r="O24" i="8"/>
  <c r="D137" i="23"/>
  <c r="J20" i="7"/>
  <c r="N38" i="7"/>
  <c r="E2138" i="23" s="1"/>
  <c r="I40" i="7"/>
  <c r="D2140" i="23" s="1"/>
  <c r="D2100" i="23"/>
  <c r="I47" i="7"/>
  <c r="D2147" i="23" s="1"/>
  <c r="E166" i="23"/>
  <c r="D816" i="19"/>
  <c r="I816" i="19" s="1"/>
  <c r="G816" i="19" s="1"/>
  <c r="U50" i="7"/>
  <c r="J7" i="10"/>
  <c r="E2346" i="23"/>
  <c r="D1266" i="19"/>
  <c r="I1266" i="19" s="1"/>
  <c r="C1266" i="19"/>
  <c r="H1266" i="19" s="1"/>
  <c r="D1315" i="19"/>
  <c r="I1315" i="19" s="1"/>
  <c r="G11" i="10"/>
  <c r="D2359" i="23"/>
  <c r="E2374" i="23"/>
  <c r="D1343" i="19"/>
  <c r="I1343" i="19" s="1"/>
  <c r="C1295" i="19"/>
  <c r="H1295" i="19" s="1"/>
  <c r="D1295" i="19"/>
  <c r="I1295" i="19" s="1"/>
  <c r="N39" i="10"/>
  <c r="E2421" i="23" s="1"/>
  <c r="E303" i="23"/>
  <c r="D1252" i="19"/>
  <c r="I1252" i="19" s="1"/>
  <c r="E1349" i="19"/>
  <c r="C1252" i="19"/>
  <c r="H1252" i="19" s="1"/>
  <c r="C1349" i="19"/>
  <c r="H1349" i="19" s="1"/>
  <c r="F45" i="10"/>
  <c r="E360" i="23"/>
  <c r="E1605" i="19"/>
  <c r="C1605" i="19"/>
  <c r="H1605" i="19" s="1"/>
  <c r="C1509" i="19"/>
  <c r="H1509" i="19" s="1"/>
  <c r="D1509" i="19"/>
  <c r="I1509" i="19" s="1"/>
  <c r="F8" i="12"/>
  <c r="O8" i="12"/>
  <c r="E362" i="23"/>
  <c r="E1607" i="19"/>
  <c r="C1607" i="19"/>
  <c r="H1607" i="19" s="1"/>
  <c r="D1511" i="19"/>
  <c r="I1511" i="19" s="1"/>
  <c r="C1511" i="19"/>
  <c r="H1511" i="19" s="1"/>
  <c r="F10" i="12"/>
  <c r="U10" i="12"/>
  <c r="S10" i="12"/>
  <c r="D371" i="23"/>
  <c r="T19" i="12"/>
  <c r="I21" i="12"/>
  <c r="D2591" i="23" s="1"/>
  <c r="U45" i="12"/>
  <c r="E2255" i="23"/>
  <c r="C1122" i="19"/>
  <c r="H1122" i="19" s="1"/>
  <c r="D1171" i="19"/>
  <c r="I1171" i="19" s="1"/>
  <c r="D1122" i="19"/>
  <c r="I1122" i="19" s="1"/>
  <c r="G14" i="9"/>
  <c r="E240" i="23"/>
  <c r="E1186" i="19"/>
  <c r="C1186" i="19"/>
  <c r="H1186" i="19" s="1"/>
  <c r="C1089" i="19"/>
  <c r="H1089" i="19" s="1"/>
  <c r="D1089" i="19"/>
  <c r="I1089" i="19" s="1"/>
  <c r="U29" i="9"/>
  <c r="S29" i="9"/>
  <c r="I31" i="9"/>
  <c r="D2319" i="23" s="1"/>
  <c r="D253" i="23"/>
  <c r="R42" i="9"/>
  <c r="T42" i="9"/>
  <c r="N21" i="11"/>
  <c r="E2497" i="23" s="1"/>
  <c r="D2469" i="23"/>
  <c r="I40" i="11"/>
  <c r="D2516" i="23" s="1"/>
  <c r="D689" i="23"/>
  <c r="J16" i="28"/>
  <c r="E623" i="23"/>
  <c r="D2124" i="19"/>
  <c r="I2124" i="19" s="1"/>
  <c r="D2092" i="19"/>
  <c r="I2092" i="19" s="1"/>
  <c r="C2092" i="19"/>
  <c r="H2092" i="19" s="1"/>
  <c r="N18" i="28"/>
  <c r="E657" i="23" s="1"/>
  <c r="G18" i="28"/>
  <c r="U18" i="28"/>
  <c r="S22" i="28"/>
  <c r="D729" i="23"/>
  <c r="I58" i="28"/>
  <c r="D763" i="23" s="1"/>
  <c r="M41" i="15"/>
  <c r="H6" i="15"/>
  <c r="H41" i="15" s="1"/>
  <c r="D501" i="23"/>
  <c r="I8" i="15"/>
  <c r="D535" i="23" s="1"/>
  <c r="E591" i="23"/>
  <c r="D1957" i="19"/>
  <c r="I1957" i="19" s="1"/>
  <c r="E2022" i="19"/>
  <c r="C1957" i="19"/>
  <c r="H1957" i="19" s="1"/>
  <c r="S20" i="15"/>
  <c r="O20" i="15"/>
  <c r="F20" i="15"/>
  <c r="D521" i="23"/>
  <c r="I28" i="15"/>
  <c r="D555" i="23" s="1"/>
  <c r="D2639" i="23"/>
  <c r="I22" i="13"/>
  <c r="D2686" i="23" s="1"/>
  <c r="D436" i="23"/>
  <c r="R37" i="13"/>
  <c r="O19" i="14"/>
  <c r="E893" i="23"/>
  <c r="D2263" i="19"/>
  <c r="I2263" i="19" s="1"/>
  <c r="G2263" i="19" s="1"/>
  <c r="C2263" i="19"/>
  <c r="E2345" i="19"/>
  <c r="C2345" i="19"/>
  <c r="D1162" i="23"/>
  <c r="E1162" i="23"/>
  <c r="D2576" i="19"/>
  <c r="I2576" i="19" s="1"/>
  <c r="Q339" i="19"/>
  <c r="O535" i="19"/>
  <c r="Q534" i="19"/>
  <c r="O534" i="19"/>
  <c r="E1482" i="23"/>
  <c r="E1563" i="23"/>
  <c r="O35" i="2"/>
  <c r="E1633" i="23"/>
  <c r="L46" i="3"/>
  <c r="E1867" i="23"/>
  <c r="L68" i="3"/>
  <c r="D1867" i="23" s="1"/>
  <c r="D1821" i="23"/>
  <c r="E1723" i="23"/>
  <c r="H24" i="4"/>
  <c r="E1674" i="23"/>
  <c r="D28" i="4"/>
  <c r="S28" i="2"/>
  <c r="E1734" i="23"/>
  <c r="H35" i="4"/>
  <c r="D1740" i="23"/>
  <c r="E1742" i="23"/>
  <c r="H46" i="4"/>
  <c r="E1699" i="23"/>
  <c r="S56" i="2"/>
  <c r="E16" i="23"/>
  <c r="D16" i="23"/>
  <c r="D284" i="19"/>
  <c r="I284" i="19" s="1"/>
  <c r="C284" i="19"/>
  <c r="H284" i="19" s="1"/>
  <c r="E284" i="19"/>
  <c r="D1883" i="23"/>
  <c r="I18" i="5"/>
  <c r="D1930" i="23" s="1"/>
  <c r="E45" i="23"/>
  <c r="D494" i="19"/>
  <c r="I494" i="19" s="1"/>
  <c r="C494" i="19"/>
  <c r="H494" i="19" s="1"/>
  <c r="E591" i="19"/>
  <c r="C591" i="19"/>
  <c r="H591" i="19" s="1"/>
  <c r="U22" i="5"/>
  <c r="D1890" i="23"/>
  <c r="B1954" i="23"/>
  <c r="B1907" i="23"/>
  <c r="B65" i="23"/>
  <c r="N514" i="19"/>
  <c r="N611" i="19"/>
  <c r="N563" i="19"/>
  <c r="D1911" i="23"/>
  <c r="E1974" i="23"/>
  <c r="D731" i="19"/>
  <c r="C682" i="19"/>
  <c r="H682" i="19" s="1"/>
  <c r="D682" i="19"/>
  <c r="I682" i="19" s="1"/>
  <c r="G15" i="6"/>
  <c r="T15" i="6" s="1"/>
  <c r="B2046" i="23"/>
  <c r="B1999" i="23"/>
  <c r="B110" i="23"/>
  <c r="N659" i="19"/>
  <c r="N708" i="19"/>
  <c r="N756" i="19"/>
  <c r="B2210" i="23"/>
  <c r="B2163" i="23"/>
  <c r="B180" i="23"/>
  <c r="N929" i="19"/>
  <c r="N1026" i="19"/>
  <c r="N977" i="19"/>
  <c r="E2172" i="23"/>
  <c r="E986" i="19"/>
  <c r="D1035" i="19"/>
  <c r="D986" i="19"/>
  <c r="I986" i="19" s="1"/>
  <c r="C986" i="19"/>
  <c r="H986" i="19" s="1"/>
  <c r="G25" i="8"/>
  <c r="D196" i="23"/>
  <c r="T32" i="8"/>
  <c r="R32" i="8"/>
  <c r="D202" i="23"/>
  <c r="J38" i="8"/>
  <c r="D2190" i="23"/>
  <c r="I43" i="8"/>
  <c r="D2237" i="23" s="1"/>
  <c r="B2061" i="23"/>
  <c r="B2108" i="23"/>
  <c r="B125" i="23"/>
  <c r="N822" i="19"/>
  <c r="N774" i="19"/>
  <c r="N871" i="19"/>
  <c r="D127" i="23"/>
  <c r="T10" i="7"/>
  <c r="R10" i="7"/>
  <c r="D2081" i="23"/>
  <c r="E147" i="23"/>
  <c r="E893" i="19"/>
  <c r="D796" i="19"/>
  <c r="I796" i="19" s="1"/>
  <c r="C796" i="19"/>
  <c r="H796" i="19" s="1"/>
  <c r="G796" i="19" s="1"/>
  <c r="C893" i="19"/>
  <c r="H893" i="19" s="1"/>
  <c r="U30" i="7"/>
  <c r="S30" i="7"/>
  <c r="F30" i="7"/>
  <c r="O30" i="7"/>
  <c r="D2092" i="23"/>
  <c r="I39" i="7"/>
  <c r="D2139" i="23" s="1"/>
  <c r="E266" i="23"/>
  <c r="E1312" i="19"/>
  <c r="C1312" i="19"/>
  <c r="H1312" i="19" s="1"/>
  <c r="C1215" i="19"/>
  <c r="H1215" i="19" s="1"/>
  <c r="D1215" i="19"/>
  <c r="I1215" i="19" s="1"/>
  <c r="F8" i="10"/>
  <c r="S8" i="10"/>
  <c r="D274" i="23"/>
  <c r="T16" i="10"/>
  <c r="R16" i="10"/>
  <c r="J16" i="10"/>
  <c r="E2368" i="23"/>
  <c r="D1337" i="19"/>
  <c r="I1337" i="19" s="1"/>
  <c r="D1289" i="19"/>
  <c r="I1289" i="19" s="1"/>
  <c r="C1289" i="19"/>
  <c r="H1289" i="19" s="1"/>
  <c r="B2420" i="23"/>
  <c r="B2373" i="23"/>
  <c r="B296" i="23"/>
  <c r="N1342" i="19"/>
  <c r="N1294" i="19"/>
  <c r="N1245" i="19"/>
  <c r="U45" i="10"/>
  <c r="E356" i="23"/>
  <c r="E1601" i="19"/>
  <c r="C1601" i="19"/>
  <c r="H1601" i="19" s="1"/>
  <c r="D1505" i="19"/>
  <c r="I1505" i="19" s="1"/>
  <c r="C1505" i="19"/>
  <c r="H1505" i="19" s="1"/>
  <c r="K23" i="12"/>
  <c r="U4" i="12"/>
  <c r="F4" i="12"/>
  <c r="O4" i="12"/>
  <c r="D367" i="23"/>
  <c r="T15" i="12"/>
  <c r="R15" i="12"/>
  <c r="E369" i="23"/>
  <c r="D1518" i="19"/>
  <c r="I1518" i="19" s="1"/>
  <c r="C1614" i="19"/>
  <c r="H1614" i="19" s="1"/>
  <c r="E1614" i="19"/>
  <c r="C1518" i="19"/>
  <c r="H1518" i="19" s="1"/>
  <c r="U17" i="12"/>
  <c r="D2545" i="23"/>
  <c r="B2551" i="23"/>
  <c r="B2598" i="23"/>
  <c r="B380" i="23"/>
  <c r="N1625" i="19"/>
  <c r="N1577" i="19"/>
  <c r="N1529" i="19"/>
  <c r="E382" i="23"/>
  <c r="E1627" i="19"/>
  <c r="C1627" i="19"/>
  <c r="H1627" i="19" s="1"/>
  <c r="C1531" i="19"/>
  <c r="H1531" i="19" s="1"/>
  <c r="D1531" i="19"/>
  <c r="I1531" i="19" s="1"/>
  <c r="O30" i="12"/>
  <c r="U30" i="12"/>
  <c r="S30" i="12"/>
  <c r="E2566" i="23"/>
  <c r="C1592" i="19"/>
  <c r="H1592" i="19" s="1"/>
  <c r="D1640" i="19"/>
  <c r="I1640" i="19" s="1"/>
  <c r="D1592" i="19"/>
  <c r="I1592" i="19" s="1"/>
  <c r="N43" i="12"/>
  <c r="E2613" i="23" s="1"/>
  <c r="E2260" i="23"/>
  <c r="D1127" i="19"/>
  <c r="I1127" i="19" s="1"/>
  <c r="C1127" i="19"/>
  <c r="H1127" i="19" s="1"/>
  <c r="D1176" i="19"/>
  <c r="I1176" i="19" s="1"/>
  <c r="G19" i="9"/>
  <c r="E2286" i="23"/>
  <c r="D1202" i="19"/>
  <c r="I1202" i="19" s="1"/>
  <c r="D1154" i="19"/>
  <c r="I1154" i="19" s="1"/>
  <c r="C1154" i="19"/>
  <c r="H1154" i="19" s="1"/>
  <c r="G45" i="9"/>
  <c r="N45" i="9"/>
  <c r="E2333" i="23" s="1"/>
  <c r="E309" i="23"/>
  <c r="E1455" i="19"/>
  <c r="C1455" i="19"/>
  <c r="H1455" i="19" s="1"/>
  <c r="C1358" i="19"/>
  <c r="H1358" i="19" s="1"/>
  <c r="D1358" i="19"/>
  <c r="I1358" i="19" s="1"/>
  <c r="U4" i="11"/>
  <c r="S4" i="11"/>
  <c r="D341" i="23"/>
  <c r="R36" i="11"/>
  <c r="T36" i="11"/>
  <c r="E631" i="23"/>
  <c r="C2100" i="19"/>
  <c r="H2100" i="19" s="1"/>
  <c r="D2100" i="19"/>
  <c r="I2100" i="19" s="1"/>
  <c r="D2132" i="19"/>
  <c r="I2132" i="19" s="1"/>
  <c r="N26" i="28"/>
  <c r="E665" i="23" s="1"/>
  <c r="G26" i="28"/>
  <c r="N2213" i="19"/>
  <c r="N2149" i="19"/>
  <c r="N2181" i="19"/>
  <c r="E727" i="23"/>
  <c r="D2222" i="19"/>
  <c r="I2222" i="19" s="1"/>
  <c r="C2190" i="19"/>
  <c r="H2190" i="19" s="1"/>
  <c r="D2190" i="19"/>
  <c r="I2190" i="19" s="1"/>
  <c r="N56" i="28"/>
  <c r="E761" i="23" s="1"/>
  <c r="D509" i="23"/>
  <c r="I16" i="15"/>
  <c r="D543" i="23" s="1"/>
  <c r="N2021" i="19"/>
  <c r="N1989" i="19"/>
  <c r="N1956" i="19"/>
  <c r="E857" i="23"/>
  <c r="O55" i="15"/>
  <c r="E2628" i="23"/>
  <c r="D1706" i="19"/>
  <c r="I1706" i="19" s="1"/>
  <c r="C1706" i="19"/>
  <c r="H1706" i="19" s="1"/>
  <c r="D1753" i="19"/>
  <c r="I1753" i="19" s="1"/>
  <c r="N11" i="13"/>
  <c r="E2675" i="23" s="1"/>
  <c r="G11" i="13"/>
  <c r="D2631" i="23"/>
  <c r="I14" i="13"/>
  <c r="D2678" i="23" s="1"/>
  <c r="E429" i="23"/>
  <c r="C1677" i="19"/>
  <c r="H1677" i="19" s="1"/>
  <c r="E1772" i="19"/>
  <c r="C1772" i="19"/>
  <c r="H1772" i="19" s="1"/>
  <c r="D1677" i="19"/>
  <c r="I1677" i="19" s="1"/>
  <c r="U30" i="13"/>
  <c r="F30" i="13"/>
  <c r="O30" i="13"/>
  <c r="D445" i="23"/>
  <c r="J46" i="13"/>
  <c r="R46" i="13"/>
  <c r="D458" i="23"/>
  <c r="J12" i="14"/>
  <c r="R12" i="14"/>
  <c r="D495" i="23"/>
  <c r="T50" i="14"/>
  <c r="R50" i="14"/>
  <c r="E990" i="23"/>
  <c r="D990" i="23"/>
  <c r="D2468" i="19"/>
  <c r="I2468" i="19" s="1"/>
  <c r="G2468" i="19" s="1"/>
  <c r="D1134" i="23"/>
  <c r="E1134" i="23"/>
  <c r="O166" i="19"/>
  <c r="Q165" i="19"/>
  <c r="P165" i="19"/>
  <c r="O165" i="19"/>
  <c r="Q645" i="19"/>
  <c r="O646" i="19"/>
  <c r="P645" i="19"/>
  <c r="O645" i="19"/>
  <c r="Q1005" i="19"/>
  <c r="P1005" i="19"/>
  <c r="O1005" i="19"/>
  <c r="Q1675" i="19"/>
  <c r="P1675" i="19"/>
  <c r="O1675" i="19"/>
  <c r="E1602" i="23"/>
  <c r="E1509" i="23"/>
  <c r="J40" i="2"/>
  <c r="E1340" i="23" s="1"/>
  <c r="E1631" i="23"/>
  <c r="N52" i="3"/>
  <c r="L44" i="3"/>
  <c r="E1725" i="23"/>
  <c r="D1678" i="23"/>
  <c r="E24" i="23"/>
  <c r="D24" i="23"/>
  <c r="E427" i="19"/>
  <c r="D427" i="19"/>
  <c r="I427" i="19" s="1"/>
  <c r="E1870" i="23"/>
  <c r="C525" i="19"/>
  <c r="H525" i="19" s="1"/>
  <c r="D574" i="19"/>
  <c r="I574" i="19" s="1"/>
  <c r="D525" i="19"/>
  <c r="I525" i="19" s="1"/>
  <c r="N5" i="5"/>
  <c r="E1917" i="23" s="1"/>
  <c r="B1878" i="23"/>
  <c r="B1925" i="23"/>
  <c r="B36" i="23"/>
  <c r="N533" i="19"/>
  <c r="N582" i="19"/>
  <c r="N485" i="19"/>
  <c r="O22" i="5"/>
  <c r="E1890" i="23"/>
  <c r="E545" i="19"/>
  <c r="D545" i="19"/>
  <c r="I545" i="19" s="1"/>
  <c r="C545" i="19"/>
  <c r="H545" i="19" s="1"/>
  <c r="D594" i="19"/>
  <c r="I594" i="19" s="1"/>
  <c r="AA25" i="28"/>
  <c r="K73" i="17"/>
  <c r="E1084" i="23" s="1"/>
  <c r="AA25" i="15"/>
  <c r="D53" i="23"/>
  <c r="D1897" i="23"/>
  <c r="B1952" i="23"/>
  <c r="B1905" i="23"/>
  <c r="B63" i="23"/>
  <c r="N561" i="19"/>
  <c r="N512" i="19"/>
  <c r="N609" i="19"/>
  <c r="D78" i="23"/>
  <c r="T8" i="6"/>
  <c r="R8" i="6"/>
  <c r="B2016" i="23"/>
  <c r="B1969" i="23"/>
  <c r="B80" i="23"/>
  <c r="N726" i="19"/>
  <c r="N677" i="19"/>
  <c r="N629" i="19"/>
  <c r="J28" i="6"/>
  <c r="D1997" i="23"/>
  <c r="I38" i="6"/>
  <c r="D2044" i="23" s="1"/>
  <c r="E172" i="23"/>
  <c r="E1018" i="19"/>
  <c r="D921" i="19"/>
  <c r="I921" i="19" s="1"/>
  <c r="C1018" i="19"/>
  <c r="H1018" i="19" s="1"/>
  <c r="C921" i="19"/>
  <c r="H921" i="19" s="1"/>
  <c r="S8" i="8"/>
  <c r="O8" i="8"/>
  <c r="F8" i="8"/>
  <c r="D176" i="23"/>
  <c r="T12" i="8"/>
  <c r="R12" i="8"/>
  <c r="D178" i="23"/>
  <c r="J14" i="8"/>
  <c r="E182" i="23"/>
  <c r="E1028" i="19"/>
  <c r="D931" i="19"/>
  <c r="I931" i="19" s="1"/>
  <c r="C1028" i="19"/>
  <c r="H1028" i="19" s="1"/>
  <c r="C931" i="19"/>
  <c r="H931" i="19" s="1"/>
  <c r="G931" i="19" s="1"/>
  <c r="S18" i="8"/>
  <c r="O18" i="8"/>
  <c r="E196" i="23"/>
  <c r="D945" i="19"/>
  <c r="I945" i="19" s="1"/>
  <c r="C1042" i="19"/>
  <c r="H1042" i="19" s="1"/>
  <c r="U32" i="8"/>
  <c r="C945" i="19"/>
  <c r="H945" i="19" s="1"/>
  <c r="E1042" i="19"/>
  <c r="H36" i="8"/>
  <c r="N36" i="8"/>
  <c r="E2230" i="23" s="1"/>
  <c r="R38" i="8"/>
  <c r="D205" i="23"/>
  <c r="J41" i="8"/>
  <c r="T41" i="8"/>
  <c r="R41" i="8"/>
  <c r="E210" i="23"/>
  <c r="C959" i="19"/>
  <c r="H959" i="19" s="1"/>
  <c r="E1056" i="19"/>
  <c r="D959" i="19"/>
  <c r="I959" i="19" s="1"/>
  <c r="C1056" i="19"/>
  <c r="H1056" i="19" s="1"/>
  <c r="U46" i="8"/>
  <c r="F46" i="8"/>
  <c r="D2059" i="23"/>
  <c r="I6" i="7"/>
  <c r="D2106" i="23" s="1"/>
  <c r="E2061" i="23"/>
  <c r="D871" i="19"/>
  <c r="I871" i="19" s="1"/>
  <c r="D822" i="19"/>
  <c r="I822" i="19" s="1"/>
  <c r="C822" i="19"/>
  <c r="H822" i="19" s="1"/>
  <c r="G8" i="7"/>
  <c r="H12" i="7"/>
  <c r="H23" i="7" s="1"/>
  <c r="H27" i="7" s="1"/>
  <c r="N12" i="7"/>
  <c r="E2112" i="23" s="1"/>
  <c r="E2078" i="23"/>
  <c r="D888" i="19"/>
  <c r="I888" i="19" s="1"/>
  <c r="E839" i="19"/>
  <c r="D839" i="19"/>
  <c r="I839" i="19" s="1"/>
  <c r="C839" i="19"/>
  <c r="H839" i="19" s="1"/>
  <c r="N25" i="7"/>
  <c r="E2081" i="23"/>
  <c r="C843" i="19"/>
  <c r="H843" i="19" s="1"/>
  <c r="D843" i="19"/>
  <c r="I843" i="19" s="1"/>
  <c r="D891" i="19"/>
  <c r="I891" i="19" s="1"/>
  <c r="B2084" i="23"/>
  <c r="B2131" i="23"/>
  <c r="B148" i="23"/>
  <c r="N797" i="19"/>
  <c r="N846" i="19"/>
  <c r="N894" i="19"/>
  <c r="D2086" i="23"/>
  <c r="I33" i="7"/>
  <c r="D2133" i="23" s="1"/>
  <c r="E154" i="23"/>
  <c r="D803" i="19"/>
  <c r="I803" i="19" s="1"/>
  <c r="C900" i="19"/>
  <c r="H900" i="19" s="1"/>
  <c r="C803" i="19"/>
  <c r="H803" i="19" s="1"/>
  <c r="E900" i="19"/>
  <c r="U37" i="7"/>
  <c r="E2094" i="23"/>
  <c r="D904" i="19"/>
  <c r="I904" i="19" s="1"/>
  <c r="C856" i="19"/>
  <c r="H856" i="19" s="1"/>
  <c r="D856" i="19"/>
  <c r="I856" i="19" s="1"/>
  <c r="G41" i="7"/>
  <c r="E270" i="23"/>
  <c r="D1219" i="19"/>
  <c r="I1219" i="19" s="1"/>
  <c r="C1219" i="19"/>
  <c r="H1219" i="19" s="1"/>
  <c r="E1316" i="19"/>
  <c r="C1316" i="19"/>
  <c r="H1316" i="19" s="1"/>
  <c r="O12" i="10"/>
  <c r="U12" i="10"/>
  <c r="E2357" i="23"/>
  <c r="C1277" i="19"/>
  <c r="H1277" i="19" s="1"/>
  <c r="D1277" i="19"/>
  <c r="I1277" i="19" s="1"/>
  <c r="D1326" i="19"/>
  <c r="I1326" i="19" s="1"/>
  <c r="U22" i="10"/>
  <c r="G22" i="10"/>
  <c r="D294" i="23"/>
  <c r="J36" i="10"/>
  <c r="T36" i="10"/>
  <c r="R36" i="10"/>
  <c r="D2373" i="23"/>
  <c r="E301" i="23"/>
  <c r="E1347" i="19"/>
  <c r="C1347" i="19"/>
  <c r="H1347" i="19" s="1"/>
  <c r="D1250" i="19"/>
  <c r="I1250" i="19" s="1"/>
  <c r="C1250" i="19"/>
  <c r="H1250" i="19" s="1"/>
  <c r="F43" i="10"/>
  <c r="U43" i="10"/>
  <c r="O43" i="10"/>
  <c r="E2381" i="23"/>
  <c r="D1350" i="19"/>
  <c r="I1350" i="19" s="1"/>
  <c r="D1302" i="19"/>
  <c r="I1302" i="19" s="1"/>
  <c r="C1302" i="19"/>
  <c r="H1302" i="19" s="1"/>
  <c r="G46" i="10"/>
  <c r="N46" i="10"/>
  <c r="E2428" i="23" s="1"/>
  <c r="S4" i="12"/>
  <c r="O17" i="12"/>
  <c r="E380" i="23"/>
  <c r="D1529" i="19"/>
  <c r="I1529" i="19" s="1"/>
  <c r="C1529" i="19"/>
  <c r="H1529" i="19" s="1"/>
  <c r="C1625" i="19"/>
  <c r="H1625" i="19" s="1"/>
  <c r="E1625" i="19"/>
  <c r="F28" i="12"/>
  <c r="S28" i="12"/>
  <c r="O28" i="12"/>
  <c r="U28" i="12"/>
  <c r="B2601" i="23"/>
  <c r="B2554" i="23"/>
  <c r="B383" i="23"/>
  <c r="N1628" i="19"/>
  <c r="N1580" i="19"/>
  <c r="N1532" i="19"/>
  <c r="K44" i="12"/>
  <c r="E222" i="23"/>
  <c r="E1168" i="19"/>
  <c r="C1168" i="19"/>
  <c r="H1168" i="19" s="1"/>
  <c r="D1071" i="19"/>
  <c r="I1071" i="19" s="1"/>
  <c r="C1071" i="19"/>
  <c r="H1071" i="19" s="1"/>
  <c r="F11" i="9"/>
  <c r="U11" i="9"/>
  <c r="S11" i="9"/>
  <c r="O11" i="9"/>
  <c r="B2269" i="23"/>
  <c r="B2316" i="23"/>
  <c r="B239" i="23"/>
  <c r="N1185" i="19"/>
  <c r="N1137" i="19"/>
  <c r="N1088" i="19"/>
  <c r="B2327" i="23"/>
  <c r="B2280" i="23"/>
  <c r="B250" i="23"/>
  <c r="N1196" i="19"/>
  <c r="N1099" i="19"/>
  <c r="N1148" i="19"/>
  <c r="O4" i="11"/>
  <c r="D320" i="23"/>
  <c r="T15" i="11"/>
  <c r="R15" i="11"/>
  <c r="B2501" i="23"/>
  <c r="B2454" i="23"/>
  <c r="B330" i="23"/>
  <c r="N1476" i="19"/>
  <c r="N1428" i="19"/>
  <c r="N1427" i="19"/>
  <c r="N1379" i="19"/>
  <c r="B2461" i="23"/>
  <c r="B2508" i="23"/>
  <c r="B337" i="23"/>
  <c r="N1386" i="19"/>
  <c r="N1483" i="19"/>
  <c r="N1435" i="19"/>
  <c r="N2082" i="19"/>
  <c r="N2114" i="19"/>
  <c r="N2050" i="19"/>
  <c r="E522" i="23"/>
  <c r="D1999" i="19"/>
  <c r="I1999" i="19" s="1"/>
  <c r="C1999" i="19"/>
  <c r="H1999" i="19" s="1"/>
  <c r="D2031" i="19"/>
  <c r="I2031" i="19" s="1"/>
  <c r="G29" i="15"/>
  <c r="N2005" i="19"/>
  <c r="N1972" i="19"/>
  <c r="N2037" i="19"/>
  <c r="E826" i="23"/>
  <c r="N46" i="15"/>
  <c r="E829" i="23" s="1"/>
  <c r="S30" i="13"/>
  <c r="D2650" i="23"/>
  <c r="I33" i="13"/>
  <c r="D2697" i="23" s="1"/>
  <c r="E2834" i="23"/>
  <c r="E2819" i="23"/>
  <c r="H51" i="16"/>
  <c r="I51" i="16" s="1"/>
  <c r="D2920" i="23" s="1"/>
  <c r="N51" i="16"/>
  <c r="E2920" i="23" s="1"/>
  <c r="E975" i="23"/>
  <c r="D975" i="23"/>
  <c r="D2435" i="19"/>
  <c r="I2435" i="19" s="1"/>
  <c r="I54" i="17"/>
  <c r="E1016" i="23"/>
  <c r="D1016" i="23"/>
  <c r="D2533" i="19"/>
  <c r="I2533" i="19" s="1"/>
  <c r="G2533" i="19" s="1"/>
  <c r="E1054" i="23"/>
  <c r="D1054" i="23"/>
  <c r="E2553" i="19"/>
  <c r="Q753" i="19"/>
  <c r="P753" i="19"/>
  <c r="O753" i="19"/>
  <c r="O754" i="19"/>
  <c r="E1196" i="23"/>
  <c r="D1196" i="23"/>
  <c r="E37" i="19"/>
  <c r="E1279" i="23"/>
  <c r="D1279" i="23"/>
  <c r="E1287" i="23"/>
  <c r="D1287" i="23"/>
  <c r="D7" i="23"/>
  <c r="E7" i="23"/>
  <c r="C55" i="19"/>
  <c r="H55" i="19" s="1"/>
  <c r="C22" i="19"/>
  <c r="H22" i="19" s="1"/>
  <c r="G22" i="19" s="1"/>
  <c r="E55" i="19"/>
  <c r="E1243" i="23"/>
  <c r="D1243" i="23"/>
  <c r="D1236" i="23"/>
  <c r="E1236" i="23"/>
  <c r="J12" i="2"/>
  <c r="E1312" i="23" s="1"/>
  <c r="G18" i="2"/>
  <c r="D1318" i="23" s="1"/>
  <c r="O51" i="2"/>
  <c r="E1537" i="23"/>
  <c r="E1550" i="23"/>
  <c r="D1629" i="23"/>
  <c r="E1514" i="23"/>
  <c r="J45" i="2"/>
  <c r="E1345" i="23" s="1"/>
  <c r="D45" i="3"/>
  <c r="D1584" i="23"/>
  <c r="E1665" i="23"/>
  <c r="S19" i="2"/>
  <c r="E1778" i="23"/>
  <c r="L28" i="4"/>
  <c r="E1839" i="23"/>
  <c r="E20" i="23"/>
  <c r="D20" i="23"/>
  <c r="D328" i="19"/>
  <c r="I328" i="19" s="1"/>
  <c r="C328" i="19"/>
  <c r="H328" i="19" s="1"/>
  <c r="D40" i="23"/>
  <c r="R17" i="5"/>
  <c r="T17" i="5"/>
  <c r="B1931" i="23"/>
  <c r="B1884" i="23"/>
  <c r="B42" i="23"/>
  <c r="N588" i="19"/>
  <c r="N491" i="19"/>
  <c r="N539" i="19"/>
  <c r="D44" i="23"/>
  <c r="R21" i="5"/>
  <c r="J21" i="5"/>
  <c r="N25" i="5"/>
  <c r="D51" i="23"/>
  <c r="J28" i="5"/>
  <c r="R28" i="5"/>
  <c r="E55" i="23"/>
  <c r="C601" i="19"/>
  <c r="H601" i="19" s="1"/>
  <c r="D504" i="19"/>
  <c r="I504" i="19" s="1"/>
  <c r="C504" i="19"/>
  <c r="H504" i="19" s="1"/>
  <c r="E601" i="19"/>
  <c r="U32" i="5"/>
  <c r="S32" i="5"/>
  <c r="H34" i="5"/>
  <c r="I34" i="5" s="1"/>
  <c r="D1946" i="23" s="1"/>
  <c r="D506" i="19"/>
  <c r="I506" i="19" s="1"/>
  <c r="G506" i="19" s="1"/>
  <c r="I36" i="5"/>
  <c r="D1948" i="23" s="1"/>
  <c r="I6" i="6"/>
  <c r="D2012" i="23" s="1"/>
  <c r="D1973" i="23"/>
  <c r="I14" i="6"/>
  <c r="D2020" i="23" s="1"/>
  <c r="B2022" i="23"/>
  <c r="B1975" i="23"/>
  <c r="B86" i="23"/>
  <c r="N732" i="19"/>
  <c r="N635" i="19"/>
  <c r="N683" i="19"/>
  <c r="L44" i="6"/>
  <c r="E100" i="23"/>
  <c r="D649" i="19"/>
  <c r="I649" i="19" s="1"/>
  <c r="C649" i="19"/>
  <c r="H649" i="19" s="1"/>
  <c r="E746" i="19"/>
  <c r="C746" i="19"/>
  <c r="H746" i="19" s="1"/>
  <c r="O30" i="6"/>
  <c r="U30" i="6"/>
  <c r="I34" i="6"/>
  <c r="D2040" i="23" s="1"/>
  <c r="B2004" i="23"/>
  <c r="B2051" i="23"/>
  <c r="B115" i="23"/>
  <c r="N664" i="19"/>
  <c r="N713" i="19"/>
  <c r="N761" i="19"/>
  <c r="B2053" i="23"/>
  <c r="B2006" i="23"/>
  <c r="B117" i="23"/>
  <c r="N716" i="19"/>
  <c r="N666" i="19"/>
  <c r="N763" i="19"/>
  <c r="B2198" i="23"/>
  <c r="B2151" i="23"/>
  <c r="B168" i="23"/>
  <c r="N965" i="19"/>
  <c r="N1014" i="19"/>
  <c r="N917" i="19"/>
  <c r="E2161" i="23"/>
  <c r="D1024" i="19"/>
  <c r="I1024" i="19" s="1"/>
  <c r="D975" i="19"/>
  <c r="I975" i="19" s="1"/>
  <c r="C975" i="19"/>
  <c r="H975" i="19" s="1"/>
  <c r="G14" i="8"/>
  <c r="E180" i="23"/>
  <c r="C1026" i="19"/>
  <c r="H1026" i="19" s="1"/>
  <c r="E1026" i="19"/>
  <c r="D929" i="19"/>
  <c r="I929" i="19" s="1"/>
  <c r="C929" i="19"/>
  <c r="H929" i="19" s="1"/>
  <c r="S16" i="8"/>
  <c r="O16" i="8"/>
  <c r="E2177" i="23"/>
  <c r="D992" i="19"/>
  <c r="I992" i="19" s="1"/>
  <c r="C992" i="19"/>
  <c r="H992" i="19" s="1"/>
  <c r="D1040" i="19"/>
  <c r="I1040" i="19" s="1"/>
  <c r="N30" i="8"/>
  <c r="E2224" i="23" s="1"/>
  <c r="H41" i="8"/>
  <c r="I41" i="8" s="1"/>
  <c r="D2235" i="23" s="1"/>
  <c r="E2057" i="23"/>
  <c r="D818" i="19"/>
  <c r="I818" i="19" s="1"/>
  <c r="D867" i="19"/>
  <c r="I867" i="19" s="1"/>
  <c r="C818" i="19"/>
  <c r="H818" i="19" s="1"/>
  <c r="G4" i="7"/>
  <c r="E2059" i="23"/>
  <c r="D869" i="19"/>
  <c r="I869" i="19" s="1"/>
  <c r="D820" i="19"/>
  <c r="I820" i="19" s="1"/>
  <c r="C820" i="19"/>
  <c r="H820" i="19" s="1"/>
  <c r="U6" i="7"/>
  <c r="N8" i="7"/>
  <c r="E2108" i="23" s="1"/>
  <c r="E127" i="23"/>
  <c r="D776" i="19"/>
  <c r="I776" i="19" s="1"/>
  <c r="C776" i="19"/>
  <c r="H776" i="19" s="1"/>
  <c r="E873" i="19"/>
  <c r="C873" i="19"/>
  <c r="H873" i="19" s="1"/>
  <c r="S10" i="7"/>
  <c r="U10" i="7"/>
  <c r="O10" i="7"/>
  <c r="I19" i="7"/>
  <c r="D2119" i="23" s="1"/>
  <c r="E138" i="23"/>
  <c r="D787" i="19"/>
  <c r="I787" i="19" s="1"/>
  <c r="C884" i="19"/>
  <c r="H884" i="19" s="1"/>
  <c r="C787" i="19"/>
  <c r="H787" i="19" s="1"/>
  <c r="E884" i="19"/>
  <c r="O21" i="7"/>
  <c r="F21" i="7"/>
  <c r="U21" i="7"/>
  <c r="B2124" i="23"/>
  <c r="B2077" i="23"/>
  <c r="B141" i="23"/>
  <c r="N887" i="19"/>
  <c r="N790" i="19"/>
  <c r="N838" i="19"/>
  <c r="N28" i="7"/>
  <c r="N41" i="7"/>
  <c r="E2141" i="23" s="1"/>
  <c r="E2341" i="23"/>
  <c r="C1261" i="19"/>
  <c r="H1261" i="19" s="1"/>
  <c r="D1261" i="19"/>
  <c r="I1261" i="19" s="1"/>
  <c r="D1310" i="19"/>
  <c r="I1310" i="19" s="1"/>
  <c r="N6" i="10"/>
  <c r="E2388" i="23" s="1"/>
  <c r="U6" i="10"/>
  <c r="G6" i="10"/>
  <c r="T6" i="10" s="1"/>
  <c r="N22" i="10"/>
  <c r="E2404" i="23" s="1"/>
  <c r="E2360" i="23"/>
  <c r="D1280" i="19"/>
  <c r="I1280" i="19" s="1"/>
  <c r="C1280" i="19"/>
  <c r="H1280" i="19" s="1"/>
  <c r="D1329" i="19"/>
  <c r="I1329" i="19" s="1"/>
  <c r="N25" i="10"/>
  <c r="E2407" i="23" s="1"/>
  <c r="I30" i="10"/>
  <c r="D2412" i="23" s="1"/>
  <c r="D290" i="23"/>
  <c r="J32" i="10"/>
  <c r="R32" i="10"/>
  <c r="B2528" i="23"/>
  <c r="B2575" i="23"/>
  <c r="B357" i="23"/>
  <c r="N1602" i="19"/>
  <c r="N1554" i="19"/>
  <c r="N1506" i="19"/>
  <c r="D2530" i="23"/>
  <c r="I7" i="12"/>
  <c r="D2577" i="23" s="1"/>
  <c r="T7" i="12"/>
  <c r="E365" i="23"/>
  <c r="C1610" i="19"/>
  <c r="H1610" i="19" s="1"/>
  <c r="E1610" i="19"/>
  <c r="C1514" i="19"/>
  <c r="H1514" i="19" s="1"/>
  <c r="G1514" i="19" s="1"/>
  <c r="D1514" i="19"/>
  <c r="I1514" i="19" s="1"/>
  <c r="U13" i="12"/>
  <c r="F13" i="12"/>
  <c r="S17" i="12"/>
  <c r="E2543" i="23"/>
  <c r="C1569" i="19"/>
  <c r="H1569" i="19" s="1"/>
  <c r="G1569" i="19" s="1"/>
  <c r="N20" i="12"/>
  <c r="E2590" i="23" s="1"/>
  <c r="G20" i="12"/>
  <c r="D397" i="23"/>
  <c r="R45" i="12"/>
  <c r="E399" i="23"/>
  <c r="E1644" i="19"/>
  <c r="D1548" i="19"/>
  <c r="I1548" i="19" s="1"/>
  <c r="C1548" i="19"/>
  <c r="H1548" i="19" s="1"/>
  <c r="C1644" i="19"/>
  <c r="H1644" i="19" s="1"/>
  <c r="F47" i="12"/>
  <c r="U47" i="12"/>
  <c r="O47" i="12"/>
  <c r="E218" i="23"/>
  <c r="D1067" i="19"/>
  <c r="I1067" i="19" s="1"/>
  <c r="C1067" i="19"/>
  <c r="H1067" i="19" s="1"/>
  <c r="C1164" i="19"/>
  <c r="H1164" i="19" s="1"/>
  <c r="E1164" i="19"/>
  <c r="F7" i="9"/>
  <c r="O7" i="9"/>
  <c r="U7" i="9"/>
  <c r="S7" i="9"/>
  <c r="D2280" i="23"/>
  <c r="D260" i="23"/>
  <c r="R50" i="9"/>
  <c r="D2434" i="23"/>
  <c r="I5" i="11"/>
  <c r="D2481" i="23" s="1"/>
  <c r="E325" i="23"/>
  <c r="D1374" i="19"/>
  <c r="I1374" i="19" s="1"/>
  <c r="E1471" i="19"/>
  <c r="C1374" i="19"/>
  <c r="H1374" i="19" s="1"/>
  <c r="C1471" i="19"/>
  <c r="H1471" i="19" s="1"/>
  <c r="S20" i="11"/>
  <c r="O20" i="11"/>
  <c r="F20" i="11"/>
  <c r="I10" i="28"/>
  <c r="D649" i="23" s="1"/>
  <c r="D716" i="23"/>
  <c r="I45" i="28"/>
  <c r="D750" i="23" s="1"/>
  <c r="D807" i="23"/>
  <c r="J68" i="28"/>
  <c r="N1980" i="19"/>
  <c r="N1947" i="19"/>
  <c r="N2012" i="19"/>
  <c r="E583" i="23"/>
  <c r="S12" i="15"/>
  <c r="O12" i="15"/>
  <c r="D588" i="23"/>
  <c r="T17" i="15"/>
  <c r="R17" i="15"/>
  <c r="J17" i="15"/>
  <c r="N29" i="15"/>
  <c r="E556" i="23" s="1"/>
  <c r="H4" i="13"/>
  <c r="M23" i="13"/>
  <c r="M27" i="13" s="1"/>
  <c r="U11" i="13"/>
  <c r="D2642" i="23"/>
  <c r="B2692" i="23"/>
  <c r="B2645" i="23"/>
  <c r="B427" i="23"/>
  <c r="N1723" i="19"/>
  <c r="N1675" i="19"/>
  <c r="N1770" i="19"/>
  <c r="D430" i="23"/>
  <c r="R31" i="13"/>
  <c r="J31" i="13"/>
  <c r="D442" i="23"/>
  <c r="R43" i="13"/>
  <c r="E456" i="23"/>
  <c r="C1802" i="19"/>
  <c r="H1802" i="19" s="1"/>
  <c r="D1802" i="19"/>
  <c r="I1802" i="19" s="1"/>
  <c r="E1897" i="19"/>
  <c r="C1897" i="19"/>
  <c r="H1897" i="19" s="1"/>
  <c r="S10" i="14"/>
  <c r="O10" i="14"/>
  <c r="F10" i="14"/>
  <c r="U10" i="14"/>
  <c r="T12" i="14"/>
  <c r="D2729" i="23"/>
  <c r="I18" i="14"/>
  <c r="D2777" i="23" s="1"/>
  <c r="D471" i="23"/>
  <c r="J25" i="14"/>
  <c r="R25" i="14"/>
  <c r="D475" i="23"/>
  <c r="R29" i="14"/>
  <c r="H46" i="14"/>
  <c r="I46" i="14" s="1"/>
  <c r="D2805" i="23" s="1"/>
  <c r="N46" i="14"/>
  <c r="E2805" i="23" s="1"/>
  <c r="E2851" i="23"/>
  <c r="D2344" i="19"/>
  <c r="I2344" i="19" s="1"/>
  <c r="D2291" i="19"/>
  <c r="I2291" i="19" s="1"/>
  <c r="C2291" i="19"/>
  <c r="H2291" i="19" s="1"/>
  <c r="G33" i="16"/>
  <c r="N33" i="16"/>
  <c r="E2902" i="23" s="1"/>
  <c r="E3006" i="23"/>
  <c r="D1271" i="23"/>
  <c r="E1271" i="23"/>
  <c r="E82" i="19"/>
  <c r="E1239" i="23"/>
  <c r="D1239" i="23"/>
  <c r="D1262" i="23"/>
  <c r="E1262" i="23"/>
  <c r="E67" i="19"/>
  <c r="J14" i="2"/>
  <c r="E1314" i="23" s="1"/>
  <c r="J32" i="2"/>
  <c r="E1332" i="23" s="1"/>
  <c r="O45" i="2"/>
  <c r="D1596" i="23"/>
  <c r="D1483" i="23"/>
  <c r="C121" i="19"/>
  <c r="H121" i="19" s="1"/>
  <c r="G121" i="19" s="1"/>
  <c r="H17" i="3"/>
  <c r="H19" i="3"/>
  <c r="D1609" i="23"/>
  <c r="E1557" i="23"/>
  <c r="H29" i="3"/>
  <c r="L31" i="3"/>
  <c r="E1620" i="23"/>
  <c r="H36" i="3"/>
  <c r="H38" i="3"/>
  <c r="E1568" i="23"/>
  <c r="E1650" i="23"/>
  <c r="E1814" i="23"/>
  <c r="P11" i="4"/>
  <c r="E1669" i="23"/>
  <c r="D23" i="4"/>
  <c r="G23" i="2" s="1"/>
  <c r="D1323" i="23" s="1"/>
  <c r="S23" i="2"/>
  <c r="D1782" i="23"/>
  <c r="E1680" i="23"/>
  <c r="D34" i="4"/>
  <c r="D45" i="4"/>
  <c r="E1845" i="23"/>
  <c r="E1797" i="23"/>
  <c r="D1799" i="23"/>
  <c r="E25" i="23"/>
  <c r="D25" i="23"/>
  <c r="E428" i="19"/>
  <c r="D428" i="19"/>
  <c r="I428" i="19" s="1"/>
  <c r="D1884" i="23"/>
  <c r="I19" i="5"/>
  <c r="D1931" i="23" s="1"/>
  <c r="L23" i="5"/>
  <c r="E1895" i="23"/>
  <c r="D551" i="19"/>
  <c r="I551" i="19" s="1"/>
  <c r="D599" i="19"/>
  <c r="I599" i="19" s="1"/>
  <c r="C551" i="19"/>
  <c r="H551" i="19" s="1"/>
  <c r="N30" i="5"/>
  <c r="O30" i="5" s="1"/>
  <c r="G30" i="5"/>
  <c r="T30" i="5" s="1"/>
  <c r="E59" i="23"/>
  <c r="C605" i="19"/>
  <c r="H605" i="19" s="1"/>
  <c r="C508" i="19"/>
  <c r="H508" i="19" s="1"/>
  <c r="G508" i="19" s="1"/>
  <c r="E605" i="19"/>
  <c r="D508" i="19"/>
  <c r="I508" i="19" s="1"/>
  <c r="U36" i="5"/>
  <c r="F36" i="5"/>
  <c r="S36" i="5"/>
  <c r="D63" i="23"/>
  <c r="T40" i="5"/>
  <c r="J40" i="5"/>
  <c r="T46" i="5"/>
  <c r="B1961" i="23"/>
  <c r="B1914" i="23"/>
  <c r="B72" i="23"/>
  <c r="N572" i="19"/>
  <c r="N619" i="19"/>
  <c r="D1971" i="23"/>
  <c r="I12" i="6"/>
  <c r="D2018" i="23" s="1"/>
  <c r="D86" i="23"/>
  <c r="J16" i="6"/>
  <c r="R16" i="6"/>
  <c r="B1985" i="23"/>
  <c r="B2032" i="23"/>
  <c r="B96" i="23"/>
  <c r="N645" i="19"/>
  <c r="N694" i="19"/>
  <c r="N742" i="19"/>
  <c r="N28" i="6"/>
  <c r="M44" i="6"/>
  <c r="E2001" i="23"/>
  <c r="C710" i="19"/>
  <c r="H710" i="19" s="1"/>
  <c r="G710" i="19" s="1"/>
  <c r="D115" i="23"/>
  <c r="R45" i="6"/>
  <c r="D117" i="23"/>
  <c r="R47" i="6"/>
  <c r="J47" i="6"/>
  <c r="D168" i="23"/>
  <c r="E2163" i="23"/>
  <c r="D977" i="19"/>
  <c r="I977" i="19" s="1"/>
  <c r="C977" i="19"/>
  <c r="H977" i="19" s="1"/>
  <c r="D1026" i="19"/>
  <c r="I1026" i="19" s="1"/>
  <c r="N16" i="8"/>
  <c r="E2210" i="23" s="1"/>
  <c r="O32" i="8"/>
  <c r="E205" i="23"/>
  <c r="C1051" i="19"/>
  <c r="H1051" i="19" s="1"/>
  <c r="E1051" i="19"/>
  <c r="C954" i="19"/>
  <c r="H954" i="19" s="1"/>
  <c r="D954" i="19"/>
  <c r="I954" i="19" s="1"/>
  <c r="U41" i="8"/>
  <c r="S41" i="8"/>
  <c r="O46" i="8"/>
  <c r="F50" i="8"/>
  <c r="E150" i="23"/>
  <c r="C896" i="19"/>
  <c r="H896" i="19" s="1"/>
  <c r="E896" i="19"/>
  <c r="D799" i="19"/>
  <c r="I799" i="19" s="1"/>
  <c r="C799" i="19"/>
  <c r="H799" i="19" s="1"/>
  <c r="S33" i="7"/>
  <c r="O33" i="7"/>
  <c r="O37" i="7"/>
  <c r="S12" i="10"/>
  <c r="E2363" i="23"/>
  <c r="D1332" i="19"/>
  <c r="I1332" i="19" s="1"/>
  <c r="D1284" i="19"/>
  <c r="I1284" i="19" s="1"/>
  <c r="C1284" i="19"/>
  <c r="H1284" i="19" s="1"/>
  <c r="L44" i="10"/>
  <c r="G28" i="10"/>
  <c r="D299" i="23"/>
  <c r="R41" i="10"/>
  <c r="J41" i="10"/>
  <c r="E2536" i="23"/>
  <c r="C1562" i="19"/>
  <c r="H1562" i="19" s="1"/>
  <c r="D1610" i="19"/>
  <c r="I1610" i="19" s="1"/>
  <c r="D1562" i="19"/>
  <c r="I1562" i="19" s="1"/>
  <c r="G13" i="12"/>
  <c r="B2599" i="23"/>
  <c r="B2552" i="23"/>
  <c r="B381" i="23"/>
  <c r="N1626" i="19"/>
  <c r="N1530" i="19"/>
  <c r="N1578" i="19"/>
  <c r="E383" i="23"/>
  <c r="E1628" i="19"/>
  <c r="C1628" i="19"/>
  <c r="H1628" i="19" s="1"/>
  <c r="D1532" i="19"/>
  <c r="I1532" i="19" s="1"/>
  <c r="C1532" i="19"/>
  <c r="H1532" i="19" s="1"/>
  <c r="U31" i="12"/>
  <c r="S31" i="12"/>
  <c r="O31" i="12"/>
  <c r="F31" i="12"/>
  <c r="E2570" i="23"/>
  <c r="D1597" i="19"/>
  <c r="I1597" i="19" s="1"/>
  <c r="C1597" i="19"/>
  <c r="H1597" i="19" s="1"/>
  <c r="D1644" i="19"/>
  <c r="I1644" i="19" s="1"/>
  <c r="G47" i="12"/>
  <c r="G22" i="9"/>
  <c r="E257" i="23"/>
  <c r="E1203" i="19"/>
  <c r="E959" i="19"/>
  <c r="C1203" i="19"/>
  <c r="H1203" i="19" s="1"/>
  <c r="D1106" i="19"/>
  <c r="I1106" i="19" s="1"/>
  <c r="C1106" i="19"/>
  <c r="H1106" i="19" s="1"/>
  <c r="E1106" i="19"/>
  <c r="F46" i="9"/>
  <c r="S46" i="9"/>
  <c r="O46" i="9"/>
  <c r="G50" i="9"/>
  <c r="T50" i="9" s="1"/>
  <c r="E310" i="23"/>
  <c r="E1456" i="19"/>
  <c r="C1456" i="19"/>
  <c r="H1456" i="19" s="1"/>
  <c r="D1359" i="19"/>
  <c r="I1359" i="19" s="1"/>
  <c r="C1359" i="19"/>
  <c r="H1359" i="19" s="1"/>
  <c r="O5" i="11"/>
  <c r="U5" i="11"/>
  <c r="F5" i="11"/>
  <c r="J15" i="11"/>
  <c r="D2468" i="23"/>
  <c r="I39" i="11"/>
  <c r="D2515" i="23" s="1"/>
  <c r="E681" i="23"/>
  <c r="E2114" i="19"/>
  <c r="D2050" i="19"/>
  <c r="I2050" i="19" s="1"/>
  <c r="C2050" i="19"/>
  <c r="H2050" i="19" s="1"/>
  <c r="U8" i="28"/>
  <c r="S8" i="28"/>
  <c r="E718" i="23"/>
  <c r="C2181" i="19"/>
  <c r="H2181" i="19" s="1"/>
  <c r="D2213" i="19"/>
  <c r="I2213" i="19" s="1"/>
  <c r="D2181" i="19"/>
  <c r="I2181" i="19" s="1"/>
  <c r="N47" i="28"/>
  <c r="E752" i="23" s="1"/>
  <c r="E804" i="23"/>
  <c r="E2231" i="19"/>
  <c r="D2167" i="19"/>
  <c r="I2167" i="19" s="1"/>
  <c r="C2167" i="19"/>
  <c r="H2167" i="19" s="1"/>
  <c r="F65" i="28"/>
  <c r="L12" i="15"/>
  <c r="E525" i="23"/>
  <c r="D2002" i="19"/>
  <c r="I2002" i="19" s="1"/>
  <c r="C2002" i="19"/>
  <c r="H2002" i="19" s="1"/>
  <c r="G2002" i="19" s="1"/>
  <c r="D2034" i="19"/>
  <c r="I2034" i="19" s="1"/>
  <c r="G32" i="15"/>
  <c r="N32" i="15"/>
  <c r="E559" i="23" s="1"/>
  <c r="E2668" i="23"/>
  <c r="D406" i="23"/>
  <c r="R7" i="13"/>
  <c r="J7" i="13"/>
  <c r="T7" i="13"/>
  <c r="H25" i="13"/>
  <c r="I25" i="13" s="1"/>
  <c r="D2689" i="23" s="1"/>
  <c r="N25" i="13"/>
  <c r="E2689" i="23" s="1"/>
  <c r="E427" i="23"/>
  <c r="C1770" i="19"/>
  <c r="H1770" i="19" s="1"/>
  <c r="E1770" i="19"/>
  <c r="D1675" i="19"/>
  <c r="I1675" i="19" s="1"/>
  <c r="C1675" i="19"/>
  <c r="H1675" i="19" s="1"/>
  <c r="K44" i="13"/>
  <c r="F28" i="13"/>
  <c r="S28" i="13"/>
  <c r="U28" i="13"/>
  <c r="O28" i="13"/>
  <c r="G43" i="13"/>
  <c r="T43" i="13" s="1"/>
  <c r="T46" i="13"/>
  <c r="D944" i="23"/>
  <c r="E944" i="23"/>
  <c r="E1032" i="23"/>
  <c r="D1032" i="23"/>
  <c r="E2519" i="19"/>
  <c r="E914" i="23"/>
  <c r="D914" i="23"/>
  <c r="D1214" i="23"/>
  <c r="E1214" i="23"/>
  <c r="E46" i="19"/>
  <c r="E1226" i="23"/>
  <c r="D1226" i="23"/>
  <c r="K64" i="20"/>
  <c r="K62" i="20"/>
  <c r="E5" i="23"/>
  <c r="D5" i="23"/>
  <c r="C3" i="19"/>
  <c r="H3" i="19" s="1"/>
  <c r="G3" i="19" s="1"/>
  <c r="E1272" i="23"/>
  <c r="D1272" i="23"/>
  <c r="E83" i="19"/>
  <c r="E1206" i="23"/>
  <c r="D1206" i="23"/>
  <c r="Q29" i="17"/>
  <c r="F91" i="17"/>
  <c r="E1288" i="23"/>
  <c r="D1288" i="23"/>
  <c r="I56" i="1"/>
  <c r="E1249" i="23"/>
  <c r="D1249" i="23"/>
  <c r="I67" i="1"/>
  <c r="J26" i="2"/>
  <c r="E1326" i="23" s="1"/>
  <c r="S51" i="2"/>
  <c r="D1481" i="23"/>
  <c r="C119" i="19"/>
  <c r="H119" i="19" s="1"/>
  <c r="G119" i="19" s="1"/>
  <c r="M11" i="2"/>
  <c r="E1483" i="23"/>
  <c r="O13" i="2"/>
  <c r="D1627" i="23"/>
  <c r="E1816" i="23"/>
  <c r="P13" i="4"/>
  <c r="E1667" i="23"/>
  <c r="F43" i="4"/>
  <c r="D21" i="4"/>
  <c r="E1829" i="23"/>
  <c r="P26" i="4"/>
  <c r="D1784" i="23"/>
  <c r="D1690" i="23"/>
  <c r="E1812" i="23"/>
  <c r="L63" i="4"/>
  <c r="E26" i="23"/>
  <c r="D26" i="23"/>
  <c r="C429" i="19"/>
  <c r="H429" i="19" s="1"/>
  <c r="E429" i="19"/>
  <c r="D429" i="19"/>
  <c r="I429" i="19" s="1"/>
  <c r="E38" i="23"/>
  <c r="E584" i="19"/>
  <c r="C584" i="19"/>
  <c r="H584" i="19" s="1"/>
  <c r="F15" i="5"/>
  <c r="D487" i="19"/>
  <c r="I487" i="19" s="1"/>
  <c r="G487" i="19" s="1"/>
  <c r="U15" i="5"/>
  <c r="E1901" i="23"/>
  <c r="D557" i="19"/>
  <c r="I557" i="19" s="1"/>
  <c r="C557" i="19"/>
  <c r="H557" i="19" s="1"/>
  <c r="D605" i="19"/>
  <c r="I605" i="19" s="1"/>
  <c r="E1905" i="23"/>
  <c r="D561" i="19"/>
  <c r="I561" i="19" s="1"/>
  <c r="C561" i="19"/>
  <c r="H561" i="19" s="1"/>
  <c r="D609" i="19"/>
  <c r="I609" i="19" s="1"/>
  <c r="N42" i="5"/>
  <c r="E1954" i="23" s="1"/>
  <c r="J8" i="6"/>
  <c r="B2028" i="23"/>
  <c r="B1981" i="23"/>
  <c r="B92" i="23"/>
  <c r="N738" i="19"/>
  <c r="N641" i="19"/>
  <c r="N689" i="19"/>
  <c r="F26" i="6"/>
  <c r="N32" i="6"/>
  <c r="E2038" i="23" s="1"/>
  <c r="H32" i="6"/>
  <c r="E1993" i="23"/>
  <c r="D702" i="19"/>
  <c r="I702" i="19" s="1"/>
  <c r="C702" i="19"/>
  <c r="H702" i="19" s="1"/>
  <c r="D750" i="19"/>
  <c r="I750" i="19" s="1"/>
  <c r="N34" i="6"/>
  <c r="E2040" i="23" s="1"/>
  <c r="N40" i="6"/>
  <c r="E2046" i="23" s="1"/>
  <c r="H40" i="6"/>
  <c r="I40" i="6" s="1"/>
  <c r="D2046" i="23" s="1"/>
  <c r="D708" i="19"/>
  <c r="I708" i="19" s="1"/>
  <c r="D2006" i="23"/>
  <c r="I47" i="6"/>
  <c r="D2053" i="23" s="1"/>
  <c r="J12" i="8"/>
  <c r="N14" i="8"/>
  <c r="E2208" i="23" s="1"/>
  <c r="U18" i="8"/>
  <c r="F21" i="8"/>
  <c r="U25" i="8"/>
  <c r="S32" i="8"/>
  <c r="E203" i="23"/>
  <c r="E1049" i="19"/>
  <c r="C1049" i="19"/>
  <c r="H1049" i="19" s="1"/>
  <c r="D952" i="19"/>
  <c r="I952" i="19" s="1"/>
  <c r="C952" i="19"/>
  <c r="H952" i="19" s="1"/>
  <c r="U39" i="8"/>
  <c r="F39" i="8"/>
  <c r="L44" i="8"/>
  <c r="S46" i="8"/>
  <c r="N4" i="7"/>
  <c r="N6" i="7"/>
  <c r="E2106" i="23" s="1"/>
  <c r="E134" i="23"/>
  <c r="C880" i="19"/>
  <c r="H880" i="19" s="1"/>
  <c r="E880" i="19"/>
  <c r="C783" i="19"/>
  <c r="H783" i="19" s="1"/>
  <c r="O17" i="7"/>
  <c r="D783" i="19"/>
  <c r="I783" i="19" s="1"/>
  <c r="U17" i="7"/>
  <c r="I31" i="7"/>
  <c r="D2131" i="23" s="1"/>
  <c r="S37" i="7"/>
  <c r="E2146" i="23"/>
  <c r="U8" i="10"/>
  <c r="E288" i="23"/>
  <c r="E1334" i="19"/>
  <c r="C1334" i="19"/>
  <c r="H1334" i="19" s="1"/>
  <c r="D1237" i="19"/>
  <c r="I1237" i="19" s="1"/>
  <c r="C1237" i="19"/>
  <c r="H1237" i="19" s="1"/>
  <c r="U30" i="10"/>
  <c r="S30" i="10"/>
  <c r="O30" i="10"/>
  <c r="F30" i="10"/>
  <c r="E292" i="23"/>
  <c r="E1338" i="19"/>
  <c r="C1338" i="19"/>
  <c r="H1338" i="19" s="1"/>
  <c r="C1241" i="19"/>
  <c r="H1241" i="19" s="1"/>
  <c r="D1241" i="19"/>
  <c r="I1241" i="19" s="1"/>
  <c r="F34" i="10"/>
  <c r="S34" i="10"/>
  <c r="E299" i="23"/>
  <c r="E1345" i="19"/>
  <c r="C1345" i="19"/>
  <c r="H1345" i="19" s="1"/>
  <c r="D1248" i="19"/>
  <c r="I1248" i="19" s="1"/>
  <c r="C1248" i="19"/>
  <c r="H1248" i="19" s="1"/>
  <c r="S41" i="10"/>
  <c r="D305" i="23"/>
  <c r="J47" i="10"/>
  <c r="R47" i="10"/>
  <c r="I50" i="10"/>
  <c r="D2431" i="23" s="1"/>
  <c r="E2528" i="23"/>
  <c r="D1554" i="19"/>
  <c r="I1554" i="19" s="1"/>
  <c r="C1554" i="19"/>
  <c r="H1554" i="19" s="1"/>
  <c r="D1602" i="19"/>
  <c r="I1602" i="19" s="1"/>
  <c r="G5" i="12"/>
  <c r="N5" i="12"/>
  <c r="E2575" i="23" s="1"/>
  <c r="B2596" i="23"/>
  <c r="B2549" i="23"/>
  <c r="B378" i="23"/>
  <c r="N1527" i="19"/>
  <c r="N1623" i="19"/>
  <c r="N1575" i="19"/>
  <c r="D231" i="23"/>
  <c r="J20" i="9"/>
  <c r="D248" i="23"/>
  <c r="T37" i="9"/>
  <c r="R37" i="9"/>
  <c r="E2434" i="23"/>
  <c r="D1407" i="19"/>
  <c r="I1407" i="19" s="1"/>
  <c r="D1456" i="19"/>
  <c r="I1456" i="19" s="1"/>
  <c r="C1407" i="19"/>
  <c r="H1407" i="19" s="1"/>
  <c r="N5" i="11"/>
  <c r="E2481" i="23" s="1"/>
  <c r="E320" i="23"/>
  <c r="E1466" i="19"/>
  <c r="C1466" i="19"/>
  <c r="H1466" i="19" s="1"/>
  <c r="D1369" i="19"/>
  <c r="I1369" i="19" s="1"/>
  <c r="C1369" i="19"/>
  <c r="H1369" i="19" s="1"/>
  <c r="S15" i="11"/>
  <c r="U15" i="11"/>
  <c r="O15" i="11"/>
  <c r="N30" i="11"/>
  <c r="E2506" i="23" s="1"/>
  <c r="I32" i="11"/>
  <c r="D2508" i="23" s="1"/>
  <c r="N2096" i="19"/>
  <c r="N2128" i="19"/>
  <c r="N2064" i="19"/>
  <c r="E713" i="23"/>
  <c r="C2176" i="19"/>
  <c r="H2176" i="19" s="1"/>
  <c r="D2208" i="19"/>
  <c r="I2208" i="19" s="1"/>
  <c r="D2176" i="19"/>
  <c r="I2176" i="19" s="1"/>
  <c r="G42" i="28"/>
  <c r="I68" i="28"/>
  <c r="D773" i="23" s="1"/>
  <c r="E810" i="23"/>
  <c r="E2237" i="19"/>
  <c r="D2173" i="19"/>
  <c r="I2173" i="19" s="1"/>
  <c r="C2173" i="19"/>
  <c r="H2173" i="19" s="1"/>
  <c r="O71" i="28"/>
  <c r="F71" i="28"/>
  <c r="D508" i="23"/>
  <c r="I15" i="15"/>
  <c r="D542" i="23" s="1"/>
  <c r="E2645" i="23"/>
  <c r="D1770" i="19"/>
  <c r="I1770" i="19" s="1"/>
  <c r="D1723" i="19"/>
  <c r="I1723" i="19" s="1"/>
  <c r="C1723" i="19"/>
  <c r="H1723" i="19" s="1"/>
  <c r="N28" i="13"/>
  <c r="L44" i="13"/>
  <c r="G28" i="13"/>
  <c r="D477" i="23"/>
  <c r="T31" i="14"/>
  <c r="R31" i="14"/>
  <c r="J31" i="14"/>
  <c r="O33" i="16"/>
  <c r="N36" i="16"/>
  <c r="E2905" i="23" s="1"/>
  <c r="H36" i="16"/>
  <c r="I36" i="16" s="1"/>
  <c r="G23" i="17"/>
  <c r="H16" i="17"/>
  <c r="D2971" i="23" s="1"/>
  <c r="D927" i="23"/>
  <c r="E927" i="23"/>
  <c r="E2406" i="19"/>
  <c r="E1024" i="23"/>
  <c r="D1024" i="23"/>
  <c r="E3014" i="23"/>
  <c r="J21" i="18"/>
  <c r="E2995" i="23" s="1"/>
  <c r="M21" i="18"/>
  <c r="P95" i="19"/>
  <c r="O95" i="19"/>
  <c r="Q95" i="19"/>
  <c r="Q363" i="19"/>
  <c r="O363" i="19"/>
  <c r="P363" i="19"/>
  <c r="E1280" i="23"/>
  <c r="D1280" i="23"/>
  <c r="E1215" i="23"/>
  <c r="D1215" i="23"/>
  <c r="E47" i="19"/>
  <c r="E1260" i="23"/>
  <c r="D1260" i="23"/>
  <c r="E65" i="19"/>
  <c r="G39" i="2"/>
  <c r="D1339" i="23" s="1"/>
  <c r="D1542" i="23"/>
  <c r="C176" i="19"/>
  <c r="H176" i="19" s="1"/>
  <c r="G176" i="19" s="1"/>
  <c r="E1555" i="23"/>
  <c r="E1503" i="23"/>
  <c r="O34" i="2"/>
  <c r="J34" i="2"/>
  <c r="E1334" i="23" s="1"/>
  <c r="E1573" i="23"/>
  <c r="D1643" i="23"/>
  <c r="D1720" i="23"/>
  <c r="D1722" i="23"/>
  <c r="D1671" i="23"/>
  <c r="D1675" i="23"/>
  <c r="E1682" i="23"/>
  <c r="D38" i="4"/>
  <c r="E1684" i="23"/>
  <c r="S41" i="2"/>
  <c r="E1855" i="23"/>
  <c r="P56" i="4"/>
  <c r="G8" i="5"/>
  <c r="B1875" i="23"/>
  <c r="B1922" i="23"/>
  <c r="B33" i="23"/>
  <c r="N530" i="19"/>
  <c r="N579" i="19"/>
  <c r="E42" i="23"/>
  <c r="E588" i="19"/>
  <c r="C588" i="19"/>
  <c r="H588" i="19" s="1"/>
  <c r="C491" i="19"/>
  <c r="H491" i="19" s="1"/>
  <c r="F19" i="5"/>
  <c r="U19" i="5"/>
  <c r="S19" i="5"/>
  <c r="D491" i="19"/>
  <c r="I491" i="19" s="1"/>
  <c r="O19" i="5"/>
  <c r="D1886" i="23"/>
  <c r="I21" i="5"/>
  <c r="D1933" i="23" s="1"/>
  <c r="E1893" i="23"/>
  <c r="C549" i="19"/>
  <c r="H549" i="19" s="1"/>
  <c r="G28" i="5"/>
  <c r="D597" i="19"/>
  <c r="I597" i="19" s="1"/>
  <c r="D549" i="19"/>
  <c r="I549" i="19" s="1"/>
  <c r="L44" i="5"/>
  <c r="E1903" i="23"/>
  <c r="D607" i="19"/>
  <c r="I607" i="19" s="1"/>
  <c r="C559" i="19"/>
  <c r="H559" i="19" s="1"/>
  <c r="U38" i="5"/>
  <c r="N38" i="5"/>
  <c r="E1950" i="23" s="1"/>
  <c r="F47" i="5"/>
  <c r="D1914" i="23"/>
  <c r="I50" i="5"/>
  <c r="D1963" i="23"/>
  <c r="I4" i="6"/>
  <c r="E82" i="23"/>
  <c r="D631" i="19"/>
  <c r="I631" i="19" s="1"/>
  <c r="C631" i="19"/>
  <c r="H631" i="19" s="1"/>
  <c r="C728" i="19"/>
  <c r="H728" i="19" s="1"/>
  <c r="F12" i="6"/>
  <c r="E728" i="19"/>
  <c r="H18" i="6"/>
  <c r="I18" i="6" s="1"/>
  <c r="D2024" i="23" s="1"/>
  <c r="D92" i="23"/>
  <c r="J22" i="6"/>
  <c r="R28" i="6"/>
  <c r="U8" i="8"/>
  <c r="G21" i="8"/>
  <c r="B2218" i="23"/>
  <c r="B2171" i="23"/>
  <c r="B188" i="23"/>
  <c r="N1034" i="19"/>
  <c r="N937" i="19"/>
  <c r="N985" i="19"/>
  <c r="B2220" i="23"/>
  <c r="B2173" i="23"/>
  <c r="B190" i="23"/>
  <c r="N1036" i="19"/>
  <c r="N988" i="19"/>
  <c r="N939" i="19"/>
  <c r="B2178" i="23"/>
  <c r="B2225" i="23"/>
  <c r="B195" i="23"/>
  <c r="N944" i="19"/>
  <c r="N1041" i="19"/>
  <c r="N993" i="19"/>
  <c r="B2066" i="23"/>
  <c r="B130" i="23"/>
  <c r="B2113" i="23"/>
  <c r="N827" i="19"/>
  <c r="N876" i="19"/>
  <c r="N779" i="19"/>
  <c r="D132" i="23"/>
  <c r="J15" i="7"/>
  <c r="U28" i="7"/>
  <c r="E262" i="23"/>
  <c r="C1211" i="19"/>
  <c r="H1211" i="19" s="1"/>
  <c r="C1308" i="19"/>
  <c r="H1308" i="19" s="1"/>
  <c r="D1211" i="19"/>
  <c r="I1211" i="19" s="1"/>
  <c r="E1308" i="19"/>
  <c r="F4" i="10"/>
  <c r="B2401" i="23"/>
  <c r="B2354" i="23"/>
  <c r="B277" i="23"/>
  <c r="N1323" i="19"/>
  <c r="N1226" i="19"/>
  <c r="N1274" i="19"/>
  <c r="E2410" i="23"/>
  <c r="E2365" i="23"/>
  <c r="D1286" i="19"/>
  <c r="I1286" i="19" s="1"/>
  <c r="C1286" i="19"/>
  <c r="H1286" i="19" s="1"/>
  <c r="D1334" i="19"/>
  <c r="I1334" i="19" s="1"/>
  <c r="E2369" i="23"/>
  <c r="D1290" i="19"/>
  <c r="I1290" i="19" s="1"/>
  <c r="C1290" i="19"/>
  <c r="H1290" i="19" s="1"/>
  <c r="D1338" i="19"/>
  <c r="I1338" i="19" s="1"/>
  <c r="N34" i="10"/>
  <c r="E2416" i="23" s="1"/>
  <c r="E2376" i="23"/>
  <c r="D1345" i="19"/>
  <c r="I1345" i="19" s="1"/>
  <c r="D1297" i="19"/>
  <c r="I1297" i="19" s="1"/>
  <c r="C1297" i="19"/>
  <c r="H1297" i="19" s="1"/>
  <c r="G41" i="10"/>
  <c r="T41" i="10" s="1"/>
  <c r="N41" i="10"/>
  <c r="E2423" i="23" s="1"/>
  <c r="S43" i="10"/>
  <c r="E307" i="23"/>
  <c r="D1257" i="19"/>
  <c r="I1257" i="19" s="1"/>
  <c r="G1257" i="19" s="1"/>
  <c r="F50" i="10"/>
  <c r="U50" i="10"/>
  <c r="S50" i="10"/>
  <c r="B2594" i="23"/>
  <c r="B2547" i="23"/>
  <c r="B376" i="23"/>
  <c r="N1621" i="19"/>
  <c r="N1525" i="19"/>
  <c r="N1573" i="19"/>
  <c r="D378" i="23"/>
  <c r="R26" i="12"/>
  <c r="J26" i="12"/>
  <c r="B2255" i="23"/>
  <c r="B2302" i="23"/>
  <c r="B225" i="23"/>
  <c r="N1171" i="19"/>
  <c r="N1074" i="19"/>
  <c r="N1122" i="19"/>
  <c r="B2257" i="23"/>
  <c r="B2304" i="23"/>
  <c r="B227" i="23"/>
  <c r="N1124" i="19"/>
  <c r="N1173" i="19"/>
  <c r="N1076" i="19"/>
  <c r="B2306" i="23"/>
  <c r="B2259" i="23"/>
  <c r="B229" i="23"/>
  <c r="N1126" i="19"/>
  <c r="N1078" i="19"/>
  <c r="N1175" i="19"/>
  <c r="E2261" i="23"/>
  <c r="C1128" i="19"/>
  <c r="H1128" i="19" s="1"/>
  <c r="G1128" i="19" s="1"/>
  <c r="G20" i="9"/>
  <c r="N20" i="9"/>
  <c r="E2308" i="23" s="1"/>
  <c r="U20" i="9"/>
  <c r="D244" i="23"/>
  <c r="T33" i="9"/>
  <c r="N46" i="9"/>
  <c r="H46" i="9"/>
  <c r="I46" i="9" s="1"/>
  <c r="D2334" i="23" s="1"/>
  <c r="E2442" i="23"/>
  <c r="D1464" i="19"/>
  <c r="I1464" i="19" s="1"/>
  <c r="D1415" i="19"/>
  <c r="I1415" i="19" s="1"/>
  <c r="G13" i="11"/>
  <c r="C1415" i="19"/>
  <c r="H1415" i="19" s="1"/>
  <c r="U13" i="11"/>
  <c r="E2444" i="23"/>
  <c r="D1417" i="19"/>
  <c r="I1417" i="19" s="1"/>
  <c r="D1466" i="19"/>
  <c r="I1466" i="19" s="1"/>
  <c r="C1417" i="19"/>
  <c r="H1417" i="19" s="1"/>
  <c r="N15" i="11"/>
  <c r="E2491" i="23" s="1"/>
  <c r="E330" i="23"/>
  <c r="E1379" i="19"/>
  <c r="E1476" i="19"/>
  <c r="C1476" i="19"/>
  <c r="H1476" i="19" s="1"/>
  <c r="D1379" i="19"/>
  <c r="I1379" i="19" s="1"/>
  <c r="C1379" i="19"/>
  <c r="H1379" i="19" s="1"/>
  <c r="U25" i="11"/>
  <c r="S25" i="11"/>
  <c r="O25" i="11"/>
  <c r="F25" i="11"/>
  <c r="E2457" i="23"/>
  <c r="D1431" i="19"/>
  <c r="I1431" i="19" s="1"/>
  <c r="D1479" i="19"/>
  <c r="I1479" i="19" s="1"/>
  <c r="C1431" i="19"/>
  <c r="H1431" i="19" s="1"/>
  <c r="G28" i="11"/>
  <c r="U28" i="11"/>
  <c r="L44" i="11"/>
  <c r="E344" i="23"/>
  <c r="E1490" i="19"/>
  <c r="C1490" i="19"/>
  <c r="H1490" i="19" s="1"/>
  <c r="C1393" i="19"/>
  <c r="H1393" i="19" s="1"/>
  <c r="D1393" i="19"/>
  <c r="I1393" i="19" s="1"/>
  <c r="O39" i="11"/>
  <c r="U39" i="11"/>
  <c r="S39" i="11"/>
  <c r="F39" i="11"/>
  <c r="H8" i="28"/>
  <c r="H42" i="15" s="1"/>
  <c r="M42" i="15"/>
  <c r="D686" i="23"/>
  <c r="J13" i="28"/>
  <c r="T13" i="28"/>
  <c r="F20" i="28"/>
  <c r="F22" i="28"/>
  <c r="N2131" i="19"/>
  <c r="N2067" i="19"/>
  <c r="N2099" i="19"/>
  <c r="E639" i="23"/>
  <c r="D2108" i="19"/>
  <c r="I2108" i="19" s="1"/>
  <c r="D2140" i="19"/>
  <c r="I2140" i="19" s="1"/>
  <c r="C2108" i="19"/>
  <c r="H2108" i="19" s="1"/>
  <c r="G34" i="28"/>
  <c r="E784" i="23"/>
  <c r="E2211" i="19"/>
  <c r="C2147" i="19"/>
  <c r="H2147" i="19" s="1"/>
  <c r="D2147" i="19"/>
  <c r="I2147" i="19" s="1"/>
  <c r="O45" i="28"/>
  <c r="N2000" i="19"/>
  <c r="N2032" i="19"/>
  <c r="N1967" i="19"/>
  <c r="D2629" i="23"/>
  <c r="I12" i="13"/>
  <c r="D2676" i="23" s="1"/>
  <c r="G41" i="13"/>
  <c r="D493" i="23"/>
  <c r="R47" i="14"/>
  <c r="J47" i="14"/>
  <c r="T47" i="14"/>
  <c r="D2813" i="23"/>
  <c r="F34" i="16"/>
  <c r="D893" i="23" s="1"/>
  <c r="G37" i="16"/>
  <c r="E2887" i="23"/>
  <c r="C2323" i="19"/>
  <c r="H2323" i="19" s="1"/>
  <c r="D2378" i="19"/>
  <c r="I2378" i="19" s="1"/>
  <c r="G2378" i="19" s="1"/>
  <c r="D2323" i="19"/>
  <c r="I2323" i="19" s="1"/>
  <c r="N74" i="16"/>
  <c r="E2942" i="23" s="1"/>
  <c r="E945" i="23"/>
  <c r="D945" i="23"/>
  <c r="O48" i="17"/>
  <c r="J8" i="18"/>
  <c r="E2983" i="23" s="1"/>
  <c r="E2988" i="23"/>
  <c r="E1181" i="23"/>
  <c r="D2615" i="19"/>
  <c r="I2615" i="19" s="1"/>
  <c r="H50" i="18"/>
  <c r="Q103" i="19"/>
  <c r="O103" i="19"/>
  <c r="P103" i="19"/>
  <c r="O342" i="19"/>
  <c r="Q342" i="19"/>
  <c r="P342" i="19"/>
  <c r="D559" i="19"/>
  <c r="I559" i="19" s="1"/>
  <c r="N705" i="19"/>
  <c r="J18" i="2"/>
  <c r="E1318" i="23" s="1"/>
  <c r="E1273" i="23"/>
  <c r="D1273" i="23"/>
  <c r="E84" i="19"/>
  <c r="D917" i="23"/>
  <c r="E917" i="23"/>
  <c r="D1216" i="23"/>
  <c r="E1216" i="23"/>
  <c r="E48" i="19"/>
  <c r="O14" i="2"/>
  <c r="M24" i="2"/>
  <c r="J28" i="2"/>
  <c r="E1328" i="23" s="1"/>
  <c r="S45" i="2"/>
  <c r="S49" i="2"/>
  <c r="J56" i="2"/>
  <c r="E1356" i="23" s="1"/>
  <c r="D1479" i="23"/>
  <c r="M9" i="2"/>
  <c r="E1481" i="23"/>
  <c r="F20" i="3"/>
  <c r="E1492" i="23"/>
  <c r="J22" i="2"/>
  <c r="E1322" i="23" s="1"/>
  <c r="D22" i="3"/>
  <c r="D1614" i="23"/>
  <c r="D1510" i="23"/>
  <c r="D1632" i="23"/>
  <c r="D48" i="3"/>
  <c r="D50" i="3"/>
  <c r="D14" i="4"/>
  <c r="E1769" i="23"/>
  <c r="E388" i="19"/>
  <c r="L17" i="4"/>
  <c r="E1718" i="23"/>
  <c r="E1673" i="23"/>
  <c r="D27" i="4"/>
  <c r="J43" i="4"/>
  <c r="E1847" i="23"/>
  <c r="D53" i="4"/>
  <c r="D29" i="23"/>
  <c r="T6" i="5"/>
  <c r="J6" i="5"/>
  <c r="E36" i="23"/>
  <c r="E582" i="19"/>
  <c r="D485" i="19"/>
  <c r="I485" i="19" s="1"/>
  <c r="C582" i="19"/>
  <c r="H582" i="19" s="1"/>
  <c r="C485" i="19"/>
  <c r="H485" i="19" s="1"/>
  <c r="U13" i="5"/>
  <c r="S13" i="5"/>
  <c r="J17" i="5"/>
  <c r="B1938" i="23"/>
  <c r="B1891" i="23"/>
  <c r="B49" i="23"/>
  <c r="N547" i="19"/>
  <c r="N595" i="19"/>
  <c r="N498" i="19"/>
  <c r="R30" i="5"/>
  <c r="B1898" i="23"/>
  <c r="B1945" i="23"/>
  <c r="B56" i="23"/>
  <c r="N505" i="19"/>
  <c r="N554" i="19"/>
  <c r="N602" i="19"/>
  <c r="N36" i="5"/>
  <c r="N40" i="5"/>
  <c r="E1952" i="23" s="1"/>
  <c r="G47" i="5"/>
  <c r="M23" i="6"/>
  <c r="N4" i="6"/>
  <c r="E1971" i="23"/>
  <c r="D679" i="19"/>
  <c r="I679" i="19" s="1"/>
  <c r="C679" i="19"/>
  <c r="H679" i="19" s="1"/>
  <c r="D728" i="19"/>
  <c r="N12" i="6"/>
  <c r="E2018" i="23" s="1"/>
  <c r="E86" i="23"/>
  <c r="D635" i="19"/>
  <c r="I635" i="19" s="1"/>
  <c r="C635" i="19"/>
  <c r="H635" i="19" s="1"/>
  <c r="E732" i="19"/>
  <c r="C732" i="19"/>
  <c r="H732" i="19" s="1"/>
  <c r="S16" i="6"/>
  <c r="B1979" i="23"/>
  <c r="B2026" i="23"/>
  <c r="B90" i="23"/>
  <c r="N687" i="19"/>
  <c r="N736" i="19"/>
  <c r="N639" i="19"/>
  <c r="S30" i="6"/>
  <c r="E168" i="23"/>
  <c r="E1014" i="19"/>
  <c r="D917" i="19"/>
  <c r="I917" i="19" s="1"/>
  <c r="C1014" i="19"/>
  <c r="H1014" i="19" s="1"/>
  <c r="C917" i="19"/>
  <c r="H917" i="19" s="1"/>
  <c r="S4" i="8"/>
  <c r="K23" i="8"/>
  <c r="O4" i="8"/>
  <c r="B2203" i="23"/>
  <c r="B2156" i="23"/>
  <c r="B173" i="23"/>
  <c r="N970" i="19"/>
  <c r="N922" i="19"/>
  <c r="N1019" i="19"/>
  <c r="R14" i="8"/>
  <c r="U16" i="8"/>
  <c r="D2166" i="23"/>
  <c r="I19" i="8"/>
  <c r="D2213" i="23" s="1"/>
  <c r="F24" i="8"/>
  <c r="F26" i="8"/>
  <c r="D195" i="23"/>
  <c r="T31" i="8"/>
  <c r="B2231" i="23"/>
  <c r="B2184" i="23"/>
  <c r="B201" i="23"/>
  <c r="N950" i="19"/>
  <c r="N1047" i="19"/>
  <c r="N999" i="19"/>
  <c r="H39" i="8"/>
  <c r="N39" i="8"/>
  <c r="E2233" i="23" s="1"/>
  <c r="I50" i="8"/>
  <c r="D2243" i="23" s="1"/>
  <c r="B2109" i="23"/>
  <c r="B2062" i="23"/>
  <c r="B126" i="23"/>
  <c r="N775" i="19"/>
  <c r="N823" i="19"/>
  <c r="N872" i="19"/>
  <c r="F11" i="7"/>
  <c r="E132" i="23"/>
  <c r="E878" i="19"/>
  <c r="C878" i="19"/>
  <c r="H878" i="19" s="1"/>
  <c r="D781" i="19"/>
  <c r="I781" i="19" s="1"/>
  <c r="C781" i="19"/>
  <c r="H781" i="19" s="1"/>
  <c r="S15" i="7"/>
  <c r="S21" i="7"/>
  <c r="U33" i="7"/>
  <c r="E271" i="23"/>
  <c r="C1220" i="19"/>
  <c r="H1220" i="19" s="1"/>
  <c r="E1317" i="19"/>
  <c r="C1317" i="19"/>
  <c r="H1317" i="19" s="1"/>
  <c r="D1220" i="19"/>
  <c r="I1220" i="19" s="1"/>
  <c r="F13" i="10"/>
  <c r="U13" i="10"/>
  <c r="S13" i="10"/>
  <c r="B2350" i="23"/>
  <c r="B2397" i="23"/>
  <c r="B273" i="23"/>
  <c r="N1270" i="19"/>
  <c r="N1222" i="19"/>
  <c r="N1319" i="19"/>
  <c r="D277" i="23"/>
  <c r="T19" i="10"/>
  <c r="R19" i="10"/>
  <c r="G39" i="10"/>
  <c r="B2533" i="23"/>
  <c r="B2580" i="23"/>
  <c r="B362" i="23"/>
  <c r="N1607" i="19"/>
  <c r="N1511" i="19"/>
  <c r="N1559" i="19"/>
  <c r="O13" i="12"/>
  <c r="E2541" i="23"/>
  <c r="D1567" i="19"/>
  <c r="I1567" i="19" s="1"/>
  <c r="C1567" i="19"/>
  <c r="H1567" i="19" s="1"/>
  <c r="D1615" i="19"/>
  <c r="I1615" i="19" s="1"/>
  <c r="G18" i="12"/>
  <c r="U18" i="12"/>
  <c r="B2591" i="23"/>
  <c r="B2544" i="23"/>
  <c r="B373" i="23"/>
  <c r="N1618" i="19"/>
  <c r="N1522" i="19"/>
  <c r="N1570" i="19"/>
  <c r="G26" i="12"/>
  <c r="E2552" i="23"/>
  <c r="C1578" i="19"/>
  <c r="H1578" i="19" s="1"/>
  <c r="D1626" i="19"/>
  <c r="I1626" i="19" s="1"/>
  <c r="D1578" i="19"/>
  <c r="I1578" i="19" s="1"/>
  <c r="G29" i="12"/>
  <c r="B2604" i="23"/>
  <c r="B2557" i="23"/>
  <c r="B386" i="23"/>
  <c r="N1631" i="19"/>
  <c r="N1583" i="19"/>
  <c r="N1535" i="19"/>
  <c r="E397" i="23"/>
  <c r="E1642" i="19"/>
  <c r="C1642" i="19"/>
  <c r="H1642" i="19" s="1"/>
  <c r="D1546" i="19"/>
  <c r="I1546" i="19" s="1"/>
  <c r="C1546" i="19"/>
  <c r="H1546" i="19" s="1"/>
  <c r="O45" i="12"/>
  <c r="S47" i="12"/>
  <c r="M23" i="9"/>
  <c r="M27" i="9" s="1"/>
  <c r="F14" i="9"/>
  <c r="D229" i="23"/>
  <c r="R18" i="9"/>
  <c r="J18" i="9"/>
  <c r="T18" i="9"/>
  <c r="E233" i="23"/>
  <c r="C1179" i="19"/>
  <c r="H1179" i="19" s="1"/>
  <c r="E1179" i="19"/>
  <c r="C1082" i="19"/>
  <c r="H1082" i="19" s="1"/>
  <c r="D1082" i="19"/>
  <c r="I1082" i="19" s="1"/>
  <c r="U22" i="9"/>
  <c r="S22" i="9"/>
  <c r="F22" i="9"/>
  <c r="F29" i="9"/>
  <c r="B2272" i="23"/>
  <c r="B2319" i="23"/>
  <c r="B242" i="23"/>
  <c r="N1140" i="19"/>
  <c r="N1091" i="19"/>
  <c r="N1188" i="19"/>
  <c r="S5" i="11"/>
  <c r="E2447" i="23"/>
  <c r="D1469" i="19"/>
  <c r="I1469" i="19" s="1"/>
  <c r="C1420" i="19"/>
  <c r="H1420" i="19" s="1"/>
  <c r="D1420" i="19"/>
  <c r="I1420" i="19" s="1"/>
  <c r="U18" i="11"/>
  <c r="G18" i="11"/>
  <c r="B2497" i="23"/>
  <c r="B2450" i="23"/>
  <c r="B326" i="23"/>
  <c r="N1472" i="19"/>
  <c r="N1375" i="19"/>
  <c r="N1423" i="19"/>
  <c r="K23" i="11"/>
  <c r="E2454" i="23"/>
  <c r="E1427" i="19"/>
  <c r="C1427" i="19"/>
  <c r="H1427" i="19" s="1"/>
  <c r="D1427" i="19"/>
  <c r="I1427" i="19" s="1"/>
  <c r="D1476" i="19"/>
  <c r="I1476" i="19" s="1"/>
  <c r="N25" i="11"/>
  <c r="M44" i="11"/>
  <c r="M48" i="11" s="1"/>
  <c r="D342" i="23"/>
  <c r="J37" i="11"/>
  <c r="R37" i="11"/>
  <c r="E2468" i="23"/>
  <c r="D1490" i="19"/>
  <c r="I1490" i="19" s="1"/>
  <c r="D1442" i="19"/>
  <c r="I1442" i="19" s="1"/>
  <c r="C1442" i="19"/>
  <c r="H1442" i="19" s="1"/>
  <c r="D679" i="23"/>
  <c r="N8" i="28"/>
  <c r="E647" i="23" s="1"/>
  <c r="I22" i="28"/>
  <c r="D661" i="23" s="1"/>
  <c r="N42" i="28"/>
  <c r="E747" i="23" s="1"/>
  <c r="E716" i="23"/>
  <c r="D2179" i="19"/>
  <c r="I2179" i="19" s="1"/>
  <c r="D2211" i="19"/>
  <c r="I2211" i="19" s="1"/>
  <c r="C2179" i="19"/>
  <c r="H2179" i="19" s="1"/>
  <c r="N45" i="28"/>
  <c r="E750" i="23" s="1"/>
  <c r="N65" i="28"/>
  <c r="E770" i="23" s="1"/>
  <c r="E588" i="23"/>
  <c r="D1954" i="19"/>
  <c r="I1954" i="19" s="1"/>
  <c r="E2019" i="19"/>
  <c r="C1954" i="19"/>
  <c r="H1954" i="19" s="1"/>
  <c r="U17" i="15"/>
  <c r="O17" i="15"/>
  <c r="S17" i="15"/>
  <c r="K53" i="15"/>
  <c r="L41" i="15"/>
  <c r="I62" i="15"/>
  <c r="D567" i="23" s="1"/>
  <c r="D404" i="23"/>
  <c r="T5" i="13"/>
  <c r="R5" i="13"/>
  <c r="J5" i="13"/>
  <c r="H7" i="16"/>
  <c r="I7" i="16" s="1"/>
  <c r="D2828" i="23" s="1"/>
  <c r="N7" i="16"/>
  <c r="E2828" i="23" s="1"/>
  <c r="M10" i="16"/>
  <c r="N16" i="16"/>
  <c r="E2836" i="23" s="1"/>
  <c r="M72" i="16"/>
  <c r="V73" i="19"/>
  <c r="O109" i="19"/>
  <c r="P108" i="19"/>
  <c r="Q108" i="19"/>
  <c r="P399" i="19"/>
  <c r="Q399" i="19"/>
  <c r="O400" i="19"/>
  <c r="O399" i="19"/>
  <c r="R727" i="19"/>
  <c r="V727" i="19" s="1"/>
  <c r="J727" i="19"/>
  <c r="E678" i="23"/>
  <c r="E2111" i="19"/>
  <c r="D2047" i="19"/>
  <c r="I2047" i="19" s="1"/>
  <c r="C2047" i="19"/>
  <c r="H2047" i="19" s="1"/>
  <c r="K46" i="15"/>
  <c r="U5" i="28"/>
  <c r="E622" i="23"/>
  <c r="D2091" i="19"/>
  <c r="I2091" i="19" s="1"/>
  <c r="C2091" i="19"/>
  <c r="H2091" i="19" s="1"/>
  <c r="D2123" i="19"/>
  <c r="I2123" i="19" s="1"/>
  <c r="N17" i="28"/>
  <c r="E697" i="23"/>
  <c r="D2066" i="19"/>
  <c r="I2066" i="19" s="1"/>
  <c r="C2066" i="19"/>
  <c r="H2066" i="19" s="1"/>
  <c r="E2130" i="19"/>
  <c r="F24" i="28"/>
  <c r="E633" i="23"/>
  <c r="D2134" i="19"/>
  <c r="I2134" i="19" s="1"/>
  <c r="D2102" i="19"/>
  <c r="I2102" i="19" s="1"/>
  <c r="C2102" i="19"/>
  <c r="H2102" i="19" s="1"/>
  <c r="G28" i="28"/>
  <c r="U28" i="28"/>
  <c r="N28" i="28"/>
  <c r="E667" i="23" s="1"/>
  <c r="N2143" i="19"/>
  <c r="N2175" i="19"/>
  <c r="N2207" i="19"/>
  <c r="O49" i="28"/>
  <c r="E723" i="23"/>
  <c r="D2218" i="19"/>
  <c r="I2218" i="19" s="1"/>
  <c r="D2186" i="19"/>
  <c r="I2186" i="19" s="1"/>
  <c r="C2186" i="19"/>
  <c r="H2186" i="19" s="1"/>
  <c r="G52" i="28"/>
  <c r="N52" i="28"/>
  <c r="E757" i="23" s="1"/>
  <c r="D593" i="23"/>
  <c r="J22" i="15"/>
  <c r="R22" i="15"/>
  <c r="D602" i="23"/>
  <c r="T31" i="15"/>
  <c r="R31" i="15"/>
  <c r="E604" i="23"/>
  <c r="D1970" i="19"/>
  <c r="I1970" i="19" s="1"/>
  <c r="E2035" i="19"/>
  <c r="C1970" i="19"/>
  <c r="H1970" i="19" s="1"/>
  <c r="F33" i="15"/>
  <c r="D403" i="23"/>
  <c r="T4" i="13"/>
  <c r="R4" i="13"/>
  <c r="J4" i="13"/>
  <c r="E2627" i="23"/>
  <c r="D1705" i="19"/>
  <c r="I1705" i="19" s="1"/>
  <c r="C1705" i="19"/>
  <c r="H1705" i="19" s="1"/>
  <c r="D1752" i="19"/>
  <c r="I1752" i="19" s="1"/>
  <c r="N10" i="13"/>
  <c r="E2674" i="23" s="1"/>
  <c r="E423" i="23"/>
  <c r="D1671" i="19"/>
  <c r="I1671" i="19" s="1"/>
  <c r="C1671" i="19"/>
  <c r="H1671" i="19" s="1"/>
  <c r="E1766" i="19"/>
  <c r="C1766" i="19"/>
  <c r="H1766" i="19" s="1"/>
  <c r="U24" i="13"/>
  <c r="S24" i="13"/>
  <c r="D2653" i="23"/>
  <c r="I36" i="13"/>
  <c r="D2700" i="23" s="1"/>
  <c r="E439" i="23"/>
  <c r="C1687" i="19"/>
  <c r="H1687" i="19" s="1"/>
  <c r="E1782" i="19"/>
  <c r="C1782" i="19"/>
  <c r="H1782" i="19" s="1"/>
  <c r="D1687" i="19"/>
  <c r="I1687" i="19" s="1"/>
  <c r="F40" i="13"/>
  <c r="O40" i="13"/>
  <c r="U40" i="13"/>
  <c r="D2732" i="23"/>
  <c r="I21" i="14"/>
  <c r="D2780" i="23" s="1"/>
  <c r="E470" i="23"/>
  <c r="C1911" i="19"/>
  <c r="H1911" i="19" s="1"/>
  <c r="D1816" i="19"/>
  <c r="I1816" i="19" s="1"/>
  <c r="C1816" i="19"/>
  <c r="H1816" i="19" s="1"/>
  <c r="E1911" i="19"/>
  <c r="U24" i="14"/>
  <c r="S24" i="14"/>
  <c r="O24" i="14"/>
  <c r="F24" i="14"/>
  <c r="E486" i="23"/>
  <c r="C1927" i="19"/>
  <c r="H1927" i="19" s="1"/>
  <c r="D1832" i="19"/>
  <c r="I1832" i="19" s="1"/>
  <c r="C1832" i="19"/>
  <c r="H1832" i="19" s="1"/>
  <c r="E1927" i="19"/>
  <c r="F40" i="14"/>
  <c r="U40" i="14"/>
  <c r="S40" i="14"/>
  <c r="E870" i="23"/>
  <c r="D870" i="23"/>
  <c r="E869" i="23"/>
  <c r="C6" i="16"/>
  <c r="H44" i="16"/>
  <c r="M49" i="16"/>
  <c r="M52" i="16" s="1"/>
  <c r="M53" i="16" s="1"/>
  <c r="E908" i="23"/>
  <c r="C2476" i="19"/>
  <c r="H2476" i="19" s="1"/>
  <c r="G2476" i="19" s="1"/>
  <c r="D2455" i="19"/>
  <c r="I2455" i="19" s="1"/>
  <c r="C2455" i="19"/>
  <c r="H2455" i="19" s="1"/>
  <c r="E15" i="17"/>
  <c r="E981" i="23"/>
  <c r="D981" i="23"/>
  <c r="D2460" i="19"/>
  <c r="I2460" i="19" s="1"/>
  <c r="G2460" i="19" s="1"/>
  <c r="E1012" i="23"/>
  <c r="D1012" i="23"/>
  <c r="D2529" i="19"/>
  <c r="I2529" i="19" s="1"/>
  <c r="G2529" i="19" s="1"/>
  <c r="E1005" i="23"/>
  <c r="D1005" i="23"/>
  <c r="D2515" i="19"/>
  <c r="I2515" i="19" s="1"/>
  <c r="G2515" i="19" s="1"/>
  <c r="E1185" i="23"/>
  <c r="O54" i="18"/>
  <c r="E1184" i="23" s="1"/>
  <c r="O550" i="19"/>
  <c r="P549" i="19"/>
  <c r="O549" i="19"/>
  <c r="Q549" i="19"/>
  <c r="P1055" i="19"/>
  <c r="Q1055" i="19"/>
  <c r="O1055" i="19"/>
  <c r="R1335" i="19"/>
  <c r="V1335" i="19" s="1"/>
  <c r="J1335" i="19"/>
  <c r="Q1473" i="19"/>
  <c r="P1473" i="19"/>
  <c r="O1473" i="19"/>
  <c r="M44" i="7"/>
  <c r="M48" i="7" s="1"/>
  <c r="H28" i="7"/>
  <c r="E2083" i="23"/>
  <c r="D893" i="19"/>
  <c r="I893" i="19" s="1"/>
  <c r="D845" i="19"/>
  <c r="I845" i="19" s="1"/>
  <c r="C845" i="19"/>
  <c r="H845" i="19" s="1"/>
  <c r="G30" i="7"/>
  <c r="N30" i="7"/>
  <c r="E2130" i="23" s="1"/>
  <c r="E2085" i="23"/>
  <c r="D847" i="19"/>
  <c r="I847" i="19" s="1"/>
  <c r="C847" i="19"/>
  <c r="H847" i="19" s="1"/>
  <c r="D895" i="19"/>
  <c r="I895" i="19" s="1"/>
  <c r="G32" i="7"/>
  <c r="N32" i="7"/>
  <c r="E2132" i="23" s="1"/>
  <c r="D153" i="23"/>
  <c r="T36" i="7"/>
  <c r="R36" i="7"/>
  <c r="E158" i="23"/>
  <c r="E904" i="19"/>
  <c r="D807" i="19"/>
  <c r="I807" i="19" s="1"/>
  <c r="C807" i="19"/>
  <c r="H807" i="19" s="1"/>
  <c r="C904" i="19"/>
  <c r="H904" i="19" s="1"/>
  <c r="F41" i="7"/>
  <c r="B2357" i="23"/>
  <c r="B2404" i="23"/>
  <c r="B280" i="23"/>
  <c r="N1326" i="19"/>
  <c r="N1229" i="19"/>
  <c r="N1277" i="19"/>
  <c r="B2419" i="23"/>
  <c r="B2372" i="23"/>
  <c r="B295" i="23"/>
  <c r="N1341" i="19"/>
  <c r="N1293" i="19"/>
  <c r="N1244" i="19"/>
  <c r="E2532" i="23"/>
  <c r="D1558" i="19"/>
  <c r="I1558" i="19" s="1"/>
  <c r="C1558" i="19"/>
  <c r="H1558" i="19" s="1"/>
  <c r="D1606" i="19"/>
  <c r="I1606" i="19" s="1"/>
  <c r="N9" i="12"/>
  <c r="E2579" i="23" s="1"/>
  <c r="B2615" i="23"/>
  <c r="B2568" i="23"/>
  <c r="B397" i="23"/>
  <c r="N1594" i="19"/>
  <c r="N1546" i="19"/>
  <c r="N1642" i="19"/>
  <c r="D219" i="23"/>
  <c r="T8" i="9"/>
  <c r="B2251" i="23"/>
  <c r="B2298" i="23"/>
  <c r="B221" i="23"/>
  <c r="N1118" i="19"/>
  <c r="N1070" i="19"/>
  <c r="N1167" i="19"/>
  <c r="B2300" i="23"/>
  <c r="B2253" i="23"/>
  <c r="B223" i="23"/>
  <c r="N1072" i="19"/>
  <c r="N1169" i="19"/>
  <c r="N1120" i="19"/>
  <c r="E239" i="23"/>
  <c r="C1185" i="19"/>
  <c r="H1185" i="19" s="1"/>
  <c r="D1088" i="19"/>
  <c r="I1088" i="19" s="1"/>
  <c r="C1088" i="19"/>
  <c r="H1088" i="19" s="1"/>
  <c r="G1088" i="19" s="1"/>
  <c r="E1185" i="19"/>
  <c r="K44" i="9"/>
  <c r="S28" i="9"/>
  <c r="U28" i="9"/>
  <c r="O28" i="9"/>
  <c r="E2273" i="23"/>
  <c r="D1189" i="19"/>
  <c r="I1189" i="19" s="1"/>
  <c r="D1141" i="19"/>
  <c r="I1141" i="19" s="1"/>
  <c r="C1141" i="19"/>
  <c r="H1141" i="19" s="1"/>
  <c r="G32" i="9"/>
  <c r="D2275" i="23"/>
  <c r="I34" i="9"/>
  <c r="D2322" i="23" s="1"/>
  <c r="B2326" i="23"/>
  <c r="B2279" i="23"/>
  <c r="B249" i="23"/>
  <c r="N1147" i="19"/>
  <c r="N1098" i="19"/>
  <c r="N1195" i="19"/>
  <c r="E311" i="23"/>
  <c r="E1457" i="19"/>
  <c r="C1457" i="19"/>
  <c r="H1457" i="19" s="1"/>
  <c r="C1360" i="19"/>
  <c r="H1360" i="19" s="1"/>
  <c r="D1360" i="19"/>
  <c r="I1360" i="19" s="1"/>
  <c r="O6" i="11"/>
  <c r="U6" i="11"/>
  <c r="E317" i="23"/>
  <c r="D1366" i="19"/>
  <c r="I1366" i="19" s="1"/>
  <c r="E1463" i="19"/>
  <c r="C1463" i="19"/>
  <c r="H1463" i="19" s="1"/>
  <c r="C1366" i="19"/>
  <c r="H1366" i="19" s="1"/>
  <c r="S12" i="11"/>
  <c r="U12" i="11"/>
  <c r="E2449" i="23"/>
  <c r="D1471" i="19"/>
  <c r="I1471" i="19" s="1"/>
  <c r="D1422" i="19"/>
  <c r="I1422" i="19" s="1"/>
  <c r="C1422" i="19"/>
  <c r="H1422" i="19" s="1"/>
  <c r="E334" i="23"/>
  <c r="D1383" i="19"/>
  <c r="I1383" i="19" s="1"/>
  <c r="C1383" i="19"/>
  <c r="H1383" i="19" s="1"/>
  <c r="E1480" i="19"/>
  <c r="C1480" i="19"/>
  <c r="H1480" i="19" s="1"/>
  <c r="U29" i="11"/>
  <c r="B2511" i="23"/>
  <c r="B2464" i="23"/>
  <c r="B340" i="23"/>
  <c r="N1486" i="19"/>
  <c r="N1389" i="19"/>
  <c r="N1438" i="19"/>
  <c r="E610" i="23"/>
  <c r="D2111" i="19"/>
  <c r="I2111" i="19" s="1"/>
  <c r="D2079" i="19"/>
  <c r="I2079" i="19" s="1"/>
  <c r="C2079" i="19"/>
  <c r="H2079" i="19" s="1"/>
  <c r="E629" i="23"/>
  <c r="C2098" i="19"/>
  <c r="H2098" i="19" s="1"/>
  <c r="D2098" i="19"/>
  <c r="I2098" i="19" s="1"/>
  <c r="D2130" i="19"/>
  <c r="I2130" i="19" s="1"/>
  <c r="N24" i="28"/>
  <c r="E663" i="23" s="1"/>
  <c r="N2178" i="19"/>
  <c r="N2146" i="19"/>
  <c r="N2210" i="19"/>
  <c r="N2152" i="19"/>
  <c r="N2184" i="19"/>
  <c r="N2216" i="19"/>
  <c r="N2172" i="19"/>
  <c r="N2236" i="19"/>
  <c r="N2204" i="19"/>
  <c r="H11" i="15"/>
  <c r="N11" i="15"/>
  <c r="E538" i="23" s="1"/>
  <c r="N2018" i="19"/>
  <c r="N1986" i="19"/>
  <c r="N1953" i="19"/>
  <c r="N18" i="15"/>
  <c r="E545" i="23" s="1"/>
  <c r="E526" i="23"/>
  <c r="C2003" i="19"/>
  <c r="H2003" i="19" s="1"/>
  <c r="D2035" i="19"/>
  <c r="I2035" i="19" s="1"/>
  <c r="D2003" i="19"/>
  <c r="I2003" i="19" s="1"/>
  <c r="N33" i="15"/>
  <c r="E560" i="23" s="1"/>
  <c r="E407" i="23"/>
  <c r="D1655" i="19"/>
  <c r="I1655" i="19" s="1"/>
  <c r="E1750" i="19"/>
  <c r="C1750" i="19"/>
  <c r="H1750" i="19" s="1"/>
  <c r="C1655" i="19"/>
  <c r="H1655" i="19" s="1"/>
  <c r="U8" i="13"/>
  <c r="S8" i="13"/>
  <c r="O8" i="13"/>
  <c r="D412" i="23"/>
  <c r="T13" i="13"/>
  <c r="R13" i="13"/>
  <c r="J13" i="13"/>
  <c r="D2632" i="23"/>
  <c r="I15" i="13"/>
  <c r="D2679" i="23" s="1"/>
  <c r="E2636" i="23"/>
  <c r="D1714" i="19"/>
  <c r="I1714" i="19" s="1"/>
  <c r="D1761" i="19"/>
  <c r="I1761" i="19" s="1"/>
  <c r="C1714" i="19"/>
  <c r="H1714" i="19" s="1"/>
  <c r="N19" i="13"/>
  <c r="E2683" i="23" s="1"/>
  <c r="U19" i="13"/>
  <c r="E2641" i="23"/>
  <c r="D1766" i="19"/>
  <c r="I1766" i="19" s="1"/>
  <c r="D1719" i="19"/>
  <c r="I1719" i="19" s="1"/>
  <c r="C1719" i="19"/>
  <c r="H1719" i="19" s="1"/>
  <c r="G24" i="13"/>
  <c r="T24" i="13" s="1"/>
  <c r="N24" i="13"/>
  <c r="E2688" i="23" s="1"/>
  <c r="D2657" i="23"/>
  <c r="I40" i="13"/>
  <c r="D2704" i="23" s="1"/>
  <c r="N45" i="13"/>
  <c r="E2709" i="23" s="1"/>
  <c r="E2735" i="23"/>
  <c r="D1911" i="19"/>
  <c r="I1911" i="19" s="1"/>
  <c r="D1864" i="19"/>
  <c r="I1864" i="19" s="1"/>
  <c r="C1864" i="19"/>
  <c r="H1864" i="19" s="1"/>
  <c r="G24" i="14"/>
  <c r="S26" i="14"/>
  <c r="B2795" i="23"/>
  <c r="B2747" i="23"/>
  <c r="B482" i="23"/>
  <c r="N1923" i="19"/>
  <c r="N1876" i="19"/>
  <c r="N1828" i="19"/>
  <c r="D484" i="23"/>
  <c r="J38" i="14"/>
  <c r="R38" i="14"/>
  <c r="E2751" i="23"/>
  <c r="D1880" i="19"/>
  <c r="I1880" i="19" s="1"/>
  <c r="C1880" i="19"/>
  <c r="H1880" i="19" s="1"/>
  <c r="D1927" i="19"/>
  <c r="I1927" i="19" s="1"/>
  <c r="D871" i="23"/>
  <c r="E888" i="23"/>
  <c r="E2340" i="19"/>
  <c r="C2340" i="19"/>
  <c r="D2258" i="19"/>
  <c r="I2258" i="19" s="1"/>
  <c r="G2258" i="19" s="1"/>
  <c r="C2258" i="19"/>
  <c r="F29" i="16"/>
  <c r="D888" i="23" s="1"/>
  <c r="N44" i="16"/>
  <c r="O44" i="16" s="1"/>
  <c r="M5" i="17"/>
  <c r="N5" i="17" s="1"/>
  <c r="E2970" i="23"/>
  <c r="F15" i="17"/>
  <c r="E991" i="23"/>
  <c r="D991" i="23"/>
  <c r="D2486" i="19"/>
  <c r="I2486" i="19" s="1"/>
  <c r="G2486" i="19" s="1"/>
  <c r="K54" i="17"/>
  <c r="O49" i="17"/>
  <c r="E1015" i="23"/>
  <c r="D1015" i="23"/>
  <c r="D2532" i="19"/>
  <c r="I2532" i="19" s="1"/>
  <c r="G2532" i="19" s="1"/>
  <c r="E1114" i="23"/>
  <c r="D1114" i="23"/>
  <c r="C2583" i="19"/>
  <c r="H2583" i="19" s="1"/>
  <c r="G2583" i="19" s="1"/>
  <c r="E1160" i="23"/>
  <c r="D1160" i="23"/>
  <c r="C2555" i="19"/>
  <c r="H2555" i="19" s="1"/>
  <c r="D2563" i="19"/>
  <c r="I2563" i="19" s="1"/>
  <c r="C2563" i="19"/>
  <c r="H2563" i="19" s="1"/>
  <c r="Q48" i="18"/>
  <c r="Q674" i="19"/>
  <c r="P674" i="19"/>
  <c r="O674" i="19"/>
  <c r="P769" i="19"/>
  <c r="Q769" i="19"/>
  <c r="O769" i="19"/>
  <c r="D741" i="23"/>
  <c r="I70" i="28"/>
  <c r="D775" i="23" s="1"/>
  <c r="E2625" i="23"/>
  <c r="D1750" i="19"/>
  <c r="I1750" i="19" s="1"/>
  <c r="D1703" i="19"/>
  <c r="I1703" i="19" s="1"/>
  <c r="C1703" i="19"/>
  <c r="H1703" i="19" s="1"/>
  <c r="E2649" i="23"/>
  <c r="D1727" i="19"/>
  <c r="I1727" i="19" s="1"/>
  <c r="D1774" i="19"/>
  <c r="I1774" i="19" s="1"/>
  <c r="C1727" i="19"/>
  <c r="H1727" i="19" s="1"/>
  <c r="G1727" i="19" s="1"/>
  <c r="E2847" i="23"/>
  <c r="D2340" i="19"/>
  <c r="I2340" i="19" s="1"/>
  <c r="C2287" i="19"/>
  <c r="H2287" i="19" s="1"/>
  <c r="D2287" i="19"/>
  <c r="I2287" i="19" s="1"/>
  <c r="G29" i="16"/>
  <c r="N29" i="16"/>
  <c r="E2898" i="23" s="1"/>
  <c r="E2873" i="23"/>
  <c r="D2363" i="19"/>
  <c r="I2363" i="19" s="1"/>
  <c r="G2363" i="19" s="1"/>
  <c r="D2310" i="19"/>
  <c r="I2310" i="19" s="1"/>
  <c r="C2310" i="19"/>
  <c r="H2310" i="19" s="1"/>
  <c r="O57" i="16"/>
  <c r="N57" i="16"/>
  <c r="E2926" i="23" s="1"/>
  <c r="G57" i="16"/>
  <c r="E1044" i="23"/>
  <c r="D1044" i="23"/>
  <c r="E2551" i="19"/>
  <c r="E3002" i="23"/>
  <c r="M7" i="18"/>
  <c r="J7" i="18"/>
  <c r="E2982" i="23" s="1"/>
  <c r="E1131" i="23"/>
  <c r="C2630" i="19"/>
  <c r="H2630" i="19" s="1"/>
  <c r="G2630" i="19" s="1"/>
  <c r="Q49" i="18"/>
  <c r="E1186" i="23" s="1"/>
  <c r="J49" i="18"/>
  <c r="P54" i="18"/>
  <c r="Q244" i="19"/>
  <c r="P244" i="19"/>
  <c r="O244" i="19"/>
  <c r="Q301" i="19"/>
  <c r="P301" i="19"/>
  <c r="O301" i="19"/>
  <c r="O302" i="19"/>
  <c r="L73" i="17"/>
  <c r="E1894" i="23"/>
  <c r="D550" i="19"/>
  <c r="I550" i="19" s="1"/>
  <c r="D598" i="19"/>
  <c r="I598" i="19" s="1"/>
  <c r="C550" i="19"/>
  <c r="H550" i="19" s="1"/>
  <c r="B1903" i="23"/>
  <c r="B1950" i="23"/>
  <c r="B61" i="23"/>
  <c r="N559" i="19"/>
  <c r="N510" i="19"/>
  <c r="N607" i="19"/>
  <c r="E1908" i="23"/>
  <c r="D564" i="19"/>
  <c r="I564" i="19" s="1"/>
  <c r="C564" i="19"/>
  <c r="H564" i="19" s="1"/>
  <c r="D612" i="19"/>
  <c r="I612" i="19" s="1"/>
  <c r="N43" i="5"/>
  <c r="E1955" i="23" s="1"/>
  <c r="D72" i="23"/>
  <c r="R50" i="5"/>
  <c r="B1963" i="23"/>
  <c r="B2010" i="23"/>
  <c r="B74" i="23"/>
  <c r="N623" i="19"/>
  <c r="N720" i="19"/>
  <c r="N671" i="19"/>
  <c r="E1966" i="23"/>
  <c r="D723" i="19"/>
  <c r="I723" i="19" s="1"/>
  <c r="D674" i="19"/>
  <c r="I674" i="19" s="1"/>
  <c r="C674" i="19"/>
  <c r="H674" i="19" s="1"/>
  <c r="E1968" i="23"/>
  <c r="D676" i="19"/>
  <c r="I676" i="19" s="1"/>
  <c r="C676" i="19"/>
  <c r="H676" i="19" s="1"/>
  <c r="D725" i="19"/>
  <c r="I725" i="19" s="1"/>
  <c r="G9" i="6"/>
  <c r="D89" i="23"/>
  <c r="R19" i="6"/>
  <c r="B2036" i="23"/>
  <c r="B1989" i="23"/>
  <c r="B100" i="23"/>
  <c r="N698" i="19"/>
  <c r="N746" i="19"/>
  <c r="N649" i="19"/>
  <c r="E105" i="23"/>
  <c r="C751" i="19"/>
  <c r="H751" i="19" s="1"/>
  <c r="D654" i="19"/>
  <c r="I654" i="19" s="1"/>
  <c r="E751" i="19"/>
  <c r="C654" i="19"/>
  <c r="H654" i="19" s="1"/>
  <c r="F35" i="6"/>
  <c r="E2005" i="23"/>
  <c r="E1595" i="19"/>
  <c r="C714" i="19"/>
  <c r="H714" i="19" s="1"/>
  <c r="D762" i="19"/>
  <c r="I762" i="19" s="1"/>
  <c r="D714" i="19"/>
  <c r="I714" i="19" s="1"/>
  <c r="E714" i="19"/>
  <c r="G46" i="6"/>
  <c r="E119" i="23"/>
  <c r="D669" i="19"/>
  <c r="I669" i="19" s="1"/>
  <c r="G669" i="19" s="1"/>
  <c r="F50" i="6"/>
  <c r="J80" i="17"/>
  <c r="E2151" i="23"/>
  <c r="D1014" i="19"/>
  <c r="I1014" i="19" s="1"/>
  <c r="D965" i="19"/>
  <c r="I965" i="19" s="1"/>
  <c r="C965" i="19"/>
  <c r="H965" i="19" s="1"/>
  <c r="N4" i="8"/>
  <c r="L23" i="8"/>
  <c r="E170" i="23"/>
  <c r="C1016" i="19"/>
  <c r="H1016" i="19" s="1"/>
  <c r="E1016" i="19"/>
  <c r="C919" i="19"/>
  <c r="H919" i="19" s="1"/>
  <c r="D919" i="19"/>
  <c r="I919" i="19" s="1"/>
  <c r="S6" i="8"/>
  <c r="O6" i="8"/>
  <c r="E2155" i="23"/>
  <c r="D969" i="19"/>
  <c r="I969" i="19" s="1"/>
  <c r="D1018" i="19"/>
  <c r="I1018" i="19" s="1"/>
  <c r="C969" i="19"/>
  <c r="H969" i="19" s="1"/>
  <c r="N8" i="8"/>
  <c r="E2202" i="23" s="1"/>
  <c r="G8" i="8"/>
  <c r="E174" i="23"/>
  <c r="D923" i="19"/>
  <c r="I923" i="19" s="1"/>
  <c r="E1020" i="19"/>
  <c r="C1020" i="19"/>
  <c r="H1020" i="19" s="1"/>
  <c r="C923" i="19"/>
  <c r="H923" i="19" s="1"/>
  <c r="U10" i="8"/>
  <c r="B2159" i="23"/>
  <c r="B2206" i="23"/>
  <c r="B176" i="23"/>
  <c r="N925" i="19"/>
  <c r="N973" i="19"/>
  <c r="N1022" i="19"/>
  <c r="N768" i="19"/>
  <c r="N817" i="19"/>
  <c r="N769" i="19"/>
  <c r="N914" i="19"/>
  <c r="I22" i="7"/>
  <c r="D2122" i="23" s="1"/>
  <c r="E143" i="23"/>
  <c r="E889" i="19"/>
  <c r="C889" i="19"/>
  <c r="H889" i="19" s="1"/>
  <c r="C792" i="19"/>
  <c r="H792" i="19" s="1"/>
  <c r="D792" i="19"/>
  <c r="I792" i="19" s="1"/>
  <c r="F26" i="7"/>
  <c r="E160" i="23"/>
  <c r="E906" i="19"/>
  <c r="D809" i="19"/>
  <c r="I809" i="19" s="1"/>
  <c r="C809" i="19"/>
  <c r="H809" i="19" s="1"/>
  <c r="C906" i="19"/>
  <c r="H906" i="19" s="1"/>
  <c r="O43" i="7"/>
  <c r="F43" i="7"/>
  <c r="E2339" i="23"/>
  <c r="C1259" i="19"/>
  <c r="H1259" i="19" s="1"/>
  <c r="D1308" i="19"/>
  <c r="I1308" i="19" s="1"/>
  <c r="D1259" i="19"/>
  <c r="I1259" i="19" s="1"/>
  <c r="G4" i="10"/>
  <c r="E2348" i="23"/>
  <c r="D1317" i="19"/>
  <c r="I1317" i="19" s="1"/>
  <c r="D1268" i="19"/>
  <c r="I1268" i="19" s="1"/>
  <c r="C1268" i="19"/>
  <c r="H1268" i="19" s="1"/>
  <c r="D273" i="23"/>
  <c r="T15" i="10"/>
  <c r="R15" i="10"/>
  <c r="J15" i="10"/>
  <c r="E2355" i="23"/>
  <c r="C1275" i="19"/>
  <c r="H1275" i="19" s="1"/>
  <c r="G1275" i="19" s="1"/>
  <c r="G20" i="10"/>
  <c r="E2380" i="23"/>
  <c r="D1301" i="19"/>
  <c r="I1301" i="19" s="1"/>
  <c r="C1301" i="19"/>
  <c r="H1301" i="19" s="1"/>
  <c r="D1349" i="19"/>
  <c r="I1349" i="19" s="1"/>
  <c r="G45" i="10"/>
  <c r="B2538" i="23"/>
  <c r="B2585" i="23"/>
  <c r="B367" i="23"/>
  <c r="N1516" i="19"/>
  <c r="N1612" i="19"/>
  <c r="N1564" i="19"/>
  <c r="E2554" i="23"/>
  <c r="D1628" i="19"/>
  <c r="I1628" i="19" s="1"/>
  <c r="D1580" i="19"/>
  <c r="I1580" i="19" s="1"/>
  <c r="C1580" i="19"/>
  <c r="H1580" i="19" s="1"/>
  <c r="D2556" i="23"/>
  <c r="I33" i="12"/>
  <c r="D2603" i="23" s="1"/>
  <c r="B2609" i="23"/>
  <c r="B2562" i="23"/>
  <c r="B391" i="23"/>
  <c r="N1540" i="19"/>
  <c r="N1588" i="19"/>
  <c r="N1636" i="19"/>
  <c r="E394" i="23"/>
  <c r="C1543" i="19"/>
  <c r="H1543" i="19" s="1"/>
  <c r="G1543" i="19" s="1"/>
  <c r="U42" i="12"/>
  <c r="S42" i="12"/>
  <c r="O42" i="12"/>
  <c r="E217" i="23"/>
  <c r="D1066" i="19"/>
  <c r="I1066" i="19" s="1"/>
  <c r="C1066" i="19"/>
  <c r="H1066" i="19" s="1"/>
  <c r="C1163" i="19"/>
  <c r="H1163" i="19" s="1"/>
  <c r="E1163" i="19"/>
  <c r="U6" i="9"/>
  <c r="S6" i="9"/>
  <c r="F6" i="9"/>
  <c r="K23" i="9"/>
  <c r="N28" i="9"/>
  <c r="M44" i="9"/>
  <c r="M48" i="9" s="1"/>
  <c r="N32" i="9"/>
  <c r="E2320" i="23" s="1"/>
  <c r="E245" i="23"/>
  <c r="D1094" i="19"/>
  <c r="I1094" i="19" s="1"/>
  <c r="C1191" i="19"/>
  <c r="H1191" i="19" s="1"/>
  <c r="E1191" i="19"/>
  <c r="C1094" i="19"/>
  <c r="H1094" i="19" s="1"/>
  <c r="S34" i="9"/>
  <c r="E247" i="23"/>
  <c r="D1096" i="19"/>
  <c r="I1096" i="19" s="1"/>
  <c r="C1096" i="19"/>
  <c r="H1096" i="19" s="1"/>
  <c r="C1193" i="19"/>
  <c r="H1193" i="19" s="1"/>
  <c r="E1193" i="19"/>
  <c r="S36" i="9"/>
  <c r="O36" i="9"/>
  <c r="E2281" i="23"/>
  <c r="D1149" i="19"/>
  <c r="I1149" i="19" s="1"/>
  <c r="C1149" i="19"/>
  <c r="H1149" i="19" s="1"/>
  <c r="G40" i="9"/>
  <c r="D1197" i="19"/>
  <c r="I1197" i="19" s="1"/>
  <c r="E1008" i="19"/>
  <c r="N20" i="11"/>
  <c r="E2496" i="23" s="1"/>
  <c r="E338" i="23"/>
  <c r="D1387" i="19"/>
  <c r="I1387" i="19" s="1"/>
  <c r="C1387" i="19"/>
  <c r="H1387" i="19" s="1"/>
  <c r="E1484" i="19"/>
  <c r="C1484" i="19"/>
  <c r="H1484" i="19" s="1"/>
  <c r="F33" i="11"/>
  <c r="D346" i="23"/>
  <c r="T41" i="11"/>
  <c r="D348" i="23"/>
  <c r="T43" i="11"/>
  <c r="R43" i="11"/>
  <c r="E350" i="23"/>
  <c r="E1496" i="19"/>
  <c r="C1496" i="19"/>
  <c r="H1496" i="19" s="1"/>
  <c r="D1399" i="19"/>
  <c r="I1399" i="19" s="1"/>
  <c r="C1399" i="19"/>
  <c r="H1399" i="19" s="1"/>
  <c r="U45" i="11"/>
  <c r="S45" i="11"/>
  <c r="O45" i="11"/>
  <c r="N5" i="28"/>
  <c r="E644" i="23" s="1"/>
  <c r="E684" i="23"/>
  <c r="E2117" i="19"/>
  <c r="D2053" i="19"/>
  <c r="I2053" i="19" s="1"/>
  <c r="C2053" i="19"/>
  <c r="H2053" i="19" s="1"/>
  <c r="U11" i="28"/>
  <c r="S11" i="28"/>
  <c r="F11" i="28"/>
  <c r="O24" i="28"/>
  <c r="D731" i="23"/>
  <c r="I60" i="28"/>
  <c r="D765" i="23" s="1"/>
  <c r="S9" i="15"/>
  <c r="E515" i="23"/>
  <c r="D2024" i="19"/>
  <c r="I2024" i="19" s="1"/>
  <c r="C1992" i="19"/>
  <c r="H1992" i="19" s="1"/>
  <c r="D1992" i="19"/>
  <c r="I1992" i="19" s="1"/>
  <c r="G22" i="15"/>
  <c r="T22" i="15" s="1"/>
  <c r="N22" i="15"/>
  <c r="E549" i="23" s="1"/>
  <c r="U22" i="15"/>
  <c r="I31" i="15"/>
  <c r="D558" i="23" s="1"/>
  <c r="O33" i="15"/>
  <c r="E819" i="23"/>
  <c r="S41" i="15"/>
  <c r="D2621" i="23"/>
  <c r="B2628" i="23"/>
  <c r="B2675" i="23"/>
  <c r="B410" i="23"/>
  <c r="N1753" i="19"/>
  <c r="N1658" i="19"/>
  <c r="N1706" i="19"/>
  <c r="E412" i="23"/>
  <c r="C1755" i="19"/>
  <c r="H1755" i="19" s="1"/>
  <c r="D1660" i="19"/>
  <c r="I1660" i="19" s="1"/>
  <c r="C1660" i="19"/>
  <c r="H1660" i="19" s="1"/>
  <c r="E1755" i="19"/>
  <c r="S13" i="13"/>
  <c r="O13" i="13"/>
  <c r="O24" i="13"/>
  <c r="E433" i="23"/>
  <c r="C1776" i="19"/>
  <c r="H1776" i="19" s="1"/>
  <c r="D1681" i="19"/>
  <c r="I1681" i="19" s="1"/>
  <c r="E1776" i="19"/>
  <c r="C1681" i="19"/>
  <c r="H1681" i="19" s="1"/>
  <c r="U34" i="13"/>
  <c r="O34" i="13"/>
  <c r="I16" i="14"/>
  <c r="D2775" i="23" s="1"/>
  <c r="E2732" i="23"/>
  <c r="D1908" i="19"/>
  <c r="I1908" i="19" s="1"/>
  <c r="D1861" i="19"/>
  <c r="I1861" i="19" s="1"/>
  <c r="C1861" i="19"/>
  <c r="H1861" i="19" s="1"/>
  <c r="N21" i="14"/>
  <c r="E2780" i="23" s="1"/>
  <c r="N24" i="14"/>
  <c r="E2783" i="23" s="1"/>
  <c r="N40" i="14"/>
  <c r="E2799" i="23" s="1"/>
  <c r="N15" i="17"/>
  <c r="E923" i="23"/>
  <c r="D923" i="23"/>
  <c r="E2402" i="19"/>
  <c r="D1150" i="23"/>
  <c r="E1150" i="23"/>
  <c r="M62" i="17"/>
  <c r="D1178" i="23"/>
  <c r="M50" i="18"/>
  <c r="O294" i="19"/>
  <c r="Q294" i="19"/>
  <c r="P294" i="19"/>
  <c r="Q501" i="19"/>
  <c r="P501" i="19"/>
  <c r="O501" i="19"/>
  <c r="V528" i="19"/>
  <c r="P782" i="19"/>
  <c r="Q782" i="19"/>
  <c r="O782" i="19"/>
  <c r="O783" i="19"/>
  <c r="Q876" i="19"/>
  <c r="P876" i="19"/>
  <c r="O876" i="19"/>
  <c r="E1826" i="23"/>
  <c r="D1746" i="23"/>
  <c r="E17" i="23"/>
  <c r="D17" i="23"/>
  <c r="E285" i="19"/>
  <c r="C285" i="19"/>
  <c r="H285" i="19" s="1"/>
  <c r="E51" i="23"/>
  <c r="D500" i="19"/>
  <c r="I500" i="19" s="1"/>
  <c r="C500" i="19"/>
  <c r="H500" i="19" s="1"/>
  <c r="E597" i="19"/>
  <c r="U28" i="5"/>
  <c r="E1907" i="23"/>
  <c r="C563" i="19"/>
  <c r="H563" i="19" s="1"/>
  <c r="G563" i="19" s="1"/>
  <c r="D69" i="23"/>
  <c r="R46" i="5"/>
  <c r="J46" i="5"/>
  <c r="E81" i="23"/>
  <c r="C630" i="19"/>
  <c r="H630" i="19" s="1"/>
  <c r="C727" i="19"/>
  <c r="H727" i="19" s="1"/>
  <c r="D630" i="19"/>
  <c r="I630" i="19" s="1"/>
  <c r="U11" i="6"/>
  <c r="S11" i="6"/>
  <c r="O11" i="6"/>
  <c r="E107" i="23"/>
  <c r="D656" i="19"/>
  <c r="I656" i="19" s="1"/>
  <c r="E753" i="19"/>
  <c r="C656" i="19"/>
  <c r="H656" i="19" s="1"/>
  <c r="C753" i="19"/>
  <c r="H753" i="19" s="1"/>
  <c r="U37" i="6"/>
  <c r="S37" i="6"/>
  <c r="E109" i="23"/>
  <c r="C658" i="19"/>
  <c r="H658" i="19" s="1"/>
  <c r="E755" i="19"/>
  <c r="C755" i="19"/>
  <c r="H755" i="19" s="1"/>
  <c r="D658" i="19"/>
  <c r="I658" i="19" s="1"/>
  <c r="F39" i="6"/>
  <c r="S39" i="6"/>
  <c r="E169" i="23"/>
  <c r="D918" i="19"/>
  <c r="I918" i="19" s="1"/>
  <c r="C918" i="19"/>
  <c r="H918" i="19" s="1"/>
  <c r="E1015" i="19"/>
  <c r="C1015" i="19"/>
  <c r="H1015" i="19" s="1"/>
  <c r="U5" i="8"/>
  <c r="D2154" i="23"/>
  <c r="I7" i="8"/>
  <c r="D2201" i="23" s="1"/>
  <c r="E2159" i="23"/>
  <c r="D1022" i="19"/>
  <c r="I1022" i="19" s="1"/>
  <c r="D973" i="19"/>
  <c r="I973" i="19" s="1"/>
  <c r="C973" i="19"/>
  <c r="H973" i="19" s="1"/>
  <c r="N12" i="8"/>
  <c r="E2206" i="23" s="1"/>
  <c r="U12" i="8"/>
  <c r="D2173" i="23"/>
  <c r="I26" i="8"/>
  <c r="D2220" i="23" s="1"/>
  <c r="E194" i="23"/>
  <c r="D943" i="19"/>
  <c r="I943" i="19" s="1"/>
  <c r="C943" i="19"/>
  <c r="H943" i="19" s="1"/>
  <c r="C1040" i="19"/>
  <c r="H1040" i="19" s="1"/>
  <c r="E1040" i="19"/>
  <c r="S30" i="8"/>
  <c r="O30" i="8"/>
  <c r="F30" i="8"/>
  <c r="B2181" i="23"/>
  <c r="B2228" i="23"/>
  <c r="B198" i="23"/>
  <c r="N947" i="19"/>
  <c r="N996" i="19"/>
  <c r="N1044" i="19"/>
  <c r="E2072" i="23"/>
  <c r="C833" i="19"/>
  <c r="H833" i="19" s="1"/>
  <c r="D833" i="19"/>
  <c r="I833" i="19" s="1"/>
  <c r="D882" i="19"/>
  <c r="I882" i="19" s="1"/>
  <c r="N19" i="7"/>
  <c r="E2119" i="23" s="1"/>
  <c r="D142" i="23"/>
  <c r="T25" i="7"/>
  <c r="R25" i="7"/>
  <c r="E148" i="23"/>
  <c r="E894" i="19"/>
  <c r="C894" i="19"/>
  <c r="H894" i="19" s="1"/>
  <c r="C797" i="19"/>
  <c r="H797" i="19" s="1"/>
  <c r="D797" i="19"/>
  <c r="I797" i="19" s="1"/>
  <c r="O31" i="7"/>
  <c r="B2142" i="23"/>
  <c r="B2095" i="23"/>
  <c r="B159" i="23"/>
  <c r="N905" i="19"/>
  <c r="N808" i="19"/>
  <c r="N857" i="19"/>
  <c r="E2345" i="23"/>
  <c r="D1265" i="19"/>
  <c r="I1265" i="19" s="1"/>
  <c r="C1265" i="19"/>
  <c r="H1265" i="19" s="1"/>
  <c r="G1265" i="19" s="1"/>
  <c r="D1314" i="19"/>
  <c r="I1314" i="19" s="1"/>
  <c r="U10" i="10"/>
  <c r="B2407" i="23"/>
  <c r="B2360" i="23"/>
  <c r="B283" i="23"/>
  <c r="N1329" i="19"/>
  <c r="N1280" i="19"/>
  <c r="N1232" i="19"/>
  <c r="N1281" i="19"/>
  <c r="D2367" i="23"/>
  <c r="I32" i="10"/>
  <c r="D2414" i="23" s="1"/>
  <c r="E2384" i="23"/>
  <c r="D1354" i="19"/>
  <c r="I1354" i="19" s="1"/>
  <c r="G1354" i="19" s="1"/>
  <c r="C1307" i="19"/>
  <c r="H1307" i="19" s="1"/>
  <c r="D1307" i="19"/>
  <c r="I1307" i="19" s="1"/>
  <c r="E2533" i="23"/>
  <c r="C1559" i="19"/>
  <c r="H1559" i="19" s="1"/>
  <c r="D1607" i="19"/>
  <c r="I1607" i="19" s="1"/>
  <c r="D1559" i="19"/>
  <c r="I1559" i="19" s="1"/>
  <c r="D376" i="23"/>
  <c r="D386" i="23"/>
  <c r="T34" i="12"/>
  <c r="R34" i="12"/>
  <c r="B2606" i="23"/>
  <c r="B2559" i="23"/>
  <c r="B388" i="23"/>
  <c r="N1585" i="19"/>
  <c r="N1537" i="19"/>
  <c r="N1633" i="19"/>
  <c r="E2562" i="23"/>
  <c r="D1636" i="19"/>
  <c r="I1636" i="19" s="1"/>
  <c r="D1588" i="19"/>
  <c r="I1588" i="19" s="1"/>
  <c r="C1588" i="19"/>
  <c r="H1588" i="19" s="1"/>
  <c r="N39" i="12"/>
  <c r="E2609" i="23" s="1"/>
  <c r="B2299" i="23"/>
  <c r="B2252" i="23"/>
  <c r="B222" i="23"/>
  <c r="N1071" i="19"/>
  <c r="N1119" i="19"/>
  <c r="N1168" i="19"/>
  <c r="E253" i="23"/>
  <c r="C1102" i="19"/>
  <c r="H1102" i="19" s="1"/>
  <c r="G1102" i="19" s="1"/>
  <c r="S42" i="9"/>
  <c r="U42" i="9"/>
  <c r="E260" i="23"/>
  <c r="D1110" i="19"/>
  <c r="I1110" i="19" s="1"/>
  <c r="G1110" i="19" s="1"/>
  <c r="S50" i="9"/>
  <c r="U50" i="9"/>
  <c r="E312" i="23"/>
  <c r="D1361" i="19"/>
  <c r="I1361" i="19" s="1"/>
  <c r="C1361" i="19"/>
  <c r="H1361" i="19" s="1"/>
  <c r="E1458" i="19"/>
  <c r="C1458" i="19"/>
  <c r="H1458" i="19" s="1"/>
  <c r="E2459" i="23"/>
  <c r="C1433" i="19"/>
  <c r="H1433" i="19" s="1"/>
  <c r="D1481" i="19"/>
  <c r="I1481" i="19" s="1"/>
  <c r="D1433" i="19"/>
  <c r="I1433" i="19" s="1"/>
  <c r="D337" i="23"/>
  <c r="T32" i="11"/>
  <c r="J32" i="11"/>
  <c r="U33" i="11"/>
  <c r="E2475" i="23"/>
  <c r="D1449" i="19"/>
  <c r="I1449" i="19" s="1"/>
  <c r="D1497" i="19"/>
  <c r="I1497" i="19" s="1"/>
  <c r="C1449" i="19"/>
  <c r="H1449" i="19" s="1"/>
  <c r="E613" i="23"/>
  <c r="D2114" i="19"/>
  <c r="I2114" i="19" s="1"/>
  <c r="D2082" i="19"/>
  <c r="I2082" i="19" s="1"/>
  <c r="C2082" i="19"/>
  <c r="H2082" i="19" s="1"/>
  <c r="G8" i="28"/>
  <c r="T8" i="28" s="1"/>
  <c r="L50" i="15"/>
  <c r="D630" i="23"/>
  <c r="I25" i="28"/>
  <c r="D664" i="23" s="1"/>
  <c r="E632" i="23"/>
  <c r="D2133" i="19"/>
  <c r="I2133" i="19" s="1"/>
  <c r="D2101" i="19"/>
  <c r="I2101" i="19" s="1"/>
  <c r="C2101" i="19"/>
  <c r="H2101" i="19" s="1"/>
  <c r="G27" i="28"/>
  <c r="N27" i="28"/>
  <c r="E666" i="23" s="1"/>
  <c r="E786" i="23"/>
  <c r="C2149" i="19"/>
  <c r="H2149" i="19" s="1"/>
  <c r="E2213" i="19"/>
  <c r="D2149" i="19"/>
  <c r="I2149" i="19" s="1"/>
  <c r="E797" i="23"/>
  <c r="C2160" i="19"/>
  <c r="H2160" i="19" s="1"/>
  <c r="E2224" i="19"/>
  <c r="D2160" i="19"/>
  <c r="I2160" i="19" s="1"/>
  <c r="O58" i="28"/>
  <c r="D732" i="23"/>
  <c r="N2232" i="19"/>
  <c r="N2168" i="19"/>
  <c r="N2200" i="19"/>
  <c r="N1950" i="19"/>
  <c r="N2015" i="19"/>
  <c r="N1983" i="19"/>
  <c r="E527" i="23"/>
  <c r="D2036" i="19"/>
  <c r="I2036" i="19" s="1"/>
  <c r="D2004" i="19"/>
  <c r="I2004" i="19" s="1"/>
  <c r="C2004" i="19"/>
  <c r="H2004" i="19" s="1"/>
  <c r="N34" i="15"/>
  <c r="E561" i="23" s="1"/>
  <c r="G34" i="15"/>
  <c r="U34" i="15"/>
  <c r="E569" i="23"/>
  <c r="I64" i="15"/>
  <c r="D569" i="23" s="1"/>
  <c r="E2626" i="23"/>
  <c r="C1704" i="19"/>
  <c r="H1704" i="19" s="1"/>
  <c r="D1751" i="19"/>
  <c r="I1751" i="19" s="1"/>
  <c r="D1704" i="19"/>
  <c r="I1704" i="19" s="1"/>
  <c r="G9" i="13"/>
  <c r="N9" i="13"/>
  <c r="E2673" i="23" s="1"/>
  <c r="E2631" i="23"/>
  <c r="D1756" i="19"/>
  <c r="I1756" i="19" s="1"/>
  <c r="D1709" i="19"/>
  <c r="I1709" i="19" s="1"/>
  <c r="C1709" i="19"/>
  <c r="H1709" i="19" s="1"/>
  <c r="E442" i="23"/>
  <c r="E1785" i="19"/>
  <c r="D1690" i="19"/>
  <c r="I1690" i="19" s="1"/>
  <c r="C1690" i="19"/>
  <c r="H1690" i="19" s="1"/>
  <c r="G1690" i="19" s="1"/>
  <c r="C1785" i="19"/>
  <c r="H1785" i="19" s="1"/>
  <c r="U43" i="13"/>
  <c r="S43" i="13"/>
  <c r="E454" i="23"/>
  <c r="C1895" i="19"/>
  <c r="H1895" i="19" s="1"/>
  <c r="D1800" i="19"/>
  <c r="I1800" i="19" s="1"/>
  <c r="C1800" i="19"/>
  <c r="H1800" i="19" s="1"/>
  <c r="E1895" i="19"/>
  <c r="U8" i="14"/>
  <c r="F8" i="14"/>
  <c r="E2728" i="23"/>
  <c r="D1857" i="19"/>
  <c r="I1857" i="19" s="1"/>
  <c r="C1857" i="19"/>
  <c r="H1857" i="19" s="1"/>
  <c r="D1904" i="19"/>
  <c r="I1904" i="19" s="1"/>
  <c r="G17" i="14"/>
  <c r="N17" i="14"/>
  <c r="E2776" i="23" s="1"/>
  <c r="B2779" i="23"/>
  <c r="B2731" i="23"/>
  <c r="B466" i="23"/>
  <c r="N1860" i="19"/>
  <c r="N1907" i="19"/>
  <c r="N1812" i="19"/>
  <c r="E468" i="23"/>
  <c r="C1909" i="19"/>
  <c r="H1909" i="19" s="1"/>
  <c r="E1909" i="19"/>
  <c r="D1814" i="19"/>
  <c r="I1814" i="19" s="1"/>
  <c r="C1814" i="19"/>
  <c r="H1814" i="19" s="1"/>
  <c r="U22" i="14"/>
  <c r="S22" i="14"/>
  <c r="O22" i="14"/>
  <c r="D883" i="23"/>
  <c r="E2878" i="23"/>
  <c r="D2315" i="19"/>
  <c r="I2315" i="19" s="1"/>
  <c r="C2315" i="19"/>
  <c r="H2315" i="19" s="1"/>
  <c r="D2368" i="19"/>
  <c r="I2368" i="19" s="1"/>
  <c r="G2368" i="19" s="1"/>
  <c r="O62" i="16"/>
  <c r="E941" i="23"/>
  <c r="D941" i="23"/>
  <c r="E992" i="23"/>
  <c r="D992" i="23"/>
  <c r="D2487" i="19"/>
  <c r="I2487" i="19" s="1"/>
  <c r="G2487" i="19" s="1"/>
  <c r="E985" i="23"/>
  <c r="D985" i="23"/>
  <c r="D2464" i="19"/>
  <c r="I2464" i="19" s="1"/>
  <c r="G2464" i="19" s="1"/>
  <c r="E963" i="23"/>
  <c r="D963" i="23"/>
  <c r="E1055" i="23"/>
  <c r="D1055" i="23"/>
  <c r="E2445" i="19"/>
  <c r="J64" i="17"/>
  <c r="D3011" i="23"/>
  <c r="H18" i="18"/>
  <c r="D2992" i="23" s="1"/>
  <c r="E1111" i="23"/>
  <c r="O25" i="18"/>
  <c r="D1111" i="23" s="1"/>
  <c r="E1128" i="23"/>
  <c r="D1128" i="23"/>
  <c r="Q383" i="19"/>
  <c r="P383" i="19"/>
  <c r="O383" i="19"/>
  <c r="E1276" i="23"/>
  <c r="D1276" i="23"/>
  <c r="E87" i="19"/>
  <c r="E1292" i="23"/>
  <c r="D1292" i="23"/>
  <c r="E102" i="19"/>
  <c r="O9" i="2"/>
  <c r="O56" i="2"/>
  <c r="D1607" i="23"/>
  <c r="E1558" i="23"/>
  <c r="E1619" i="23"/>
  <c r="L32" i="3"/>
  <c r="D1625" i="23"/>
  <c r="E1578" i="23"/>
  <c r="E1678" i="23"/>
  <c r="E1740" i="23"/>
  <c r="J52" i="4"/>
  <c r="N523" i="19"/>
  <c r="N474" i="19"/>
  <c r="N475" i="19"/>
  <c r="E1872" i="23"/>
  <c r="D576" i="19"/>
  <c r="I576" i="19" s="1"/>
  <c r="C527" i="19"/>
  <c r="H527" i="19" s="1"/>
  <c r="D527" i="19"/>
  <c r="I527" i="19" s="1"/>
  <c r="N7" i="5"/>
  <c r="E1919" i="23" s="1"/>
  <c r="E40" i="23"/>
  <c r="D489" i="19"/>
  <c r="I489" i="19" s="1"/>
  <c r="C489" i="19"/>
  <c r="H489" i="19" s="1"/>
  <c r="E586" i="19"/>
  <c r="C586" i="19"/>
  <c r="H586" i="19" s="1"/>
  <c r="E1887" i="23"/>
  <c r="D542" i="19"/>
  <c r="I542" i="19" s="1"/>
  <c r="C542" i="19"/>
  <c r="H542" i="19" s="1"/>
  <c r="G542" i="19" s="1"/>
  <c r="D591" i="19"/>
  <c r="I591" i="19" s="1"/>
  <c r="N22" i="5"/>
  <c r="E1934" i="23" s="1"/>
  <c r="O28" i="5"/>
  <c r="H32" i="5"/>
  <c r="E58" i="23"/>
  <c r="D507" i="19"/>
  <c r="I507" i="19" s="1"/>
  <c r="E604" i="19"/>
  <c r="C604" i="19"/>
  <c r="H604" i="19" s="1"/>
  <c r="C507" i="19"/>
  <c r="H507" i="19" s="1"/>
  <c r="U35" i="5"/>
  <c r="K44" i="5"/>
  <c r="E69" i="23"/>
  <c r="E518" i="19"/>
  <c r="E615" i="19"/>
  <c r="D518" i="19"/>
  <c r="I518" i="19" s="1"/>
  <c r="C518" i="19"/>
  <c r="H518" i="19" s="1"/>
  <c r="C615" i="19"/>
  <c r="H615" i="19" s="1"/>
  <c r="E1253" i="19"/>
  <c r="Z51" i="15"/>
  <c r="S46" i="5"/>
  <c r="E78" i="23"/>
  <c r="C627" i="19"/>
  <c r="H627" i="19" s="1"/>
  <c r="E724" i="19"/>
  <c r="D627" i="19"/>
  <c r="I627" i="19" s="1"/>
  <c r="C724" i="19"/>
  <c r="H724" i="19" s="1"/>
  <c r="U8" i="6"/>
  <c r="J34" i="6"/>
  <c r="O37" i="6"/>
  <c r="E2000" i="23"/>
  <c r="D757" i="19"/>
  <c r="I757" i="19" s="1"/>
  <c r="D709" i="19"/>
  <c r="I709" i="19" s="1"/>
  <c r="C709" i="19"/>
  <c r="H709" i="19" s="1"/>
  <c r="G41" i="6"/>
  <c r="E115" i="23"/>
  <c r="E761" i="19"/>
  <c r="D664" i="19"/>
  <c r="I664" i="19" s="1"/>
  <c r="C664" i="19"/>
  <c r="H664" i="19" s="1"/>
  <c r="C761" i="19"/>
  <c r="H761" i="19" s="1"/>
  <c r="U45" i="6"/>
  <c r="S45" i="6"/>
  <c r="N915" i="19"/>
  <c r="N1061" i="19"/>
  <c r="N916" i="19"/>
  <c r="N964" i="19"/>
  <c r="O5" i="8"/>
  <c r="E173" i="23"/>
  <c r="E1019" i="19"/>
  <c r="C1019" i="19"/>
  <c r="H1019" i="19" s="1"/>
  <c r="C922" i="19"/>
  <c r="H922" i="19" s="1"/>
  <c r="U9" i="8"/>
  <c r="S9" i="8"/>
  <c r="D922" i="19"/>
  <c r="I922" i="19" s="1"/>
  <c r="O9" i="8"/>
  <c r="E2165" i="23"/>
  <c r="D979" i="19"/>
  <c r="I979" i="19" s="1"/>
  <c r="C979" i="19"/>
  <c r="H979" i="19" s="1"/>
  <c r="G18" i="8"/>
  <c r="E2167" i="23"/>
  <c r="C981" i="19"/>
  <c r="H981" i="19" s="1"/>
  <c r="G981" i="19" s="1"/>
  <c r="N20" i="8"/>
  <c r="E2214" i="23" s="1"/>
  <c r="G20" i="8"/>
  <c r="E186" i="23"/>
  <c r="E1032" i="19"/>
  <c r="C1032" i="19"/>
  <c r="H1032" i="19" s="1"/>
  <c r="D935" i="19"/>
  <c r="I935" i="19" s="1"/>
  <c r="C935" i="19"/>
  <c r="H935" i="19" s="1"/>
  <c r="E2196" i="23"/>
  <c r="D1060" i="19"/>
  <c r="I1060" i="19" s="1"/>
  <c r="G1060" i="19" s="1"/>
  <c r="C1013" i="19"/>
  <c r="H1013" i="19" s="1"/>
  <c r="D1013" i="19"/>
  <c r="I1013" i="19" s="1"/>
  <c r="N50" i="8"/>
  <c r="E2243" i="23" s="1"/>
  <c r="B2071" i="23"/>
  <c r="B2118" i="23"/>
  <c r="B135" i="23"/>
  <c r="N881" i="19"/>
  <c r="N832" i="19"/>
  <c r="N784" i="19"/>
  <c r="M23" i="7"/>
  <c r="M27" i="7" s="1"/>
  <c r="M51" i="7" s="1"/>
  <c r="J25" i="7"/>
  <c r="B2081" i="23"/>
  <c r="B2128" i="23"/>
  <c r="B145" i="23"/>
  <c r="N794" i="19"/>
  <c r="N891" i="19"/>
  <c r="N843" i="19"/>
  <c r="E2093" i="23"/>
  <c r="D903" i="19"/>
  <c r="I903" i="19" s="1"/>
  <c r="C855" i="19"/>
  <c r="H855" i="19" s="1"/>
  <c r="D855" i="19"/>
  <c r="I855" i="19" s="1"/>
  <c r="E277" i="23"/>
  <c r="C1323" i="19"/>
  <c r="H1323" i="19" s="1"/>
  <c r="D1226" i="19"/>
  <c r="I1226" i="19" s="1"/>
  <c r="C1226" i="19"/>
  <c r="H1226" i="19" s="1"/>
  <c r="G1226" i="19" s="1"/>
  <c r="E1323" i="19"/>
  <c r="O19" i="10"/>
  <c r="U19" i="10"/>
  <c r="D287" i="23"/>
  <c r="T29" i="10"/>
  <c r="R29" i="10"/>
  <c r="H38" i="10"/>
  <c r="B2532" i="23"/>
  <c r="B2579" i="23"/>
  <c r="B361" i="23"/>
  <c r="N1558" i="19"/>
  <c r="N1606" i="19"/>
  <c r="N1510" i="19"/>
  <c r="B2539" i="23"/>
  <c r="B2586" i="23"/>
  <c r="B368" i="23"/>
  <c r="N1613" i="19"/>
  <c r="N1517" i="19"/>
  <c r="N1565" i="19"/>
  <c r="B2588" i="23"/>
  <c r="B2541" i="23"/>
  <c r="B370" i="23"/>
  <c r="N1567" i="19"/>
  <c r="N1615" i="19"/>
  <c r="N1519" i="19"/>
  <c r="B2592" i="23"/>
  <c r="B2545" i="23"/>
  <c r="B374" i="23"/>
  <c r="N1523" i="19"/>
  <c r="N1619" i="19"/>
  <c r="N1571" i="19"/>
  <c r="E376" i="23"/>
  <c r="D1525" i="19"/>
  <c r="I1525" i="19" s="1"/>
  <c r="C1525" i="19"/>
  <c r="H1525" i="19" s="1"/>
  <c r="C1621" i="19"/>
  <c r="H1621" i="19" s="1"/>
  <c r="E1621" i="19"/>
  <c r="U24" i="12"/>
  <c r="J34" i="12"/>
  <c r="B2563" i="23"/>
  <c r="B2610" i="23"/>
  <c r="B392" i="23"/>
  <c r="N1637" i="19"/>
  <c r="N1541" i="19"/>
  <c r="N1589" i="19"/>
  <c r="D398" i="23"/>
  <c r="T46" i="12"/>
  <c r="J46" i="12"/>
  <c r="R46" i="12"/>
  <c r="E2252" i="23"/>
  <c r="D1168" i="19"/>
  <c r="I1168" i="19" s="1"/>
  <c r="D1119" i="19"/>
  <c r="I1119" i="19" s="1"/>
  <c r="C1119" i="19"/>
  <c r="H1119" i="19" s="1"/>
  <c r="G1119" i="19" s="1"/>
  <c r="G11" i="9"/>
  <c r="B2303" i="23"/>
  <c r="B2256" i="23"/>
  <c r="B226" i="23"/>
  <c r="N1172" i="19"/>
  <c r="N1123" i="19"/>
  <c r="N1075" i="19"/>
  <c r="E2272" i="23"/>
  <c r="D1140" i="19"/>
  <c r="I1140" i="19" s="1"/>
  <c r="C1140" i="19"/>
  <c r="H1140" i="19" s="1"/>
  <c r="D1188" i="19"/>
  <c r="I1188" i="19" s="1"/>
  <c r="N31" i="9"/>
  <c r="E2319" i="23" s="1"/>
  <c r="H39" i="9"/>
  <c r="I39" i="9" s="1"/>
  <c r="D2327" i="23" s="1"/>
  <c r="B2498" i="23"/>
  <c r="B2451" i="23"/>
  <c r="B327" i="23"/>
  <c r="N1424" i="19"/>
  <c r="N1376" i="19"/>
  <c r="N1473" i="19"/>
  <c r="E337" i="23"/>
  <c r="E1483" i="19"/>
  <c r="C1483" i="19"/>
  <c r="H1483" i="19" s="1"/>
  <c r="C1386" i="19"/>
  <c r="H1386" i="19" s="1"/>
  <c r="D1386" i="19"/>
  <c r="I1386" i="19" s="1"/>
  <c r="S32" i="11"/>
  <c r="O32" i="11"/>
  <c r="E2463" i="23"/>
  <c r="D1485" i="19"/>
  <c r="I1485" i="19" s="1"/>
  <c r="D1437" i="19"/>
  <c r="C1437" i="19"/>
  <c r="H1437" i="19" s="1"/>
  <c r="G34" i="11"/>
  <c r="N34" i="11"/>
  <c r="E2510" i="23" s="1"/>
  <c r="E341" i="23"/>
  <c r="E1487" i="19"/>
  <c r="C1487" i="19"/>
  <c r="H1487" i="19" s="1"/>
  <c r="C1390" i="19"/>
  <c r="H1390" i="19" s="1"/>
  <c r="D1390" i="19"/>
  <c r="I1390" i="19" s="1"/>
  <c r="U36" i="11"/>
  <c r="N2055" i="19"/>
  <c r="N2119" i="19"/>
  <c r="N2087" i="19"/>
  <c r="D696" i="23"/>
  <c r="J23" i="28"/>
  <c r="N2151" i="19"/>
  <c r="N2215" i="19"/>
  <c r="N2183" i="19"/>
  <c r="H61" i="28"/>
  <c r="N61" i="28"/>
  <c r="E766" i="23" s="1"/>
  <c r="N1948" i="19"/>
  <c r="N2013" i="19"/>
  <c r="N1981" i="19"/>
  <c r="E523" i="23"/>
  <c r="D2000" i="19"/>
  <c r="I2000" i="19" s="1"/>
  <c r="C2000" i="19"/>
  <c r="H2000" i="19" s="1"/>
  <c r="D2032" i="19"/>
  <c r="I2032" i="19" s="1"/>
  <c r="G30" i="15"/>
  <c r="N30" i="15"/>
  <c r="E557" i="23" s="1"/>
  <c r="U30" i="15"/>
  <c r="D606" i="23"/>
  <c r="B2772" i="23"/>
  <c r="B2724" i="23"/>
  <c r="B459" i="23"/>
  <c r="N1853" i="19"/>
  <c r="N1805" i="19"/>
  <c r="N1900" i="19"/>
  <c r="D464" i="23"/>
  <c r="J18" i="14"/>
  <c r="T18" i="14"/>
  <c r="R18" i="14"/>
  <c r="E466" i="23"/>
  <c r="E1907" i="19"/>
  <c r="C1907" i="19"/>
  <c r="H1907" i="19" s="1"/>
  <c r="C1812" i="19"/>
  <c r="H1812" i="19" s="1"/>
  <c r="G1812" i="19" s="1"/>
  <c r="D1812" i="19"/>
  <c r="I1812" i="19" s="1"/>
  <c r="F20" i="14"/>
  <c r="U20" i="14"/>
  <c r="S20" i="14"/>
  <c r="O20" i="14"/>
  <c r="K23" i="14"/>
  <c r="B2742" i="23"/>
  <c r="B2790" i="23"/>
  <c r="B477" i="23"/>
  <c r="N1918" i="19"/>
  <c r="N1823" i="19"/>
  <c r="N1871" i="19"/>
  <c r="B2794" i="23"/>
  <c r="B2746" i="23"/>
  <c r="B481" i="23"/>
  <c r="N1827" i="19"/>
  <c r="N1875" i="19"/>
  <c r="N1922" i="19"/>
  <c r="B2801" i="23"/>
  <c r="B2753" i="23"/>
  <c r="B488" i="23"/>
  <c r="N1882" i="19"/>
  <c r="N1929" i="19"/>
  <c r="N1834" i="19"/>
  <c r="D491" i="23"/>
  <c r="J45" i="14"/>
  <c r="R45" i="14"/>
  <c r="D2758" i="23"/>
  <c r="I47" i="14"/>
  <c r="D2806" i="23" s="1"/>
  <c r="H10" i="16"/>
  <c r="D2846" i="23"/>
  <c r="J28" i="16"/>
  <c r="E2924" i="23"/>
  <c r="F62" i="4"/>
  <c r="E2875" i="23"/>
  <c r="C2311" i="19"/>
  <c r="H2311" i="19" s="1"/>
  <c r="D2312" i="19"/>
  <c r="I2312" i="19" s="1"/>
  <c r="D2365" i="19"/>
  <c r="I2365" i="19" s="1"/>
  <c r="G2365" i="19" s="1"/>
  <c r="C2312" i="19"/>
  <c r="H2312" i="19" s="1"/>
  <c r="N59" i="16"/>
  <c r="E2928" i="23" s="1"/>
  <c r="E2407" i="19"/>
  <c r="P105" i="19"/>
  <c r="Q105" i="19"/>
  <c r="O105" i="19"/>
  <c r="Q113" i="19"/>
  <c r="O113" i="19"/>
  <c r="P113" i="19"/>
  <c r="Q167" i="19"/>
  <c r="P167" i="19"/>
  <c r="O167" i="19"/>
  <c r="Q211" i="19"/>
  <c r="P211" i="19"/>
  <c r="O211" i="19"/>
  <c r="O212" i="19"/>
  <c r="G585" i="19"/>
  <c r="Q660" i="19"/>
  <c r="P660" i="19"/>
  <c r="O660" i="19"/>
  <c r="Q800" i="19"/>
  <c r="P800" i="19"/>
  <c r="O800" i="19"/>
  <c r="O801" i="19"/>
  <c r="E1607" i="23"/>
  <c r="E1625" i="23"/>
  <c r="D1637" i="23"/>
  <c r="E1712" i="23"/>
  <c r="H13" i="4"/>
  <c r="E1731" i="23"/>
  <c r="H32" i="4"/>
  <c r="D1841" i="23"/>
  <c r="D1692" i="23"/>
  <c r="D1697" i="23"/>
  <c r="E1758" i="23"/>
  <c r="E374" i="19"/>
  <c r="D32" i="23"/>
  <c r="R9" i="5"/>
  <c r="J9" i="5"/>
  <c r="E1882" i="23"/>
  <c r="D586" i="19"/>
  <c r="I586" i="19" s="1"/>
  <c r="D537" i="19"/>
  <c r="I537" i="19" s="1"/>
  <c r="C537" i="19"/>
  <c r="H537" i="19" s="1"/>
  <c r="N17" i="5"/>
  <c r="E1929" i="23" s="1"/>
  <c r="B1937" i="23"/>
  <c r="B48" i="23"/>
  <c r="B1890" i="23"/>
  <c r="N546" i="19"/>
  <c r="N497" i="19"/>
  <c r="N594" i="19"/>
  <c r="D1902" i="23"/>
  <c r="I37" i="5"/>
  <c r="D1949" i="23" s="1"/>
  <c r="B1953" i="23"/>
  <c r="B1906" i="23"/>
  <c r="B64" i="23"/>
  <c r="N610" i="19"/>
  <c r="N562" i="19"/>
  <c r="N513" i="19"/>
  <c r="E1967" i="23"/>
  <c r="C675" i="19"/>
  <c r="H675" i="19" s="1"/>
  <c r="D675" i="19"/>
  <c r="I675" i="19" s="1"/>
  <c r="D724" i="19"/>
  <c r="I724" i="19" s="1"/>
  <c r="N8" i="6"/>
  <c r="E2014" i="23" s="1"/>
  <c r="B2037" i="23"/>
  <c r="B1990" i="23"/>
  <c r="B101" i="23"/>
  <c r="N650" i="19"/>
  <c r="N747" i="19"/>
  <c r="N699" i="19"/>
  <c r="E104" i="23"/>
  <c r="E750" i="19"/>
  <c r="C750" i="19"/>
  <c r="H750" i="19" s="1"/>
  <c r="D653" i="19"/>
  <c r="I653" i="19" s="1"/>
  <c r="C653" i="19"/>
  <c r="H653" i="19" s="1"/>
  <c r="U34" i="6"/>
  <c r="S34" i="6"/>
  <c r="H36" i="6"/>
  <c r="I36" i="6" s="1"/>
  <c r="D2042" i="23" s="1"/>
  <c r="B2044" i="23"/>
  <c r="B1997" i="23"/>
  <c r="B108" i="23"/>
  <c r="N657" i="19"/>
  <c r="N706" i="19"/>
  <c r="N754" i="19"/>
  <c r="U39" i="6"/>
  <c r="E2004" i="23"/>
  <c r="D713" i="19"/>
  <c r="I713" i="19" s="1"/>
  <c r="D761" i="19"/>
  <c r="I761" i="19" s="1"/>
  <c r="C713" i="19"/>
  <c r="H713" i="19" s="1"/>
  <c r="E2169" i="23"/>
  <c r="D1032" i="19"/>
  <c r="D983" i="19"/>
  <c r="I983" i="19" s="1"/>
  <c r="C983" i="19"/>
  <c r="H983" i="19" s="1"/>
  <c r="G22" i="8"/>
  <c r="U30" i="8"/>
  <c r="E200" i="23"/>
  <c r="C1046" i="19"/>
  <c r="H1046" i="19" s="1"/>
  <c r="E1046" i="19"/>
  <c r="D949" i="19"/>
  <c r="I949" i="19" s="1"/>
  <c r="C949" i="19"/>
  <c r="H949" i="19" s="1"/>
  <c r="F36" i="8"/>
  <c r="D2058" i="23"/>
  <c r="I5" i="7"/>
  <c r="D2105" i="23" s="1"/>
  <c r="U19" i="7"/>
  <c r="E142" i="23"/>
  <c r="C791" i="19"/>
  <c r="H791" i="19" s="1"/>
  <c r="E791" i="19"/>
  <c r="D791" i="19"/>
  <c r="I791" i="19" s="1"/>
  <c r="E888" i="19"/>
  <c r="C888" i="19"/>
  <c r="H888" i="19" s="1"/>
  <c r="S25" i="7"/>
  <c r="U25" i="7"/>
  <c r="S31" i="7"/>
  <c r="B2092" i="23"/>
  <c r="B2139" i="23"/>
  <c r="B156" i="23"/>
  <c r="N805" i="19"/>
  <c r="N902" i="19"/>
  <c r="N854" i="19"/>
  <c r="H42" i="7"/>
  <c r="N42" i="7"/>
  <c r="E2142" i="23" s="1"/>
  <c r="B2145" i="23"/>
  <c r="B2098" i="23"/>
  <c r="B162" i="23"/>
  <c r="N860" i="19"/>
  <c r="N908" i="19"/>
  <c r="N811" i="19"/>
  <c r="I9" i="10"/>
  <c r="D2391" i="23" s="1"/>
  <c r="E2354" i="23"/>
  <c r="C1274" i="19"/>
  <c r="H1274" i="19" s="1"/>
  <c r="D1323" i="19"/>
  <c r="I1323" i="19" s="1"/>
  <c r="D1274" i="19"/>
  <c r="I1274" i="19" s="1"/>
  <c r="N19" i="10"/>
  <c r="E2401" i="23" s="1"/>
  <c r="I31" i="10"/>
  <c r="D2413" i="23" s="1"/>
  <c r="E357" i="23"/>
  <c r="D1506" i="19"/>
  <c r="I1506" i="19" s="1"/>
  <c r="C1506" i="19"/>
  <c r="H1506" i="19" s="1"/>
  <c r="C1602" i="19"/>
  <c r="H1602" i="19" s="1"/>
  <c r="E1602" i="19"/>
  <c r="U5" i="12"/>
  <c r="F5" i="12"/>
  <c r="D361" i="23"/>
  <c r="T9" i="12"/>
  <c r="R9" i="12"/>
  <c r="E2535" i="23"/>
  <c r="D1609" i="19"/>
  <c r="I1609" i="19" s="1"/>
  <c r="D1561" i="19"/>
  <c r="I1561" i="19" s="1"/>
  <c r="N12" i="12"/>
  <c r="E2582" i="23" s="1"/>
  <c r="C1561" i="19"/>
  <c r="H1561" i="19" s="1"/>
  <c r="E2537" i="23"/>
  <c r="D1611" i="19"/>
  <c r="I1611" i="19" s="1"/>
  <c r="D1563" i="19"/>
  <c r="I1563" i="19" s="1"/>
  <c r="C1563" i="19"/>
  <c r="H1563" i="19" s="1"/>
  <c r="E2547" i="23"/>
  <c r="D1621" i="19"/>
  <c r="I1621" i="19" s="1"/>
  <c r="C1573" i="19"/>
  <c r="H1573" i="19" s="1"/>
  <c r="D1573" i="19"/>
  <c r="I1573" i="19" s="1"/>
  <c r="G24" i="12"/>
  <c r="T24" i="12" s="1"/>
  <c r="E386" i="23"/>
  <c r="C1535" i="19"/>
  <c r="H1535" i="19" s="1"/>
  <c r="C1631" i="19"/>
  <c r="H1631" i="19" s="1"/>
  <c r="D1535" i="19"/>
  <c r="I1535" i="19" s="1"/>
  <c r="E1631" i="19"/>
  <c r="U34" i="12"/>
  <c r="O34" i="12"/>
  <c r="E2559" i="23"/>
  <c r="D1633" i="19"/>
  <c r="I1633" i="19" s="1"/>
  <c r="D1585" i="19"/>
  <c r="I1585" i="19" s="1"/>
  <c r="C1585" i="19"/>
  <c r="H1585" i="19" s="1"/>
  <c r="N36" i="12"/>
  <c r="E2606" i="23" s="1"/>
  <c r="N1646" i="19"/>
  <c r="N1599" i="19"/>
  <c r="N1550" i="19"/>
  <c r="D2258" i="23"/>
  <c r="I17" i="9"/>
  <c r="D2305" i="23" s="1"/>
  <c r="B2309" i="23"/>
  <c r="B2262" i="23"/>
  <c r="B232" i="23"/>
  <c r="N1081" i="19"/>
  <c r="N1178" i="19"/>
  <c r="N1129" i="19"/>
  <c r="N35" i="9"/>
  <c r="E2323" i="23" s="1"/>
  <c r="S7" i="11"/>
  <c r="B2486" i="23"/>
  <c r="B2439" i="23"/>
  <c r="B315" i="23"/>
  <c r="N1412" i="19"/>
  <c r="N1461" i="19"/>
  <c r="N1364" i="19"/>
  <c r="B2447" i="23"/>
  <c r="B2494" i="23"/>
  <c r="B323" i="23"/>
  <c r="N1372" i="19"/>
  <c r="N1420" i="19"/>
  <c r="N1469" i="19"/>
  <c r="D327" i="23"/>
  <c r="J22" i="11"/>
  <c r="T22" i="11"/>
  <c r="R22" i="11"/>
  <c r="E2465" i="23"/>
  <c r="C1439" i="19"/>
  <c r="H1439" i="19" s="1"/>
  <c r="D1487" i="19"/>
  <c r="I1487" i="19" s="1"/>
  <c r="D1439" i="19"/>
  <c r="I1439" i="19" s="1"/>
  <c r="E345" i="23"/>
  <c r="E1491" i="19"/>
  <c r="C1491" i="19"/>
  <c r="H1491" i="19" s="1"/>
  <c r="D1394" i="19"/>
  <c r="I1394" i="19" s="1"/>
  <c r="C1394" i="19"/>
  <c r="H1394" i="19" s="1"/>
  <c r="F40" i="11"/>
  <c r="O40" i="11"/>
  <c r="U40" i="11"/>
  <c r="E347" i="23"/>
  <c r="D1396" i="19"/>
  <c r="I1396" i="19" s="1"/>
  <c r="C1396" i="19"/>
  <c r="H1396" i="19" s="1"/>
  <c r="C1493" i="19"/>
  <c r="H1493" i="19" s="1"/>
  <c r="E1493" i="19"/>
  <c r="S42" i="11"/>
  <c r="O42" i="11"/>
  <c r="F42" i="11"/>
  <c r="B2525" i="23"/>
  <c r="B354" i="23"/>
  <c r="B2478" i="23"/>
  <c r="N1404" i="19"/>
  <c r="N1454" i="19"/>
  <c r="N1501" i="19"/>
  <c r="N2123" i="19"/>
  <c r="N2091" i="19"/>
  <c r="N2059" i="19"/>
  <c r="N2061" i="19"/>
  <c r="N2093" i="19"/>
  <c r="N2125" i="19"/>
  <c r="D694" i="23"/>
  <c r="J21" i="28"/>
  <c r="T21" i="28"/>
  <c r="E696" i="23"/>
  <c r="D2065" i="19"/>
  <c r="I2065" i="19" s="1"/>
  <c r="C2065" i="19"/>
  <c r="H2065" i="19" s="1"/>
  <c r="E2129" i="19"/>
  <c r="O23" i="28"/>
  <c r="N2186" i="19"/>
  <c r="N2218" i="19"/>
  <c r="N2154" i="19"/>
  <c r="E793" i="23"/>
  <c r="C2156" i="19"/>
  <c r="H2156" i="19" s="1"/>
  <c r="D2156" i="19"/>
  <c r="I2156" i="19" s="1"/>
  <c r="E2220" i="19"/>
  <c r="F54" i="28"/>
  <c r="D582" i="23"/>
  <c r="T11" i="15"/>
  <c r="L53" i="15"/>
  <c r="E597" i="23"/>
  <c r="D1963" i="19"/>
  <c r="I1963" i="19" s="1"/>
  <c r="C1963" i="19"/>
  <c r="H1963" i="19" s="1"/>
  <c r="E2028" i="19"/>
  <c r="F26" i="15"/>
  <c r="U26" i="15"/>
  <c r="S26" i="15"/>
  <c r="O26" i="15"/>
  <c r="E411" i="23"/>
  <c r="C1659" i="19"/>
  <c r="H1659" i="19" s="1"/>
  <c r="C1754" i="19"/>
  <c r="H1754" i="19" s="1"/>
  <c r="D1659" i="19"/>
  <c r="I1659" i="19" s="1"/>
  <c r="U12" i="13"/>
  <c r="E1754" i="19"/>
  <c r="F12" i="13"/>
  <c r="B2693" i="23"/>
  <c r="B2646" i="23"/>
  <c r="B428" i="23"/>
  <c r="N1771" i="19"/>
  <c r="N1676" i="19"/>
  <c r="N1724" i="19"/>
  <c r="E430" i="23"/>
  <c r="D1678" i="19"/>
  <c r="I1678" i="19" s="1"/>
  <c r="C1678" i="19"/>
  <c r="H1678" i="19" s="1"/>
  <c r="E1773" i="19"/>
  <c r="C1773" i="19"/>
  <c r="H1773" i="19" s="1"/>
  <c r="S31" i="13"/>
  <c r="O31" i="13"/>
  <c r="B2709" i="23"/>
  <c r="B2662" i="23"/>
  <c r="B444" i="23"/>
  <c r="N1787" i="19"/>
  <c r="N1740" i="19"/>
  <c r="N1692" i="19"/>
  <c r="E446" i="23"/>
  <c r="C1789" i="19"/>
  <c r="H1789" i="19" s="1"/>
  <c r="C1694" i="19"/>
  <c r="H1694" i="19" s="1"/>
  <c r="E1789" i="19"/>
  <c r="D1694" i="19"/>
  <c r="I1694" i="19" s="1"/>
  <c r="F47" i="13"/>
  <c r="U47" i="13"/>
  <c r="S47" i="13"/>
  <c r="S8" i="14"/>
  <c r="E2740" i="23"/>
  <c r="D1916" i="19"/>
  <c r="I1916" i="19" s="1"/>
  <c r="D1869" i="19"/>
  <c r="I1869" i="19" s="1"/>
  <c r="C1869" i="19"/>
  <c r="H1869" i="19" s="1"/>
  <c r="G29" i="14"/>
  <c r="U29" i="14"/>
  <c r="D2756" i="23"/>
  <c r="I45" i="14"/>
  <c r="D2804" i="23" s="1"/>
  <c r="E887" i="23"/>
  <c r="D2257" i="19"/>
  <c r="I2257" i="19" s="1"/>
  <c r="C2257" i="19"/>
  <c r="H2257" i="19" s="1"/>
  <c r="C2339" i="19"/>
  <c r="H2339" i="19" s="1"/>
  <c r="E2339" i="19"/>
  <c r="F28" i="16"/>
  <c r="D887" i="23" s="1"/>
  <c r="H56" i="16"/>
  <c r="E2883" i="23"/>
  <c r="D2373" i="19"/>
  <c r="I2373" i="19" s="1"/>
  <c r="G2373" i="19" s="1"/>
  <c r="D2320" i="19"/>
  <c r="I2320" i="19" s="1"/>
  <c r="C2320" i="19"/>
  <c r="H2320" i="19" s="1"/>
  <c r="G67" i="16"/>
  <c r="O67" i="16"/>
  <c r="N67" i="16"/>
  <c r="E2936" i="23" s="1"/>
  <c r="D905" i="23"/>
  <c r="E907" i="23"/>
  <c r="D2454" i="19"/>
  <c r="I2454" i="19" s="1"/>
  <c r="C2454" i="19"/>
  <c r="H2454" i="19" s="1"/>
  <c r="C2475" i="19"/>
  <c r="H2475" i="19" s="1"/>
  <c r="G2475" i="19" s="1"/>
  <c r="N14" i="17"/>
  <c r="E14" i="17"/>
  <c r="E1028" i="23"/>
  <c r="D1028" i="23"/>
  <c r="C2547" i="19"/>
  <c r="H2547" i="19" s="1"/>
  <c r="G2547" i="19" s="1"/>
  <c r="Q624" i="19"/>
  <c r="P624" i="19"/>
  <c r="O624" i="19"/>
  <c r="O625" i="19"/>
  <c r="B2490" i="23"/>
  <c r="B2443" i="23"/>
  <c r="B319" i="23"/>
  <c r="N1416" i="19"/>
  <c r="N1465" i="19"/>
  <c r="N1368" i="19"/>
  <c r="E2455" i="23"/>
  <c r="D1477" i="19"/>
  <c r="I1477" i="19" s="1"/>
  <c r="D1429" i="19"/>
  <c r="I1429" i="19" s="1"/>
  <c r="G26" i="11"/>
  <c r="C1429" i="19"/>
  <c r="H1429" i="19" s="1"/>
  <c r="E2467" i="23"/>
  <c r="D1489" i="19"/>
  <c r="I1489" i="19" s="1"/>
  <c r="D1441" i="19"/>
  <c r="I1441" i="19" s="1"/>
  <c r="C1441" i="19"/>
  <c r="H1441" i="19" s="1"/>
  <c r="G1441" i="19" s="1"/>
  <c r="U38" i="11"/>
  <c r="N2047" i="19"/>
  <c r="N2111" i="19"/>
  <c r="N2079" i="19"/>
  <c r="D690" i="23"/>
  <c r="J17" i="28"/>
  <c r="R17" i="28"/>
  <c r="D692" i="23"/>
  <c r="J19" i="28"/>
  <c r="T19" i="28"/>
  <c r="R19" i="28"/>
  <c r="E628" i="23"/>
  <c r="D2097" i="19"/>
  <c r="I2097" i="19" s="1"/>
  <c r="D2129" i="19"/>
  <c r="I2129" i="19" s="1"/>
  <c r="C2097" i="19"/>
  <c r="H2097" i="19" s="1"/>
  <c r="N23" i="28"/>
  <c r="E662" i="23" s="1"/>
  <c r="G23" i="28"/>
  <c r="E711" i="23"/>
  <c r="D2206" i="19"/>
  <c r="I2206" i="19" s="1"/>
  <c r="D2174" i="19"/>
  <c r="I2174" i="19" s="1"/>
  <c r="C2174" i="19"/>
  <c r="H2174" i="19" s="1"/>
  <c r="L48" i="28"/>
  <c r="L43" i="15"/>
  <c r="D714" i="23"/>
  <c r="I43" i="28"/>
  <c r="D748" i="23" s="1"/>
  <c r="E788" i="23"/>
  <c r="E2215" i="19"/>
  <c r="D2151" i="19"/>
  <c r="I2151" i="19" s="1"/>
  <c r="C2151" i="19"/>
  <c r="H2151" i="19" s="1"/>
  <c r="F49" i="28"/>
  <c r="E725" i="23"/>
  <c r="D2188" i="19"/>
  <c r="I2188" i="19" s="1"/>
  <c r="C2188" i="19"/>
  <c r="H2188" i="19" s="1"/>
  <c r="G2188" i="19" s="1"/>
  <c r="D2220" i="19"/>
  <c r="I2220" i="19" s="1"/>
  <c r="N54" i="28"/>
  <c r="E759" i="23" s="1"/>
  <c r="G54" i="28"/>
  <c r="N2201" i="19"/>
  <c r="N2233" i="19"/>
  <c r="N2169" i="19"/>
  <c r="E519" i="23"/>
  <c r="D1996" i="19"/>
  <c r="I1996" i="19" s="1"/>
  <c r="C1996" i="19"/>
  <c r="H1996" i="19" s="1"/>
  <c r="D2028" i="19"/>
  <c r="I2028" i="19" s="1"/>
  <c r="D2623" i="23"/>
  <c r="I6" i="13"/>
  <c r="D2670" i="23" s="1"/>
  <c r="D407" i="23"/>
  <c r="R8" i="13"/>
  <c r="E2629" i="23"/>
  <c r="D1707" i="19"/>
  <c r="I1707" i="19" s="1"/>
  <c r="C1707" i="19"/>
  <c r="H1707" i="19" s="1"/>
  <c r="G1707" i="19" s="1"/>
  <c r="N12" i="13"/>
  <c r="E2676" i="23" s="1"/>
  <c r="D418" i="23"/>
  <c r="T19" i="13"/>
  <c r="D420" i="23"/>
  <c r="R21" i="13"/>
  <c r="D423" i="23"/>
  <c r="R24" i="13"/>
  <c r="E2648" i="23"/>
  <c r="D1726" i="19"/>
  <c r="I1726" i="19" s="1"/>
  <c r="C1726" i="19"/>
  <c r="H1726" i="19" s="1"/>
  <c r="G1726" i="19" s="1"/>
  <c r="D1773" i="19"/>
  <c r="I1773" i="19" s="1"/>
  <c r="N31" i="13"/>
  <c r="E2695" i="23" s="1"/>
  <c r="G31" i="13"/>
  <c r="E2664" i="23"/>
  <c r="D1789" i="19"/>
  <c r="I1789" i="19" s="1"/>
  <c r="D1742" i="19"/>
  <c r="C1742" i="19"/>
  <c r="H1742" i="19" s="1"/>
  <c r="B2768" i="23"/>
  <c r="B2720" i="23"/>
  <c r="B455" i="23"/>
  <c r="N1896" i="19"/>
  <c r="N1849" i="19"/>
  <c r="N1801" i="19"/>
  <c r="D479" i="23"/>
  <c r="R33" i="14"/>
  <c r="D2856" i="23"/>
  <c r="D3000" i="23"/>
  <c r="D3012" i="23"/>
  <c r="H19" i="18"/>
  <c r="D2993" i="23" s="1"/>
  <c r="E1183" i="23"/>
  <c r="D2617" i="19"/>
  <c r="I2617" i="19" s="1"/>
  <c r="H52" i="18"/>
  <c r="Q52" i="18"/>
  <c r="E1189" i="23" s="1"/>
  <c r="P47" i="19"/>
  <c r="Q47" i="19"/>
  <c r="O47" i="19"/>
  <c r="O531" i="19"/>
  <c r="O532" i="19"/>
  <c r="P531" i="19"/>
  <c r="Q531" i="19"/>
  <c r="J575" i="19"/>
  <c r="R575" i="19"/>
  <c r="V575" i="19" s="1"/>
  <c r="O652" i="19"/>
  <c r="Q651" i="19"/>
  <c r="P651" i="19"/>
  <c r="O651" i="19"/>
  <c r="P776" i="19"/>
  <c r="O776" i="19"/>
  <c r="Q776" i="19"/>
  <c r="O777" i="19"/>
  <c r="D1028" i="19"/>
  <c r="I1028" i="19" s="1"/>
  <c r="B2334" i="23"/>
  <c r="B2287" i="23"/>
  <c r="B257" i="23"/>
  <c r="N1203" i="19"/>
  <c r="N1106" i="19"/>
  <c r="N1155" i="19"/>
  <c r="N1156" i="19"/>
  <c r="N1502" i="19"/>
  <c r="N1405" i="19"/>
  <c r="N1356" i="19"/>
  <c r="N1357" i="19"/>
  <c r="E2439" i="23"/>
  <c r="D1461" i="19"/>
  <c r="I1461" i="19" s="1"/>
  <c r="D1412" i="19"/>
  <c r="I1412" i="19" s="1"/>
  <c r="C1412" i="19"/>
  <c r="H1412" i="19" s="1"/>
  <c r="G10" i="11"/>
  <c r="F12" i="11"/>
  <c r="D319" i="23"/>
  <c r="J14" i="11"/>
  <c r="T14" i="11"/>
  <c r="G20" i="11"/>
  <c r="M72" i="28"/>
  <c r="D517" i="23"/>
  <c r="I24" i="15"/>
  <c r="D551" i="23" s="1"/>
  <c r="E405" i="23"/>
  <c r="E1748" i="19"/>
  <c r="C1653" i="19"/>
  <c r="H1653" i="19" s="1"/>
  <c r="C1748" i="19"/>
  <c r="H1748" i="19" s="1"/>
  <c r="D1653" i="19"/>
  <c r="I1653" i="19" s="1"/>
  <c r="F6" i="13"/>
  <c r="G8" i="13"/>
  <c r="T8" i="13" s="1"/>
  <c r="B2674" i="23"/>
  <c r="B2627" i="23"/>
  <c r="B409" i="23"/>
  <c r="N1705" i="19"/>
  <c r="N1657" i="19"/>
  <c r="N1752" i="19"/>
  <c r="G19" i="13"/>
  <c r="B2698" i="23"/>
  <c r="B2651" i="23"/>
  <c r="B433" i="23"/>
  <c r="N1681" i="19"/>
  <c r="N1729" i="19"/>
  <c r="N1776" i="19"/>
  <c r="B2655" i="23"/>
  <c r="B2702" i="23"/>
  <c r="B437" i="23"/>
  <c r="N1780" i="19"/>
  <c r="N1733" i="19"/>
  <c r="N1685" i="19"/>
  <c r="B2764" i="23"/>
  <c r="B2716" i="23"/>
  <c r="B451" i="23"/>
  <c r="N1892" i="19"/>
  <c r="N1797" i="19"/>
  <c r="N1845" i="19"/>
  <c r="E472" i="23"/>
  <c r="E1913" i="19"/>
  <c r="C1913" i="19"/>
  <c r="H1913" i="19" s="1"/>
  <c r="D1818" i="19"/>
  <c r="I1818" i="19" s="1"/>
  <c r="C1818" i="19"/>
  <c r="H1818" i="19" s="1"/>
  <c r="G1818" i="19" s="1"/>
  <c r="U26" i="14"/>
  <c r="O26" i="14"/>
  <c r="N29" i="14"/>
  <c r="E2788" i="23" s="1"/>
  <c r="J33" i="14"/>
  <c r="D873" i="23"/>
  <c r="E874" i="23"/>
  <c r="E873" i="23"/>
  <c r="C9" i="16"/>
  <c r="D2843" i="23"/>
  <c r="J25" i="16"/>
  <c r="I25" i="16"/>
  <c r="D2894" i="23" s="1"/>
  <c r="N28" i="16"/>
  <c r="E2897" i="23" s="1"/>
  <c r="H28" i="16"/>
  <c r="I28" i="16" s="1"/>
  <c r="D2897" i="23" s="1"/>
  <c r="D2850" i="23"/>
  <c r="J32" i="16"/>
  <c r="J38" i="16"/>
  <c r="E900" i="23"/>
  <c r="E2356" i="19"/>
  <c r="C2356" i="19"/>
  <c r="H2356" i="19" s="1"/>
  <c r="D2271" i="19"/>
  <c r="I2271" i="19" s="1"/>
  <c r="C2271" i="19"/>
  <c r="H2271" i="19" s="1"/>
  <c r="F47" i="16"/>
  <c r="D900" i="23" s="1"/>
  <c r="K52" i="16"/>
  <c r="D903" i="23"/>
  <c r="I5" i="17"/>
  <c r="D3019" i="23"/>
  <c r="E3040" i="23"/>
  <c r="Q10" i="18"/>
  <c r="D3040" i="23" s="1"/>
  <c r="E3012" i="23"/>
  <c r="J19" i="18"/>
  <c r="E2993" i="23" s="1"/>
  <c r="E3036" i="23"/>
  <c r="O26" i="18"/>
  <c r="D1177" i="23"/>
  <c r="M48" i="18"/>
  <c r="P423" i="19"/>
  <c r="Q423" i="19"/>
  <c r="O423" i="19"/>
  <c r="O424" i="19"/>
  <c r="D164" i="23"/>
  <c r="T47" i="7"/>
  <c r="J47" i="7"/>
  <c r="R47" i="7"/>
  <c r="B2386" i="23"/>
  <c r="B2339" i="23"/>
  <c r="B262" i="23"/>
  <c r="N1259" i="19"/>
  <c r="N1308" i="19"/>
  <c r="E265" i="23"/>
  <c r="C1311" i="19"/>
  <c r="H1311" i="19" s="1"/>
  <c r="C1214" i="19"/>
  <c r="H1214" i="19" s="1"/>
  <c r="E1311" i="19"/>
  <c r="D1214" i="19"/>
  <c r="I1214" i="19" s="1"/>
  <c r="O7" i="10"/>
  <c r="U7" i="10"/>
  <c r="D276" i="23"/>
  <c r="J18" i="10"/>
  <c r="T18" i="10"/>
  <c r="D2364" i="23"/>
  <c r="I29" i="10"/>
  <c r="D2411" i="23" s="1"/>
  <c r="E2371" i="23"/>
  <c r="D1292" i="19"/>
  <c r="I1292" i="19" s="1"/>
  <c r="C1292" i="19"/>
  <c r="H1292" i="19" s="1"/>
  <c r="D1340" i="19"/>
  <c r="I1340" i="19" s="1"/>
  <c r="U36" i="10"/>
  <c r="N36" i="10"/>
  <c r="E2418" i="23" s="1"/>
  <c r="E2375" i="23"/>
  <c r="D1296" i="19"/>
  <c r="I1296" i="19" s="1"/>
  <c r="C1296" i="19"/>
  <c r="H1296" i="19" s="1"/>
  <c r="D1344" i="19"/>
  <c r="I1344" i="19" s="1"/>
  <c r="B2427" i="23"/>
  <c r="B2380" i="23"/>
  <c r="B303" i="23"/>
  <c r="N1301" i="19"/>
  <c r="N1349" i="19"/>
  <c r="N1252" i="19"/>
  <c r="M23" i="12"/>
  <c r="M27" i="12" s="1"/>
  <c r="M51" i="12" s="1"/>
  <c r="E2530" i="23"/>
  <c r="D1604" i="19"/>
  <c r="I1604" i="19" s="1"/>
  <c r="D1556" i="19"/>
  <c r="I1556" i="19" s="1"/>
  <c r="C1556" i="19"/>
  <c r="H1556" i="19" s="1"/>
  <c r="U7" i="12"/>
  <c r="B2581" i="23"/>
  <c r="B2534" i="23"/>
  <c r="B363" i="23"/>
  <c r="N1608" i="19"/>
  <c r="N1512" i="19"/>
  <c r="N1560" i="19"/>
  <c r="D372" i="23"/>
  <c r="R20" i="12"/>
  <c r="J20" i="12"/>
  <c r="E390" i="23"/>
  <c r="E1635" i="19"/>
  <c r="C1635" i="19"/>
  <c r="H1635" i="19" s="1"/>
  <c r="D1539" i="19"/>
  <c r="I1539" i="19" s="1"/>
  <c r="C1539" i="19"/>
  <c r="H1539" i="19" s="1"/>
  <c r="F38" i="12"/>
  <c r="E392" i="23"/>
  <c r="E1637" i="19"/>
  <c r="C1637" i="19"/>
  <c r="H1637" i="19" s="1"/>
  <c r="C1541" i="19"/>
  <c r="H1541" i="19" s="1"/>
  <c r="D1541" i="19"/>
  <c r="I1541" i="19" s="1"/>
  <c r="F40" i="12"/>
  <c r="B2612" i="23"/>
  <c r="B2565" i="23"/>
  <c r="B394" i="23"/>
  <c r="N1591" i="19"/>
  <c r="N1639" i="19"/>
  <c r="N1543" i="19"/>
  <c r="D2569" i="23"/>
  <c r="I46" i="12"/>
  <c r="D2616" i="23" s="1"/>
  <c r="N1111" i="19"/>
  <c r="N1062" i="19"/>
  <c r="N1063" i="19"/>
  <c r="N1208" i="19"/>
  <c r="F28" i="9"/>
  <c r="B2271" i="23"/>
  <c r="B2318" i="23"/>
  <c r="B241" i="23"/>
  <c r="N1090" i="19"/>
  <c r="N1139" i="19"/>
  <c r="N1187" i="19"/>
  <c r="E250" i="23"/>
  <c r="E1196" i="19"/>
  <c r="C1196" i="19"/>
  <c r="H1196" i="19" s="1"/>
  <c r="C1099" i="19"/>
  <c r="H1099" i="19" s="1"/>
  <c r="D1099" i="19"/>
  <c r="I1099" i="19" s="1"/>
  <c r="S39" i="9"/>
  <c r="U39" i="9"/>
  <c r="O39" i="9"/>
  <c r="F29" i="11"/>
  <c r="N36" i="11"/>
  <c r="E2512" i="23" s="1"/>
  <c r="F5" i="28"/>
  <c r="E644" i="19" s="1"/>
  <c r="N2113" i="19"/>
  <c r="N2081" i="19"/>
  <c r="N2049" i="19"/>
  <c r="E688" i="23"/>
  <c r="D2057" i="19"/>
  <c r="I2057" i="19" s="1"/>
  <c r="E2121" i="19"/>
  <c r="C2057" i="19"/>
  <c r="H2057" i="19" s="1"/>
  <c r="U15" i="28"/>
  <c r="F15" i="28"/>
  <c r="G17" i="28"/>
  <c r="D624" i="23"/>
  <c r="I19" i="28"/>
  <c r="D658" i="23" s="1"/>
  <c r="N2102" i="19"/>
  <c r="N2070" i="19"/>
  <c r="N2134" i="19"/>
  <c r="N2104" i="19"/>
  <c r="N2136" i="19"/>
  <c r="N2072" i="19"/>
  <c r="E705" i="23"/>
  <c r="C2074" i="19"/>
  <c r="H2074" i="19" s="1"/>
  <c r="D2074" i="19"/>
  <c r="I2074" i="19" s="1"/>
  <c r="E2138" i="19"/>
  <c r="F32" i="28"/>
  <c r="S32" i="28"/>
  <c r="O32" i="28"/>
  <c r="M43" i="15"/>
  <c r="E720" i="23"/>
  <c r="D2215" i="19"/>
  <c r="I2215" i="19" s="1"/>
  <c r="D2183" i="19"/>
  <c r="I2183" i="19" s="1"/>
  <c r="C2183" i="19"/>
  <c r="H2183" i="19" s="1"/>
  <c r="E803" i="23"/>
  <c r="D2166" i="19"/>
  <c r="I2166" i="19" s="1"/>
  <c r="C2166" i="19"/>
  <c r="H2166" i="19" s="1"/>
  <c r="G2166" i="19" s="1"/>
  <c r="E2230" i="19"/>
  <c r="O64" i="28"/>
  <c r="E740" i="23"/>
  <c r="D2203" i="19"/>
  <c r="I2203" i="19" s="1"/>
  <c r="C2203" i="19"/>
  <c r="H2203" i="19" s="1"/>
  <c r="D2235" i="19"/>
  <c r="I2235" i="19" s="1"/>
  <c r="G69" i="28"/>
  <c r="D576" i="23"/>
  <c r="J5" i="15"/>
  <c r="R5" i="15"/>
  <c r="E580" i="23"/>
  <c r="E2011" i="19"/>
  <c r="D1946" i="19"/>
  <c r="I1946" i="19" s="1"/>
  <c r="C1946" i="19"/>
  <c r="H1946" i="19" s="1"/>
  <c r="I11" i="15"/>
  <c r="D538" i="23" s="1"/>
  <c r="E1269" i="23"/>
  <c r="D1269" i="23"/>
  <c r="E80" i="19"/>
  <c r="E1278" i="23"/>
  <c r="D1278" i="23"/>
  <c r="D1285" i="23"/>
  <c r="E1285" i="23"/>
  <c r="E1224" i="23"/>
  <c r="D1224" i="23"/>
  <c r="E54" i="19"/>
  <c r="E1232" i="23"/>
  <c r="D1232" i="23"/>
  <c r="E1298" i="23"/>
  <c r="D1298" i="23"/>
  <c r="O53" i="2"/>
  <c r="E1488" i="23"/>
  <c r="O18" i="2"/>
  <c r="E1615" i="23"/>
  <c r="E1500" i="23"/>
  <c r="D31" i="3"/>
  <c r="O31" i="2"/>
  <c r="E1506" i="23"/>
  <c r="O37" i="2"/>
  <c r="D1518" i="23"/>
  <c r="D1520" i="23"/>
  <c r="G51" i="2"/>
  <c r="D1351" i="23" s="1"/>
  <c r="D1658" i="23"/>
  <c r="C277" i="19"/>
  <c r="H277" i="19" s="1"/>
  <c r="G277" i="19" s="1"/>
  <c r="E1720" i="23"/>
  <c r="L24" i="4"/>
  <c r="E1728" i="23"/>
  <c r="D1846" i="23"/>
  <c r="B1918" i="23"/>
  <c r="B1871" i="23"/>
  <c r="B29" i="23"/>
  <c r="N575" i="19"/>
  <c r="N526" i="19"/>
  <c r="N478" i="19"/>
  <c r="B1920" i="23"/>
  <c r="B1873" i="23"/>
  <c r="B31" i="23"/>
  <c r="N577" i="19"/>
  <c r="N528" i="19"/>
  <c r="E34" i="23"/>
  <c r="D483" i="19"/>
  <c r="I483" i="19" s="1"/>
  <c r="E580" i="19"/>
  <c r="C580" i="19"/>
  <c r="H580" i="19" s="1"/>
  <c r="C483" i="19"/>
  <c r="H483" i="19" s="1"/>
  <c r="F11" i="5"/>
  <c r="E1879" i="23"/>
  <c r="D583" i="19"/>
  <c r="I583" i="19" s="1"/>
  <c r="D534" i="19"/>
  <c r="I534" i="19" s="1"/>
  <c r="G534" i="19" s="1"/>
  <c r="S17" i="5"/>
  <c r="E1884" i="23"/>
  <c r="D539" i="19"/>
  <c r="I539" i="19" s="1"/>
  <c r="C539" i="19"/>
  <c r="H539" i="19" s="1"/>
  <c r="D588" i="19"/>
  <c r="I588" i="19" s="1"/>
  <c r="H25" i="5"/>
  <c r="G29" i="5"/>
  <c r="B1901" i="23"/>
  <c r="B1948" i="23"/>
  <c r="B59" i="23"/>
  <c r="N605" i="19"/>
  <c r="N508" i="19"/>
  <c r="N557" i="19"/>
  <c r="E62" i="23"/>
  <c r="D511" i="19"/>
  <c r="I511" i="19" s="1"/>
  <c r="C608" i="19"/>
  <c r="H608" i="19" s="1"/>
  <c r="E608" i="19"/>
  <c r="C511" i="19"/>
  <c r="H511" i="19" s="1"/>
  <c r="B1955" i="23"/>
  <c r="B1908" i="23"/>
  <c r="B66" i="23"/>
  <c r="N564" i="19"/>
  <c r="N612" i="19"/>
  <c r="N515" i="19"/>
  <c r="U46" i="5"/>
  <c r="S8" i="6"/>
  <c r="B2023" i="23"/>
  <c r="B87" i="23"/>
  <c r="B1976" i="23"/>
  <c r="N636" i="19"/>
  <c r="N684" i="19"/>
  <c r="N733" i="19"/>
  <c r="E90" i="23"/>
  <c r="C639" i="19"/>
  <c r="H639" i="19" s="1"/>
  <c r="G639" i="19" s="1"/>
  <c r="U20" i="6"/>
  <c r="S20" i="6"/>
  <c r="O20" i="6"/>
  <c r="E1988" i="23"/>
  <c r="D697" i="19"/>
  <c r="I697" i="19" s="1"/>
  <c r="G697" i="19" s="1"/>
  <c r="G29" i="6"/>
  <c r="E101" i="23"/>
  <c r="D650" i="19"/>
  <c r="I650" i="19" s="1"/>
  <c r="C650" i="19"/>
  <c r="H650" i="19" s="1"/>
  <c r="F31" i="6"/>
  <c r="E747" i="19"/>
  <c r="E108" i="23"/>
  <c r="C657" i="19"/>
  <c r="H657" i="19" s="1"/>
  <c r="E754" i="19"/>
  <c r="C754" i="19"/>
  <c r="H754" i="19" s="1"/>
  <c r="D657" i="19"/>
  <c r="I657" i="19" s="1"/>
  <c r="F38" i="6"/>
  <c r="O45" i="6"/>
  <c r="G4" i="8"/>
  <c r="E177" i="23"/>
  <c r="C1023" i="19"/>
  <c r="H1023" i="19" s="1"/>
  <c r="E1023" i="19"/>
  <c r="D926" i="19"/>
  <c r="I926" i="19" s="1"/>
  <c r="C926" i="19"/>
  <c r="H926" i="19" s="1"/>
  <c r="U13" i="8"/>
  <c r="B2211" i="23"/>
  <c r="B2164" i="23"/>
  <c r="B181" i="23"/>
  <c r="N978" i="19"/>
  <c r="N1027" i="19"/>
  <c r="N930" i="19"/>
  <c r="B2166" i="23"/>
  <c r="B2213" i="23"/>
  <c r="B183" i="23"/>
  <c r="N932" i="19"/>
  <c r="N1029" i="19"/>
  <c r="N980" i="19"/>
  <c r="O22" i="8"/>
  <c r="D2176" i="23"/>
  <c r="I29" i="8"/>
  <c r="D2223" i="23" s="1"/>
  <c r="D2178" i="23"/>
  <c r="I31" i="8"/>
  <c r="D2225" i="23" s="1"/>
  <c r="E122" i="23"/>
  <c r="C771" i="19"/>
  <c r="H771" i="19" s="1"/>
  <c r="D771" i="19"/>
  <c r="I771" i="19" s="1"/>
  <c r="E868" i="19"/>
  <c r="C868" i="19"/>
  <c r="H868" i="19" s="1"/>
  <c r="O5" i="7"/>
  <c r="D2062" i="23"/>
  <c r="I9" i="7"/>
  <c r="D2109" i="23" s="1"/>
  <c r="D141" i="23"/>
  <c r="J24" i="7"/>
  <c r="T24" i="7"/>
  <c r="B2096" i="23"/>
  <c r="B2143" i="23"/>
  <c r="B160" i="23"/>
  <c r="N858" i="19"/>
  <c r="N809" i="19"/>
  <c r="N906" i="19"/>
  <c r="E162" i="23"/>
  <c r="E908" i="19"/>
  <c r="D811" i="19"/>
  <c r="I811" i="19" s="1"/>
  <c r="C811" i="19"/>
  <c r="H811" i="19" s="1"/>
  <c r="C908" i="19"/>
  <c r="H908" i="19" s="1"/>
  <c r="U45" i="7"/>
  <c r="E2342" i="23"/>
  <c r="D1262" i="19"/>
  <c r="I1262" i="19" s="1"/>
  <c r="D1311" i="19"/>
  <c r="I1311" i="19" s="1"/>
  <c r="C1262" i="19"/>
  <c r="H1262" i="19" s="1"/>
  <c r="E2344" i="23"/>
  <c r="C1264" i="19"/>
  <c r="H1264" i="19" s="1"/>
  <c r="D1313" i="19"/>
  <c r="I1313" i="19" s="1"/>
  <c r="D1264" i="19"/>
  <c r="I1264" i="19" s="1"/>
  <c r="N9" i="10"/>
  <c r="E2391" i="23" s="1"/>
  <c r="E274" i="23"/>
  <c r="E1320" i="19"/>
  <c r="D1223" i="19"/>
  <c r="I1223" i="19" s="1"/>
  <c r="C1223" i="19"/>
  <c r="H1223" i="19" s="1"/>
  <c r="C1320" i="19"/>
  <c r="H1320" i="19" s="1"/>
  <c r="U16" i="10"/>
  <c r="M44" i="10"/>
  <c r="M48" i="10" s="1"/>
  <c r="E2366" i="23"/>
  <c r="D1287" i="19"/>
  <c r="I1287" i="19" s="1"/>
  <c r="C1287" i="19"/>
  <c r="H1287" i="19" s="1"/>
  <c r="B2368" i="23"/>
  <c r="B291" i="23"/>
  <c r="B2415" i="23"/>
  <c r="N1240" i="19"/>
  <c r="N1289" i="19"/>
  <c r="N1337" i="19"/>
  <c r="E300" i="23"/>
  <c r="C1249" i="19"/>
  <c r="H1249" i="19" s="1"/>
  <c r="G1249" i="19" s="1"/>
  <c r="S42" i="10"/>
  <c r="O42" i="10"/>
  <c r="E374" i="23"/>
  <c r="D1523" i="19"/>
  <c r="I1523" i="19" s="1"/>
  <c r="C1523" i="19"/>
  <c r="H1523" i="19" s="1"/>
  <c r="E1619" i="19"/>
  <c r="F22" i="12"/>
  <c r="O24" i="12"/>
  <c r="J29" i="12"/>
  <c r="G31" i="12"/>
  <c r="E2563" i="23"/>
  <c r="D1589" i="19"/>
  <c r="I1589" i="19" s="1"/>
  <c r="C1589" i="19"/>
  <c r="H1589" i="19" s="1"/>
  <c r="D1637" i="19"/>
  <c r="I1637" i="19" s="1"/>
  <c r="F42" i="12"/>
  <c r="B2249" i="23"/>
  <c r="B2296" i="23"/>
  <c r="B219" i="23"/>
  <c r="N1068" i="19"/>
  <c r="N1116" i="19"/>
  <c r="N1165" i="19"/>
  <c r="H28" i="9"/>
  <c r="E2284" i="23"/>
  <c r="D1152" i="19"/>
  <c r="I1152" i="19" s="1"/>
  <c r="C1152" i="19"/>
  <c r="H1152" i="19" s="1"/>
  <c r="D1200" i="19"/>
  <c r="I1200" i="19" s="1"/>
  <c r="G43" i="9"/>
  <c r="D2443" i="23"/>
  <c r="I14" i="11"/>
  <c r="D2490" i="23" s="1"/>
  <c r="N26" i="11"/>
  <c r="E2502" i="23" s="1"/>
  <c r="U32" i="11"/>
  <c r="O36" i="11"/>
  <c r="N38" i="11"/>
  <c r="E2514" i="23" s="1"/>
  <c r="B2474" i="23"/>
  <c r="B2521" i="23"/>
  <c r="B350" i="23"/>
  <c r="N1496" i="19"/>
  <c r="N1399" i="19"/>
  <c r="N1448" i="19"/>
  <c r="D2476" i="23"/>
  <c r="I47" i="11"/>
  <c r="D2523" i="23" s="1"/>
  <c r="E2478" i="23"/>
  <c r="C1454" i="19"/>
  <c r="H1454" i="19" s="1"/>
  <c r="D1454" i="19"/>
  <c r="I1454" i="19" s="1"/>
  <c r="D1501" i="19"/>
  <c r="I1501" i="19" s="1"/>
  <c r="G1501" i="19" s="1"/>
  <c r="G50" i="11"/>
  <c r="N50" i="11"/>
  <c r="E2525" i="23" s="1"/>
  <c r="G5" i="28"/>
  <c r="E686" i="23"/>
  <c r="E2119" i="19"/>
  <c r="C2055" i="19"/>
  <c r="H2055" i="19" s="1"/>
  <c r="D2055" i="19"/>
  <c r="I2055" i="19" s="1"/>
  <c r="S13" i="28"/>
  <c r="O13" i="28"/>
  <c r="E620" i="23"/>
  <c r="C2089" i="19"/>
  <c r="H2089" i="19" s="1"/>
  <c r="D2121" i="19"/>
  <c r="I2121" i="19" s="1"/>
  <c r="D2089" i="19"/>
  <c r="I2089" i="19" s="1"/>
  <c r="G15" i="28"/>
  <c r="D626" i="23"/>
  <c r="I21" i="28"/>
  <c r="D660" i="23" s="1"/>
  <c r="N2132" i="19"/>
  <c r="N2100" i="19"/>
  <c r="N2068" i="19"/>
  <c r="N40" i="28"/>
  <c r="E745" i="23" s="1"/>
  <c r="E782" i="23"/>
  <c r="D2145" i="19"/>
  <c r="I2145" i="19" s="1"/>
  <c r="C2145" i="19"/>
  <c r="H2145" i="19" s="1"/>
  <c r="E2209" i="19"/>
  <c r="F43" i="28"/>
  <c r="F47" i="15" s="1"/>
  <c r="O43" i="28"/>
  <c r="M55" i="15"/>
  <c r="N55" i="15" s="1"/>
  <c r="E854" i="23" s="1"/>
  <c r="H49" i="28"/>
  <c r="J52" i="28"/>
  <c r="E576" i="23"/>
  <c r="D1942" i="19"/>
  <c r="I1942" i="19" s="1"/>
  <c r="C1942" i="19"/>
  <c r="H1942" i="19" s="1"/>
  <c r="E2007" i="19"/>
  <c r="U5" i="15"/>
  <c r="S5" i="15"/>
  <c r="O5" i="15"/>
  <c r="K45" i="15"/>
  <c r="E502" i="23"/>
  <c r="D1979" i="19"/>
  <c r="I1979" i="19" s="1"/>
  <c r="C1979" i="19"/>
  <c r="H1979" i="19" s="1"/>
  <c r="D2011" i="19"/>
  <c r="I2011" i="19" s="1"/>
  <c r="G9" i="15"/>
  <c r="E595" i="23"/>
  <c r="E2026" i="19"/>
  <c r="D1961" i="19"/>
  <c r="I1961" i="19" s="1"/>
  <c r="C1961" i="19"/>
  <c r="H1961" i="19" s="1"/>
  <c r="F24" i="15"/>
  <c r="S24" i="15"/>
  <c r="N26" i="15"/>
  <c r="E553" i="23" s="1"/>
  <c r="E2623" i="23"/>
  <c r="C1701" i="19"/>
  <c r="H1701" i="19" s="1"/>
  <c r="D1701" i="19"/>
  <c r="I1701" i="19" s="1"/>
  <c r="D1748" i="19"/>
  <c r="I1748" i="19" s="1"/>
  <c r="G10" i="13"/>
  <c r="U31" i="13"/>
  <c r="F34" i="13"/>
  <c r="E444" i="23"/>
  <c r="C1692" i="19"/>
  <c r="H1692" i="19" s="1"/>
  <c r="D1692" i="19"/>
  <c r="I1692" i="19" s="1"/>
  <c r="E1787" i="19"/>
  <c r="C1787" i="19"/>
  <c r="H1787" i="19" s="1"/>
  <c r="U45" i="13"/>
  <c r="F45" i="13"/>
  <c r="N47" i="13"/>
  <c r="E2711" i="23" s="1"/>
  <c r="D451" i="23"/>
  <c r="T5" i="14"/>
  <c r="R5" i="14"/>
  <c r="D453" i="23"/>
  <c r="R7" i="14"/>
  <c r="J7" i="14"/>
  <c r="E459" i="23"/>
  <c r="E1900" i="19"/>
  <c r="D1805" i="19"/>
  <c r="I1805" i="19" s="1"/>
  <c r="C1805" i="19"/>
  <c r="H1805" i="19" s="1"/>
  <c r="C1900" i="19"/>
  <c r="H1900" i="19" s="1"/>
  <c r="U13" i="14"/>
  <c r="S13" i="14"/>
  <c r="O13" i="14"/>
  <c r="F13" i="14"/>
  <c r="E2737" i="23"/>
  <c r="D1913" i="19"/>
  <c r="I1913" i="19" s="1"/>
  <c r="C1866" i="19"/>
  <c r="H1866" i="19" s="1"/>
  <c r="D1866" i="19"/>
  <c r="I1866" i="19" s="1"/>
  <c r="G26" i="14"/>
  <c r="I31" i="14"/>
  <c r="D2790" i="23" s="1"/>
  <c r="I42" i="14"/>
  <c r="D2801" i="23" s="1"/>
  <c r="D2853" i="23"/>
  <c r="J35" i="16"/>
  <c r="E2864" i="23"/>
  <c r="D2356" i="19"/>
  <c r="I2356" i="19" s="1"/>
  <c r="C2303" i="19"/>
  <c r="H2303" i="19" s="1"/>
  <c r="D2303" i="19"/>
  <c r="I2303" i="19" s="1"/>
  <c r="G47" i="16"/>
  <c r="H68" i="16"/>
  <c r="I68" i="16" s="1"/>
  <c r="D2937" i="23" s="1"/>
  <c r="F5" i="17"/>
  <c r="E2950" i="23"/>
  <c r="D2473" i="19"/>
  <c r="I2473" i="19" s="1"/>
  <c r="F9" i="17"/>
  <c r="M9" i="17"/>
  <c r="Q26" i="18"/>
  <c r="D3052" i="23" s="1"/>
  <c r="H48" i="18"/>
  <c r="Q160" i="19"/>
  <c r="P160" i="19"/>
  <c r="O161" i="19"/>
  <c r="O160" i="19"/>
  <c r="C747" i="19"/>
  <c r="H747" i="19" s="1"/>
  <c r="Q875" i="19"/>
  <c r="P875" i="19"/>
  <c r="O875" i="19"/>
  <c r="E1536" i="23"/>
  <c r="E182" i="19"/>
  <c r="E183" i="19"/>
  <c r="H7" i="3"/>
  <c r="D1547" i="23"/>
  <c r="D1781" i="23"/>
  <c r="E1790" i="23"/>
  <c r="L41" i="4"/>
  <c r="E1876" i="23"/>
  <c r="D580" i="19"/>
  <c r="I580" i="19" s="1"/>
  <c r="D531" i="19"/>
  <c r="I531" i="19" s="1"/>
  <c r="C531" i="19"/>
  <c r="H531" i="19" s="1"/>
  <c r="E1904" i="23"/>
  <c r="N39" i="5"/>
  <c r="D608" i="19"/>
  <c r="I608" i="19" s="1"/>
  <c r="D560" i="19"/>
  <c r="I560" i="19" s="1"/>
  <c r="C560" i="19"/>
  <c r="H560" i="19" s="1"/>
  <c r="G43" i="5"/>
  <c r="D68" i="23"/>
  <c r="J45" i="5"/>
  <c r="B1959" i="23"/>
  <c r="B1912" i="23"/>
  <c r="B70" i="23"/>
  <c r="N616" i="19"/>
  <c r="N519" i="19"/>
  <c r="N569" i="19"/>
  <c r="E75" i="23"/>
  <c r="C624" i="19"/>
  <c r="H624" i="19" s="1"/>
  <c r="G624" i="19" s="1"/>
  <c r="E721" i="19"/>
  <c r="C721" i="19"/>
  <c r="H721" i="19" s="1"/>
  <c r="F5" i="6"/>
  <c r="U5" i="6"/>
  <c r="S5" i="6"/>
  <c r="O5" i="6"/>
  <c r="B2013" i="23"/>
  <c r="B1966" i="23"/>
  <c r="B77" i="23"/>
  <c r="N674" i="19"/>
  <c r="N723" i="19"/>
  <c r="N626" i="19"/>
  <c r="B2015" i="23"/>
  <c r="B1968" i="23"/>
  <c r="B79" i="23"/>
  <c r="N725" i="19"/>
  <c r="N676" i="19"/>
  <c r="N628" i="19"/>
  <c r="B2020" i="23"/>
  <c r="B1973" i="23"/>
  <c r="B84" i="23"/>
  <c r="N633" i="19"/>
  <c r="E85" i="23"/>
  <c r="E731" i="19"/>
  <c r="D634" i="19"/>
  <c r="I634" i="19" s="1"/>
  <c r="C634" i="19"/>
  <c r="H634" i="19" s="1"/>
  <c r="U15" i="6"/>
  <c r="S15" i="6"/>
  <c r="C731" i="19"/>
  <c r="H731" i="19" s="1"/>
  <c r="E1979" i="23"/>
  <c r="C687" i="19"/>
  <c r="H687" i="19" s="1"/>
  <c r="G687" i="19" s="1"/>
  <c r="B1987" i="23"/>
  <c r="B2034" i="23"/>
  <c r="B98" i="23"/>
  <c r="N744" i="19"/>
  <c r="N647" i="19"/>
  <c r="N696" i="19"/>
  <c r="E1990" i="23"/>
  <c r="D747" i="19"/>
  <c r="I747" i="19" s="1"/>
  <c r="C699" i="19"/>
  <c r="H699" i="19" s="1"/>
  <c r="G699" i="19" s="1"/>
  <c r="G31" i="6"/>
  <c r="B2039" i="23"/>
  <c r="B1992" i="23"/>
  <c r="B103" i="23"/>
  <c r="N701" i="19"/>
  <c r="N652" i="19"/>
  <c r="N749" i="19"/>
  <c r="E1997" i="23"/>
  <c r="D754" i="19"/>
  <c r="I754" i="19" s="1"/>
  <c r="C706" i="19"/>
  <c r="H706" i="19" s="1"/>
  <c r="D706" i="19"/>
  <c r="I706" i="19" s="1"/>
  <c r="B2048" i="23"/>
  <c r="B2001" i="23"/>
  <c r="B112" i="23"/>
  <c r="N758" i="19"/>
  <c r="N710" i="19"/>
  <c r="N661" i="19"/>
  <c r="F6" i="8"/>
  <c r="F10" i="8"/>
  <c r="E2160" i="23"/>
  <c r="C974" i="19"/>
  <c r="H974" i="19" s="1"/>
  <c r="D1023" i="19"/>
  <c r="I1023" i="19" s="1"/>
  <c r="D974" i="19"/>
  <c r="I974" i="19" s="1"/>
  <c r="D2162" i="23"/>
  <c r="I15" i="8"/>
  <c r="D2209" i="23" s="1"/>
  <c r="B2215" i="23"/>
  <c r="B2168" i="23"/>
  <c r="B185" i="23"/>
  <c r="N934" i="19"/>
  <c r="N1031" i="19"/>
  <c r="N982" i="19"/>
  <c r="R22" i="8"/>
  <c r="E189" i="23"/>
  <c r="C1035" i="19"/>
  <c r="H1035" i="19" s="1"/>
  <c r="E1035" i="19"/>
  <c r="E938" i="19"/>
  <c r="D938" i="19"/>
  <c r="I938" i="19" s="1"/>
  <c r="F25" i="8"/>
  <c r="C938" i="19"/>
  <c r="H938" i="19" s="1"/>
  <c r="D2180" i="23"/>
  <c r="I33" i="8"/>
  <c r="D2227" i="23" s="1"/>
  <c r="E202" i="23"/>
  <c r="E1048" i="19"/>
  <c r="C1048" i="19"/>
  <c r="H1048" i="19" s="1"/>
  <c r="D951" i="19"/>
  <c r="I951" i="19" s="1"/>
  <c r="C951" i="19"/>
  <c r="H951" i="19" s="1"/>
  <c r="S38" i="8"/>
  <c r="O38" i="8"/>
  <c r="E204" i="23"/>
  <c r="D953" i="19"/>
  <c r="I953" i="19" s="1"/>
  <c r="C953" i="19"/>
  <c r="H953" i="19" s="1"/>
  <c r="E1050" i="19"/>
  <c r="C1050" i="19"/>
  <c r="H1050" i="19" s="1"/>
  <c r="O40" i="8"/>
  <c r="U40" i="8"/>
  <c r="E137" i="23"/>
  <c r="C786" i="19"/>
  <c r="H786" i="19" s="1"/>
  <c r="G786" i="19" s="1"/>
  <c r="U20" i="7"/>
  <c r="B2075" i="23"/>
  <c r="B2122" i="23"/>
  <c r="B139" i="23"/>
  <c r="N788" i="19"/>
  <c r="N836" i="19"/>
  <c r="N885" i="19"/>
  <c r="E145" i="23"/>
  <c r="E891" i="19"/>
  <c r="C891" i="19"/>
  <c r="H891" i="19" s="1"/>
  <c r="S28" i="7"/>
  <c r="D794" i="19"/>
  <c r="I794" i="19" s="1"/>
  <c r="C794" i="19"/>
  <c r="H794" i="19" s="1"/>
  <c r="E151" i="23"/>
  <c r="D800" i="19"/>
  <c r="I800" i="19" s="1"/>
  <c r="E897" i="19"/>
  <c r="C897" i="19"/>
  <c r="H897" i="19" s="1"/>
  <c r="C800" i="19"/>
  <c r="H800" i="19" s="1"/>
  <c r="F34" i="7"/>
  <c r="E2098" i="23"/>
  <c r="D860" i="19"/>
  <c r="I860" i="19" s="1"/>
  <c r="C860" i="19"/>
  <c r="H860" i="19" s="1"/>
  <c r="D908" i="19"/>
  <c r="I908" i="19" s="1"/>
  <c r="G45" i="7"/>
  <c r="B2388" i="23"/>
  <c r="B2341" i="23"/>
  <c r="B264" i="23"/>
  <c r="N1310" i="19"/>
  <c r="N1213" i="19"/>
  <c r="N1261" i="19"/>
  <c r="G13" i="10"/>
  <c r="E2351" i="23"/>
  <c r="C1271" i="19"/>
  <c r="H1271" i="19" s="1"/>
  <c r="D1320" i="19"/>
  <c r="I1320" i="19" s="1"/>
  <c r="D1271" i="19"/>
  <c r="I1271" i="19" s="1"/>
  <c r="N40" i="10"/>
  <c r="E2422" i="23" s="1"/>
  <c r="E2377" i="23"/>
  <c r="C1298" i="19"/>
  <c r="H1298" i="19" s="1"/>
  <c r="G1298" i="19" s="1"/>
  <c r="B2382" i="23"/>
  <c r="B2429" i="23"/>
  <c r="B305" i="23"/>
  <c r="N1304" i="19"/>
  <c r="N1254" i="19"/>
  <c r="N1351" i="19"/>
  <c r="N7" i="12"/>
  <c r="E2577" i="23" s="1"/>
  <c r="E368" i="23"/>
  <c r="E1613" i="19"/>
  <c r="C1613" i="19"/>
  <c r="H1613" i="19" s="1"/>
  <c r="D1517" i="19"/>
  <c r="I1517" i="19" s="1"/>
  <c r="C1517" i="19"/>
  <c r="H1517" i="19" s="1"/>
  <c r="E370" i="23"/>
  <c r="C1519" i="19"/>
  <c r="H1519" i="19" s="1"/>
  <c r="C1615" i="19"/>
  <c r="H1615" i="19" s="1"/>
  <c r="D1519" i="19"/>
  <c r="I1519" i="19" s="1"/>
  <c r="E1615" i="19"/>
  <c r="F18" i="12"/>
  <c r="S18" i="12"/>
  <c r="O18" i="12"/>
  <c r="E372" i="23"/>
  <c r="C1521" i="19"/>
  <c r="H1521" i="19" s="1"/>
  <c r="G1521" i="19" s="1"/>
  <c r="O20" i="12"/>
  <c r="E2545" i="23"/>
  <c r="D1571" i="19"/>
  <c r="I1571" i="19" s="1"/>
  <c r="C1571" i="19"/>
  <c r="H1571" i="19" s="1"/>
  <c r="D1619" i="19"/>
  <c r="I1619" i="19" s="1"/>
  <c r="R24" i="12"/>
  <c r="B2603" i="23"/>
  <c r="B2556" i="23"/>
  <c r="B385" i="23"/>
  <c r="N1582" i="19"/>
  <c r="N1534" i="19"/>
  <c r="N1630" i="19"/>
  <c r="B2245" i="23"/>
  <c r="B215" i="23"/>
  <c r="B2292" i="23"/>
  <c r="N1064" i="19"/>
  <c r="N1161" i="19"/>
  <c r="N1112" i="19"/>
  <c r="E230" i="23"/>
  <c r="E1176" i="19"/>
  <c r="C1176" i="19"/>
  <c r="H1176" i="19" s="1"/>
  <c r="D1079" i="19"/>
  <c r="I1079" i="19" s="1"/>
  <c r="C1079" i="19"/>
  <c r="H1079" i="19" s="1"/>
  <c r="G1079" i="19" s="1"/>
  <c r="F19" i="9"/>
  <c r="U19" i="9"/>
  <c r="S19" i="9"/>
  <c r="I21" i="9"/>
  <c r="D2309" i="23" s="1"/>
  <c r="E2313" i="23"/>
  <c r="B2322" i="23"/>
  <c r="B2275" i="23"/>
  <c r="B245" i="23"/>
  <c r="N1191" i="19"/>
  <c r="N1143" i="19"/>
  <c r="N1094" i="19"/>
  <c r="F36" i="9"/>
  <c r="N1206" i="19"/>
  <c r="N1159" i="19"/>
  <c r="B2480" i="23"/>
  <c r="B2433" i="23"/>
  <c r="B309" i="23"/>
  <c r="N1455" i="19"/>
  <c r="N1358" i="19"/>
  <c r="N1406" i="19"/>
  <c r="F6" i="11"/>
  <c r="E313" i="23"/>
  <c r="D1362" i="19"/>
  <c r="I1362" i="19" s="1"/>
  <c r="C1362" i="19"/>
  <c r="H1362" i="19" s="1"/>
  <c r="E1459" i="19"/>
  <c r="C1459" i="19"/>
  <c r="H1459" i="19" s="1"/>
  <c r="O8" i="11"/>
  <c r="F8" i="11"/>
  <c r="N10" i="11"/>
  <c r="E2486" i="23" s="1"/>
  <c r="E321" i="23"/>
  <c r="E1467" i="19"/>
  <c r="C1467" i="19"/>
  <c r="H1467" i="19" s="1"/>
  <c r="D1370" i="19"/>
  <c r="I1370" i="19" s="1"/>
  <c r="C1370" i="19"/>
  <c r="H1370" i="19" s="1"/>
  <c r="U16" i="11"/>
  <c r="F16" i="11"/>
  <c r="F45" i="11"/>
  <c r="E352" i="23"/>
  <c r="D1401" i="19"/>
  <c r="I1401" i="19" s="1"/>
  <c r="C1401" i="19"/>
  <c r="H1401" i="19" s="1"/>
  <c r="G1401" i="19" s="1"/>
  <c r="C1498" i="19"/>
  <c r="H1498" i="19" s="1"/>
  <c r="E1498" i="19"/>
  <c r="U47" i="11"/>
  <c r="F47" i="11"/>
  <c r="O47" i="11"/>
  <c r="E690" i="23"/>
  <c r="E2123" i="19"/>
  <c r="D2059" i="19"/>
  <c r="I2059" i="19" s="1"/>
  <c r="C2059" i="19"/>
  <c r="H2059" i="19" s="1"/>
  <c r="S17" i="28"/>
  <c r="U17" i="28"/>
  <c r="G24" i="28"/>
  <c r="D703" i="23"/>
  <c r="R30" i="28"/>
  <c r="J30" i="28"/>
  <c r="N49" i="28"/>
  <c r="E754" i="23" s="1"/>
  <c r="E791" i="23"/>
  <c r="C2154" i="19"/>
  <c r="H2154" i="19" s="1"/>
  <c r="E2218" i="19"/>
  <c r="D2154" i="19"/>
  <c r="I2154" i="19" s="1"/>
  <c r="O52" i="28"/>
  <c r="J57" i="28"/>
  <c r="E806" i="23"/>
  <c r="E2233" i="19"/>
  <c r="C2169" i="19"/>
  <c r="H2169" i="19" s="1"/>
  <c r="D2169" i="19"/>
  <c r="I2169" i="19" s="1"/>
  <c r="F67" i="28"/>
  <c r="N69" i="28"/>
  <c r="E774" i="23" s="1"/>
  <c r="E498" i="23"/>
  <c r="D1975" i="19"/>
  <c r="I1975" i="19" s="1"/>
  <c r="C1975" i="19"/>
  <c r="H1975" i="19" s="1"/>
  <c r="D2007" i="19"/>
  <c r="I2007" i="19" s="1"/>
  <c r="L45" i="15"/>
  <c r="N5" i="15"/>
  <c r="E532" i="23" s="1"/>
  <c r="G5" i="15"/>
  <c r="T5" i="15" s="1"/>
  <c r="N1990" i="19"/>
  <c r="N2022" i="19"/>
  <c r="N1957" i="19"/>
  <c r="N1992" i="19"/>
  <c r="N1959" i="19"/>
  <c r="N2024" i="19"/>
  <c r="E517" i="23"/>
  <c r="D2026" i="19"/>
  <c r="I2026" i="19" s="1"/>
  <c r="D1994" i="19"/>
  <c r="I1994" i="19" s="1"/>
  <c r="C1994" i="19"/>
  <c r="H1994" i="19" s="1"/>
  <c r="G1994" i="19" s="1"/>
  <c r="N24" i="15"/>
  <c r="E551" i="23" s="1"/>
  <c r="G33" i="15"/>
  <c r="E528" i="23"/>
  <c r="D2005" i="19"/>
  <c r="I2005" i="19" s="1"/>
  <c r="D2037" i="19"/>
  <c r="I2037" i="19" s="1"/>
  <c r="C2005" i="19"/>
  <c r="H2005" i="19" s="1"/>
  <c r="N35" i="15"/>
  <c r="E562" i="23" s="1"/>
  <c r="G35" i="15"/>
  <c r="B2668" i="23"/>
  <c r="B2621" i="23"/>
  <c r="B403" i="23"/>
  <c r="N1699" i="19"/>
  <c r="N1651" i="19"/>
  <c r="N1746" i="19"/>
  <c r="E409" i="23"/>
  <c r="E1752" i="19"/>
  <c r="D1657" i="19"/>
  <c r="I1657" i="19" s="1"/>
  <c r="C1752" i="19"/>
  <c r="H1752" i="19" s="1"/>
  <c r="C1657" i="19"/>
  <c r="H1657" i="19" s="1"/>
  <c r="F10" i="13"/>
  <c r="S10" i="13"/>
  <c r="U10" i="13"/>
  <c r="J19" i="13"/>
  <c r="J21" i="13"/>
  <c r="J24" i="13"/>
  <c r="E2646" i="23"/>
  <c r="D1724" i="19"/>
  <c r="I1724" i="19" s="1"/>
  <c r="C1724" i="19"/>
  <c r="H1724" i="19" s="1"/>
  <c r="D1771" i="19"/>
  <c r="I1771" i="19" s="1"/>
  <c r="N29" i="13"/>
  <c r="E2693" i="23" s="1"/>
  <c r="G29" i="13"/>
  <c r="B2649" i="23"/>
  <c r="B2696" i="23"/>
  <c r="B431" i="23"/>
  <c r="N1774" i="19"/>
  <c r="N1679" i="19"/>
  <c r="N1727" i="19"/>
  <c r="B2653" i="23"/>
  <c r="B2700" i="23"/>
  <c r="B435" i="23"/>
  <c r="N1731" i="19"/>
  <c r="N1683" i="19"/>
  <c r="N1778" i="19"/>
  <c r="E2662" i="23"/>
  <c r="C1740" i="19"/>
  <c r="H1740" i="19" s="1"/>
  <c r="D1740" i="19"/>
  <c r="I1740" i="19" s="1"/>
  <c r="D1787" i="19"/>
  <c r="I1787" i="19" s="1"/>
  <c r="G45" i="13"/>
  <c r="D2716" i="23"/>
  <c r="I5" i="14"/>
  <c r="D2764" i="23" s="1"/>
  <c r="B2775" i="23"/>
  <c r="B2727" i="23"/>
  <c r="B462" i="23"/>
  <c r="N1856" i="19"/>
  <c r="N1808" i="19"/>
  <c r="N1903" i="19"/>
  <c r="E2729" i="23"/>
  <c r="D1905" i="19"/>
  <c r="I1905" i="19" s="1"/>
  <c r="D1858" i="19"/>
  <c r="I1858" i="19" s="1"/>
  <c r="C1858" i="19"/>
  <c r="H1858" i="19" s="1"/>
  <c r="G1858" i="19" s="1"/>
  <c r="N18" i="14"/>
  <c r="E2777" i="23" s="1"/>
  <c r="U18" i="14"/>
  <c r="D467" i="23"/>
  <c r="T21" i="14"/>
  <c r="R21" i="14"/>
  <c r="J21" i="14"/>
  <c r="E477" i="23"/>
  <c r="C1918" i="19"/>
  <c r="H1918" i="19" s="1"/>
  <c r="E1918" i="19"/>
  <c r="D1823" i="19"/>
  <c r="I1823" i="19" s="1"/>
  <c r="C1823" i="19"/>
  <c r="H1823" i="19" s="1"/>
  <c r="U31" i="14"/>
  <c r="S31" i="14"/>
  <c r="O31" i="14"/>
  <c r="D2749" i="23"/>
  <c r="I38" i="14"/>
  <c r="D2797" i="23" s="1"/>
  <c r="I40" i="14"/>
  <c r="D2799" i="23" s="1"/>
  <c r="E488" i="23"/>
  <c r="C1834" i="19"/>
  <c r="H1834" i="19" s="1"/>
  <c r="E1929" i="19"/>
  <c r="D1834" i="19"/>
  <c r="I1834" i="19" s="1"/>
  <c r="C1929" i="19"/>
  <c r="H1929" i="19" s="1"/>
  <c r="U42" i="14"/>
  <c r="S42" i="14"/>
  <c r="E884" i="23"/>
  <c r="E2336" i="19"/>
  <c r="C2336" i="19"/>
  <c r="D2254" i="19"/>
  <c r="I2254" i="19" s="1"/>
  <c r="G2254" i="19" s="1"/>
  <c r="C2254" i="19"/>
  <c r="F25" i="16"/>
  <c r="D884" i="23" s="1"/>
  <c r="I32" i="16"/>
  <c r="D2901" i="23" s="1"/>
  <c r="E2861" i="23"/>
  <c r="D2353" i="19"/>
  <c r="I2353" i="19" s="1"/>
  <c r="D2300" i="19"/>
  <c r="I2300" i="19" s="1"/>
  <c r="C2300" i="19"/>
  <c r="H2300" i="19" s="1"/>
  <c r="G44" i="16"/>
  <c r="L49" i="16"/>
  <c r="E903" i="23"/>
  <c r="D2450" i="19"/>
  <c r="I2450" i="19" s="1"/>
  <c r="C2450" i="19"/>
  <c r="H2450" i="19" s="1"/>
  <c r="G2450" i="19" s="1"/>
  <c r="C2470" i="19"/>
  <c r="H2470" i="19" s="1"/>
  <c r="G2470" i="19" s="1"/>
  <c r="H19" i="17"/>
  <c r="D2974" i="23" s="1"/>
  <c r="J24" i="17"/>
  <c r="C2459" i="19" s="1"/>
  <c r="H2459" i="19" s="1"/>
  <c r="G2459" i="19" s="1"/>
  <c r="J77" i="17"/>
  <c r="E3001" i="23"/>
  <c r="M6" i="18"/>
  <c r="J6" i="18"/>
  <c r="E2981" i="23" s="1"/>
  <c r="E3009" i="23"/>
  <c r="J16" i="18"/>
  <c r="E2990" i="23" s="1"/>
  <c r="D2606" i="19"/>
  <c r="I2606" i="19" s="1"/>
  <c r="E1177" i="23"/>
  <c r="C2614" i="19"/>
  <c r="H2614" i="19" s="1"/>
  <c r="G2614" i="19" s="1"/>
  <c r="C2606" i="19"/>
  <c r="H2606" i="19" s="1"/>
  <c r="R48" i="18"/>
  <c r="J53" i="18"/>
  <c r="K53" i="18" s="1"/>
  <c r="D1190" i="23" s="1"/>
  <c r="O87" i="19"/>
  <c r="O86" i="19"/>
  <c r="Q86" i="19"/>
  <c r="P86" i="19"/>
  <c r="Q172" i="19"/>
  <c r="O172" i="19"/>
  <c r="P172" i="19"/>
  <c r="N545" i="19"/>
  <c r="P1325" i="19"/>
  <c r="Q1325" i="19"/>
  <c r="O1325" i="19"/>
  <c r="D1335" i="19"/>
  <c r="I1335" i="19" s="1"/>
  <c r="B2310" i="23"/>
  <c r="B2263" i="23"/>
  <c r="B233" i="23"/>
  <c r="N1130" i="19"/>
  <c r="N1082" i="19"/>
  <c r="E236" i="23"/>
  <c r="C1182" i="19"/>
  <c r="H1182" i="19" s="1"/>
  <c r="E1085" i="19"/>
  <c r="D1085" i="19"/>
  <c r="I1085" i="19" s="1"/>
  <c r="C1085" i="19"/>
  <c r="H1085" i="19" s="1"/>
  <c r="E1182" i="19"/>
  <c r="U25" i="9"/>
  <c r="S25" i="9"/>
  <c r="E246" i="23"/>
  <c r="E1192" i="19"/>
  <c r="D1095" i="19"/>
  <c r="I1095" i="19" s="1"/>
  <c r="C1095" i="19"/>
  <c r="H1095" i="19" s="1"/>
  <c r="C1192" i="19"/>
  <c r="H1192" i="19" s="1"/>
  <c r="B2278" i="23"/>
  <c r="B2325" i="23"/>
  <c r="B248" i="23"/>
  <c r="N1146" i="19"/>
  <c r="N1097" i="19"/>
  <c r="B2335" i="23"/>
  <c r="B2288" i="23"/>
  <c r="B258" i="23"/>
  <c r="N1157" i="19"/>
  <c r="N1204" i="19"/>
  <c r="N1107" i="19"/>
  <c r="E2437" i="23"/>
  <c r="D1459" i="19"/>
  <c r="I1459" i="19" s="1"/>
  <c r="D1410" i="19"/>
  <c r="I1410" i="19" s="1"/>
  <c r="C1410" i="19"/>
  <c r="H1410" i="19" s="1"/>
  <c r="E2445" i="23"/>
  <c r="C1418" i="19"/>
  <c r="H1418" i="19" s="1"/>
  <c r="D1467" i="19"/>
  <c r="I1467" i="19" s="1"/>
  <c r="D1418" i="19"/>
  <c r="I1418" i="19" s="1"/>
  <c r="D323" i="23"/>
  <c r="J18" i="11"/>
  <c r="E2448" i="23"/>
  <c r="D1421" i="19"/>
  <c r="I1421" i="19" s="1"/>
  <c r="C1421" i="19"/>
  <c r="H1421" i="19" s="1"/>
  <c r="D1470" i="19"/>
  <c r="I1470" i="19" s="1"/>
  <c r="E611" i="23"/>
  <c r="D2112" i="19"/>
  <c r="I2112" i="19" s="1"/>
  <c r="C2080" i="19"/>
  <c r="H2080" i="19" s="1"/>
  <c r="D2080" i="19"/>
  <c r="I2080" i="19" s="1"/>
  <c r="N6" i="28"/>
  <c r="E645" i="23" s="1"/>
  <c r="G6" i="28"/>
  <c r="D618" i="23"/>
  <c r="I13" i="28"/>
  <c r="D652" i="23" s="1"/>
  <c r="D707" i="23"/>
  <c r="R34" i="28"/>
  <c r="D781" i="23"/>
  <c r="J42" i="28"/>
  <c r="D715" i="23"/>
  <c r="I44" i="28"/>
  <c r="D749" i="23" s="1"/>
  <c r="E722" i="23"/>
  <c r="D2217" i="19"/>
  <c r="I2217" i="19" s="1"/>
  <c r="C2185" i="19"/>
  <c r="H2185" i="19" s="1"/>
  <c r="D2185" i="19"/>
  <c r="I2185" i="19" s="1"/>
  <c r="G51" i="28"/>
  <c r="E801" i="23"/>
  <c r="D2164" i="19"/>
  <c r="I2164" i="19" s="1"/>
  <c r="C2164" i="19"/>
  <c r="H2164" i="19" s="1"/>
  <c r="E2228" i="19"/>
  <c r="M45" i="15"/>
  <c r="M12" i="15"/>
  <c r="M37" i="15" s="1"/>
  <c r="E585" i="23"/>
  <c r="D1951" i="19"/>
  <c r="I1951" i="19" s="1"/>
  <c r="C1951" i="19"/>
  <c r="H1951" i="19" s="1"/>
  <c r="E2016" i="19"/>
  <c r="K36" i="15"/>
  <c r="U14" i="15"/>
  <c r="S14" i="15"/>
  <c r="D587" i="23"/>
  <c r="T16" i="15"/>
  <c r="J16" i="15"/>
  <c r="E594" i="23"/>
  <c r="D1960" i="19"/>
  <c r="I1960" i="19" s="1"/>
  <c r="E2025" i="19"/>
  <c r="C1960" i="19"/>
  <c r="H1960" i="19" s="1"/>
  <c r="N1793" i="19"/>
  <c r="N1649" i="19"/>
  <c r="N1698" i="19"/>
  <c r="N1650" i="19"/>
  <c r="E2634" i="23"/>
  <c r="C1712" i="19"/>
  <c r="H1712" i="19" s="1"/>
  <c r="D1712" i="19"/>
  <c r="I1712" i="19" s="1"/>
  <c r="D1759" i="19"/>
  <c r="I1759" i="19" s="1"/>
  <c r="G17" i="13"/>
  <c r="E2652" i="23"/>
  <c r="C1730" i="19"/>
  <c r="H1730" i="19" s="1"/>
  <c r="D1730" i="19"/>
  <c r="I1730" i="19" s="1"/>
  <c r="D1777" i="19"/>
  <c r="I1777" i="19" s="1"/>
  <c r="G35" i="13"/>
  <c r="E441" i="23"/>
  <c r="C1689" i="19"/>
  <c r="H1689" i="19" s="1"/>
  <c r="C1784" i="19"/>
  <c r="H1784" i="19" s="1"/>
  <c r="D1689" i="19"/>
  <c r="I1689" i="19" s="1"/>
  <c r="E1784" i="19"/>
  <c r="U42" i="13"/>
  <c r="S42" i="13"/>
  <c r="O42" i="13"/>
  <c r="D2763" i="23"/>
  <c r="B2721" i="23"/>
  <c r="B2769" i="23"/>
  <c r="B456" i="23"/>
  <c r="N1850" i="19"/>
  <c r="N1802" i="19"/>
  <c r="N1897" i="19"/>
  <c r="B2783" i="23"/>
  <c r="B2735" i="23"/>
  <c r="B470" i="23"/>
  <c r="N1816" i="19"/>
  <c r="N1911" i="19"/>
  <c r="N1864" i="19"/>
  <c r="E2739" i="23"/>
  <c r="C1868" i="19"/>
  <c r="H1868" i="19" s="1"/>
  <c r="D1915" i="19"/>
  <c r="I1915" i="19" s="1"/>
  <c r="D1868" i="19"/>
  <c r="I1868" i="19" s="1"/>
  <c r="L44" i="14"/>
  <c r="N28" i="14"/>
  <c r="E478" i="23"/>
  <c r="D1824" i="19"/>
  <c r="I1824" i="19" s="1"/>
  <c r="C1824" i="19"/>
  <c r="H1824" i="19" s="1"/>
  <c r="G1824" i="19" s="1"/>
  <c r="E1919" i="19"/>
  <c r="C1919" i="19"/>
  <c r="H1919" i="19" s="1"/>
  <c r="F32" i="14"/>
  <c r="B2757" i="23"/>
  <c r="B2805" i="23"/>
  <c r="B492" i="23"/>
  <c r="N1933" i="19"/>
  <c r="N1886" i="19"/>
  <c r="N1838" i="19"/>
  <c r="E2880" i="23"/>
  <c r="D2317" i="19"/>
  <c r="I2317" i="19" s="1"/>
  <c r="D2370" i="19"/>
  <c r="I2370" i="19" s="1"/>
  <c r="G2370" i="19" s="1"/>
  <c r="C2318" i="19"/>
  <c r="H2318" i="19" s="1"/>
  <c r="E2886" i="23"/>
  <c r="D2377" i="19"/>
  <c r="I2377" i="19" s="1"/>
  <c r="G2377" i="19" s="1"/>
  <c r="D2322" i="19"/>
  <c r="I2322" i="19" s="1"/>
  <c r="C2322" i="19"/>
  <c r="H2322" i="19" s="1"/>
  <c r="G73" i="16"/>
  <c r="L76" i="16"/>
  <c r="N73" i="16"/>
  <c r="O73" i="16" s="1"/>
  <c r="E2953" i="23"/>
  <c r="D2477" i="19"/>
  <c r="I2477" i="19" s="1"/>
  <c r="M17" i="17"/>
  <c r="E2972" i="23" s="1"/>
  <c r="D1040" i="23"/>
  <c r="E1040" i="23"/>
  <c r="E2442" i="19"/>
  <c r="J61" i="17"/>
  <c r="D3005" i="23"/>
  <c r="H11" i="18"/>
  <c r="D2986" i="23" s="1"/>
  <c r="E1157" i="23"/>
  <c r="D1157" i="23"/>
  <c r="C2575" i="19"/>
  <c r="H2575" i="19" s="1"/>
  <c r="D2560" i="19"/>
  <c r="I2560" i="19" s="1"/>
  <c r="C2560" i="19"/>
  <c r="H2560" i="19" s="1"/>
  <c r="D1180" i="23"/>
  <c r="M52" i="18"/>
  <c r="Q53" i="19"/>
  <c r="P53" i="19"/>
  <c r="O54" i="19"/>
  <c r="Q125" i="19"/>
  <c r="P125" i="19"/>
  <c r="O125" i="19"/>
  <c r="B2182" i="23"/>
  <c r="B2229" i="23"/>
  <c r="B199" i="23"/>
  <c r="N1045" i="19"/>
  <c r="N948" i="19"/>
  <c r="N997" i="19"/>
  <c r="E2183" i="23"/>
  <c r="D998" i="19"/>
  <c r="I998" i="19" s="1"/>
  <c r="C998" i="19"/>
  <c r="H998" i="19" s="1"/>
  <c r="D1046" i="19"/>
  <c r="I1046" i="19" s="1"/>
  <c r="G36" i="8"/>
  <c r="E2186" i="23"/>
  <c r="D1049" i="19"/>
  <c r="I1049" i="19" s="1"/>
  <c r="D1001" i="19"/>
  <c r="I1001" i="19" s="1"/>
  <c r="C1001" i="19"/>
  <c r="H1001" i="19" s="1"/>
  <c r="E206" i="23"/>
  <c r="C955" i="19"/>
  <c r="H955" i="19" s="1"/>
  <c r="G955" i="19" s="1"/>
  <c r="S42" i="8"/>
  <c r="O42" i="8"/>
  <c r="B2240" i="23"/>
  <c r="B2193" i="23"/>
  <c r="B210" i="23"/>
  <c r="N1056" i="19"/>
  <c r="N959" i="19"/>
  <c r="N1008" i="19"/>
  <c r="N1009" i="19"/>
  <c r="E2194" i="23"/>
  <c r="C1010" i="19"/>
  <c r="H1010" i="19" s="1"/>
  <c r="D1057" i="19"/>
  <c r="I1057" i="19" s="1"/>
  <c r="D1010" i="19"/>
  <c r="I1010" i="19" s="1"/>
  <c r="G47" i="8"/>
  <c r="B2243" i="23"/>
  <c r="B2196" i="23"/>
  <c r="B213" i="23"/>
  <c r="N1060" i="19"/>
  <c r="N1013" i="19"/>
  <c r="N963" i="19"/>
  <c r="B2073" i="23"/>
  <c r="B137" i="23"/>
  <c r="B2120" i="23"/>
  <c r="N883" i="19"/>
  <c r="N834" i="19"/>
  <c r="N786" i="19"/>
  <c r="E2102" i="23"/>
  <c r="C866" i="19"/>
  <c r="H866" i="19" s="1"/>
  <c r="D913" i="19"/>
  <c r="I913" i="19" s="1"/>
  <c r="G913" i="19" s="1"/>
  <c r="D866" i="19"/>
  <c r="I866" i="19" s="1"/>
  <c r="G50" i="7"/>
  <c r="B2389" i="23"/>
  <c r="B2342" i="23"/>
  <c r="B265" i="23"/>
  <c r="N1311" i="19"/>
  <c r="N1214" i="19"/>
  <c r="N1262" i="19"/>
  <c r="B2392" i="23"/>
  <c r="B2345" i="23"/>
  <c r="B268" i="23"/>
  <c r="N1314" i="19"/>
  <c r="N1217" i="19"/>
  <c r="N1265" i="19"/>
  <c r="E269" i="23"/>
  <c r="D1218" i="19"/>
  <c r="I1218" i="19" s="1"/>
  <c r="C1218" i="19"/>
  <c r="H1218" i="19" s="1"/>
  <c r="E1315" i="19"/>
  <c r="C1315" i="19"/>
  <c r="H1315" i="19" s="1"/>
  <c r="O11" i="10"/>
  <c r="E2349" i="23"/>
  <c r="D1269" i="19"/>
  <c r="I1269" i="19" s="1"/>
  <c r="C1269" i="19"/>
  <c r="H1269" i="19" s="1"/>
  <c r="D1318" i="19"/>
  <c r="I1318" i="19" s="1"/>
  <c r="B2351" i="23"/>
  <c r="B2398" i="23"/>
  <c r="B274" i="23"/>
  <c r="N1320" i="19"/>
  <c r="N1271" i="19"/>
  <c r="N1223" i="19"/>
  <c r="E2352" i="23"/>
  <c r="D1272" i="19"/>
  <c r="I1272" i="19" s="1"/>
  <c r="C1272" i="19"/>
  <c r="H1272" i="19" s="1"/>
  <c r="D1321" i="19"/>
  <c r="I1321" i="19" s="1"/>
  <c r="E278" i="23"/>
  <c r="C1227" i="19"/>
  <c r="H1227" i="19" s="1"/>
  <c r="G1227" i="19" s="1"/>
  <c r="D283" i="23"/>
  <c r="J25" i="10"/>
  <c r="E2361" i="23"/>
  <c r="C1282" i="19"/>
  <c r="H1282" i="19" s="1"/>
  <c r="D1330" i="19"/>
  <c r="I1330" i="19" s="1"/>
  <c r="D1282" i="19"/>
  <c r="I1282" i="19" s="1"/>
  <c r="K44" i="10"/>
  <c r="E289" i="23"/>
  <c r="D1238" i="19"/>
  <c r="I1238" i="19" s="1"/>
  <c r="C1238" i="19"/>
  <c r="H1238" i="19" s="1"/>
  <c r="C1335" i="19"/>
  <c r="H1335" i="19" s="1"/>
  <c r="F31" i="10"/>
  <c r="E384" i="23"/>
  <c r="E1629" i="19"/>
  <c r="C1533" i="19"/>
  <c r="H1533" i="19" s="1"/>
  <c r="C1629" i="19"/>
  <c r="H1629" i="19" s="1"/>
  <c r="D1533" i="19"/>
  <c r="I1533" i="19" s="1"/>
  <c r="F32" i="12"/>
  <c r="E387" i="23"/>
  <c r="C1536" i="19"/>
  <c r="H1536" i="19" s="1"/>
  <c r="E1632" i="19"/>
  <c r="C1632" i="19"/>
  <c r="H1632" i="19" s="1"/>
  <c r="D1536" i="19"/>
  <c r="I1536" i="19" s="1"/>
  <c r="U35" i="12"/>
  <c r="B2560" i="23"/>
  <c r="B2607" i="23"/>
  <c r="B389" i="23"/>
  <c r="N1634" i="19"/>
  <c r="N1538" i="19"/>
  <c r="N1586" i="19"/>
  <c r="E2561" i="23"/>
  <c r="D1635" i="19"/>
  <c r="I1635" i="19" s="1"/>
  <c r="D1587" i="19"/>
  <c r="I1587" i="19" s="1"/>
  <c r="C1587" i="19"/>
  <c r="H1587" i="19" s="1"/>
  <c r="N38" i="12"/>
  <c r="E2608" i="23" s="1"/>
  <c r="B2260" i="23"/>
  <c r="B2307" i="23"/>
  <c r="B230" i="23"/>
  <c r="N1079" i="19"/>
  <c r="N1176" i="19"/>
  <c r="N1127" i="19"/>
  <c r="B2312" i="23"/>
  <c r="B2265" i="23"/>
  <c r="B235" i="23"/>
  <c r="N1181" i="19"/>
  <c r="N1132" i="19"/>
  <c r="E2266" i="23"/>
  <c r="E1133" i="19"/>
  <c r="D1133" i="19"/>
  <c r="I1133" i="19" s="1"/>
  <c r="C1133" i="19"/>
  <c r="H1133" i="19" s="1"/>
  <c r="D1182" i="19"/>
  <c r="I1182" i="19" s="1"/>
  <c r="E243" i="23"/>
  <c r="C1092" i="19"/>
  <c r="H1092" i="19" s="1"/>
  <c r="E1189" i="19"/>
  <c r="C1189" i="19"/>
  <c r="H1189" i="19" s="1"/>
  <c r="D1092" i="19"/>
  <c r="I1092" i="19" s="1"/>
  <c r="U32" i="9"/>
  <c r="E2276" i="23"/>
  <c r="C1144" i="19"/>
  <c r="H1144" i="19" s="1"/>
  <c r="D1192" i="19"/>
  <c r="I1192" i="19" s="1"/>
  <c r="D1144" i="19"/>
  <c r="I1144" i="19" s="1"/>
  <c r="E254" i="23"/>
  <c r="E1200" i="19"/>
  <c r="C1200" i="19"/>
  <c r="H1200" i="19" s="1"/>
  <c r="D1103" i="19"/>
  <c r="I1103" i="19" s="1"/>
  <c r="C1103" i="19"/>
  <c r="H1103" i="19" s="1"/>
  <c r="U43" i="9"/>
  <c r="E256" i="23"/>
  <c r="D1105" i="19"/>
  <c r="I1105" i="19" s="1"/>
  <c r="C1105" i="19"/>
  <c r="H1105" i="19" s="1"/>
  <c r="E1202" i="19"/>
  <c r="C1202" i="19"/>
  <c r="H1202" i="19" s="1"/>
  <c r="S45" i="9"/>
  <c r="U45" i="9"/>
  <c r="O45" i="9"/>
  <c r="E318" i="23"/>
  <c r="C1464" i="19"/>
  <c r="H1464" i="19" s="1"/>
  <c r="E1464" i="19"/>
  <c r="D1367" i="19"/>
  <c r="I1367" i="19" s="1"/>
  <c r="C1367" i="19"/>
  <c r="H1367" i="19" s="1"/>
  <c r="G1367" i="19" s="1"/>
  <c r="O13" i="11"/>
  <c r="E331" i="23"/>
  <c r="C1380" i="19"/>
  <c r="H1380" i="19" s="1"/>
  <c r="D1380" i="19"/>
  <c r="I1380" i="19" s="1"/>
  <c r="C1477" i="19"/>
  <c r="H1477" i="19" s="1"/>
  <c r="U26" i="11"/>
  <c r="E333" i="23"/>
  <c r="E1479" i="19"/>
  <c r="D1382" i="19"/>
  <c r="I1382" i="19" s="1"/>
  <c r="C1382" i="19"/>
  <c r="H1382" i="19" s="1"/>
  <c r="C1479" i="19"/>
  <c r="H1479" i="19" s="1"/>
  <c r="O28" i="11"/>
  <c r="S37" i="11"/>
  <c r="K44" i="11"/>
  <c r="H36" i="28"/>
  <c r="N2098" i="19"/>
  <c r="N2066" i="19"/>
  <c r="N2130" i="19"/>
  <c r="U35" i="28"/>
  <c r="N2206" i="19"/>
  <c r="N2142" i="19"/>
  <c r="N2174" i="19"/>
  <c r="N71" i="28"/>
  <c r="E776" i="23" s="1"/>
  <c r="E507" i="23"/>
  <c r="C1984" i="19"/>
  <c r="H1984" i="19" s="1"/>
  <c r="D2016" i="19"/>
  <c r="I2016" i="19" s="1"/>
  <c r="D1984" i="19"/>
  <c r="I1984" i="19" s="1"/>
  <c r="L49" i="15"/>
  <c r="G14" i="15"/>
  <c r="E589" i="23"/>
  <c r="E2020" i="19"/>
  <c r="C1955" i="19"/>
  <c r="H1955" i="19" s="1"/>
  <c r="D1955" i="19"/>
  <c r="I1955" i="19" s="1"/>
  <c r="F18" i="15"/>
  <c r="E520" i="23"/>
  <c r="D2029" i="19"/>
  <c r="I2029" i="19" s="1"/>
  <c r="C1997" i="19"/>
  <c r="H1997" i="19" s="1"/>
  <c r="D1997" i="19"/>
  <c r="I1997" i="19" s="1"/>
  <c r="N27" i="15"/>
  <c r="E554" i="23" s="1"/>
  <c r="G27" i="15"/>
  <c r="N1968" i="19"/>
  <c r="N2001" i="19"/>
  <c r="N2033" i="19"/>
  <c r="B2711" i="23"/>
  <c r="B2664" i="23"/>
  <c r="B446" i="23"/>
  <c r="N1694" i="19"/>
  <c r="N1789" i="19"/>
  <c r="N1742" i="19"/>
  <c r="E452" i="23"/>
  <c r="C1893" i="19"/>
  <c r="H1893" i="19" s="1"/>
  <c r="E1893" i="19"/>
  <c r="C1798" i="19"/>
  <c r="H1798" i="19" s="1"/>
  <c r="D1798" i="19"/>
  <c r="I1798" i="19" s="1"/>
  <c r="F6" i="14"/>
  <c r="D492" i="23"/>
  <c r="T46" i="14"/>
  <c r="J46" i="14"/>
  <c r="E895" i="23"/>
  <c r="C2265" i="19"/>
  <c r="H2265" i="19" s="1"/>
  <c r="E2347" i="19"/>
  <c r="D2265" i="19"/>
  <c r="I2265" i="19" s="1"/>
  <c r="C2347" i="19"/>
  <c r="H2347" i="19" s="1"/>
  <c r="F36" i="16"/>
  <c r="D895" i="23" s="1"/>
  <c r="M76" i="16"/>
  <c r="D2969" i="23"/>
  <c r="H14" i="17"/>
  <c r="E935" i="23"/>
  <c r="D935" i="23"/>
  <c r="D2434" i="19"/>
  <c r="I2434" i="19" s="1"/>
  <c r="K38" i="17"/>
  <c r="E962" i="23"/>
  <c r="D962" i="23"/>
  <c r="D2419" i="19"/>
  <c r="I2419" i="19" s="1"/>
  <c r="G2419" i="19" s="1"/>
  <c r="O53" i="17"/>
  <c r="E3005" i="23"/>
  <c r="J11" i="18"/>
  <c r="E2986" i="23" s="1"/>
  <c r="E1161" i="23"/>
  <c r="D1161" i="23"/>
  <c r="D2575" i="19"/>
  <c r="I2575" i="19" s="1"/>
  <c r="O36" i="19"/>
  <c r="Q44" i="19"/>
  <c r="O44" i="19"/>
  <c r="O45" i="19"/>
  <c r="P44" i="19"/>
  <c r="O93" i="19"/>
  <c r="Q92" i="19"/>
  <c r="O92" i="19"/>
  <c r="Q135" i="19"/>
  <c r="P135" i="19"/>
  <c r="O135" i="19"/>
  <c r="V272" i="19"/>
  <c r="P471" i="19"/>
  <c r="Q471" i="19"/>
  <c r="O471" i="19"/>
  <c r="Q542" i="19"/>
  <c r="P542" i="19"/>
  <c r="O542" i="19"/>
  <c r="C795" i="19"/>
  <c r="H795" i="19" s="1"/>
  <c r="O1070" i="19"/>
  <c r="P1069" i="19"/>
  <c r="Q1069" i="19"/>
  <c r="O1069" i="19"/>
  <c r="P1317" i="19"/>
  <c r="Q1317" i="19"/>
  <c r="O1317" i="19"/>
  <c r="O1318" i="19"/>
  <c r="V28" i="19"/>
  <c r="P58" i="19"/>
  <c r="O58" i="19"/>
  <c r="Q66" i="19"/>
  <c r="O66" i="19"/>
  <c r="O67" i="19"/>
  <c r="P66" i="19"/>
  <c r="O126" i="19"/>
  <c r="V266" i="19"/>
  <c r="V342" i="19"/>
  <c r="E578" i="19"/>
  <c r="G659" i="19"/>
  <c r="Q675" i="19"/>
  <c r="P675" i="19"/>
  <c r="O675" i="19"/>
  <c r="O27" i="19"/>
  <c r="O26" i="19"/>
  <c r="Q58" i="19"/>
  <c r="Q221" i="19"/>
  <c r="P221" i="19"/>
  <c r="O221" i="19"/>
  <c r="Q321" i="19"/>
  <c r="P321" i="19"/>
  <c r="O325" i="19"/>
  <c r="Q325" i="19"/>
  <c r="O326" i="19"/>
  <c r="V465" i="19"/>
  <c r="Q671" i="19"/>
  <c r="P671" i="19"/>
  <c r="O671" i="19"/>
  <c r="O813" i="19"/>
  <c r="Q813" i="19"/>
  <c r="P813" i="19"/>
  <c r="O814" i="19"/>
  <c r="V956" i="19"/>
  <c r="P1322" i="19"/>
  <c r="O1322" i="19"/>
  <c r="Q1322" i="19"/>
  <c r="O1323" i="19"/>
  <c r="R1465" i="19"/>
  <c r="V1465" i="19" s="1"/>
  <c r="J1465" i="19"/>
  <c r="E1477" i="19"/>
  <c r="E1248" i="23"/>
  <c r="D1248" i="23"/>
  <c r="O15" i="2"/>
  <c r="O25" i="2"/>
  <c r="O49" i="2"/>
  <c r="H17" i="4"/>
  <c r="L22" i="4"/>
  <c r="P27" i="4"/>
  <c r="H33" i="4"/>
  <c r="L45" i="4"/>
  <c r="P50" i="4"/>
  <c r="P54" i="4"/>
  <c r="E18" i="23"/>
  <c r="D18" i="23"/>
  <c r="E326" i="19"/>
  <c r="D326" i="19"/>
  <c r="I326" i="19" s="1"/>
  <c r="C326" i="19"/>
  <c r="H326" i="19" s="1"/>
  <c r="E1889" i="23"/>
  <c r="D593" i="19"/>
  <c r="I593" i="19" s="1"/>
  <c r="D544" i="19"/>
  <c r="I544" i="19" s="1"/>
  <c r="C544" i="19"/>
  <c r="H544" i="19" s="1"/>
  <c r="N24" i="5"/>
  <c r="E1936" i="23" s="1"/>
  <c r="B1893" i="23"/>
  <c r="B1940" i="23"/>
  <c r="B51" i="23"/>
  <c r="N597" i="19"/>
  <c r="N500" i="19"/>
  <c r="N549" i="19"/>
  <c r="B1896" i="23"/>
  <c r="B1943" i="23"/>
  <c r="B54" i="23"/>
  <c r="N600" i="19"/>
  <c r="N552" i="19"/>
  <c r="E1897" i="23"/>
  <c r="D601" i="19"/>
  <c r="I601" i="19" s="1"/>
  <c r="D553" i="19"/>
  <c r="I553" i="19" s="1"/>
  <c r="C553" i="19"/>
  <c r="H553" i="19" s="1"/>
  <c r="B1899" i="23"/>
  <c r="B1946" i="23"/>
  <c r="B57" i="23"/>
  <c r="N555" i="19"/>
  <c r="N506" i="19"/>
  <c r="N603" i="19"/>
  <c r="E1900" i="23"/>
  <c r="D604" i="19"/>
  <c r="I604" i="19" s="1"/>
  <c r="D556" i="19"/>
  <c r="I556" i="19" s="1"/>
  <c r="C556" i="19"/>
  <c r="H556" i="19" s="1"/>
  <c r="N35" i="5"/>
  <c r="E1947" i="23" s="1"/>
  <c r="E1914" i="23"/>
  <c r="D619" i="19"/>
  <c r="I619" i="19" s="1"/>
  <c r="G619" i="19" s="1"/>
  <c r="D572" i="19"/>
  <c r="I572" i="19" s="1"/>
  <c r="C572" i="19"/>
  <c r="H572" i="19" s="1"/>
  <c r="K80" i="17"/>
  <c r="E1091" i="23" s="1"/>
  <c r="H22" i="6"/>
  <c r="E1998" i="23"/>
  <c r="D707" i="19"/>
  <c r="I707" i="19" s="1"/>
  <c r="C707" i="19"/>
  <c r="H707" i="19" s="1"/>
  <c r="D755" i="19"/>
  <c r="I755" i="19" s="1"/>
  <c r="G39" i="6"/>
  <c r="E112" i="23"/>
  <c r="C661" i="19"/>
  <c r="H661" i="19" s="1"/>
  <c r="G661" i="19" s="1"/>
  <c r="B2199" i="23"/>
  <c r="B2152" i="23"/>
  <c r="B169" i="23"/>
  <c r="N918" i="19"/>
  <c r="N966" i="19"/>
  <c r="N1015" i="19"/>
  <c r="E2153" i="23"/>
  <c r="D1016" i="19"/>
  <c r="I1016" i="19" s="1"/>
  <c r="D967" i="19"/>
  <c r="I967" i="19" s="1"/>
  <c r="C967" i="19"/>
  <c r="H967" i="19" s="1"/>
  <c r="G6" i="8"/>
  <c r="E2156" i="23"/>
  <c r="D1019" i="19"/>
  <c r="I1019" i="19" s="1"/>
  <c r="D970" i="19"/>
  <c r="I970" i="19" s="1"/>
  <c r="C970" i="19"/>
  <c r="H970" i="19" s="1"/>
  <c r="E176" i="23"/>
  <c r="E1022" i="19"/>
  <c r="C1022" i="19"/>
  <c r="H1022" i="19" s="1"/>
  <c r="D925" i="19"/>
  <c r="I925" i="19" s="1"/>
  <c r="C925" i="19"/>
  <c r="H925" i="19" s="1"/>
  <c r="S12" i="8"/>
  <c r="O12" i="8"/>
  <c r="B2167" i="23"/>
  <c r="B184" i="23"/>
  <c r="B2214" i="23"/>
  <c r="N933" i="19"/>
  <c r="N1030" i="19"/>
  <c r="N981" i="19"/>
  <c r="H37" i="8"/>
  <c r="E2063" i="23"/>
  <c r="D873" i="19"/>
  <c r="I873" i="19" s="1"/>
  <c r="D824" i="19"/>
  <c r="I824" i="19" s="1"/>
  <c r="C824" i="19"/>
  <c r="H824" i="19" s="1"/>
  <c r="E136" i="23"/>
  <c r="C882" i="19"/>
  <c r="H882" i="19" s="1"/>
  <c r="C785" i="19"/>
  <c r="H785" i="19" s="1"/>
  <c r="G785" i="19" s="1"/>
  <c r="B2132" i="23"/>
  <c r="B2085" i="23"/>
  <c r="B149" i="23"/>
  <c r="N847" i="19"/>
  <c r="N798" i="19"/>
  <c r="E2086" i="23"/>
  <c r="D848" i="19"/>
  <c r="I848" i="19" s="1"/>
  <c r="C848" i="19"/>
  <c r="H848" i="19" s="1"/>
  <c r="D896" i="19"/>
  <c r="I896" i="19" s="1"/>
  <c r="B2135" i="23"/>
  <c r="B2088" i="23"/>
  <c r="B152" i="23"/>
  <c r="N898" i="19"/>
  <c r="N850" i="19"/>
  <c r="N801" i="19"/>
  <c r="E153" i="23"/>
  <c r="E899" i="19"/>
  <c r="C899" i="19"/>
  <c r="H899" i="19" s="1"/>
  <c r="D802" i="19"/>
  <c r="I802" i="19" s="1"/>
  <c r="G802" i="19" s="1"/>
  <c r="S36" i="7"/>
  <c r="E156" i="23"/>
  <c r="E902" i="19"/>
  <c r="C902" i="19"/>
  <c r="H902" i="19" s="1"/>
  <c r="C805" i="19"/>
  <c r="H805" i="19" s="1"/>
  <c r="D805" i="19"/>
  <c r="I805" i="19" s="1"/>
  <c r="O39" i="7"/>
  <c r="E2095" i="23"/>
  <c r="C857" i="19"/>
  <c r="H857" i="19" s="1"/>
  <c r="G857" i="19" s="1"/>
  <c r="G42" i="7"/>
  <c r="N865" i="19"/>
  <c r="N815" i="19"/>
  <c r="N912" i="19"/>
  <c r="E267" i="23"/>
  <c r="C1216" i="19"/>
  <c r="H1216" i="19" s="1"/>
  <c r="C1313" i="19"/>
  <c r="H1313" i="19" s="1"/>
  <c r="D1216" i="19"/>
  <c r="I1216" i="19" s="1"/>
  <c r="E1313" i="19"/>
  <c r="F9" i="10"/>
  <c r="E2359" i="23"/>
  <c r="D1328" i="19"/>
  <c r="I1328" i="19" s="1"/>
  <c r="D1279" i="19"/>
  <c r="I1279" i="19" s="1"/>
  <c r="C1279" i="19"/>
  <c r="H1279" i="19" s="1"/>
  <c r="T25" i="10"/>
  <c r="B2423" i="23"/>
  <c r="B2376" i="23"/>
  <c r="B299" i="23"/>
  <c r="N1297" i="19"/>
  <c r="N1248" i="19"/>
  <c r="N1345" i="19"/>
  <c r="E2529" i="23"/>
  <c r="D1603" i="19"/>
  <c r="I1603" i="19" s="1"/>
  <c r="D1555" i="19"/>
  <c r="I1555" i="19" s="1"/>
  <c r="C1555" i="19"/>
  <c r="H1555" i="19" s="1"/>
  <c r="E361" i="23"/>
  <c r="C1606" i="19"/>
  <c r="H1606" i="19" s="1"/>
  <c r="E1606" i="19"/>
  <c r="D1510" i="19"/>
  <c r="I1510" i="19" s="1"/>
  <c r="C1510" i="19"/>
  <c r="H1510" i="19" s="1"/>
  <c r="U9" i="12"/>
  <c r="E364" i="23"/>
  <c r="D1513" i="19"/>
  <c r="I1513" i="19" s="1"/>
  <c r="C1513" i="19"/>
  <c r="H1513" i="19" s="1"/>
  <c r="C1609" i="19"/>
  <c r="H1609" i="19" s="1"/>
  <c r="E1609" i="19"/>
  <c r="B2584" i="23"/>
  <c r="B2537" i="23"/>
  <c r="B366" i="23"/>
  <c r="N1563" i="19"/>
  <c r="N1611" i="19"/>
  <c r="N1515" i="19"/>
  <c r="B2587" i="23"/>
  <c r="B2540" i="23"/>
  <c r="B369" i="23"/>
  <c r="N1566" i="19"/>
  <c r="N1518" i="19"/>
  <c r="N1614" i="19"/>
  <c r="B2590" i="23"/>
  <c r="B2543" i="23"/>
  <c r="B372" i="23"/>
  <c r="N1617" i="19"/>
  <c r="N1521" i="19"/>
  <c r="N1569" i="19"/>
  <c r="E2544" i="23"/>
  <c r="D1618" i="19"/>
  <c r="I1618" i="19" s="1"/>
  <c r="D1570" i="19"/>
  <c r="I1570" i="19" s="1"/>
  <c r="C1570" i="19"/>
  <c r="H1570" i="19" s="1"/>
  <c r="B2548" i="23"/>
  <c r="B2595" i="23"/>
  <c r="B377" i="23"/>
  <c r="N1574" i="19"/>
  <c r="N1622" i="19"/>
  <c r="N1526" i="19"/>
  <c r="B2553" i="23"/>
  <c r="B2600" i="23"/>
  <c r="B382" i="23"/>
  <c r="N1579" i="19"/>
  <c r="N1531" i="19"/>
  <c r="N1627" i="19"/>
  <c r="E388" i="23"/>
  <c r="E1633" i="19"/>
  <c r="C1633" i="19"/>
  <c r="H1633" i="19" s="1"/>
  <c r="D1537" i="19"/>
  <c r="I1537" i="19" s="1"/>
  <c r="C1537" i="19"/>
  <c r="H1537" i="19" s="1"/>
  <c r="F36" i="12"/>
  <c r="E391" i="23"/>
  <c r="C1636" i="19"/>
  <c r="H1636" i="19" s="1"/>
  <c r="E1636" i="19"/>
  <c r="D1540" i="19"/>
  <c r="I1540" i="19" s="1"/>
  <c r="C1540" i="19"/>
  <c r="H1540" i="19" s="1"/>
  <c r="U39" i="12"/>
  <c r="B2564" i="23"/>
  <c r="B2611" i="23"/>
  <c r="B393" i="23"/>
  <c r="N1542" i="19"/>
  <c r="N1638" i="19"/>
  <c r="N1590" i="19"/>
  <c r="E2565" i="23"/>
  <c r="C1591" i="19"/>
  <c r="H1591" i="19" s="1"/>
  <c r="G1591" i="19" s="1"/>
  <c r="N42" i="12"/>
  <c r="E2612" i="23" s="1"/>
  <c r="E2269" i="23"/>
  <c r="D1185" i="19"/>
  <c r="I1185" i="19" s="1"/>
  <c r="C1137" i="19"/>
  <c r="H1137" i="19" s="1"/>
  <c r="G28" i="9"/>
  <c r="D1137" i="19"/>
  <c r="I1137" i="19" s="1"/>
  <c r="H33" i="9"/>
  <c r="I33" i="9" s="1"/>
  <c r="D2321" i="23" s="1"/>
  <c r="E2277" i="23"/>
  <c r="D1193" i="19"/>
  <c r="I1193" i="19" s="1"/>
  <c r="D1145" i="19"/>
  <c r="I1145" i="19" s="1"/>
  <c r="G36" i="9"/>
  <c r="C1145" i="19"/>
  <c r="H1145" i="19" s="1"/>
  <c r="E2280" i="23"/>
  <c r="D1196" i="19"/>
  <c r="I1196" i="19" s="1"/>
  <c r="D1148" i="19"/>
  <c r="I1148" i="19" s="1"/>
  <c r="C1148" i="19"/>
  <c r="H1148" i="19" s="1"/>
  <c r="G1148" i="19" s="1"/>
  <c r="E2287" i="23"/>
  <c r="D1203" i="19"/>
  <c r="I1203" i="19" s="1"/>
  <c r="E1155" i="19"/>
  <c r="D1155" i="19"/>
  <c r="I1155" i="19" s="1"/>
  <c r="C1155" i="19"/>
  <c r="H1155" i="19" s="1"/>
  <c r="E2438" i="23"/>
  <c r="D1411" i="19"/>
  <c r="I1411" i="19" s="1"/>
  <c r="C1411" i="19"/>
  <c r="H1411" i="19" s="1"/>
  <c r="D1460" i="19"/>
  <c r="I1460" i="19" s="1"/>
  <c r="D316" i="23"/>
  <c r="R11" i="11"/>
  <c r="E2446" i="23"/>
  <c r="D1468" i="19"/>
  <c r="I1468" i="19" s="1"/>
  <c r="D1419" i="19"/>
  <c r="I1419" i="19" s="1"/>
  <c r="C1419" i="19"/>
  <c r="H1419" i="19" s="1"/>
  <c r="G17" i="11"/>
  <c r="B2500" i="23"/>
  <c r="B329" i="23"/>
  <c r="B2453" i="23"/>
  <c r="N1475" i="19"/>
  <c r="N1378" i="19"/>
  <c r="N1426" i="19"/>
  <c r="E340" i="23"/>
  <c r="C1389" i="19"/>
  <c r="H1389" i="19" s="1"/>
  <c r="E1486" i="19"/>
  <c r="C1486" i="19"/>
  <c r="H1486" i="19" s="1"/>
  <c r="D1389" i="19"/>
  <c r="I1389" i="19" s="1"/>
  <c r="O35" i="11"/>
  <c r="U35" i="11"/>
  <c r="S35" i="11"/>
  <c r="E348" i="23"/>
  <c r="E1494" i="19"/>
  <c r="C1494" i="19"/>
  <c r="H1494" i="19" s="1"/>
  <c r="D1397" i="19"/>
  <c r="I1397" i="19" s="1"/>
  <c r="O43" i="11"/>
  <c r="C1397" i="19"/>
  <c r="H1397" i="19" s="1"/>
  <c r="U43" i="11"/>
  <c r="E2474" i="23"/>
  <c r="C1448" i="19"/>
  <c r="H1448" i="19" s="1"/>
  <c r="D1496" i="19"/>
  <c r="I1496" i="19" s="1"/>
  <c r="D1448" i="19"/>
  <c r="I1448" i="19" s="1"/>
  <c r="N45" i="11"/>
  <c r="E2521" i="23" s="1"/>
  <c r="N2078" i="19"/>
  <c r="N2046" i="19"/>
  <c r="N2110" i="19"/>
  <c r="M12" i="28"/>
  <c r="M37" i="28" s="1"/>
  <c r="E692" i="23"/>
  <c r="D2061" i="19"/>
  <c r="I2061" i="19" s="1"/>
  <c r="E2125" i="19"/>
  <c r="C2061" i="19"/>
  <c r="H2061" i="19" s="1"/>
  <c r="U19" i="28"/>
  <c r="N2129" i="19"/>
  <c r="N2065" i="19"/>
  <c r="N2097" i="19"/>
  <c r="D698" i="23"/>
  <c r="J25" i="28"/>
  <c r="E796" i="23"/>
  <c r="D2159" i="19"/>
  <c r="I2159" i="19" s="1"/>
  <c r="E2223" i="19"/>
  <c r="C2159" i="19"/>
  <c r="H2159" i="19" s="1"/>
  <c r="N2166" i="19"/>
  <c r="N2230" i="19"/>
  <c r="N2198" i="19"/>
  <c r="E741" i="23"/>
  <c r="C2204" i="19"/>
  <c r="H2204" i="19" s="1"/>
  <c r="D2204" i="19"/>
  <c r="I2204" i="19" s="1"/>
  <c r="D2236" i="19"/>
  <c r="I2236" i="19" s="1"/>
  <c r="N70" i="28"/>
  <c r="E775" i="23" s="1"/>
  <c r="N1975" i="19"/>
  <c r="N1942" i="19"/>
  <c r="N2007" i="19"/>
  <c r="D512" i="23"/>
  <c r="I19" i="15"/>
  <c r="D546" i="23" s="1"/>
  <c r="N2002" i="19"/>
  <c r="N2034" i="19"/>
  <c r="N1969" i="19"/>
  <c r="B2624" i="23"/>
  <c r="B2671" i="23"/>
  <c r="B406" i="23"/>
  <c r="N1702" i="19"/>
  <c r="N1749" i="19"/>
  <c r="N1654" i="19"/>
  <c r="E419" i="23"/>
  <c r="E1762" i="19"/>
  <c r="C1762" i="19"/>
  <c r="H1762" i="19" s="1"/>
  <c r="D1667" i="19"/>
  <c r="I1667" i="19" s="1"/>
  <c r="C1667" i="19"/>
  <c r="H1667" i="19" s="1"/>
  <c r="U20" i="13"/>
  <c r="F20" i="13"/>
  <c r="E437" i="23"/>
  <c r="C1685" i="19"/>
  <c r="H1685" i="19" s="1"/>
  <c r="D1685" i="19"/>
  <c r="I1685" i="19" s="1"/>
  <c r="E1780" i="19"/>
  <c r="C1780" i="19"/>
  <c r="H1780" i="19" s="1"/>
  <c r="U38" i="13"/>
  <c r="F38" i="13"/>
  <c r="I46" i="13"/>
  <c r="D2710" i="23" s="1"/>
  <c r="I25" i="14"/>
  <c r="D2784" i="23" s="1"/>
  <c r="B2798" i="23"/>
  <c r="B2750" i="23"/>
  <c r="B485" i="23"/>
  <c r="N1926" i="19"/>
  <c r="N1879" i="19"/>
  <c r="N1831" i="19"/>
  <c r="E491" i="23"/>
  <c r="C1932" i="19"/>
  <c r="H1932" i="19" s="1"/>
  <c r="E1932" i="19"/>
  <c r="D1837" i="19"/>
  <c r="I1837" i="19" s="1"/>
  <c r="C1837" i="19"/>
  <c r="H1837" i="19" s="1"/>
  <c r="E2826" i="23"/>
  <c r="D2842" i="23"/>
  <c r="H38" i="16"/>
  <c r="I38" i="16" s="1"/>
  <c r="D2907" i="23" s="1"/>
  <c r="E2862" i="23"/>
  <c r="D2354" i="19"/>
  <c r="I2354" i="19" s="1"/>
  <c r="C2301" i="19"/>
  <c r="H2301" i="19" s="1"/>
  <c r="D2301" i="19"/>
  <c r="I2301" i="19" s="1"/>
  <c r="N45" i="16"/>
  <c r="E2914" i="23" s="1"/>
  <c r="E2872" i="23"/>
  <c r="D2362" i="19"/>
  <c r="I2362" i="19" s="1"/>
  <c r="G2362" i="19" s="1"/>
  <c r="D2309" i="19"/>
  <c r="I2309" i="19" s="1"/>
  <c r="C2309" i="19"/>
  <c r="H2309" i="19" s="1"/>
  <c r="G56" i="16"/>
  <c r="E928" i="23"/>
  <c r="C2390" i="19"/>
  <c r="H2390" i="19" s="1"/>
  <c r="D2390" i="19"/>
  <c r="I2390" i="19" s="1"/>
  <c r="D928" i="23"/>
  <c r="C2408" i="19"/>
  <c r="H2408" i="19" s="1"/>
  <c r="E2408" i="19"/>
  <c r="E946" i="23"/>
  <c r="D946" i="23"/>
  <c r="E2413" i="19"/>
  <c r="D950" i="23"/>
  <c r="E950" i="23"/>
  <c r="D2394" i="19"/>
  <c r="I2394" i="19" s="1"/>
  <c r="G2394" i="19" s="1"/>
  <c r="E952" i="23"/>
  <c r="D952" i="23"/>
  <c r="D2396" i="19"/>
  <c r="I2396" i="19" s="1"/>
  <c r="G2396" i="19" s="1"/>
  <c r="O52" i="17"/>
  <c r="E955" i="23"/>
  <c r="D955" i="23"/>
  <c r="D2398" i="19"/>
  <c r="I2398" i="19" s="1"/>
  <c r="G2398" i="19" s="1"/>
  <c r="D1033" i="23"/>
  <c r="E1033" i="23"/>
  <c r="E2536" i="19"/>
  <c r="E3007" i="23"/>
  <c r="N22" i="18"/>
  <c r="E1118" i="23"/>
  <c r="C2584" i="19"/>
  <c r="H2584" i="19" s="1"/>
  <c r="G2584" i="19" s="1"/>
  <c r="K26" i="18"/>
  <c r="K25" i="18"/>
  <c r="V29" i="19"/>
  <c r="P170" i="19"/>
  <c r="O170" i="19"/>
  <c r="Q170" i="19"/>
  <c r="V246" i="19"/>
  <c r="V250" i="19"/>
  <c r="Q264" i="19"/>
  <c r="P264" i="19"/>
  <c r="O264" i="19"/>
  <c r="Q741" i="19"/>
  <c r="P741" i="19"/>
  <c r="O741" i="19"/>
  <c r="G911" i="19"/>
  <c r="Q1806" i="19"/>
  <c r="P1806" i="19"/>
  <c r="O1806" i="19"/>
  <c r="Q1823" i="19"/>
  <c r="P1823" i="19"/>
  <c r="O1823" i="19"/>
  <c r="O1824" i="19"/>
  <c r="E930" i="23"/>
  <c r="D930" i="23"/>
  <c r="D2408" i="19"/>
  <c r="I2408" i="19" s="1"/>
  <c r="D964" i="23"/>
  <c r="E964" i="23"/>
  <c r="D2420" i="19"/>
  <c r="I2420" i="19" s="1"/>
  <c r="G2420" i="19" s="1"/>
  <c r="D1034" i="23"/>
  <c r="E1034" i="23"/>
  <c r="E2549" i="19"/>
  <c r="E1057" i="23"/>
  <c r="D1057" i="23"/>
  <c r="E2524" i="19"/>
  <c r="E3000" i="23"/>
  <c r="J5" i="18"/>
  <c r="D3026" i="23"/>
  <c r="O5" i="19"/>
  <c r="Q4" i="19"/>
  <c r="O4" i="19"/>
  <c r="P4" i="19"/>
  <c r="O112" i="19"/>
  <c r="Q112" i="19"/>
  <c r="P112" i="19"/>
  <c r="O234" i="19"/>
  <c r="Q233" i="19"/>
  <c r="P233" i="19"/>
  <c r="Q322" i="19"/>
  <c r="P322" i="19"/>
  <c r="O323" i="19"/>
  <c r="P439" i="19"/>
  <c r="Q439" i="19"/>
  <c r="O439" i="19"/>
  <c r="Q449" i="19"/>
  <c r="P449" i="19"/>
  <c r="Q474" i="19"/>
  <c r="P474" i="19"/>
  <c r="O474" i="19"/>
  <c r="O475" i="19"/>
  <c r="P576" i="19"/>
  <c r="O576" i="19"/>
  <c r="Q576" i="19"/>
  <c r="Q733" i="19"/>
  <c r="O734" i="19"/>
  <c r="P733" i="19"/>
  <c r="O733" i="19"/>
  <c r="R1194" i="19"/>
  <c r="V1194" i="19" s="1"/>
  <c r="J1194" i="19"/>
  <c r="D54" i="3"/>
  <c r="L55" i="3"/>
  <c r="H57" i="3"/>
  <c r="P14" i="4"/>
  <c r="H25" i="4"/>
  <c r="P30" i="4"/>
  <c r="H48" i="4"/>
  <c r="L57" i="4"/>
  <c r="D23" i="23"/>
  <c r="E23" i="23"/>
  <c r="D426" i="19"/>
  <c r="I426" i="19" s="1"/>
  <c r="C426" i="19"/>
  <c r="H426" i="19" s="1"/>
  <c r="D1899" i="23"/>
  <c r="B1910" i="23"/>
  <c r="B1957" i="23"/>
  <c r="B68" i="23"/>
  <c r="N614" i="19"/>
  <c r="N517" i="19"/>
  <c r="E1911" i="23"/>
  <c r="E1302" i="19"/>
  <c r="E567" i="19"/>
  <c r="D567" i="19"/>
  <c r="I567" i="19" s="1"/>
  <c r="C567" i="19"/>
  <c r="H567" i="19" s="1"/>
  <c r="D615" i="19"/>
  <c r="I615" i="19" s="1"/>
  <c r="AA51" i="15"/>
  <c r="N46" i="5"/>
  <c r="O46" i="5" s="1"/>
  <c r="E83" i="23"/>
  <c r="E729" i="19"/>
  <c r="C729" i="19"/>
  <c r="H729" i="19" s="1"/>
  <c r="D632" i="19"/>
  <c r="I632" i="19" s="1"/>
  <c r="C632" i="19"/>
  <c r="H632" i="19" s="1"/>
  <c r="F13" i="6"/>
  <c r="E1989" i="23"/>
  <c r="D698" i="19"/>
  <c r="I698" i="19" s="1"/>
  <c r="C698" i="19"/>
  <c r="H698" i="19" s="1"/>
  <c r="D746" i="19"/>
  <c r="I746" i="19" s="1"/>
  <c r="B1991" i="23"/>
  <c r="B2038" i="23"/>
  <c r="B102" i="23"/>
  <c r="N651" i="19"/>
  <c r="N748" i="19"/>
  <c r="N700" i="19"/>
  <c r="E103" i="23"/>
  <c r="D652" i="19"/>
  <c r="I652" i="19" s="1"/>
  <c r="C652" i="19"/>
  <c r="H652" i="19" s="1"/>
  <c r="E749" i="19"/>
  <c r="C749" i="19"/>
  <c r="H749" i="19" s="1"/>
  <c r="U33" i="6"/>
  <c r="S33" i="6"/>
  <c r="B2000" i="23"/>
  <c r="B2047" i="23"/>
  <c r="B111" i="23"/>
  <c r="N757" i="19"/>
  <c r="N709" i="19"/>
  <c r="N660" i="19"/>
  <c r="D175" i="23"/>
  <c r="J11" i="8"/>
  <c r="E192" i="23"/>
  <c r="E1038" i="19"/>
  <c r="C1038" i="19"/>
  <c r="H1038" i="19" s="1"/>
  <c r="C941" i="19"/>
  <c r="H941" i="19" s="1"/>
  <c r="D941" i="19"/>
  <c r="I941" i="19" s="1"/>
  <c r="E195" i="23"/>
  <c r="E1041" i="19"/>
  <c r="C1041" i="19"/>
  <c r="H1041" i="19" s="1"/>
  <c r="D944" i="19"/>
  <c r="I944" i="19" s="1"/>
  <c r="C944" i="19"/>
  <c r="H944" i="19" s="1"/>
  <c r="U31" i="8"/>
  <c r="B2186" i="23"/>
  <c r="B2233" i="23"/>
  <c r="B203" i="23"/>
  <c r="N1049" i="19"/>
  <c r="N952" i="19"/>
  <c r="N1001" i="19"/>
  <c r="E2187" i="23"/>
  <c r="C1002" i="19"/>
  <c r="H1002" i="19" s="1"/>
  <c r="D1050" i="19"/>
  <c r="I1050" i="19" s="1"/>
  <c r="D1002" i="19"/>
  <c r="I1002" i="19" s="1"/>
  <c r="G40" i="8"/>
  <c r="E2190" i="23"/>
  <c r="D1005" i="19"/>
  <c r="I1005" i="19" s="1"/>
  <c r="D1053" i="19"/>
  <c r="I1053" i="19" s="1"/>
  <c r="C1005" i="19"/>
  <c r="H1005" i="19" s="1"/>
  <c r="D129" i="23"/>
  <c r="J12" i="7"/>
  <c r="E2075" i="23"/>
  <c r="D885" i="19"/>
  <c r="I885" i="19" s="1"/>
  <c r="D836" i="19"/>
  <c r="I836" i="19" s="1"/>
  <c r="C836" i="19"/>
  <c r="H836" i="19" s="1"/>
  <c r="B2138" i="23"/>
  <c r="B2091" i="23"/>
  <c r="B155" i="23"/>
  <c r="N804" i="19"/>
  <c r="N853" i="19"/>
  <c r="N901" i="19"/>
  <c r="E2347" i="23"/>
  <c r="D1267" i="19"/>
  <c r="I1267" i="19" s="1"/>
  <c r="C1267" i="19"/>
  <c r="H1267" i="19" s="1"/>
  <c r="D1316" i="19"/>
  <c r="I1316" i="19" s="1"/>
  <c r="E279" i="23"/>
  <c r="E1325" i="19"/>
  <c r="D1228" i="19"/>
  <c r="I1228" i="19" s="1"/>
  <c r="C1228" i="19"/>
  <c r="H1228" i="19" s="1"/>
  <c r="C1325" i="19"/>
  <c r="H1325" i="19" s="1"/>
  <c r="F21" i="10"/>
  <c r="B2361" i="23"/>
  <c r="B2408" i="23"/>
  <c r="B284" i="23"/>
  <c r="N1233" i="19"/>
  <c r="N1282" i="19"/>
  <c r="N1330" i="19"/>
  <c r="B2608" i="23"/>
  <c r="B2561" i="23"/>
  <c r="B390" i="23"/>
  <c r="N1587" i="19"/>
  <c r="N1635" i="19"/>
  <c r="N1539" i="19"/>
  <c r="D2564" i="23"/>
  <c r="I41" i="12"/>
  <c r="D2611" i="23" s="1"/>
  <c r="E2572" i="23"/>
  <c r="D1600" i="19"/>
  <c r="I1600" i="19" s="1"/>
  <c r="C1600" i="19"/>
  <c r="H1600" i="19" s="1"/>
  <c r="D1647" i="19"/>
  <c r="I1647" i="19" s="1"/>
  <c r="G1647" i="19" s="1"/>
  <c r="N50" i="12"/>
  <c r="E2619" i="23" s="1"/>
  <c r="E2248" i="23"/>
  <c r="D1115" i="19"/>
  <c r="I1115" i="19" s="1"/>
  <c r="C1115" i="19"/>
  <c r="H1115" i="19" s="1"/>
  <c r="D1164" i="19"/>
  <c r="I1164" i="19" s="1"/>
  <c r="B2250" i="23"/>
  <c r="B2297" i="23"/>
  <c r="B220" i="23"/>
  <c r="N1117" i="19"/>
  <c r="N1166" i="19"/>
  <c r="N1069" i="19"/>
  <c r="E2251" i="23"/>
  <c r="D1167" i="19"/>
  <c r="I1167" i="19" s="1"/>
  <c r="D1118" i="19"/>
  <c r="I1118" i="19" s="1"/>
  <c r="C1118" i="19"/>
  <c r="H1118" i="19" s="1"/>
  <c r="B2313" i="23"/>
  <c r="B2266" i="23"/>
  <c r="B236" i="23"/>
  <c r="N1134" i="19"/>
  <c r="N1085" i="19"/>
  <c r="N1182" i="19"/>
  <c r="N1133" i="19"/>
  <c r="D241" i="23"/>
  <c r="E244" i="23"/>
  <c r="D1093" i="19"/>
  <c r="I1093" i="19" s="1"/>
  <c r="C1093" i="19"/>
  <c r="H1093" i="19" s="1"/>
  <c r="E1190" i="19"/>
  <c r="C1190" i="19"/>
  <c r="H1190" i="19" s="1"/>
  <c r="B2323" i="23"/>
  <c r="B2276" i="23"/>
  <c r="B246" i="23"/>
  <c r="N1095" i="19"/>
  <c r="N1192" i="19"/>
  <c r="N1144" i="19"/>
  <c r="D249" i="23"/>
  <c r="R38" i="9"/>
  <c r="E2435" i="23"/>
  <c r="D1457" i="19"/>
  <c r="I1457" i="19" s="1"/>
  <c r="D1408" i="19"/>
  <c r="I1408" i="19" s="1"/>
  <c r="C1408" i="19"/>
  <c r="H1408" i="19" s="1"/>
  <c r="G6" i="11"/>
  <c r="B2484" i="23"/>
  <c r="B2437" i="23"/>
  <c r="B313" i="23"/>
  <c r="N1410" i="19"/>
  <c r="N1459" i="19"/>
  <c r="N1362" i="19"/>
  <c r="E2443" i="23"/>
  <c r="D1465" i="19"/>
  <c r="I1465" i="19" s="1"/>
  <c r="D1416" i="19"/>
  <c r="I1416" i="19" s="1"/>
  <c r="C1416" i="19"/>
  <c r="H1416" i="19" s="1"/>
  <c r="B2445" i="23"/>
  <c r="B2492" i="23"/>
  <c r="B321" i="23"/>
  <c r="N1467" i="19"/>
  <c r="N1370" i="19"/>
  <c r="N1418" i="19"/>
  <c r="D2453" i="23"/>
  <c r="I24" i="11"/>
  <c r="D2500" i="23" s="1"/>
  <c r="E2458" i="23"/>
  <c r="C1432" i="19"/>
  <c r="H1432" i="19" s="1"/>
  <c r="D1432" i="19"/>
  <c r="I1432" i="19" s="1"/>
  <c r="D1480" i="19"/>
  <c r="I1480" i="19" s="1"/>
  <c r="B2460" i="23"/>
  <c r="B2507" i="23"/>
  <c r="B336" i="23"/>
  <c r="N1482" i="19"/>
  <c r="N1434" i="19"/>
  <c r="N1385" i="19"/>
  <c r="E2461" i="23"/>
  <c r="D1435" i="19"/>
  <c r="I1435" i="19" s="1"/>
  <c r="C1435" i="19"/>
  <c r="H1435" i="19" s="1"/>
  <c r="D1483" i="19"/>
  <c r="I1483" i="19" s="1"/>
  <c r="B2510" i="23"/>
  <c r="B2463" i="23"/>
  <c r="B339" i="23"/>
  <c r="N1485" i="19"/>
  <c r="N1437" i="19"/>
  <c r="N1388" i="19"/>
  <c r="E2469" i="23"/>
  <c r="C1443" i="19"/>
  <c r="H1443" i="19" s="1"/>
  <c r="D1491" i="19"/>
  <c r="I1491" i="19" s="1"/>
  <c r="D1443" i="19"/>
  <c r="I1443" i="19" s="1"/>
  <c r="B2471" i="23"/>
  <c r="B2518" i="23"/>
  <c r="B347" i="23"/>
  <c r="N1396" i="19"/>
  <c r="N1493" i="19"/>
  <c r="N1445" i="19"/>
  <c r="E2476" i="23"/>
  <c r="D1451" i="19"/>
  <c r="I1451" i="19" s="1"/>
  <c r="C1451" i="19"/>
  <c r="H1451" i="19" s="1"/>
  <c r="D1498" i="19"/>
  <c r="I1498" i="19" s="1"/>
  <c r="E687" i="23"/>
  <c r="E2120" i="19"/>
  <c r="C2056" i="19"/>
  <c r="H2056" i="19" s="1"/>
  <c r="D2056" i="19"/>
  <c r="I2056" i="19" s="1"/>
  <c r="O14" i="28"/>
  <c r="K50" i="15"/>
  <c r="U14" i="28"/>
  <c r="F14" i="28"/>
  <c r="N2069" i="19"/>
  <c r="N2101" i="19"/>
  <c r="N2133" i="19"/>
  <c r="N2106" i="19"/>
  <c r="N2138" i="19"/>
  <c r="N2074" i="19"/>
  <c r="E780" i="23"/>
  <c r="D2143" i="19"/>
  <c r="I2143" i="19" s="1"/>
  <c r="C2143" i="19"/>
  <c r="H2143" i="19" s="1"/>
  <c r="E2207" i="19"/>
  <c r="K47" i="15"/>
  <c r="E714" i="23"/>
  <c r="D2177" i="19"/>
  <c r="I2177" i="19" s="1"/>
  <c r="C2177" i="19"/>
  <c r="H2177" i="19" s="1"/>
  <c r="D2209" i="19"/>
  <c r="I2209" i="19" s="1"/>
  <c r="N2196" i="19"/>
  <c r="N2164" i="19"/>
  <c r="N2228" i="19"/>
  <c r="N2205" i="19"/>
  <c r="N2173" i="19"/>
  <c r="N2237" i="19"/>
  <c r="E579" i="23"/>
  <c r="D1945" i="19"/>
  <c r="I1945" i="19" s="1"/>
  <c r="C1945" i="19"/>
  <c r="H1945" i="19" s="1"/>
  <c r="E2010" i="19"/>
  <c r="S8" i="15"/>
  <c r="U8" i="15"/>
  <c r="E510" i="23"/>
  <c r="D1987" i="19"/>
  <c r="I1987" i="19" s="1"/>
  <c r="C1987" i="19"/>
  <c r="H1987" i="19" s="1"/>
  <c r="D2019" i="19"/>
  <c r="I2019" i="19" s="1"/>
  <c r="E590" i="23"/>
  <c r="C1956" i="19"/>
  <c r="H1956" i="19" s="1"/>
  <c r="D1956" i="19"/>
  <c r="I1956" i="19" s="1"/>
  <c r="E2021" i="19"/>
  <c r="N2027" i="19"/>
  <c r="N1995" i="19"/>
  <c r="N1962" i="19"/>
  <c r="N2036" i="19"/>
  <c r="N2004" i="19"/>
  <c r="N1971" i="19"/>
  <c r="N67" i="15"/>
  <c r="E572" i="23" s="1"/>
  <c r="D2624" i="23"/>
  <c r="I7" i="13"/>
  <c r="D2671" i="23" s="1"/>
  <c r="B2632" i="23"/>
  <c r="B2679" i="23"/>
  <c r="B414" i="23"/>
  <c r="N1757" i="19"/>
  <c r="N1710" i="19"/>
  <c r="N1662" i="19"/>
  <c r="E2639" i="23"/>
  <c r="D1764" i="19"/>
  <c r="I1764" i="19" s="1"/>
  <c r="D1717" i="19"/>
  <c r="I1717" i="19" s="1"/>
  <c r="C1717" i="19"/>
  <c r="H1717" i="19" s="1"/>
  <c r="B2697" i="23"/>
  <c r="B2650" i="23"/>
  <c r="B432" i="23"/>
  <c r="N1728" i="19"/>
  <c r="N1775" i="19"/>
  <c r="N1680" i="19"/>
  <c r="E2657" i="23"/>
  <c r="D1735" i="19"/>
  <c r="I1735" i="19" s="1"/>
  <c r="D1782" i="19"/>
  <c r="I1782" i="19" s="1"/>
  <c r="C1735" i="19"/>
  <c r="H1735" i="19" s="1"/>
  <c r="B2706" i="23"/>
  <c r="B2659" i="23"/>
  <c r="B441" i="23"/>
  <c r="N1784" i="19"/>
  <c r="N1689" i="19"/>
  <c r="N1737" i="19"/>
  <c r="N1938" i="19"/>
  <c r="N1795" i="19"/>
  <c r="N1843" i="19"/>
  <c r="N1794" i="19"/>
  <c r="E451" i="23"/>
  <c r="D1797" i="19"/>
  <c r="I1797" i="19" s="1"/>
  <c r="C1797" i="19"/>
  <c r="H1797" i="19" s="1"/>
  <c r="E1892" i="19"/>
  <c r="C1892" i="19"/>
  <c r="H1892" i="19" s="1"/>
  <c r="U5" i="14"/>
  <c r="S5" i="14"/>
  <c r="O5" i="14"/>
  <c r="E457" i="23"/>
  <c r="E1898" i="19"/>
  <c r="C1898" i="19"/>
  <c r="H1898" i="19" s="1"/>
  <c r="D1803" i="19"/>
  <c r="I1803" i="19" s="1"/>
  <c r="C1803" i="19"/>
  <c r="H1803" i="19" s="1"/>
  <c r="F11" i="14"/>
  <c r="E2742" i="23"/>
  <c r="C1871" i="19"/>
  <c r="H1871" i="19" s="1"/>
  <c r="D1918" i="19"/>
  <c r="I1918" i="19" s="1"/>
  <c r="D1871" i="19"/>
  <c r="I1871" i="19" s="1"/>
  <c r="N31" i="14"/>
  <c r="E2790" i="23" s="1"/>
  <c r="E481" i="23"/>
  <c r="C1922" i="19"/>
  <c r="H1922" i="19" s="1"/>
  <c r="E1922" i="19"/>
  <c r="D1827" i="19"/>
  <c r="I1827" i="19" s="1"/>
  <c r="C1827" i="19"/>
  <c r="H1827" i="19" s="1"/>
  <c r="U35" i="14"/>
  <c r="S35" i="14"/>
  <c r="O35" i="14"/>
  <c r="F35" i="14"/>
  <c r="E2748" i="23"/>
  <c r="D1877" i="19"/>
  <c r="I1877" i="19" s="1"/>
  <c r="C1877" i="19"/>
  <c r="H1877" i="19" s="1"/>
  <c r="D1924" i="19"/>
  <c r="I1924" i="19" s="1"/>
  <c r="G37" i="14"/>
  <c r="E493" i="23"/>
  <c r="C1839" i="19"/>
  <c r="H1839" i="19" s="1"/>
  <c r="E1934" i="19"/>
  <c r="C1934" i="19"/>
  <c r="H1934" i="19" s="1"/>
  <c r="D1839" i="19"/>
  <c r="I1839" i="19" s="1"/>
  <c r="U47" i="14"/>
  <c r="S47" i="14"/>
  <c r="E876" i="23"/>
  <c r="E2330" i="19"/>
  <c r="C2330" i="19"/>
  <c r="H2330" i="19" s="1"/>
  <c r="D2249" i="19"/>
  <c r="I2249" i="19" s="1"/>
  <c r="C2249" i="19"/>
  <c r="H2249" i="19" s="1"/>
  <c r="F11" i="16"/>
  <c r="K15" i="16"/>
  <c r="E897" i="23"/>
  <c r="E2349" i="19"/>
  <c r="C2349" i="19"/>
  <c r="H2349" i="19" s="1"/>
  <c r="D2267" i="19"/>
  <c r="I2267" i="19" s="1"/>
  <c r="C2267" i="19"/>
  <c r="H2267" i="19" s="1"/>
  <c r="D2863" i="23"/>
  <c r="J46" i="16"/>
  <c r="I46" i="16"/>
  <c r="D2915" i="23" s="1"/>
  <c r="C2469" i="19"/>
  <c r="H2469" i="19" s="1"/>
  <c r="G2469" i="19" s="1"/>
  <c r="E902" i="23"/>
  <c r="D2449" i="19"/>
  <c r="I2449" i="19" s="1"/>
  <c r="G2449" i="19" s="1"/>
  <c r="E4" i="17"/>
  <c r="L23" i="17"/>
  <c r="M16" i="17"/>
  <c r="E968" i="23"/>
  <c r="D968" i="23"/>
  <c r="D2427" i="19"/>
  <c r="I2427" i="19" s="1"/>
  <c r="G2427" i="19" s="1"/>
  <c r="E970" i="23"/>
  <c r="D970" i="23"/>
  <c r="D2429" i="19"/>
  <c r="I2429" i="19" s="1"/>
  <c r="G2429" i="19" s="1"/>
  <c r="D973" i="23"/>
  <c r="E973" i="23"/>
  <c r="D2431" i="19"/>
  <c r="I2431" i="19" s="1"/>
  <c r="G2431" i="19" s="1"/>
  <c r="E1058" i="23"/>
  <c r="D1058" i="23"/>
  <c r="E2541" i="19"/>
  <c r="E3039" i="23"/>
  <c r="Q9" i="18"/>
  <c r="E1108" i="23"/>
  <c r="M24" i="18"/>
  <c r="J24" i="18"/>
  <c r="Q51" i="19"/>
  <c r="O51" i="19"/>
  <c r="P51" i="19"/>
  <c r="Q119" i="19"/>
  <c r="P119" i="19"/>
  <c r="O119" i="19"/>
  <c r="P1056" i="19"/>
  <c r="O1056" i="19"/>
  <c r="Q1056" i="19"/>
  <c r="O1057" i="19"/>
  <c r="D2158" i="23"/>
  <c r="I11" i="8"/>
  <c r="D2205" i="23" s="1"/>
  <c r="E2175" i="23"/>
  <c r="D1038" i="19"/>
  <c r="I1038" i="19" s="1"/>
  <c r="D990" i="19"/>
  <c r="I990" i="19" s="1"/>
  <c r="C990" i="19"/>
  <c r="H990" i="19" s="1"/>
  <c r="G28" i="8"/>
  <c r="E2178" i="23"/>
  <c r="C993" i="19"/>
  <c r="H993" i="19" s="1"/>
  <c r="D1041" i="19"/>
  <c r="I1041" i="19" s="1"/>
  <c r="D993" i="19"/>
  <c r="I993" i="19" s="1"/>
  <c r="E198" i="23"/>
  <c r="E1044" i="19"/>
  <c r="D947" i="19"/>
  <c r="I947" i="19" s="1"/>
  <c r="C947" i="19"/>
  <c r="H947" i="19" s="1"/>
  <c r="C1044" i="19"/>
  <c r="H1044" i="19" s="1"/>
  <c r="S34" i="8"/>
  <c r="B2236" i="23"/>
  <c r="B2189" i="23"/>
  <c r="B206" i="23"/>
  <c r="N1052" i="19"/>
  <c r="N1004" i="19"/>
  <c r="N955" i="19"/>
  <c r="E209" i="23"/>
  <c r="D958" i="19"/>
  <c r="I958" i="19" s="1"/>
  <c r="C958" i="19"/>
  <c r="H958" i="19" s="1"/>
  <c r="E1055" i="19"/>
  <c r="C1055" i="19"/>
  <c r="H1055" i="19" s="1"/>
  <c r="S45" i="8"/>
  <c r="O45" i="8"/>
  <c r="E141" i="23"/>
  <c r="E887" i="19"/>
  <c r="C790" i="19"/>
  <c r="H790" i="19" s="1"/>
  <c r="C887" i="19"/>
  <c r="H887" i="19" s="1"/>
  <c r="D790" i="19"/>
  <c r="I790" i="19" s="1"/>
  <c r="O24" i="7"/>
  <c r="D155" i="23"/>
  <c r="J38" i="7"/>
  <c r="B2393" i="23"/>
  <c r="B2346" i="23"/>
  <c r="B269" i="23"/>
  <c r="N1315" i="19"/>
  <c r="N1266" i="19"/>
  <c r="N1218" i="19"/>
  <c r="B2396" i="23"/>
  <c r="B2349" i="23"/>
  <c r="B272" i="23"/>
  <c r="N1269" i="19"/>
  <c r="N1318" i="19"/>
  <c r="N1221" i="19"/>
  <c r="E273" i="23"/>
  <c r="E1319" i="19"/>
  <c r="C1319" i="19"/>
  <c r="H1319" i="19" s="1"/>
  <c r="D1222" i="19"/>
  <c r="I1222" i="19" s="1"/>
  <c r="C1222" i="19"/>
  <c r="H1222" i="19" s="1"/>
  <c r="O15" i="10"/>
  <c r="E2353" i="23"/>
  <c r="D1273" i="19"/>
  <c r="I1273" i="19" s="1"/>
  <c r="D1322" i="19"/>
  <c r="I1322" i="19" s="1"/>
  <c r="C1273" i="19"/>
  <c r="H1273" i="19" s="1"/>
  <c r="B2402" i="23"/>
  <c r="B2355" i="23"/>
  <c r="B278" i="23"/>
  <c r="N1324" i="19"/>
  <c r="N1227" i="19"/>
  <c r="N1275" i="19"/>
  <c r="E2356" i="23"/>
  <c r="D1325" i="19"/>
  <c r="I1325" i="19" s="1"/>
  <c r="D1276" i="19"/>
  <c r="I1276" i="19" s="1"/>
  <c r="C1276" i="19"/>
  <c r="H1276" i="19" s="1"/>
  <c r="E293" i="23"/>
  <c r="C1339" i="19"/>
  <c r="H1339" i="19" s="1"/>
  <c r="E1339" i="19"/>
  <c r="C1242" i="19"/>
  <c r="H1242" i="19" s="1"/>
  <c r="D1242" i="19"/>
  <c r="I1242" i="19" s="1"/>
  <c r="F35" i="10"/>
  <c r="E2556" i="23"/>
  <c r="D1630" i="19"/>
  <c r="I1630" i="19" s="1"/>
  <c r="D1582" i="19"/>
  <c r="I1582" i="19" s="1"/>
  <c r="C1582" i="19"/>
  <c r="H1582" i="19" s="1"/>
  <c r="B2558" i="23"/>
  <c r="B2605" i="23"/>
  <c r="B387" i="23"/>
  <c r="N1632" i="19"/>
  <c r="N1536" i="19"/>
  <c r="N1584" i="19"/>
  <c r="E2245" i="23"/>
  <c r="D1161" i="19"/>
  <c r="I1161" i="19" s="1"/>
  <c r="D1112" i="19"/>
  <c r="I1112" i="19" s="1"/>
  <c r="C1112" i="19"/>
  <c r="H1112" i="19" s="1"/>
  <c r="G4" i="9"/>
  <c r="D220" i="23"/>
  <c r="R9" i="9"/>
  <c r="E226" i="23"/>
  <c r="C1075" i="19"/>
  <c r="H1075" i="19" s="1"/>
  <c r="G1075" i="19" s="1"/>
  <c r="E1172" i="19"/>
  <c r="C1172" i="19"/>
  <c r="H1172" i="19" s="1"/>
  <c r="F15" i="9"/>
  <c r="E229" i="23"/>
  <c r="C1175" i="19"/>
  <c r="H1175" i="19" s="1"/>
  <c r="E1175" i="19"/>
  <c r="D1078" i="19"/>
  <c r="I1078" i="19" s="1"/>
  <c r="C1078" i="19"/>
  <c r="H1078" i="19" s="1"/>
  <c r="U18" i="9"/>
  <c r="S18" i="9"/>
  <c r="B2261" i="23"/>
  <c r="B2308" i="23"/>
  <c r="B231" i="23"/>
  <c r="N1177" i="19"/>
  <c r="N1080" i="19"/>
  <c r="N1128" i="19"/>
  <c r="F25" i="9"/>
  <c r="F35" i="9"/>
  <c r="B2284" i="23"/>
  <c r="B2331" i="23"/>
  <c r="B254" i="23"/>
  <c r="N1103" i="19"/>
  <c r="N1200" i="19"/>
  <c r="N1152" i="19"/>
  <c r="B2333" i="23"/>
  <c r="B2286" i="23"/>
  <c r="B256" i="23"/>
  <c r="N1154" i="19"/>
  <c r="N1105" i="19"/>
  <c r="N1202" i="19"/>
  <c r="G19" i="11"/>
  <c r="B2504" i="23"/>
  <c r="B2457" i="23"/>
  <c r="B333" i="23"/>
  <c r="N1431" i="19"/>
  <c r="N1382" i="19"/>
  <c r="N1479" i="19"/>
  <c r="D339" i="23"/>
  <c r="J34" i="11"/>
  <c r="E342" i="23"/>
  <c r="C1488" i="19"/>
  <c r="H1488" i="19" s="1"/>
  <c r="E1488" i="19"/>
  <c r="C1391" i="19"/>
  <c r="H1391" i="19" s="1"/>
  <c r="D1391" i="19"/>
  <c r="I1391" i="19" s="1"/>
  <c r="E614" i="23"/>
  <c r="D2083" i="19"/>
  <c r="I2083" i="19" s="1"/>
  <c r="C2083" i="19"/>
  <c r="H2083" i="19" s="1"/>
  <c r="D2115" i="19"/>
  <c r="I2115" i="19" s="1"/>
  <c r="G9" i="28"/>
  <c r="E619" i="23"/>
  <c r="D2088" i="19"/>
  <c r="I2088" i="19" s="1"/>
  <c r="C2088" i="19"/>
  <c r="H2088" i="19" s="1"/>
  <c r="D2120" i="19"/>
  <c r="I2120" i="19" s="1"/>
  <c r="N14" i="28"/>
  <c r="E653" i="23" s="1"/>
  <c r="E626" i="23"/>
  <c r="C2095" i="19"/>
  <c r="H2095" i="19" s="1"/>
  <c r="D2095" i="19"/>
  <c r="I2095" i="19" s="1"/>
  <c r="D2127" i="19"/>
  <c r="I2127" i="19" s="1"/>
  <c r="E708" i="23"/>
  <c r="D2077" i="19"/>
  <c r="I2077" i="19" s="1"/>
  <c r="C2077" i="19"/>
  <c r="H2077" i="19" s="1"/>
  <c r="E2141" i="19"/>
  <c r="E712" i="23"/>
  <c r="D2175" i="19"/>
  <c r="I2175" i="19" s="1"/>
  <c r="C2175" i="19"/>
  <c r="H2175" i="19" s="1"/>
  <c r="G2175" i="19" s="1"/>
  <c r="D2207" i="19"/>
  <c r="I2207" i="19" s="1"/>
  <c r="L47" i="15"/>
  <c r="G41" i="28"/>
  <c r="N2212" i="19"/>
  <c r="N2148" i="19"/>
  <c r="N2180" i="19"/>
  <c r="E792" i="23"/>
  <c r="E2219" i="19"/>
  <c r="D2155" i="19"/>
  <c r="I2155" i="19" s="1"/>
  <c r="C2155" i="19"/>
  <c r="H2155" i="19" s="1"/>
  <c r="F53" i="28"/>
  <c r="E726" i="23"/>
  <c r="D2189" i="19"/>
  <c r="I2189" i="19" s="1"/>
  <c r="C2189" i="19"/>
  <c r="H2189" i="19" s="1"/>
  <c r="D2221" i="19"/>
  <c r="I2221" i="19" s="1"/>
  <c r="N55" i="28"/>
  <c r="E760" i="23" s="1"/>
  <c r="G55" i="28"/>
  <c r="F62" i="28"/>
  <c r="H5" i="15"/>
  <c r="N1977" i="19"/>
  <c r="N2009" i="19"/>
  <c r="N1944" i="19"/>
  <c r="E501" i="23"/>
  <c r="D2010" i="19"/>
  <c r="I2010" i="19" s="1"/>
  <c r="D1978" i="19"/>
  <c r="I1978" i="19" s="1"/>
  <c r="C1978" i="19"/>
  <c r="H1978" i="19" s="1"/>
  <c r="N8" i="15"/>
  <c r="E535" i="23" s="1"/>
  <c r="N1993" i="19"/>
  <c r="N1960" i="19"/>
  <c r="N2025" i="19"/>
  <c r="D414" i="23"/>
  <c r="J15" i="13"/>
  <c r="T15" i="13"/>
  <c r="H44" i="13"/>
  <c r="H48" i="13" s="1"/>
  <c r="D432" i="23"/>
  <c r="J33" i="13"/>
  <c r="T33" i="13"/>
  <c r="F42" i="13"/>
  <c r="E2716" i="23"/>
  <c r="D1845" i="19"/>
  <c r="I1845" i="19" s="1"/>
  <c r="C1845" i="19"/>
  <c r="H1845" i="19" s="1"/>
  <c r="D1892" i="19"/>
  <c r="I1892" i="19" s="1"/>
  <c r="L23" i="14"/>
  <c r="N5" i="14"/>
  <c r="E2764" i="23" s="1"/>
  <c r="E455" i="23"/>
  <c r="E1896" i="19"/>
  <c r="C1896" i="19"/>
  <c r="H1896" i="19" s="1"/>
  <c r="D1801" i="19"/>
  <c r="I1801" i="19" s="1"/>
  <c r="C1801" i="19"/>
  <c r="H1801" i="19" s="1"/>
  <c r="U9" i="14"/>
  <c r="S9" i="14"/>
  <c r="O9" i="14"/>
  <c r="F9" i="14"/>
  <c r="E2722" i="23"/>
  <c r="D1898" i="19"/>
  <c r="I1898" i="19" s="1"/>
  <c r="D1851" i="19"/>
  <c r="I1851" i="19" s="1"/>
  <c r="C1851" i="19"/>
  <c r="H1851" i="19" s="1"/>
  <c r="G11" i="14"/>
  <c r="G28" i="14"/>
  <c r="B2741" i="23"/>
  <c r="B2789" i="23"/>
  <c r="B476" i="23"/>
  <c r="N1822" i="19"/>
  <c r="N1870" i="19"/>
  <c r="N1917" i="19"/>
  <c r="E2758" i="23"/>
  <c r="D1887" i="19"/>
  <c r="I1887" i="19" s="1"/>
  <c r="D1934" i="19"/>
  <c r="I1934" i="19" s="1"/>
  <c r="C1887" i="19"/>
  <c r="H1887" i="19" s="1"/>
  <c r="E2816" i="23"/>
  <c r="D2330" i="19"/>
  <c r="I2330" i="19" s="1"/>
  <c r="C2279" i="19"/>
  <c r="H2279" i="19" s="1"/>
  <c r="D2279" i="19"/>
  <c r="I2279" i="19" s="1"/>
  <c r="G11" i="16"/>
  <c r="L15" i="16"/>
  <c r="E2820" i="23" s="1"/>
  <c r="D2819" i="23"/>
  <c r="D2834" i="23"/>
  <c r="E883" i="23"/>
  <c r="E2335" i="19"/>
  <c r="D2253" i="19"/>
  <c r="I2253" i="19" s="1"/>
  <c r="C2253" i="19"/>
  <c r="H2253" i="19" s="1"/>
  <c r="C2335" i="19"/>
  <c r="H2335" i="19" s="1"/>
  <c r="K43" i="16"/>
  <c r="C2268" i="19" s="1"/>
  <c r="H2268" i="19" s="1"/>
  <c r="G2268" i="19" s="1"/>
  <c r="D2848" i="23"/>
  <c r="H8" i="17"/>
  <c r="D2963" i="23" s="1"/>
  <c r="C2437" i="19"/>
  <c r="H2437" i="19" s="1"/>
  <c r="C2435" i="19"/>
  <c r="H2435" i="19" s="1"/>
  <c r="C2436" i="19"/>
  <c r="H2436" i="19" s="1"/>
  <c r="H12" i="17"/>
  <c r="D2967" i="23" s="1"/>
  <c r="E911" i="23"/>
  <c r="C2480" i="19"/>
  <c r="H2480" i="19" s="1"/>
  <c r="D2458" i="19"/>
  <c r="I2458" i="19" s="1"/>
  <c r="C2458" i="19"/>
  <c r="H2458" i="19" s="1"/>
  <c r="C2507" i="19"/>
  <c r="H2507" i="19" s="1"/>
  <c r="G2507" i="19" s="1"/>
  <c r="E20" i="17"/>
  <c r="D934" i="23"/>
  <c r="E934" i="23"/>
  <c r="D2433" i="19"/>
  <c r="I2433" i="19" s="1"/>
  <c r="K37" i="17"/>
  <c r="E979" i="23"/>
  <c r="D979" i="23"/>
  <c r="D2438" i="19"/>
  <c r="I2438" i="19" s="1"/>
  <c r="G2438" i="19" s="1"/>
  <c r="E1035" i="23"/>
  <c r="D1035" i="23"/>
  <c r="E2441" i="19"/>
  <c r="I65" i="17"/>
  <c r="E1059" i="23"/>
  <c r="D1059" i="23"/>
  <c r="E2554" i="19"/>
  <c r="E3019" i="23"/>
  <c r="P12" i="18"/>
  <c r="D3004" i="23"/>
  <c r="H10" i="18"/>
  <c r="D2985" i="23" s="1"/>
  <c r="E3042" i="23"/>
  <c r="R22" i="18"/>
  <c r="E3050" i="23" s="1"/>
  <c r="Q14" i="18"/>
  <c r="E3011" i="23"/>
  <c r="J18" i="18"/>
  <c r="E2992" i="23" s="1"/>
  <c r="E1172" i="23"/>
  <c r="D1172" i="23"/>
  <c r="C2559" i="19"/>
  <c r="H2559" i="19" s="1"/>
  <c r="O14" i="19"/>
  <c r="Q14" i="19"/>
  <c r="O175" i="19"/>
  <c r="P175" i="19"/>
  <c r="O233" i="19"/>
  <c r="O322" i="19"/>
  <c r="O449" i="19"/>
  <c r="N895" i="19"/>
  <c r="Q1241" i="19"/>
  <c r="O1241" i="19"/>
  <c r="P1241" i="19"/>
  <c r="E1865" i="23"/>
  <c r="D70" i="3"/>
  <c r="D1785" i="23"/>
  <c r="E19" i="23"/>
  <c r="D19" i="23"/>
  <c r="D327" i="19"/>
  <c r="I327" i="19" s="1"/>
  <c r="E327" i="19"/>
  <c r="C327" i="19"/>
  <c r="H327" i="19" s="1"/>
  <c r="E1877" i="23"/>
  <c r="D581" i="19"/>
  <c r="I581" i="19" s="1"/>
  <c r="D532" i="19"/>
  <c r="I532" i="19" s="1"/>
  <c r="C532" i="19"/>
  <c r="H532" i="19" s="1"/>
  <c r="E1880" i="23"/>
  <c r="C535" i="19"/>
  <c r="H535" i="19" s="1"/>
  <c r="D535" i="19"/>
  <c r="I535" i="19" s="1"/>
  <c r="D584" i="19"/>
  <c r="I584" i="19" s="1"/>
  <c r="E41" i="23"/>
  <c r="E587" i="19"/>
  <c r="C587" i="19"/>
  <c r="H587" i="19" s="1"/>
  <c r="D490" i="19"/>
  <c r="I490" i="19" s="1"/>
  <c r="C490" i="19"/>
  <c r="H490" i="19" s="1"/>
  <c r="U18" i="5"/>
  <c r="E44" i="23"/>
  <c r="E590" i="19"/>
  <c r="C590" i="19"/>
  <c r="H590" i="19" s="1"/>
  <c r="C493" i="19"/>
  <c r="H493" i="19" s="1"/>
  <c r="G493" i="19" s="1"/>
  <c r="E49" i="23"/>
  <c r="E595" i="19"/>
  <c r="C595" i="19"/>
  <c r="H595" i="19" s="1"/>
  <c r="C498" i="19"/>
  <c r="H498" i="19" s="1"/>
  <c r="D498" i="19"/>
  <c r="I498" i="19" s="1"/>
  <c r="F26" i="5"/>
  <c r="E60" i="23"/>
  <c r="E606" i="19"/>
  <c r="D509" i="19"/>
  <c r="I509" i="19" s="1"/>
  <c r="C509" i="19"/>
  <c r="H509" i="19" s="1"/>
  <c r="C606" i="19"/>
  <c r="H606" i="19" s="1"/>
  <c r="F37" i="5"/>
  <c r="E74" i="23"/>
  <c r="D623" i="19"/>
  <c r="I623" i="19" s="1"/>
  <c r="C623" i="19"/>
  <c r="H623" i="19" s="1"/>
  <c r="E720" i="19"/>
  <c r="C720" i="19"/>
  <c r="H720" i="19" s="1"/>
  <c r="B1971" i="23"/>
  <c r="B2018" i="23"/>
  <c r="B82" i="23"/>
  <c r="N728" i="19"/>
  <c r="N679" i="19"/>
  <c r="N631" i="19"/>
  <c r="E1975" i="23"/>
  <c r="D732" i="19"/>
  <c r="I732" i="19" s="1"/>
  <c r="C683" i="19"/>
  <c r="H683" i="19" s="1"/>
  <c r="D683" i="19"/>
  <c r="I683" i="19" s="1"/>
  <c r="B2024" i="23"/>
  <c r="B1977" i="23"/>
  <c r="B88" i="23"/>
  <c r="N734" i="19"/>
  <c r="N637" i="19"/>
  <c r="N685" i="19"/>
  <c r="E89" i="23"/>
  <c r="C638" i="19"/>
  <c r="H638" i="19" s="1"/>
  <c r="E735" i="19"/>
  <c r="C735" i="19"/>
  <c r="H735" i="19" s="1"/>
  <c r="D638" i="19"/>
  <c r="I638" i="19" s="1"/>
  <c r="U19" i="6"/>
  <c r="S19" i="6"/>
  <c r="E94" i="23"/>
  <c r="C740" i="19"/>
  <c r="H740" i="19" s="1"/>
  <c r="C643" i="19"/>
  <c r="H643" i="19" s="1"/>
  <c r="E740" i="19"/>
  <c r="D643" i="19"/>
  <c r="I643" i="19" s="1"/>
  <c r="F24" i="6"/>
  <c r="N30" i="6"/>
  <c r="E2036" i="23" s="1"/>
  <c r="B2055" i="23"/>
  <c r="B2008" i="23"/>
  <c r="B119" i="23"/>
  <c r="N766" i="19"/>
  <c r="N719" i="19"/>
  <c r="N669" i="19"/>
  <c r="B2224" i="23"/>
  <c r="B2177" i="23"/>
  <c r="B194" i="23"/>
  <c r="N1040" i="19"/>
  <c r="N992" i="19"/>
  <c r="N943" i="19"/>
  <c r="B2180" i="23"/>
  <c r="B2227" i="23"/>
  <c r="B197" i="23"/>
  <c r="N995" i="19"/>
  <c r="N946" i="19"/>
  <c r="N1043" i="19"/>
  <c r="E2181" i="23"/>
  <c r="C996" i="19"/>
  <c r="H996" i="19" s="1"/>
  <c r="D996" i="19"/>
  <c r="I996" i="19" s="1"/>
  <c r="D1044" i="19"/>
  <c r="I1044" i="19" s="1"/>
  <c r="N34" i="8"/>
  <c r="E2228" i="23" s="1"/>
  <c r="G39" i="8"/>
  <c r="N40" i="8"/>
  <c r="E2234" i="23" s="1"/>
  <c r="F42" i="8"/>
  <c r="N43" i="8"/>
  <c r="E2237" i="23" s="1"/>
  <c r="E2192" i="23"/>
  <c r="D1007" i="19"/>
  <c r="I1007" i="19" s="1"/>
  <c r="C1007" i="19"/>
  <c r="H1007" i="19" s="1"/>
  <c r="D1055" i="19"/>
  <c r="I1055" i="19" s="1"/>
  <c r="N45" i="8"/>
  <c r="E2239" i="23" s="1"/>
  <c r="N1059" i="19"/>
  <c r="N1012" i="19"/>
  <c r="N962" i="19"/>
  <c r="E129" i="23"/>
  <c r="D778" i="19"/>
  <c r="I778" i="19" s="1"/>
  <c r="C778" i="19"/>
  <c r="H778" i="19" s="1"/>
  <c r="E875" i="19"/>
  <c r="C875" i="19"/>
  <c r="H875" i="19" s="1"/>
  <c r="N22" i="7"/>
  <c r="E2122" i="23" s="1"/>
  <c r="I35" i="7"/>
  <c r="D2135" i="23" s="1"/>
  <c r="B2146" i="23"/>
  <c r="B2099" i="23"/>
  <c r="B163" i="23"/>
  <c r="N861" i="19"/>
  <c r="N812" i="19"/>
  <c r="N909" i="19"/>
  <c r="N862" i="19"/>
  <c r="E164" i="23"/>
  <c r="E910" i="19"/>
  <c r="C910" i="19"/>
  <c r="H910" i="19" s="1"/>
  <c r="D813" i="19"/>
  <c r="I813" i="19" s="1"/>
  <c r="C813" i="19"/>
  <c r="H813" i="19" s="1"/>
  <c r="S47" i="7"/>
  <c r="F11" i="10"/>
  <c r="N12" i="10"/>
  <c r="E2394" i="23" s="1"/>
  <c r="D272" i="23"/>
  <c r="J14" i="10"/>
  <c r="E2350" i="23"/>
  <c r="D1319" i="19"/>
  <c r="I1319" i="19" s="1"/>
  <c r="D1270" i="19"/>
  <c r="I1270" i="19" s="1"/>
  <c r="C1270" i="19"/>
  <c r="H1270" i="19" s="1"/>
  <c r="F20" i="10"/>
  <c r="G26" i="10"/>
  <c r="B2410" i="23"/>
  <c r="B2363" i="23"/>
  <c r="B286" i="23"/>
  <c r="N1332" i="19"/>
  <c r="N1235" i="19"/>
  <c r="N1284" i="19"/>
  <c r="E287" i="23"/>
  <c r="C1236" i="19"/>
  <c r="H1236" i="19" s="1"/>
  <c r="G1236" i="19" s="1"/>
  <c r="E1333" i="19"/>
  <c r="C1333" i="19"/>
  <c r="H1333" i="19" s="1"/>
  <c r="O29" i="10"/>
  <c r="E2367" i="23"/>
  <c r="D1288" i="19"/>
  <c r="I1288" i="19" s="1"/>
  <c r="C1288" i="19"/>
  <c r="H1288" i="19" s="1"/>
  <c r="D1336" i="19"/>
  <c r="B2369" i="23"/>
  <c r="B2416" i="23"/>
  <c r="B292" i="23"/>
  <c r="N1241" i="19"/>
  <c r="N1290" i="19"/>
  <c r="N1338" i="19"/>
  <c r="E2370" i="23"/>
  <c r="D1291" i="19"/>
  <c r="I1291" i="19" s="1"/>
  <c r="D1339" i="19"/>
  <c r="C1291" i="19"/>
  <c r="H1291" i="19" s="1"/>
  <c r="E296" i="23"/>
  <c r="E1342" i="19"/>
  <c r="D1245" i="19"/>
  <c r="I1245" i="19" s="1"/>
  <c r="C1245" i="19"/>
  <c r="H1245" i="19" s="1"/>
  <c r="C1342" i="19"/>
  <c r="H1342" i="19" s="1"/>
  <c r="B2384" i="23"/>
  <c r="B2431" i="23"/>
  <c r="B307" i="23"/>
  <c r="N1354" i="19"/>
  <c r="N1257" i="19"/>
  <c r="H5" i="12"/>
  <c r="J11" i="12"/>
  <c r="E377" i="23"/>
  <c r="E1622" i="19"/>
  <c r="C1622" i="19"/>
  <c r="H1622" i="19" s="1"/>
  <c r="D1526" i="19"/>
  <c r="I1526" i="19" s="1"/>
  <c r="C1526" i="19"/>
  <c r="H1526" i="19" s="1"/>
  <c r="F25" i="12"/>
  <c r="F35" i="12"/>
  <c r="G38" i="12"/>
  <c r="E398" i="23"/>
  <c r="D1547" i="19"/>
  <c r="I1547" i="19" s="1"/>
  <c r="E1643" i="19"/>
  <c r="C1643" i="19"/>
  <c r="H1643" i="19" s="1"/>
  <c r="C1547" i="19"/>
  <c r="H1547" i="19" s="1"/>
  <c r="U46" i="12"/>
  <c r="B2247" i="23"/>
  <c r="B2294" i="23"/>
  <c r="B217" i="23"/>
  <c r="N1163" i="19"/>
  <c r="N1114" i="19"/>
  <c r="N1066" i="19"/>
  <c r="N7" i="9"/>
  <c r="E2295" i="23" s="1"/>
  <c r="N10" i="9"/>
  <c r="E2298" i="23" s="1"/>
  <c r="E2256" i="23"/>
  <c r="D1123" i="19"/>
  <c r="I1123" i="19" s="1"/>
  <c r="C1123" i="19"/>
  <c r="H1123" i="19" s="1"/>
  <c r="D1172" i="19"/>
  <c r="I1172" i="19" s="1"/>
  <c r="B2305" i="23"/>
  <c r="B2258" i="23"/>
  <c r="B228" i="23"/>
  <c r="N1174" i="19"/>
  <c r="N1077" i="19"/>
  <c r="N1125" i="19"/>
  <c r="E2259" i="23"/>
  <c r="D1175" i="19"/>
  <c r="I1175" i="19" s="1"/>
  <c r="D1126" i="19"/>
  <c r="I1126" i="19" s="1"/>
  <c r="C1126" i="19"/>
  <c r="H1126" i="19" s="1"/>
  <c r="G25" i="9"/>
  <c r="E241" i="23"/>
  <c r="E1187" i="19"/>
  <c r="D1090" i="19"/>
  <c r="I1090" i="19" s="1"/>
  <c r="C1090" i="19"/>
  <c r="H1090" i="19" s="1"/>
  <c r="C1187" i="19"/>
  <c r="H1187" i="19" s="1"/>
  <c r="S30" i="9"/>
  <c r="B2273" i="23"/>
  <c r="B2320" i="23"/>
  <c r="B243" i="23"/>
  <c r="N1189" i="19"/>
  <c r="N1141" i="19"/>
  <c r="N1092" i="19"/>
  <c r="G35" i="9"/>
  <c r="H38" i="9"/>
  <c r="I38" i="9" s="1"/>
  <c r="D2326" i="23" s="1"/>
  <c r="F43" i="9"/>
  <c r="F45" i="9"/>
  <c r="B2434" i="23"/>
  <c r="B2481" i="23"/>
  <c r="B310" i="23"/>
  <c r="N1407" i="19"/>
  <c r="N1456" i="19"/>
  <c r="N1359" i="19"/>
  <c r="N6" i="11"/>
  <c r="E2482" i="23" s="1"/>
  <c r="G8" i="11"/>
  <c r="N14" i="11"/>
  <c r="E2490" i="23" s="1"/>
  <c r="G16" i="11"/>
  <c r="E327" i="23"/>
  <c r="D1376" i="19"/>
  <c r="I1376" i="19" s="1"/>
  <c r="E1473" i="19"/>
  <c r="C1473" i="19"/>
  <c r="H1473" i="19" s="1"/>
  <c r="C1376" i="19"/>
  <c r="H1376" i="19" s="1"/>
  <c r="S22" i="11"/>
  <c r="O22" i="11"/>
  <c r="F26" i="11"/>
  <c r="F28" i="11"/>
  <c r="N29" i="11"/>
  <c r="O29" i="11" s="1"/>
  <c r="N32" i="11"/>
  <c r="E2508" i="23" s="1"/>
  <c r="E2466" i="23"/>
  <c r="D1488" i="19"/>
  <c r="I1488" i="19" s="1"/>
  <c r="C1440" i="19"/>
  <c r="H1440" i="19" s="1"/>
  <c r="D1440" i="19"/>
  <c r="G37" i="11"/>
  <c r="N40" i="11"/>
  <c r="E2516" i="23" s="1"/>
  <c r="B2522" i="23"/>
  <c r="B2475" i="23"/>
  <c r="B351" i="23"/>
  <c r="N1450" i="19"/>
  <c r="N1449" i="19"/>
  <c r="N1400" i="19"/>
  <c r="N1497" i="19"/>
  <c r="N47" i="11"/>
  <c r="E2523" i="23" s="1"/>
  <c r="N2112" i="19"/>
  <c r="N2080" i="19"/>
  <c r="N2048" i="19"/>
  <c r="E703" i="23"/>
  <c r="C2072" i="19"/>
  <c r="H2072" i="19" s="1"/>
  <c r="E2136" i="19"/>
  <c r="D2072" i="19"/>
  <c r="I2072" i="19" s="1"/>
  <c r="S30" i="28"/>
  <c r="M47" i="15"/>
  <c r="H41" i="28"/>
  <c r="D785" i="23"/>
  <c r="J46" i="28"/>
  <c r="N2226" i="19"/>
  <c r="N2194" i="19"/>
  <c r="N2162" i="19"/>
  <c r="E805" i="23"/>
  <c r="C2168" i="19"/>
  <c r="H2168" i="19" s="1"/>
  <c r="D2168" i="19"/>
  <c r="I2168" i="19" s="1"/>
  <c r="E2232" i="19"/>
  <c r="O66" i="28"/>
  <c r="N2016" i="19"/>
  <c r="N1984" i="19"/>
  <c r="N1951" i="19"/>
  <c r="F23" i="15"/>
  <c r="E404" i="23"/>
  <c r="C1747" i="19"/>
  <c r="H1747" i="19" s="1"/>
  <c r="E1747" i="19"/>
  <c r="D1652" i="19"/>
  <c r="I1652" i="19" s="1"/>
  <c r="C1652" i="19"/>
  <c r="H1652" i="19" s="1"/>
  <c r="U5" i="13"/>
  <c r="O5" i="13"/>
  <c r="N22" i="13"/>
  <c r="E2686" i="23" s="1"/>
  <c r="B2689" i="23"/>
  <c r="B2642" i="23"/>
  <c r="B424" i="23"/>
  <c r="N1720" i="19"/>
  <c r="N1672" i="19"/>
  <c r="N1767" i="19"/>
  <c r="N40" i="13"/>
  <c r="E2704" i="23" s="1"/>
  <c r="N46" i="13"/>
  <c r="E2710" i="23" s="1"/>
  <c r="B2763" i="23"/>
  <c r="B2715" i="23"/>
  <c r="B450" i="23"/>
  <c r="N1844" i="19"/>
  <c r="N1891" i="19"/>
  <c r="N1796" i="19"/>
  <c r="M23" i="14"/>
  <c r="M27" i="14" s="1"/>
  <c r="M51" i="14" s="1"/>
  <c r="N25" i="14"/>
  <c r="E2784" i="23" s="1"/>
  <c r="D476" i="23"/>
  <c r="J30" i="14"/>
  <c r="T30" i="14"/>
  <c r="B2791" i="23"/>
  <c r="B2743" i="23"/>
  <c r="B478" i="23"/>
  <c r="N1919" i="19"/>
  <c r="N1872" i="19"/>
  <c r="N1824" i="19"/>
  <c r="N37" i="14"/>
  <c r="E2796" i="23" s="1"/>
  <c r="E487" i="23"/>
  <c r="E1928" i="19"/>
  <c r="C1928" i="19"/>
  <c r="H1928" i="19" s="1"/>
  <c r="D1833" i="19"/>
  <c r="I1833" i="19" s="1"/>
  <c r="C1833" i="19"/>
  <c r="H1833" i="19" s="1"/>
  <c r="G1833" i="19" s="1"/>
  <c r="F41" i="14"/>
  <c r="H11" i="16"/>
  <c r="H15" i="16" s="1"/>
  <c r="M15" i="16"/>
  <c r="J30" i="16"/>
  <c r="E2866" i="23"/>
  <c r="D2358" i="19"/>
  <c r="I2358" i="19" s="1"/>
  <c r="G2358" i="19" s="1"/>
  <c r="C2304" i="19"/>
  <c r="H2304" i="19" s="1"/>
  <c r="D2304" i="19"/>
  <c r="I2304" i="19" s="1"/>
  <c r="E2949" i="23"/>
  <c r="C2498" i="19"/>
  <c r="H2498" i="19" s="1"/>
  <c r="G2498" i="19" s="1"/>
  <c r="D2472" i="19"/>
  <c r="I2472" i="19" s="1"/>
  <c r="C2472" i="19"/>
  <c r="H2472" i="19" s="1"/>
  <c r="M12" i="17"/>
  <c r="E2967" i="23" s="1"/>
  <c r="F17" i="17"/>
  <c r="E2956" i="23"/>
  <c r="D2480" i="19"/>
  <c r="I2480" i="19" s="1"/>
  <c r="F20" i="17"/>
  <c r="M20" i="17"/>
  <c r="E2975" i="23" s="1"/>
  <c r="E922" i="23"/>
  <c r="D922" i="23"/>
  <c r="E2401" i="19"/>
  <c r="E936" i="23"/>
  <c r="D936" i="23"/>
  <c r="F2481" i="19"/>
  <c r="C2481" i="19"/>
  <c r="H2481" i="19" s="1"/>
  <c r="E989" i="23"/>
  <c r="D989" i="23"/>
  <c r="D2467" i="19"/>
  <c r="I2467" i="19" s="1"/>
  <c r="G2467" i="19" s="1"/>
  <c r="J60" i="17"/>
  <c r="E3004" i="23"/>
  <c r="J10" i="18"/>
  <c r="E2985" i="23" s="1"/>
  <c r="E3008" i="23"/>
  <c r="M15" i="18"/>
  <c r="J15" i="18"/>
  <c r="E1155" i="23"/>
  <c r="D1155" i="23"/>
  <c r="E2655" i="19"/>
  <c r="F45" i="18"/>
  <c r="E1179" i="23"/>
  <c r="C2616" i="19"/>
  <c r="H2616" i="19" s="1"/>
  <c r="D2608" i="19"/>
  <c r="I2608" i="19" s="1"/>
  <c r="C2635" i="19"/>
  <c r="H2635" i="19" s="1"/>
  <c r="G2635" i="19" s="1"/>
  <c r="C2608" i="19"/>
  <c r="H2608" i="19" s="1"/>
  <c r="R51" i="18"/>
  <c r="O227" i="19"/>
  <c r="P337" i="19"/>
  <c r="Q337" i="19"/>
  <c r="O337" i="19"/>
  <c r="O517" i="19"/>
  <c r="Q517" i="19"/>
  <c r="P517" i="19"/>
  <c r="O616" i="19"/>
  <c r="Q615" i="19"/>
  <c r="P615" i="19"/>
  <c r="O615" i="19"/>
  <c r="D666" i="19"/>
  <c r="I666" i="19" s="1"/>
  <c r="N1084" i="19"/>
  <c r="Q1165" i="19"/>
  <c r="O1165" i="19"/>
  <c r="O1166" i="19"/>
  <c r="P1165" i="19"/>
  <c r="E1246" i="23"/>
  <c r="D1246" i="23"/>
  <c r="J54" i="2"/>
  <c r="E1354" i="23" s="1"/>
  <c r="E22" i="23"/>
  <c r="D22" i="23"/>
  <c r="C385" i="19"/>
  <c r="H385" i="19" s="1"/>
  <c r="E385" i="19"/>
  <c r="D385" i="19"/>
  <c r="I385" i="19" s="1"/>
  <c r="E29" i="23"/>
  <c r="C478" i="19"/>
  <c r="H478" i="19" s="1"/>
  <c r="C575" i="19"/>
  <c r="H575" i="19" s="1"/>
  <c r="G575" i="19" s="1"/>
  <c r="D478" i="19"/>
  <c r="I478" i="19" s="1"/>
  <c r="U6" i="5"/>
  <c r="E32" i="23"/>
  <c r="D481" i="19"/>
  <c r="I481" i="19" s="1"/>
  <c r="C481" i="19"/>
  <c r="H481" i="19" s="1"/>
  <c r="C578" i="19"/>
  <c r="H578" i="19" s="1"/>
  <c r="B1923" i="23"/>
  <c r="B1876" i="23"/>
  <c r="B34" i="23"/>
  <c r="N580" i="19"/>
  <c r="N531" i="19"/>
  <c r="N483" i="19"/>
  <c r="B1926" i="23"/>
  <c r="B1879" i="23"/>
  <c r="B37" i="23"/>
  <c r="N486" i="19"/>
  <c r="N583" i="19"/>
  <c r="N534" i="19"/>
  <c r="B1929" i="23"/>
  <c r="B1882" i="23"/>
  <c r="B40" i="23"/>
  <c r="N586" i="19"/>
  <c r="N489" i="19"/>
  <c r="N537" i="19"/>
  <c r="E1883" i="23"/>
  <c r="D587" i="19"/>
  <c r="I587" i="19" s="1"/>
  <c r="D538" i="19"/>
  <c r="I538" i="19" s="1"/>
  <c r="C538" i="19"/>
  <c r="H538" i="19" s="1"/>
  <c r="B1885" i="23"/>
  <c r="B1932" i="23"/>
  <c r="B43" i="23"/>
  <c r="N492" i="19"/>
  <c r="N540" i="19"/>
  <c r="N589" i="19"/>
  <c r="E1886" i="23"/>
  <c r="D590" i="19"/>
  <c r="I590" i="19" s="1"/>
  <c r="D541" i="19"/>
  <c r="I541" i="19" s="1"/>
  <c r="C541" i="19"/>
  <c r="H541" i="19" s="1"/>
  <c r="N21" i="5"/>
  <c r="E1933" i="23" s="1"/>
  <c r="E1891" i="23"/>
  <c r="D595" i="19"/>
  <c r="I595" i="19" s="1"/>
  <c r="D547" i="19"/>
  <c r="I547" i="19" s="1"/>
  <c r="C547" i="19"/>
  <c r="H547" i="19" s="1"/>
  <c r="E1899" i="23"/>
  <c r="D603" i="19"/>
  <c r="I603" i="19" s="1"/>
  <c r="D555" i="19"/>
  <c r="I555" i="19" s="1"/>
  <c r="C555" i="19"/>
  <c r="H555" i="19" s="1"/>
  <c r="E1902" i="23"/>
  <c r="D558" i="19"/>
  <c r="I558" i="19" s="1"/>
  <c r="C558" i="19"/>
  <c r="H558" i="19" s="1"/>
  <c r="G558" i="19" s="1"/>
  <c r="D606" i="19"/>
  <c r="I606" i="19" s="1"/>
  <c r="E63" i="23"/>
  <c r="C609" i="19"/>
  <c r="H609" i="19" s="1"/>
  <c r="D512" i="19"/>
  <c r="I512" i="19" s="1"/>
  <c r="C512" i="19"/>
  <c r="H512" i="19" s="1"/>
  <c r="G512" i="19" s="1"/>
  <c r="E609" i="19"/>
  <c r="U40" i="5"/>
  <c r="E66" i="23"/>
  <c r="D515" i="19"/>
  <c r="I515" i="19" s="1"/>
  <c r="C515" i="19"/>
  <c r="H515" i="19" s="1"/>
  <c r="C612" i="19"/>
  <c r="H612" i="19" s="1"/>
  <c r="E612" i="19"/>
  <c r="E1963" i="23"/>
  <c r="D720" i="19"/>
  <c r="I720" i="19" s="1"/>
  <c r="D671" i="19"/>
  <c r="I671" i="19" s="1"/>
  <c r="G671" i="19" s="1"/>
  <c r="B2012" i="23"/>
  <c r="B1965" i="23"/>
  <c r="B76" i="23"/>
  <c r="N722" i="19"/>
  <c r="N625" i="19"/>
  <c r="N673" i="19"/>
  <c r="E77" i="23"/>
  <c r="E723" i="19"/>
  <c r="D626" i="19"/>
  <c r="I626" i="19" s="1"/>
  <c r="C626" i="19"/>
  <c r="H626" i="19" s="1"/>
  <c r="G626" i="19" s="1"/>
  <c r="C723" i="19"/>
  <c r="H723" i="19" s="1"/>
  <c r="U7" i="6"/>
  <c r="S7" i="6"/>
  <c r="B2021" i="23"/>
  <c r="B1974" i="23"/>
  <c r="B85" i="23"/>
  <c r="N731" i="19"/>
  <c r="N682" i="19"/>
  <c r="N634" i="19"/>
  <c r="E1978" i="23"/>
  <c r="D735" i="19"/>
  <c r="I735" i="19" s="1"/>
  <c r="D686" i="19"/>
  <c r="I686" i="19" s="1"/>
  <c r="C686" i="19"/>
  <c r="H686" i="19" s="1"/>
  <c r="B2027" i="23"/>
  <c r="B1980" i="23"/>
  <c r="B91" i="23"/>
  <c r="N737" i="19"/>
  <c r="N640" i="19"/>
  <c r="N688" i="19"/>
  <c r="E1983" i="23"/>
  <c r="D691" i="19"/>
  <c r="I691" i="19" s="1"/>
  <c r="G691" i="19" s="1"/>
  <c r="D740" i="19"/>
  <c r="I740" i="19" s="1"/>
  <c r="G24" i="6"/>
  <c r="E175" i="23"/>
  <c r="D924" i="19"/>
  <c r="I924" i="19" s="1"/>
  <c r="E1021" i="19"/>
  <c r="C1021" i="19"/>
  <c r="H1021" i="19" s="1"/>
  <c r="C924" i="19"/>
  <c r="H924" i="19" s="1"/>
  <c r="E178" i="23"/>
  <c r="E1024" i="19"/>
  <c r="C1024" i="19"/>
  <c r="H1024" i="19" s="1"/>
  <c r="D927" i="19"/>
  <c r="I927" i="19" s="1"/>
  <c r="C927" i="19"/>
  <c r="H927" i="19" s="1"/>
  <c r="E181" i="23"/>
  <c r="E1027" i="19"/>
  <c r="C1027" i="19"/>
  <c r="H1027" i="19" s="1"/>
  <c r="D930" i="19"/>
  <c r="I930" i="19" s="1"/>
  <c r="C930" i="19"/>
  <c r="H930" i="19" s="1"/>
  <c r="U17" i="8"/>
  <c r="N28" i="8"/>
  <c r="N31" i="8"/>
  <c r="B2058" i="23"/>
  <c r="B2105" i="23"/>
  <c r="B122" i="23"/>
  <c r="N868" i="19"/>
  <c r="N819" i="19"/>
  <c r="N771" i="19"/>
  <c r="E123" i="23"/>
  <c r="C869" i="19"/>
  <c r="H869" i="19" s="1"/>
  <c r="D772" i="19"/>
  <c r="I772" i="19" s="1"/>
  <c r="C772" i="19"/>
  <c r="H772" i="19" s="1"/>
  <c r="E869" i="19"/>
  <c r="S6" i="7"/>
  <c r="E126" i="23"/>
  <c r="E872" i="19"/>
  <c r="C872" i="19"/>
  <c r="H872" i="19" s="1"/>
  <c r="C775" i="19"/>
  <c r="H775" i="19" s="1"/>
  <c r="D775" i="19"/>
  <c r="I775" i="19" s="1"/>
  <c r="O9" i="7"/>
  <c r="E2065" i="23"/>
  <c r="D826" i="19"/>
  <c r="I826" i="19" s="1"/>
  <c r="C826" i="19"/>
  <c r="H826" i="19" s="1"/>
  <c r="G826" i="19" s="1"/>
  <c r="D875" i="19"/>
  <c r="I875" i="19" s="1"/>
  <c r="G12" i="7"/>
  <c r="I21" i="7"/>
  <c r="D2121" i="23" s="1"/>
  <c r="E146" i="23"/>
  <c r="E892" i="19"/>
  <c r="C892" i="19"/>
  <c r="H892" i="19" s="1"/>
  <c r="D795" i="19"/>
  <c r="I795" i="19" s="1"/>
  <c r="E155" i="23"/>
  <c r="E901" i="19"/>
  <c r="C901" i="19"/>
  <c r="H901" i="19" s="1"/>
  <c r="D804" i="19"/>
  <c r="I804" i="19" s="1"/>
  <c r="C804" i="19"/>
  <c r="H804" i="19" s="1"/>
  <c r="E2100" i="23"/>
  <c r="D910" i="19"/>
  <c r="I910" i="19" s="1"/>
  <c r="D863" i="19"/>
  <c r="I863" i="19" s="1"/>
  <c r="C863" i="19"/>
  <c r="H863" i="19" s="1"/>
  <c r="B2149" i="23"/>
  <c r="B2102" i="23"/>
  <c r="B166" i="23"/>
  <c r="N913" i="19"/>
  <c r="N866" i="19"/>
  <c r="G14" i="10"/>
  <c r="G17" i="10"/>
  <c r="N18" i="10"/>
  <c r="E2400" i="23" s="1"/>
  <c r="N21" i="10"/>
  <c r="E2403" i="23" s="1"/>
  <c r="D286" i="23"/>
  <c r="J28" i="10"/>
  <c r="E2364" i="23"/>
  <c r="D1333" i="19"/>
  <c r="I1333" i="19" s="1"/>
  <c r="D1285" i="19"/>
  <c r="I1285" i="19" s="1"/>
  <c r="C1285" i="19"/>
  <c r="H1285" i="19" s="1"/>
  <c r="E2373" i="23"/>
  <c r="D1342" i="19"/>
  <c r="I1342" i="19" s="1"/>
  <c r="C1294" i="19"/>
  <c r="H1294" i="19" s="1"/>
  <c r="D1294" i="19"/>
  <c r="I1294" i="19" s="1"/>
  <c r="E366" i="23"/>
  <c r="E1611" i="19"/>
  <c r="C1611" i="19"/>
  <c r="H1611" i="19" s="1"/>
  <c r="D1515" i="19"/>
  <c r="I1515" i="19" s="1"/>
  <c r="C1515" i="19"/>
  <c r="H1515" i="19" s="1"/>
  <c r="G1515" i="19" s="1"/>
  <c r="F14" i="12"/>
  <c r="E2548" i="23"/>
  <c r="D1622" i="19"/>
  <c r="I1622" i="19" s="1"/>
  <c r="C1574" i="19"/>
  <c r="H1574" i="19" s="1"/>
  <c r="D1574" i="19"/>
  <c r="I1574" i="19" s="1"/>
  <c r="B2602" i="23"/>
  <c r="B2555" i="23"/>
  <c r="B384" i="23"/>
  <c r="N1581" i="19"/>
  <c r="N1533" i="19"/>
  <c r="N1629" i="19"/>
  <c r="N33" i="12"/>
  <c r="E2603" i="23" s="1"/>
  <c r="E2564" i="23"/>
  <c r="D1590" i="19"/>
  <c r="I1590" i="19" s="1"/>
  <c r="C1590" i="19"/>
  <c r="H1590" i="19" s="1"/>
  <c r="G1590" i="19" s="1"/>
  <c r="D1638" i="19"/>
  <c r="I1638" i="19" s="1"/>
  <c r="B2566" i="23"/>
  <c r="B2613" i="23"/>
  <c r="B395" i="23"/>
  <c r="N1544" i="19"/>
  <c r="N1592" i="19"/>
  <c r="N1640" i="19"/>
  <c r="E2569" i="23"/>
  <c r="D1643" i="19"/>
  <c r="I1643" i="19" s="1"/>
  <c r="D1595" i="19"/>
  <c r="I1595" i="19" s="1"/>
  <c r="C1595" i="19"/>
  <c r="H1595" i="19" s="1"/>
  <c r="N4" i="9"/>
  <c r="E2253" i="23"/>
  <c r="C1120" i="19"/>
  <c r="H1120" i="19" s="1"/>
  <c r="D1169" i="19"/>
  <c r="I1169" i="19" s="1"/>
  <c r="D1120" i="19"/>
  <c r="I1120" i="19" s="1"/>
  <c r="G12" i="9"/>
  <c r="D228" i="23"/>
  <c r="R17" i="9"/>
  <c r="L23" i="9"/>
  <c r="F32" i="9"/>
  <c r="F13" i="11"/>
  <c r="E2453" i="23"/>
  <c r="D1426" i="19"/>
  <c r="I1426" i="19" s="1"/>
  <c r="C1426" i="19"/>
  <c r="H1426" i="19" s="1"/>
  <c r="D1475" i="19"/>
  <c r="I1475" i="19" s="1"/>
  <c r="B2512" i="23"/>
  <c r="B2465" i="23"/>
  <c r="B341" i="23"/>
  <c r="N1487" i="19"/>
  <c r="N1439" i="19"/>
  <c r="N1390" i="19"/>
  <c r="B2468" i="23"/>
  <c r="B2515" i="23"/>
  <c r="B344" i="23"/>
  <c r="N1393" i="19"/>
  <c r="N1442" i="19"/>
  <c r="N1490" i="19"/>
  <c r="E354" i="23"/>
  <c r="D1404" i="19"/>
  <c r="I1404" i="19" s="1"/>
  <c r="G1404" i="19" s="1"/>
  <c r="U50" i="11"/>
  <c r="N9" i="28"/>
  <c r="E648" i="23" s="1"/>
  <c r="N2117" i="19"/>
  <c r="N2085" i="19"/>
  <c r="N2053" i="19"/>
  <c r="N21" i="28"/>
  <c r="E660" i="23" s="1"/>
  <c r="E630" i="23"/>
  <c r="D2131" i="19"/>
  <c r="I2131" i="19" s="1"/>
  <c r="D2099" i="19"/>
  <c r="I2099" i="19" s="1"/>
  <c r="C2099" i="19"/>
  <c r="H2099" i="19" s="1"/>
  <c r="N25" i="28"/>
  <c r="E664" i="23" s="1"/>
  <c r="E635" i="23"/>
  <c r="D2104" i="19"/>
  <c r="I2104" i="19" s="1"/>
  <c r="C2104" i="19"/>
  <c r="H2104" i="19" s="1"/>
  <c r="D2136" i="19"/>
  <c r="I2136" i="19" s="1"/>
  <c r="G30" i="28"/>
  <c r="N41" i="28"/>
  <c r="E746" i="23" s="1"/>
  <c r="D717" i="23"/>
  <c r="I46" i="28"/>
  <c r="D751" i="23" s="1"/>
  <c r="N2190" i="19"/>
  <c r="N2158" i="19"/>
  <c r="N2222" i="19"/>
  <c r="N2192" i="19"/>
  <c r="N2224" i="19"/>
  <c r="N2160" i="19"/>
  <c r="E737" i="23"/>
  <c r="D2232" i="19"/>
  <c r="I2232" i="19" s="1"/>
  <c r="C2200" i="19"/>
  <c r="H2200" i="19" s="1"/>
  <c r="D2200" i="19"/>
  <c r="I2200" i="19" s="1"/>
  <c r="N66" i="28"/>
  <c r="E771" i="23" s="1"/>
  <c r="O8" i="15"/>
  <c r="F14" i="15"/>
  <c r="D516" i="23"/>
  <c r="I23" i="15"/>
  <c r="D550" i="23" s="1"/>
  <c r="E603" i="23"/>
  <c r="D1969" i="19"/>
  <c r="I1969" i="19" s="1"/>
  <c r="C1969" i="19"/>
  <c r="H1969" i="19" s="1"/>
  <c r="E2034" i="19"/>
  <c r="U32" i="15"/>
  <c r="E605" i="23"/>
  <c r="D1971" i="19"/>
  <c r="I1971" i="19" s="1"/>
  <c r="C1971" i="19"/>
  <c r="H1971" i="19" s="1"/>
  <c r="G1971" i="19" s="1"/>
  <c r="E2036" i="19"/>
  <c r="F34" i="15"/>
  <c r="S34" i="15"/>
  <c r="E821" i="23"/>
  <c r="S43" i="15"/>
  <c r="O43" i="15"/>
  <c r="K49" i="15"/>
  <c r="E565" i="23"/>
  <c r="I60" i="15"/>
  <c r="E2622" i="23"/>
  <c r="D1747" i="19"/>
  <c r="I1747" i="19" s="1"/>
  <c r="D1700" i="19"/>
  <c r="I1700" i="19" s="1"/>
  <c r="C1700" i="19"/>
  <c r="H1700" i="19" s="1"/>
  <c r="E408" i="23"/>
  <c r="C1751" i="19"/>
  <c r="H1751" i="19" s="1"/>
  <c r="E1751" i="19"/>
  <c r="D1656" i="19"/>
  <c r="I1656" i="19" s="1"/>
  <c r="C1656" i="19"/>
  <c r="H1656" i="19" s="1"/>
  <c r="G1656" i="19" s="1"/>
  <c r="J11" i="13"/>
  <c r="J29" i="13"/>
  <c r="B2713" i="23"/>
  <c r="B2666" i="23"/>
  <c r="B448" i="23"/>
  <c r="N1697" i="19"/>
  <c r="N1745" i="19"/>
  <c r="N1792" i="19"/>
  <c r="D450" i="23"/>
  <c r="J4" i="14"/>
  <c r="T4" i="14"/>
  <c r="B2765" i="23"/>
  <c r="B2717" i="23"/>
  <c r="B452" i="23"/>
  <c r="N1893" i="19"/>
  <c r="N1846" i="19"/>
  <c r="N1798" i="19"/>
  <c r="N11" i="14"/>
  <c r="E2770" i="23" s="1"/>
  <c r="I13" i="14"/>
  <c r="D2772" i="23" s="1"/>
  <c r="E461" i="23"/>
  <c r="C1902" i="19"/>
  <c r="H1902" i="19" s="1"/>
  <c r="E1902" i="19"/>
  <c r="D1807" i="19"/>
  <c r="I1807" i="19" s="1"/>
  <c r="C1807" i="19"/>
  <c r="H1807" i="19" s="1"/>
  <c r="F15" i="14"/>
  <c r="B2780" i="23"/>
  <c r="B2732" i="23"/>
  <c r="B467" i="23"/>
  <c r="N1908" i="19"/>
  <c r="N1861" i="19"/>
  <c r="N1813" i="19"/>
  <c r="N35" i="14"/>
  <c r="E2794" i="23" s="1"/>
  <c r="E489" i="23"/>
  <c r="D1835" i="19"/>
  <c r="I1835" i="19" s="1"/>
  <c r="C1835" i="19"/>
  <c r="H1835" i="19" s="1"/>
  <c r="E1930" i="19"/>
  <c r="C1930" i="19"/>
  <c r="H1930" i="19" s="1"/>
  <c r="U43" i="14"/>
  <c r="S43" i="14"/>
  <c r="O43" i="14"/>
  <c r="F43" i="14"/>
  <c r="N47" i="14"/>
  <c r="E2806" i="23" s="1"/>
  <c r="E872" i="23"/>
  <c r="C2329" i="19"/>
  <c r="H2329" i="19" s="1"/>
  <c r="D2248" i="19"/>
  <c r="I2248" i="19" s="1"/>
  <c r="C2248" i="19"/>
  <c r="H2248" i="19" s="1"/>
  <c r="E2382" i="19"/>
  <c r="E2329" i="19"/>
  <c r="F8" i="16"/>
  <c r="J9" i="16" s="1"/>
  <c r="D874" i="23" s="1"/>
  <c r="N11" i="16"/>
  <c r="O11" i="16" s="1"/>
  <c r="N24" i="16"/>
  <c r="O24" i="16" s="1"/>
  <c r="H24" i="16"/>
  <c r="D2870" i="23"/>
  <c r="J54" i="16"/>
  <c r="G64" i="16"/>
  <c r="H73" i="16"/>
  <c r="H76" i="16" s="1"/>
  <c r="N4" i="17"/>
  <c r="E999" i="23"/>
  <c r="D999" i="23"/>
  <c r="D2493" i="19"/>
  <c r="I2493" i="19" s="1"/>
  <c r="G2493" i="19" s="1"/>
  <c r="E1037" i="23"/>
  <c r="D1037" i="23"/>
  <c r="E2520" i="19"/>
  <c r="E3027" i="23"/>
  <c r="O15" i="18"/>
  <c r="D3027" i="23" s="1"/>
  <c r="E1112" i="23"/>
  <c r="Q24" i="18"/>
  <c r="D1112" i="23" s="1"/>
  <c r="E1125" i="23"/>
  <c r="C2603" i="19"/>
  <c r="H2603" i="19" s="1"/>
  <c r="G2603" i="19" s="1"/>
  <c r="J34" i="18"/>
  <c r="M34" i="18"/>
  <c r="D1164" i="23"/>
  <c r="E1164" i="23"/>
  <c r="D2555" i="19"/>
  <c r="I2555" i="19" s="1"/>
  <c r="H45" i="18"/>
  <c r="P14" i="19"/>
  <c r="P21" i="19"/>
  <c r="Q120" i="19"/>
  <c r="O120" i="19"/>
  <c r="P120" i="19"/>
  <c r="E426" i="19"/>
  <c r="Q429" i="19"/>
  <c r="P429" i="19"/>
  <c r="N503" i="19"/>
  <c r="O565" i="19"/>
  <c r="P564" i="19"/>
  <c r="O564" i="19"/>
  <c r="Q564" i="19"/>
  <c r="Q678" i="19"/>
  <c r="P678" i="19"/>
  <c r="O678" i="19"/>
  <c r="E882" i="19"/>
  <c r="N1179" i="19"/>
  <c r="N1194" i="19"/>
  <c r="E691" i="23"/>
  <c r="C2060" i="19"/>
  <c r="H2060" i="19" s="1"/>
  <c r="D2060" i="19"/>
  <c r="I2060" i="19" s="1"/>
  <c r="E2124" i="19"/>
  <c r="O18" i="28"/>
  <c r="E694" i="23"/>
  <c r="E2127" i="19"/>
  <c r="D2063" i="19"/>
  <c r="I2063" i="19" s="1"/>
  <c r="C2063" i="19"/>
  <c r="H2063" i="19" s="1"/>
  <c r="G2063" i="19" s="1"/>
  <c r="E707" i="23"/>
  <c r="E2140" i="19"/>
  <c r="D2076" i="19"/>
  <c r="I2076" i="19" s="1"/>
  <c r="C2076" i="19"/>
  <c r="H2076" i="19" s="1"/>
  <c r="S34" i="28"/>
  <c r="E790" i="23"/>
  <c r="E2217" i="19"/>
  <c r="D2153" i="19"/>
  <c r="I2153" i="19" s="1"/>
  <c r="C2153" i="19"/>
  <c r="H2153" i="19" s="1"/>
  <c r="O51" i="28"/>
  <c r="E724" i="23"/>
  <c r="D2187" i="19"/>
  <c r="I2187" i="19" s="1"/>
  <c r="D2219" i="19"/>
  <c r="I2219" i="19" s="1"/>
  <c r="C2187" i="19"/>
  <c r="H2187" i="19" s="1"/>
  <c r="E730" i="23"/>
  <c r="D2193" i="19"/>
  <c r="I2193" i="19" s="1"/>
  <c r="D2225" i="19"/>
  <c r="I2225" i="19" s="1"/>
  <c r="C2193" i="19"/>
  <c r="H2193" i="19" s="1"/>
  <c r="G59" i="28"/>
  <c r="E732" i="23"/>
  <c r="D2195" i="19"/>
  <c r="I2195" i="19" s="1"/>
  <c r="C2195" i="19"/>
  <c r="H2195" i="19" s="1"/>
  <c r="D2227" i="19"/>
  <c r="I2227" i="19" s="1"/>
  <c r="E736" i="23"/>
  <c r="D2199" i="19"/>
  <c r="I2199" i="19" s="1"/>
  <c r="D2231" i="19"/>
  <c r="I2231" i="19" s="1"/>
  <c r="C2199" i="19"/>
  <c r="H2199" i="19" s="1"/>
  <c r="G2199" i="19" s="1"/>
  <c r="E738" i="23"/>
  <c r="D2201" i="19"/>
  <c r="I2201" i="19" s="1"/>
  <c r="C2201" i="19"/>
  <c r="H2201" i="19" s="1"/>
  <c r="D2233" i="19"/>
  <c r="I2233" i="19" s="1"/>
  <c r="E808" i="23"/>
  <c r="E2235" i="19"/>
  <c r="D2171" i="19"/>
  <c r="I2171" i="19" s="1"/>
  <c r="C2171" i="19"/>
  <c r="H2171" i="19" s="1"/>
  <c r="E742" i="23"/>
  <c r="D2237" i="19"/>
  <c r="I2237" i="19" s="1"/>
  <c r="D2205" i="19"/>
  <c r="I2205" i="19" s="1"/>
  <c r="C2205" i="19"/>
  <c r="H2205" i="19" s="1"/>
  <c r="E577" i="23"/>
  <c r="D1943" i="19"/>
  <c r="I1943" i="19" s="1"/>
  <c r="E2008" i="19"/>
  <c r="C1943" i="19"/>
  <c r="H1943" i="19" s="1"/>
  <c r="F6" i="15"/>
  <c r="E586" i="23"/>
  <c r="D1952" i="19"/>
  <c r="I1952" i="19" s="1"/>
  <c r="C1952" i="19"/>
  <c r="H1952" i="19" s="1"/>
  <c r="E2017" i="19"/>
  <c r="E511" i="23"/>
  <c r="D2020" i="19"/>
  <c r="D1988" i="19"/>
  <c r="I1988" i="19" s="1"/>
  <c r="C1988" i="19"/>
  <c r="H1988" i="19" s="1"/>
  <c r="G18" i="15"/>
  <c r="E592" i="23"/>
  <c r="D1958" i="19"/>
  <c r="I1958" i="19" s="1"/>
  <c r="C1958" i="19"/>
  <c r="H1958" i="19" s="1"/>
  <c r="G1958" i="19" s="1"/>
  <c r="E2023" i="19"/>
  <c r="U21" i="15"/>
  <c r="N1963" i="19"/>
  <c r="N1996" i="19"/>
  <c r="N2028" i="19"/>
  <c r="B2672" i="23"/>
  <c r="B2625" i="23"/>
  <c r="B407" i="23"/>
  <c r="N1750" i="19"/>
  <c r="N1703" i="19"/>
  <c r="N1655" i="19"/>
  <c r="E413" i="23"/>
  <c r="E1756" i="19"/>
  <c r="C1661" i="19"/>
  <c r="H1661" i="19" s="1"/>
  <c r="C1756" i="19"/>
  <c r="H1756" i="19" s="1"/>
  <c r="D1661" i="19"/>
  <c r="I1661" i="19" s="1"/>
  <c r="F14" i="13"/>
  <c r="E416" i="23"/>
  <c r="D1664" i="19"/>
  <c r="I1664" i="19" s="1"/>
  <c r="C1664" i="19"/>
  <c r="H1664" i="19" s="1"/>
  <c r="G1664" i="19" s="1"/>
  <c r="E1759" i="19"/>
  <c r="C1759" i="19"/>
  <c r="H1759" i="19" s="1"/>
  <c r="B2636" i="23"/>
  <c r="B2683" i="23"/>
  <c r="B418" i="23"/>
  <c r="N1761" i="19"/>
  <c r="N1666" i="19"/>
  <c r="N1714" i="19"/>
  <c r="E2637" i="23"/>
  <c r="D1715" i="19"/>
  <c r="I1715" i="19" s="1"/>
  <c r="C1715" i="19"/>
  <c r="H1715" i="19" s="1"/>
  <c r="D1762" i="19"/>
  <c r="I1762" i="19" s="1"/>
  <c r="B2686" i="23"/>
  <c r="B2639" i="23"/>
  <c r="B421" i="23"/>
  <c r="N1669" i="19"/>
  <c r="N1764" i="19"/>
  <c r="N1717" i="19"/>
  <c r="E431" i="23"/>
  <c r="E1774" i="19"/>
  <c r="C1774" i="19"/>
  <c r="H1774" i="19" s="1"/>
  <c r="C1679" i="19"/>
  <c r="H1679" i="19" s="1"/>
  <c r="D1679" i="19"/>
  <c r="I1679" i="19" s="1"/>
  <c r="F32" i="13"/>
  <c r="E434" i="23"/>
  <c r="E1777" i="19"/>
  <c r="C1777" i="19"/>
  <c r="H1777" i="19" s="1"/>
  <c r="D1682" i="19"/>
  <c r="I1682" i="19" s="1"/>
  <c r="C1682" i="19"/>
  <c r="H1682" i="19" s="1"/>
  <c r="B2654" i="23"/>
  <c r="B2701" i="23"/>
  <c r="B436" i="23"/>
  <c r="N1684" i="19"/>
  <c r="N1779" i="19"/>
  <c r="N1732" i="19"/>
  <c r="E2655" i="23"/>
  <c r="C1733" i="19"/>
  <c r="H1733" i="19" s="1"/>
  <c r="D1733" i="19"/>
  <c r="I1733" i="19" s="1"/>
  <c r="D1780" i="19"/>
  <c r="I1780" i="19" s="1"/>
  <c r="B2704" i="23"/>
  <c r="B2657" i="23"/>
  <c r="B439" i="23"/>
  <c r="N1782" i="19"/>
  <c r="N1687" i="19"/>
  <c r="N1735" i="19"/>
  <c r="E2717" i="23"/>
  <c r="D1893" i="19"/>
  <c r="I1893" i="19" s="1"/>
  <c r="C1846" i="19"/>
  <c r="H1846" i="19" s="1"/>
  <c r="D1846" i="19"/>
  <c r="I1846" i="19" s="1"/>
  <c r="B2767" i="23"/>
  <c r="B2719" i="23"/>
  <c r="B454" i="23"/>
  <c r="N1800" i="19"/>
  <c r="N1895" i="19"/>
  <c r="N1848" i="19"/>
  <c r="E2720" i="23"/>
  <c r="C1849" i="19"/>
  <c r="H1849" i="19" s="1"/>
  <c r="D1896" i="19"/>
  <c r="I1896" i="19" s="1"/>
  <c r="D1849" i="19"/>
  <c r="I1849" i="19" s="1"/>
  <c r="E475" i="23"/>
  <c r="E1916" i="19"/>
  <c r="C1821" i="19"/>
  <c r="H1821" i="19" s="1"/>
  <c r="C1916" i="19"/>
  <c r="H1916" i="19" s="1"/>
  <c r="D1821" i="19"/>
  <c r="I1821" i="19" s="1"/>
  <c r="E2743" i="23"/>
  <c r="D1872" i="19"/>
  <c r="I1872" i="19" s="1"/>
  <c r="C1872" i="19"/>
  <c r="H1872" i="19" s="1"/>
  <c r="D1919" i="19"/>
  <c r="I1919" i="19" s="1"/>
  <c r="B2745" i="23"/>
  <c r="B2793" i="23"/>
  <c r="B480" i="23"/>
  <c r="N1874" i="19"/>
  <c r="N1921" i="19"/>
  <c r="N1826" i="19"/>
  <c r="E2746" i="23"/>
  <c r="D1922" i="19"/>
  <c r="I1922" i="19" s="1"/>
  <c r="D1875" i="19"/>
  <c r="I1875" i="19" s="1"/>
  <c r="C1875" i="19"/>
  <c r="H1875" i="19" s="1"/>
  <c r="B2806" i="23"/>
  <c r="B2758" i="23"/>
  <c r="B493" i="23"/>
  <c r="N1934" i="19"/>
  <c r="N1887" i="19"/>
  <c r="N1839" i="19"/>
  <c r="E868" i="23"/>
  <c r="E2381" i="19"/>
  <c r="D2246" i="19"/>
  <c r="I2246" i="19" s="1"/>
  <c r="C2246" i="19"/>
  <c r="H2246" i="19" s="1"/>
  <c r="E2327" i="19"/>
  <c r="C2327" i="19"/>
  <c r="H2327" i="19" s="1"/>
  <c r="E2821" i="23"/>
  <c r="D2281" i="19"/>
  <c r="I2281" i="19" s="1"/>
  <c r="C2281" i="19"/>
  <c r="H2281" i="19" s="1"/>
  <c r="D2334" i="19"/>
  <c r="I2334" i="19" s="1"/>
  <c r="G2334" i="19" s="1"/>
  <c r="G16" i="16"/>
  <c r="E885" i="23"/>
  <c r="E2337" i="19"/>
  <c r="C2337" i="19"/>
  <c r="H2337" i="19" s="1"/>
  <c r="D2255" i="19"/>
  <c r="I2255" i="19" s="1"/>
  <c r="C2255" i="19"/>
  <c r="H2255" i="19" s="1"/>
  <c r="G2255" i="19" s="1"/>
  <c r="E898" i="23"/>
  <c r="C2354" i="19"/>
  <c r="H2354" i="19" s="1"/>
  <c r="E2353" i="19"/>
  <c r="C2353" i="19"/>
  <c r="H2353" i="19" s="1"/>
  <c r="C2269" i="19"/>
  <c r="H2269" i="19" s="1"/>
  <c r="E2354" i="19"/>
  <c r="D2269" i="19"/>
  <c r="I2269" i="19" s="1"/>
  <c r="F44" i="16"/>
  <c r="E2877" i="23"/>
  <c r="C2314" i="19"/>
  <c r="H2314" i="19" s="1"/>
  <c r="D2367" i="19"/>
  <c r="I2367" i="19" s="1"/>
  <c r="G2367" i="19" s="1"/>
  <c r="D2314" i="19"/>
  <c r="I2314" i="19" s="1"/>
  <c r="G61" i="16"/>
  <c r="E2959" i="23"/>
  <c r="F4" i="17"/>
  <c r="E2951" i="23"/>
  <c r="D2474" i="19"/>
  <c r="I2474" i="19" s="1"/>
  <c r="D942" i="23"/>
  <c r="E942" i="23"/>
  <c r="E1002" i="23"/>
  <c r="D1002" i="23"/>
  <c r="D2512" i="19"/>
  <c r="I2512" i="19" s="1"/>
  <c r="G2512" i="19" s="1"/>
  <c r="E995" i="23"/>
  <c r="D995" i="23"/>
  <c r="D2490" i="19"/>
  <c r="I2490" i="19" s="1"/>
  <c r="G2490" i="19" s="1"/>
  <c r="E1009" i="23"/>
  <c r="D1009" i="23"/>
  <c r="D2518" i="19"/>
  <c r="I2518" i="19" s="1"/>
  <c r="G2518" i="19" s="1"/>
  <c r="D1050" i="23"/>
  <c r="E1050" i="23"/>
  <c r="E2444" i="19"/>
  <c r="E1126" i="23"/>
  <c r="D1126" i="23"/>
  <c r="E1152" i="23"/>
  <c r="D1152" i="23"/>
  <c r="E2639" i="19"/>
  <c r="E1175" i="23"/>
  <c r="D1175" i="23"/>
  <c r="D2558" i="19"/>
  <c r="I2558" i="19" s="1"/>
  <c r="D2580" i="19"/>
  <c r="I2580" i="19" s="1"/>
  <c r="C2558" i="19"/>
  <c r="H2558" i="19" s="1"/>
  <c r="V32" i="19"/>
  <c r="Q77" i="19"/>
  <c r="P77" i="19"/>
  <c r="O77" i="19"/>
  <c r="O78" i="19"/>
  <c r="Q88" i="19"/>
  <c r="O88" i="19"/>
  <c r="Q118" i="19"/>
  <c r="P118" i="19"/>
  <c r="V229" i="19"/>
  <c r="P298" i="19"/>
  <c r="Q493" i="19"/>
  <c r="O493" i="19"/>
  <c r="O507" i="19"/>
  <c r="Q506" i="19"/>
  <c r="P506" i="19"/>
  <c r="O506" i="19"/>
  <c r="Q516" i="19"/>
  <c r="P516" i="19"/>
  <c r="O516" i="19"/>
  <c r="Q650" i="19"/>
  <c r="P650" i="19"/>
  <c r="O650" i="19"/>
  <c r="Q663" i="19"/>
  <c r="P663" i="19"/>
  <c r="O663" i="19"/>
  <c r="O698" i="19"/>
  <c r="P697" i="19"/>
  <c r="O697" i="19"/>
  <c r="Q697" i="19"/>
  <c r="V700" i="19"/>
  <c r="P773" i="19"/>
  <c r="O774" i="19"/>
  <c r="Q773" i="19"/>
  <c r="O773" i="19"/>
  <c r="P790" i="19"/>
  <c r="Q790" i="19"/>
  <c r="O790" i="19"/>
  <c r="Q810" i="19"/>
  <c r="O810" i="19"/>
  <c r="P810" i="19"/>
  <c r="Q143" i="19"/>
  <c r="O143" i="19"/>
  <c r="P171" i="19"/>
  <c r="O171" i="19"/>
  <c r="Q171" i="19"/>
  <c r="Q199" i="19"/>
  <c r="P199" i="19"/>
  <c r="O199" i="19"/>
  <c r="Q329" i="19"/>
  <c r="P329" i="19"/>
  <c r="O330" i="19"/>
  <c r="P377" i="19"/>
  <c r="Q377" i="19"/>
  <c r="O945" i="19"/>
  <c r="Q945" i="19"/>
  <c r="P945" i="19"/>
  <c r="O946" i="19"/>
  <c r="Q1084" i="19"/>
  <c r="P1084" i="19"/>
  <c r="O1084" i="19"/>
  <c r="O1085" i="19"/>
  <c r="E76" i="23"/>
  <c r="C722" i="19"/>
  <c r="H722" i="19" s="1"/>
  <c r="D625" i="19"/>
  <c r="I625" i="19" s="1"/>
  <c r="C625" i="19"/>
  <c r="H625" i="19" s="1"/>
  <c r="E722" i="19"/>
  <c r="E80" i="23"/>
  <c r="D629" i="19"/>
  <c r="I629" i="19" s="1"/>
  <c r="C629" i="19"/>
  <c r="H629" i="19" s="1"/>
  <c r="E726" i="19"/>
  <c r="C726" i="19"/>
  <c r="H726" i="19" s="1"/>
  <c r="E84" i="23"/>
  <c r="E730" i="19"/>
  <c r="C633" i="19"/>
  <c r="H633" i="19" s="1"/>
  <c r="C730" i="19"/>
  <c r="H730" i="19" s="1"/>
  <c r="D633" i="19"/>
  <c r="I633" i="19" s="1"/>
  <c r="E88" i="23"/>
  <c r="D637" i="19"/>
  <c r="I637" i="19" s="1"/>
  <c r="E734" i="19"/>
  <c r="C734" i="19"/>
  <c r="H734" i="19" s="1"/>
  <c r="C637" i="19"/>
  <c r="H637" i="19" s="1"/>
  <c r="E92" i="23"/>
  <c r="C641" i="19"/>
  <c r="H641" i="19" s="1"/>
  <c r="D641" i="19"/>
  <c r="I641" i="19" s="1"/>
  <c r="E738" i="19"/>
  <c r="C738" i="19"/>
  <c r="H738" i="19" s="1"/>
  <c r="E95" i="23"/>
  <c r="E741" i="19"/>
  <c r="D644" i="19"/>
  <c r="I644" i="19" s="1"/>
  <c r="C644" i="19"/>
  <c r="H644" i="19" s="1"/>
  <c r="C741" i="19"/>
  <c r="H741" i="19" s="1"/>
  <c r="E98" i="23"/>
  <c r="C647" i="19"/>
  <c r="H647" i="19" s="1"/>
  <c r="C744" i="19"/>
  <c r="H744" i="19" s="1"/>
  <c r="E744" i="19"/>
  <c r="D647" i="19"/>
  <c r="I647" i="19" s="1"/>
  <c r="E102" i="23"/>
  <c r="C748" i="19"/>
  <c r="H748" i="19" s="1"/>
  <c r="E748" i="19"/>
  <c r="D651" i="19"/>
  <c r="I651" i="19" s="1"/>
  <c r="C651" i="19"/>
  <c r="H651" i="19" s="1"/>
  <c r="E106" i="23"/>
  <c r="C655" i="19"/>
  <c r="H655" i="19" s="1"/>
  <c r="E752" i="19"/>
  <c r="C752" i="19"/>
  <c r="H752" i="19" s="1"/>
  <c r="D655" i="19"/>
  <c r="I655" i="19" s="1"/>
  <c r="E110" i="23"/>
  <c r="C756" i="19"/>
  <c r="H756" i="19" s="1"/>
  <c r="E756" i="19"/>
  <c r="E117" i="23"/>
  <c r="E763" i="19"/>
  <c r="C763" i="19"/>
  <c r="H763" i="19" s="1"/>
  <c r="C666" i="19"/>
  <c r="H666" i="19" s="1"/>
  <c r="E2058" i="23"/>
  <c r="D819" i="19"/>
  <c r="I819" i="19" s="1"/>
  <c r="C819" i="19"/>
  <c r="H819" i="19" s="1"/>
  <c r="G819" i="19" s="1"/>
  <c r="D868" i="19"/>
  <c r="I868" i="19" s="1"/>
  <c r="E2062" i="23"/>
  <c r="D823" i="19"/>
  <c r="I823" i="19" s="1"/>
  <c r="E2066" i="23"/>
  <c r="D876" i="19"/>
  <c r="I876" i="19" s="1"/>
  <c r="C827" i="19"/>
  <c r="H827" i="19" s="1"/>
  <c r="D827" i="19"/>
  <c r="I827" i="19" s="1"/>
  <c r="E2070" i="23"/>
  <c r="D831" i="19"/>
  <c r="D880" i="19"/>
  <c r="I880" i="19" s="1"/>
  <c r="E2074" i="23"/>
  <c r="D884" i="19"/>
  <c r="I884" i="19" s="1"/>
  <c r="C835" i="19"/>
  <c r="H835" i="19" s="1"/>
  <c r="D835" i="19"/>
  <c r="I835" i="19" s="1"/>
  <c r="E2077" i="23"/>
  <c r="C838" i="19"/>
  <c r="H838" i="19" s="1"/>
  <c r="D887" i="19"/>
  <c r="I887" i="19" s="1"/>
  <c r="D838" i="19"/>
  <c r="I838" i="19" s="1"/>
  <c r="E2084" i="23"/>
  <c r="C846" i="19"/>
  <c r="H846" i="19" s="1"/>
  <c r="D894" i="19"/>
  <c r="I894" i="19" s="1"/>
  <c r="D846" i="19"/>
  <c r="I846" i="19" s="1"/>
  <c r="E2088" i="23"/>
  <c r="D898" i="19"/>
  <c r="I898" i="19" s="1"/>
  <c r="D850" i="19"/>
  <c r="I850" i="19" s="1"/>
  <c r="C850" i="19"/>
  <c r="H850" i="19" s="1"/>
  <c r="E2092" i="23"/>
  <c r="C854" i="19"/>
  <c r="H854" i="19" s="1"/>
  <c r="D854" i="19"/>
  <c r="I854" i="19" s="1"/>
  <c r="E2096" i="23"/>
  <c r="D906" i="19"/>
  <c r="I906" i="19" s="1"/>
  <c r="D858" i="19"/>
  <c r="I858" i="19" s="1"/>
  <c r="G858" i="19" s="1"/>
  <c r="E2099" i="23"/>
  <c r="E1449" i="19"/>
  <c r="E861" i="19"/>
  <c r="D909" i="19"/>
  <c r="I909" i="19" s="1"/>
  <c r="D861" i="19"/>
  <c r="I861" i="19" s="1"/>
  <c r="C861" i="19"/>
  <c r="H861" i="19" s="1"/>
  <c r="B2340" i="23"/>
  <c r="B2387" i="23"/>
  <c r="B263" i="23"/>
  <c r="N1309" i="19"/>
  <c r="N1260" i="19"/>
  <c r="N1212" i="19"/>
  <c r="B2391" i="23"/>
  <c r="B2344" i="23"/>
  <c r="B267" i="23"/>
  <c r="N1264" i="19"/>
  <c r="N1313" i="19"/>
  <c r="N1216" i="19"/>
  <c r="B2395" i="23"/>
  <c r="B2348" i="23"/>
  <c r="B271" i="23"/>
  <c r="N1220" i="19"/>
  <c r="N1317" i="19"/>
  <c r="N1268" i="19"/>
  <c r="B2399" i="23"/>
  <c r="B2352" i="23"/>
  <c r="B275" i="23"/>
  <c r="N1321" i="19"/>
  <c r="N1272" i="19"/>
  <c r="N1224" i="19"/>
  <c r="B2356" i="23"/>
  <c r="B2403" i="23"/>
  <c r="B279" i="23"/>
  <c r="N1228" i="19"/>
  <c r="N1276" i="19"/>
  <c r="N1325" i="19"/>
  <c r="B2359" i="23"/>
  <c r="B2406" i="23"/>
  <c r="B282" i="23"/>
  <c r="N1231" i="19"/>
  <c r="N1328" i="19"/>
  <c r="N1279" i="19"/>
  <c r="B2413" i="23"/>
  <c r="B289" i="23"/>
  <c r="N1238" i="19"/>
  <c r="N1335" i="19"/>
  <c r="N1287" i="19"/>
  <c r="B2417" i="23"/>
  <c r="B2370" i="23"/>
  <c r="B293" i="23"/>
  <c r="N1291" i="19"/>
  <c r="N1339" i="19"/>
  <c r="N1242" i="19"/>
  <c r="B2374" i="23"/>
  <c r="B2421" i="23"/>
  <c r="B297" i="23"/>
  <c r="N1343" i="19"/>
  <c r="N1246" i="19"/>
  <c r="N1295" i="19"/>
  <c r="B2425" i="23"/>
  <c r="B2378" i="23"/>
  <c r="B301" i="23"/>
  <c r="N1299" i="19"/>
  <c r="N1250" i="19"/>
  <c r="N1347" i="19"/>
  <c r="B2428" i="23"/>
  <c r="B2381" i="23"/>
  <c r="B304" i="23"/>
  <c r="N1253" i="19"/>
  <c r="N1302" i="19"/>
  <c r="N1303" i="19"/>
  <c r="N1350" i="19"/>
  <c r="N1306" i="19"/>
  <c r="N1256" i="19"/>
  <c r="N1353" i="19"/>
  <c r="E216" i="23"/>
  <c r="E1162" i="19"/>
  <c r="D1065" i="19"/>
  <c r="I1065" i="19" s="1"/>
  <c r="C1162" i="19"/>
  <c r="H1162" i="19" s="1"/>
  <c r="E220" i="23"/>
  <c r="E1166" i="19"/>
  <c r="D1069" i="19"/>
  <c r="I1069" i="19" s="1"/>
  <c r="C1069" i="19"/>
  <c r="H1069" i="19" s="1"/>
  <c r="C1166" i="19"/>
  <c r="H1166" i="19" s="1"/>
  <c r="E224" i="23"/>
  <c r="C1073" i="19"/>
  <c r="H1073" i="19" s="1"/>
  <c r="E1170" i="19"/>
  <c r="C1170" i="19"/>
  <c r="H1170" i="19" s="1"/>
  <c r="D1073" i="19"/>
  <c r="I1073" i="19" s="1"/>
  <c r="E228" i="23"/>
  <c r="C1174" i="19"/>
  <c r="H1174" i="19" s="1"/>
  <c r="D1077" i="19"/>
  <c r="I1077" i="19" s="1"/>
  <c r="C1077" i="19"/>
  <c r="H1077" i="19" s="1"/>
  <c r="E1174" i="19"/>
  <c r="E232" i="23"/>
  <c r="C1178" i="19"/>
  <c r="H1178" i="19" s="1"/>
  <c r="D1081" i="19"/>
  <c r="I1081" i="19" s="1"/>
  <c r="C1081" i="19"/>
  <c r="H1081" i="19" s="1"/>
  <c r="E1178" i="19"/>
  <c r="E235" i="23"/>
  <c r="C1181" i="19"/>
  <c r="H1181" i="19" s="1"/>
  <c r="C1084" i="19"/>
  <c r="H1084" i="19" s="1"/>
  <c r="E1181" i="19"/>
  <c r="D1084" i="19"/>
  <c r="I1084" i="19" s="1"/>
  <c r="E249" i="23"/>
  <c r="C1195" i="19"/>
  <c r="H1195" i="19" s="1"/>
  <c r="E1195" i="19"/>
  <c r="D1098" i="19"/>
  <c r="I1098" i="19" s="1"/>
  <c r="C1098" i="19"/>
  <c r="H1098" i="19" s="1"/>
  <c r="S38" i="9"/>
  <c r="E316" i="23"/>
  <c r="E1462" i="19"/>
  <c r="C1365" i="19"/>
  <c r="H1365" i="19" s="1"/>
  <c r="C1462" i="19"/>
  <c r="H1462" i="19" s="1"/>
  <c r="D1365" i="19"/>
  <c r="I1365" i="19" s="1"/>
  <c r="E2451" i="23"/>
  <c r="D1424" i="19"/>
  <c r="I1424" i="19" s="1"/>
  <c r="C1424" i="19"/>
  <c r="H1424" i="19" s="1"/>
  <c r="D1473" i="19"/>
  <c r="I1473" i="19" s="1"/>
  <c r="B2506" i="23"/>
  <c r="B2459" i="23"/>
  <c r="B335" i="23"/>
  <c r="N1481" i="19"/>
  <c r="N1433" i="19"/>
  <c r="N1384" i="19"/>
  <c r="E336" i="23"/>
  <c r="E1482" i="19"/>
  <c r="C1482" i="19"/>
  <c r="H1482" i="19" s="1"/>
  <c r="C1385" i="19"/>
  <c r="H1385" i="19" s="1"/>
  <c r="D1385" i="19"/>
  <c r="I1385" i="19" s="1"/>
  <c r="O31" i="11"/>
  <c r="E2471" i="23"/>
  <c r="D1445" i="19"/>
  <c r="I1445" i="19" s="1"/>
  <c r="D1493" i="19"/>
  <c r="I1493" i="19" s="1"/>
  <c r="C1445" i="19"/>
  <c r="H1445" i="19" s="1"/>
  <c r="B2523" i="23"/>
  <c r="B2476" i="23"/>
  <c r="B352" i="23"/>
  <c r="N1498" i="19"/>
  <c r="N1401" i="19"/>
  <c r="N1451" i="19"/>
  <c r="E612" i="23"/>
  <c r="D2113" i="19"/>
  <c r="I2113" i="19" s="1"/>
  <c r="C2081" i="19"/>
  <c r="H2081" i="19" s="1"/>
  <c r="D2081" i="19"/>
  <c r="I2081" i="19" s="1"/>
  <c r="E683" i="23"/>
  <c r="C2052" i="19"/>
  <c r="H2052" i="19" s="1"/>
  <c r="D2052" i="19"/>
  <c r="I2052" i="19" s="1"/>
  <c r="E2116" i="19"/>
  <c r="E618" i="23"/>
  <c r="D2087" i="19"/>
  <c r="I2087" i="19" s="1"/>
  <c r="D2119" i="19"/>
  <c r="I2119" i="19" s="1"/>
  <c r="C2087" i="19"/>
  <c r="H2087" i="19" s="1"/>
  <c r="L54" i="15"/>
  <c r="N2137" i="19"/>
  <c r="N2105" i="19"/>
  <c r="N2073" i="19"/>
  <c r="E637" i="23"/>
  <c r="D2106" i="19"/>
  <c r="I2106" i="19" s="1"/>
  <c r="C2106" i="19"/>
  <c r="H2106" i="19" s="1"/>
  <c r="D2138" i="19"/>
  <c r="I2138" i="19" s="1"/>
  <c r="G32" i="28"/>
  <c r="M51" i="15"/>
  <c r="E729" i="23"/>
  <c r="D2224" i="19"/>
  <c r="I2224" i="19" s="1"/>
  <c r="D2192" i="19"/>
  <c r="I2192" i="19" s="1"/>
  <c r="C2192" i="19"/>
  <c r="H2192" i="19" s="1"/>
  <c r="E731" i="23"/>
  <c r="D2226" i="19"/>
  <c r="I2226" i="19" s="1"/>
  <c r="D2194" i="19"/>
  <c r="I2194" i="19" s="1"/>
  <c r="C2194" i="19"/>
  <c r="H2194" i="19" s="1"/>
  <c r="E733" i="23"/>
  <c r="C2196" i="19"/>
  <c r="H2196" i="19" s="1"/>
  <c r="D2228" i="19"/>
  <c r="I2228" i="19" s="1"/>
  <c r="D2196" i="19"/>
  <c r="I2196" i="19" s="1"/>
  <c r="N62" i="28"/>
  <c r="E767" i="23" s="1"/>
  <c r="H13" i="15"/>
  <c r="N2026" i="19"/>
  <c r="N1994" i="19"/>
  <c r="N1961" i="19"/>
  <c r="E599" i="23"/>
  <c r="E2030" i="19"/>
  <c r="D1965" i="19"/>
  <c r="I1965" i="19" s="1"/>
  <c r="C1965" i="19"/>
  <c r="H1965" i="19" s="1"/>
  <c r="U28" i="15"/>
  <c r="B2676" i="23"/>
  <c r="B2629" i="23"/>
  <c r="B411" i="23"/>
  <c r="N1659" i="19"/>
  <c r="N1707" i="19"/>
  <c r="N1754" i="19"/>
  <c r="E417" i="23"/>
  <c r="D1665" i="19"/>
  <c r="I1665" i="19" s="1"/>
  <c r="E1760" i="19"/>
  <c r="C1760" i="19"/>
  <c r="H1760" i="19" s="1"/>
  <c r="C1665" i="19"/>
  <c r="H1665" i="19" s="1"/>
  <c r="F18" i="13"/>
  <c r="E420" i="23"/>
  <c r="C1668" i="19"/>
  <c r="H1668" i="19" s="1"/>
  <c r="D1668" i="19"/>
  <c r="I1668" i="19" s="1"/>
  <c r="E1763" i="19"/>
  <c r="E2643" i="23"/>
  <c r="C1721" i="19"/>
  <c r="H1721" i="19" s="1"/>
  <c r="D1721" i="19"/>
  <c r="I1721" i="19" s="1"/>
  <c r="D1768" i="19"/>
  <c r="I1768" i="19" s="1"/>
  <c r="N26" i="13"/>
  <c r="E2690" i="23" s="1"/>
  <c r="B2647" i="23"/>
  <c r="B2694" i="23"/>
  <c r="B429" i="23"/>
  <c r="N1772" i="19"/>
  <c r="N1677" i="19"/>
  <c r="N1725" i="19"/>
  <c r="E435" i="23"/>
  <c r="E1778" i="19"/>
  <c r="C1778" i="19"/>
  <c r="H1778" i="19" s="1"/>
  <c r="D1683" i="19"/>
  <c r="I1683" i="19" s="1"/>
  <c r="C1683" i="19"/>
  <c r="H1683" i="19" s="1"/>
  <c r="F36" i="13"/>
  <c r="E438" i="23"/>
  <c r="E1781" i="19"/>
  <c r="C1781" i="19"/>
  <c r="H1781" i="19" s="1"/>
  <c r="C1686" i="19"/>
  <c r="H1686" i="19" s="1"/>
  <c r="D1686" i="19"/>
  <c r="I1686" i="19" s="1"/>
  <c r="B2705" i="23"/>
  <c r="B2658" i="23"/>
  <c r="B440" i="23"/>
  <c r="N1688" i="19"/>
  <c r="N1783" i="19"/>
  <c r="N1736" i="19"/>
  <c r="E2659" i="23"/>
  <c r="D1737" i="19"/>
  <c r="I1737" i="19" s="1"/>
  <c r="C1737" i="19"/>
  <c r="H1737" i="19" s="1"/>
  <c r="D1784" i="19"/>
  <c r="I1784" i="19" s="1"/>
  <c r="E453" i="23"/>
  <c r="C1799" i="19"/>
  <c r="H1799" i="19" s="1"/>
  <c r="E1894" i="19"/>
  <c r="C1894" i="19"/>
  <c r="H1894" i="19" s="1"/>
  <c r="D1799" i="19"/>
  <c r="I1799" i="19" s="1"/>
  <c r="E2721" i="23"/>
  <c r="D1897" i="19"/>
  <c r="I1897" i="19" s="1"/>
  <c r="C1850" i="19"/>
  <c r="H1850" i="19" s="1"/>
  <c r="D1850" i="19"/>
  <c r="I1850" i="19" s="1"/>
  <c r="B2771" i="23"/>
  <c r="B2723" i="23"/>
  <c r="B458" i="23"/>
  <c r="N1852" i="19"/>
  <c r="N1899" i="19"/>
  <c r="N1804" i="19"/>
  <c r="E2724" i="23"/>
  <c r="D1900" i="19"/>
  <c r="I1900" i="19" s="1"/>
  <c r="C1853" i="19"/>
  <c r="H1853" i="19" s="1"/>
  <c r="D1853" i="19"/>
  <c r="I1853" i="19" s="1"/>
  <c r="E479" i="23"/>
  <c r="C1920" i="19"/>
  <c r="H1920" i="19" s="1"/>
  <c r="E1920" i="19"/>
  <c r="D1825" i="19"/>
  <c r="I1825" i="19" s="1"/>
  <c r="C1825" i="19"/>
  <c r="H1825" i="19" s="1"/>
  <c r="E2747" i="23"/>
  <c r="D1923" i="19"/>
  <c r="I1923" i="19" s="1"/>
  <c r="C1876" i="19"/>
  <c r="H1876" i="19" s="1"/>
  <c r="D1876" i="19"/>
  <c r="I1876" i="19" s="1"/>
  <c r="B2797" i="23"/>
  <c r="B2749" i="23"/>
  <c r="B484" i="23"/>
  <c r="N1830" i="19"/>
  <c r="N1925" i="19"/>
  <c r="N1878" i="19"/>
  <c r="E2750" i="23"/>
  <c r="D1879" i="19"/>
  <c r="I1879" i="19" s="1"/>
  <c r="C1879" i="19"/>
  <c r="H1879" i="19" s="1"/>
  <c r="D1926" i="19"/>
  <c r="I1926" i="19" s="1"/>
  <c r="E2811" i="23"/>
  <c r="D2326" i="19"/>
  <c r="I2326" i="19" s="1"/>
  <c r="D2273" i="19"/>
  <c r="I2273" i="19" s="1"/>
  <c r="C2273" i="19"/>
  <c r="H2273" i="19" s="1"/>
  <c r="E2843" i="23"/>
  <c r="C2283" i="19"/>
  <c r="H2283" i="19" s="1"/>
  <c r="D2283" i="19"/>
  <c r="I2283" i="19" s="1"/>
  <c r="D2336" i="19"/>
  <c r="I2336" i="19" s="1"/>
  <c r="H30" i="16"/>
  <c r="I30" i="16" s="1"/>
  <c r="D2899" i="23" s="1"/>
  <c r="E891" i="23"/>
  <c r="C2260" i="19"/>
  <c r="H2260" i="19" s="1"/>
  <c r="G2260" i="19" s="1"/>
  <c r="E2343" i="19"/>
  <c r="C2343" i="19"/>
  <c r="D2261" i="19"/>
  <c r="I2261" i="19" s="1"/>
  <c r="G2261" i="19" s="1"/>
  <c r="G6" i="17"/>
  <c r="E910" i="23"/>
  <c r="C2457" i="19"/>
  <c r="H2457" i="19" s="1"/>
  <c r="C2506" i="19"/>
  <c r="H2506" i="19" s="1"/>
  <c r="G2506" i="19" s="1"/>
  <c r="C2479" i="19"/>
  <c r="H2479" i="19" s="1"/>
  <c r="D2457" i="19"/>
  <c r="I2457" i="19" s="1"/>
  <c r="N19" i="17"/>
  <c r="E918" i="23"/>
  <c r="D918" i="23"/>
  <c r="D2387" i="19"/>
  <c r="I2387" i="19" s="1"/>
  <c r="C2404" i="19"/>
  <c r="H2404" i="19" s="1"/>
  <c r="D2404" i="19"/>
  <c r="I2404" i="19" s="1"/>
  <c r="C2387" i="19"/>
  <c r="H2387" i="19" s="1"/>
  <c r="E937" i="23"/>
  <c r="D937" i="23"/>
  <c r="F2482" i="19"/>
  <c r="C2482" i="19"/>
  <c r="H2482" i="19" s="1"/>
  <c r="E1001" i="23"/>
  <c r="D1001" i="23"/>
  <c r="D2511" i="19"/>
  <c r="I2511" i="19" s="1"/>
  <c r="G2511" i="19" s="1"/>
  <c r="M54" i="17"/>
  <c r="E951" i="23"/>
  <c r="D2395" i="19"/>
  <c r="I2395" i="19" s="1"/>
  <c r="G2395" i="19" s="1"/>
  <c r="D951" i="23"/>
  <c r="E1008" i="23"/>
  <c r="D1008" i="23"/>
  <c r="D2517" i="19"/>
  <c r="I2517" i="19" s="1"/>
  <c r="G2517" i="19" s="1"/>
  <c r="E1038" i="23"/>
  <c r="D1038" i="23"/>
  <c r="E2537" i="19"/>
  <c r="E3026" i="23"/>
  <c r="P22" i="18"/>
  <c r="E3034" i="23" s="1"/>
  <c r="J25" i="18"/>
  <c r="E1107" i="23" s="1"/>
  <c r="O32" i="18"/>
  <c r="D1148" i="23"/>
  <c r="E1148" i="23"/>
  <c r="E2631" i="19"/>
  <c r="E1169" i="23"/>
  <c r="D1169" i="23"/>
  <c r="O34" i="19"/>
  <c r="O35" i="19"/>
  <c r="Q34" i="19"/>
  <c r="P34" i="19"/>
  <c r="P210" i="19"/>
  <c r="Q248" i="19"/>
  <c r="O248" i="19"/>
  <c r="Q289" i="19"/>
  <c r="P289" i="19"/>
  <c r="O289" i="19"/>
  <c r="O290" i="19"/>
  <c r="O377" i="19"/>
  <c r="Q568" i="19"/>
  <c r="P653" i="19"/>
  <c r="O653" i="19"/>
  <c r="Q720" i="19"/>
  <c r="O721" i="19"/>
  <c r="P906" i="19"/>
  <c r="Q906" i="19"/>
  <c r="O906" i="19"/>
  <c r="O907" i="19"/>
  <c r="Q992" i="19"/>
  <c r="P992" i="19"/>
  <c r="O992" i="19"/>
  <c r="O1237" i="19"/>
  <c r="O1238" i="19"/>
  <c r="Q1237" i="19"/>
  <c r="P1237" i="19"/>
  <c r="C1763" i="19"/>
  <c r="H1763" i="19" s="1"/>
  <c r="E1759" i="23"/>
  <c r="E1965" i="23"/>
  <c r="D722" i="19"/>
  <c r="I722" i="19" s="1"/>
  <c r="D673" i="19"/>
  <c r="I673" i="19" s="1"/>
  <c r="C673" i="19"/>
  <c r="H673" i="19" s="1"/>
  <c r="E1969" i="23"/>
  <c r="D677" i="19"/>
  <c r="I677" i="19" s="1"/>
  <c r="D726" i="19"/>
  <c r="I726" i="19" s="1"/>
  <c r="C677" i="19"/>
  <c r="H677" i="19" s="1"/>
  <c r="E1973" i="23"/>
  <c r="D681" i="19"/>
  <c r="I681" i="19" s="1"/>
  <c r="D730" i="19"/>
  <c r="I730" i="19" s="1"/>
  <c r="C681" i="19"/>
  <c r="H681" i="19" s="1"/>
  <c r="E1977" i="23"/>
  <c r="C685" i="19"/>
  <c r="H685" i="19" s="1"/>
  <c r="D685" i="19"/>
  <c r="I685" i="19" s="1"/>
  <c r="D734" i="19"/>
  <c r="I734" i="19" s="1"/>
  <c r="E1981" i="23"/>
  <c r="D738" i="19"/>
  <c r="I738" i="19" s="1"/>
  <c r="D689" i="19"/>
  <c r="I689" i="19" s="1"/>
  <c r="E1984" i="23"/>
  <c r="E692" i="19"/>
  <c r="D692" i="19"/>
  <c r="I692" i="19" s="1"/>
  <c r="C692" i="19"/>
  <c r="H692" i="19" s="1"/>
  <c r="D741" i="19"/>
  <c r="I741" i="19" s="1"/>
  <c r="E1987" i="23"/>
  <c r="D696" i="19"/>
  <c r="I696" i="19" s="1"/>
  <c r="C696" i="19"/>
  <c r="H696" i="19" s="1"/>
  <c r="D744" i="19"/>
  <c r="I744" i="19" s="1"/>
  <c r="E1991" i="23"/>
  <c r="D748" i="19"/>
  <c r="I748" i="19" s="1"/>
  <c r="D700" i="19"/>
  <c r="I700" i="19" s="1"/>
  <c r="C700" i="19"/>
  <c r="H700" i="19" s="1"/>
  <c r="E1995" i="23"/>
  <c r="D704" i="19"/>
  <c r="I704" i="19" s="1"/>
  <c r="C704" i="19"/>
  <c r="H704" i="19" s="1"/>
  <c r="D752" i="19"/>
  <c r="I752" i="19" s="1"/>
  <c r="E1999" i="23"/>
  <c r="C708" i="19"/>
  <c r="H708" i="19" s="1"/>
  <c r="G708" i="19" s="1"/>
  <c r="D756" i="19"/>
  <c r="I756" i="19" s="1"/>
  <c r="E2006" i="23"/>
  <c r="C716" i="19"/>
  <c r="H716" i="19" s="1"/>
  <c r="D763" i="19"/>
  <c r="I763" i="19" s="1"/>
  <c r="D716" i="19"/>
  <c r="I716" i="19" s="1"/>
  <c r="B2200" i="23"/>
  <c r="B2153" i="23"/>
  <c r="B170" i="23"/>
  <c r="N1016" i="19"/>
  <c r="N967" i="19"/>
  <c r="N919" i="19"/>
  <c r="B2204" i="23"/>
  <c r="B2157" i="23"/>
  <c r="B174" i="23"/>
  <c r="N923" i="19"/>
  <c r="N1020" i="19"/>
  <c r="N971" i="19"/>
  <c r="B2161" i="23"/>
  <c r="B2208" i="23"/>
  <c r="B178" i="23"/>
  <c r="N975" i="19"/>
  <c r="N1024" i="19"/>
  <c r="N927" i="19"/>
  <c r="B2212" i="23"/>
  <c r="B2165" i="23"/>
  <c r="B182" i="23"/>
  <c r="N979" i="19"/>
  <c r="N931" i="19"/>
  <c r="N1028" i="19"/>
  <c r="B2169" i="23"/>
  <c r="B2216" i="23"/>
  <c r="B186" i="23"/>
  <c r="N935" i="19"/>
  <c r="N983" i="19"/>
  <c r="N1032" i="19"/>
  <c r="B2219" i="23"/>
  <c r="B2172" i="23"/>
  <c r="B189" i="23"/>
  <c r="N1035" i="19"/>
  <c r="N987" i="19"/>
  <c r="N938" i="19"/>
  <c r="N986" i="19"/>
  <c r="B2175" i="23"/>
  <c r="B2222" i="23"/>
  <c r="B192" i="23"/>
  <c r="N990" i="19"/>
  <c r="N1038" i="19"/>
  <c r="N941" i="19"/>
  <c r="B2179" i="23"/>
  <c r="B2226" i="23"/>
  <c r="B196" i="23"/>
  <c r="N994" i="19"/>
  <c r="N945" i="19"/>
  <c r="B2183" i="23"/>
  <c r="B200" i="23"/>
  <c r="B2230" i="23"/>
  <c r="N1046" i="19"/>
  <c r="N949" i="19"/>
  <c r="N998" i="19"/>
  <c r="B2234" i="23"/>
  <c r="B2187" i="23"/>
  <c r="B204" i="23"/>
  <c r="N1002" i="19"/>
  <c r="N953" i="19"/>
  <c r="N1050" i="19"/>
  <c r="B2194" i="23"/>
  <c r="B2241" i="23"/>
  <c r="B211" i="23"/>
  <c r="N1010" i="19"/>
  <c r="N1057" i="19"/>
  <c r="E264" i="23"/>
  <c r="D1213" i="19"/>
  <c r="I1213" i="19" s="1"/>
  <c r="E1310" i="19"/>
  <c r="C1310" i="19"/>
  <c r="H1310" i="19" s="1"/>
  <c r="E268" i="23"/>
  <c r="E1314" i="19"/>
  <c r="C1314" i="19"/>
  <c r="H1314" i="19" s="1"/>
  <c r="D1217" i="19"/>
  <c r="I1217" i="19" s="1"/>
  <c r="C1217" i="19"/>
  <c r="H1217" i="19" s="1"/>
  <c r="E272" i="23"/>
  <c r="C1221" i="19"/>
  <c r="H1221" i="19" s="1"/>
  <c r="C1318" i="19"/>
  <c r="H1318" i="19" s="1"/>
  <c r="D1221" i="19"/>
  <c r="I1221" i="19" s="1"/>
  <c r="E1318" i="19"/>
  <c r="E276" i="23"/>
  <c r="D1225" i="19"/>
  <c r="I1225" i="19" s="1"/>
  <c r="C1225" i="19"/>
  <c r="H1225" i="19" s="1"/>
  <c r="E1322" i="19"/>
  <c r="C1322" i="19"/>
  <c r="H1322" i="19" s="1"/>
  <c r="E280" i="23"/>
  <c r="C1326" i="19"/>
  <c r="H1326" i="19" s="1"/>
  <c r="E1326" i="19"/>
  <c r="D1229" i="19"/>
  <c r="I1229" i="19" s="1"/>
  <c r="C1229" i="19"/>
  <c r="H1229" i="19" s="1"/>
  <c r="E283" i="23"/>
  <c r="E1329" i="19"/>
  <c r="C1329" i="19"/>
  <c r="H1329" i="19" s="1"/>
  <c r="D1232" i="19"/>
  <c r="I1232" i="19" s="1"/>
  <c r="C1232" i="19"/>
  <c r="H1232" i="19" s="1"/>
  <c r="E286" i="23"/>
  <c r="D1235" i="19"/>
  <c r="I1235" i="19" s="1"/>
  <c r="C1235" i="19"/>
  <c r="H1235" i="19" s="1"/>
  <c r="C1332" i="19"/>
  <c r="H1332" i="19" s="1"/>
  <c r="E1332" i="19"/>
  <c r="E290" i="23"/>
  <c r="E1336" i="19"/>
  <c r="C1336" i="19"/>
  <c r="H1336" i="19" s="1"/>
  <c r="D1239" i="19"/>
  <c r="I1239" i="19" s="1"/>
  <c r="C1239" i="19"/>
  <c r="H1239" i="19" s="1"/>
  <c r="E294" i="23"/>
  <c r="C1340" i="19"/>
  <c r="H1340" i="19" s="1"/>
  <c r="C1243" i="19"/>
  <c r="H1243" i="19" s="1"/>
  <c r="D1243" i="19"/>
  <c r="I1243" i="19" s="1"/>
  <c r="E1340" i="19"/>
  <c r="E298" i="23"/>
  <c r="E1344" i="19"/>
  <c r="D1247" i="19"/>
  <c r="I1247" i="19" s="1"/>
  <c r="C1344" i="19"/>
  <c r="H1344" i="19" s="1"/>
  <c r="C1247" i="19"/>
  <c r="H1247" i="19" s="1"/>
  <c r="E305" i="23"/>
  <c r="E1351" i="19"/>
  <c r="D1254" i="19"/>
  <c r="I1254" i="19" s="1"/>
  <c r="C1254" i="19"/>
  <c r="H1254" i="19" s="1"/>
  <c r="C1351" i="19"/>
  <c r="H1351" i="19" s="1"/>
  <c r="E2246" i="23"/>
  <c r="D1113" i="19"/>
  <c r="I1113" i="19" s="1"/>
  <c r="C1113" i="19"/>
  <c r="H1113" i="19" s="1"/>
  <c r="D1162" i="19"/>
  <c r="I1162" i="19" s="1"/>
  <c r="E2250" i="23"/>
  <c r="D1117" i="19"/>
  <c r="I1117" i="19" s="1"/>
  <c r="C1117" i="19"/>
  <c r="H1117" i="19" s="1"/>
  <c r="D1166" i="19"/>
  <c r="I1166" i="19" s="1"/>
  <c r="E2254" i="23"/>
  <c r="C1121" i="19"/>
  <c r="H1121" i="19" s="1"/>
  <c r="D1170" i="19"/>
  <c r="I1170" i="19" s="1"/>
  <c r="D1121" i="19"/>
  <c r="I1121" i="19" s="1"/>
  <c r="E2258" i="23"/>
  <c r="D1125" i="19"/>
  <c r="I1125" i="19" s="1"/>
  <c r="C1125" i="19"/>
  <c r="H1125" i="19" s="1"/>
  <c r="D1174" i="19"/>
  <c r="I1174" i="19" s="1"/>
  <c r="E2262" i="23"/>
  <c r="C1129" i="19"/>
  <c r="H1129" i="19" s="1"/>
  <c r="D1129" i="19"/>
  <c r="I1129" i="19" s="1"/>
  <c r="D1178" i="19"/>
  <c r="I1178" i="19" s="1"/>
  <c r="E2265" i="23"/>
  <c r="D1132" i="19"/>
  <c r="D1181" i="19"/>
  <c r="I1181" i="19" s="1"/>
  <c r="C1132" i="19"/>
  <c r="H1132" i="19" s="1"/>
  <c r="G1132" i="19" s="1"/>
  <c r="B2321" i="23"/>
  <c r="B2274" i="23"/>
  <c r="B244" i="23"/>
  <c r="N1093" i="19"/>
  <c r="N1190" i="19"/>
  <c r="N1142" i="19"/>
  <c r="E2279" i="23"/>
  <c r="D1195" i="19"/>
  <c r="I1195" i="19" s="1"/>
  <c r="D1147" i="19"/>
  <c r="I1147" i="19" s="1"/>
  <c r="C1147" i="19"/>
  <c r="H1147" i="19" s="1"/>
  <c r="B2435" i="23"/>
  <c r="B2482" i="23"/>
  <c r="B311" i="23"/>
  <c r="N1360" i="19"/>
  <c r="N1408" i="19"/>
  <c r="N1457" i="19"/>
  <c r="E2440" i="23"/>
  <c r="D1462" i="19"/>
  <c r="I1462" i="19" s="1"/>
  <c r="C1413" i="19"/>
  <c r="H1413" i="19" s="1"/>
  <c r="D1413" i="19"/>
  <c r="I1413" i="19" s="1"/>
  <c r="B2446" i="23"/>
  <c r="B2493" i="23"/>
  <c r="B322" i="23"/>
  <c r="N1468" i="19"/>
  <c r="N1419" i="19"/>
  <c r="N1371" i="19"/>
  <c r="E323" i="23"/>
  <c r="C1469" i="19"/>
  <c r="H1469" i="19" s="1"/>
  <c r="E1469" i="19"/>
  <c r="D1372" i="19"/>
  <c r="I1372" i="19" s="1"/>
  <c r="G1372" i="19" s="1"/>
  <c r="E2460" i="23"/>
  <c r="D1434" i="19"/>
  <c r="I1434" i="19" s="1"/>
  <c r="C1434" i="19"/>
  <c r="H1434" i="19" s="1"/>
  <c r="G1434" i="19" s="1"/>
  <c r="D1482" i="19"/>
  <c r="I1482" i="19" s="1"/>
  <c r="E343" i="23"/>
  <c r="E1489" i="19"/>
  <c r="C1489" i="19"/>
  <c r="H1489" i="19" s="1"/>
  <c r="D1392" i="19"/>
  <c r="I1392" i="19" s="1"/>
  <c r="C1392" i="19"/>
  <c r="H1392" i="19" s="1"/>
  <c r="N2115" i="19"/>
  <c r="N2051" i="19"/>
  <c r="N2083" i="19"/>
  <c r="E615" i="23"/>
  <c r="D2116" i="19"/>
  <c r="I2116" i="19" s="1"/>
  <c r="D2084" i="19"/>
  <c r="I2084" i="19" s="1"/>
  <c r="C2084" i="19"/>
  <c r="H2084" i="19" s="1"/>
  <c r="N10" i="28"/>
  <c r="E649" i="23" s="1"/>
  <c r="M54" i="15"/>
  <c r="M56" i="15" s="1"/>
  <c r="N2089" i="19"/>
  <c r="N2057" i="19"/>
  <c r="N2121" i="19"/>
  <c r="E689" i="23"/>
  <c r="E2122" i="19"/>
  <c r="C2058" i="19"/>
  <c r="H2058" i="19" s="1"/>
  <c r="D2058" i="19"/>
  <c r="I2058" i="19" s="1"/>
  <c r="E698" i="23"/>
  <c r="E2131" i="19"/>
  <c r="D2067" i="19"/>
  <c r="I2067" i="19" s="1"/>
  <c r="C2067" i="19"/>
  <c r="H2067" i="19" s="1"/>
  <c r="T33" i="28"/>
  <c r="E779" i="23"/>
  <c r="E2206" i="19"/>
  <c r="D2142" i="19"/>
  <c r="I2142" i="19" s="1"/>
  <c r="C2142" i="19"/>
  <c r="H2142" i="19" s="1"/>
  <c r="K48" i="28"/>
  <c r="E781" i="23"/>
  <c r="E2208" i="19"/>
  <c r="D2144" i="19"/>
  <c r="I2144" i="19" s="1"/>
  <c r="C2144" i="19"/>
  <c r="H2144" i="19" s="1"/>
  <c r="E785" i="23"/>
  <c r="C2148" i="19"/>
  <c r="H2148" i="19" s="1"/>
  <c r="E2212" i="19"/>
  <c r="D2148" i="19"/>
  <c r="I2148" i="19" s="1"/>
  <c r="M48" i="28"/>
  <c r="E593" i="23"/>
  <c r="D1959" i="19"/>
  <c r="I1959" i="19" s="1"/>
  <c r="C1959" i="19"/>
  <c r="H1959" i="19" s="1"/>
  <c r="E2024" i="19"/>
  <c r="N1964" i="19"/>
  <c r="N2029" i="19"/>
  <c r="N1997" i="19"/>
  <c r="E521" i="23"/>
  <c r="D1998" i="19"/>
  <c r="I1998" i="19" s="1"/>
  <c r="C1998" i="19"/>
  <c r="H1998" i="19" s="1"/>
  <c r="D2030" i="19"/>
  <c r="I2030" i="19" s="1"/>
  <c r="E524" i="23"/>
  <c r="D2033" i="19"/>
  <c r="I2033" i="19" s="1"/>
  <c r="D2001" i="19"/>
  <c r="I2001" i="19" s="1"/>
  <c r="C2001" i="19"/>
  <c r="H2001" i="19" s="1"/>
  <c r="N31" i="15"/>
  <c r="E558" i="23" s="1"/>
  <c r="E2635" i="23"/>
  <c r="D1760" i="19"/>
  <c r="I1760" i="19" s="1"/>
  <c r="C1713" i="19"/>
  <c r="H1713" i="19" s="1"/>
  <c r="D1713" i="19"/>
  <c r="I1713" i="19" s="1"/>
  <c r="E2638" i="23"/>
  <c r="D1716" i="19"/>
  <c r="I1716" i="19" s="1"/>
  <c r="C1716" i="19"/>
  <c r="H1716" i="19" s="1"/>
  <c r="D1763" i="19"/>
  <c r="I1763" i="19" s="1"/>
  <c r="E2653" i="23"/>
  <c r="D1778" i="19"/>
  <c r="I1778" i="19" s="1"/>
  <c r="D1731" i="19"/>
  <c r="I1731" i="19" s="1"/>
  <c r="C1731" i="19"/>
  <c r="H1731" i="19" s="1"/>
  <c r="E2656" i="23"/>
  <c r="D1734" i="19"/>
  <c r="I1734" i="19" s="1"/>
  <c r="C1734" i="19"/>
  <c r="H1734" i="19" s="1"/>
  <c r="D1781" i="19"/>
  <c r="I1781" i="19" s="1"/>
  <c r="E448" i="23"/>
  <c r="D1697" i="19"/>
  <c r="I1697" i="19" s="1"/>
  <c r="G1697" i="19" s="1"/>
  <c r="U50" i="13"/>
  <c r="S50" i="13"/>
  <c r="H23" i="14"/>
  <c r="H27" i="14" s="1"/>
  <c r="E2718" i="23"/>
  <c r="C1847" i="19"/>
  <c r="H1847" i="19" s="1"/>
  <c r="D1847" i="19"/>
  <c r="I1847" i="19" s="1"/>
  <c r="D1894" i="19"/>
  <c r="I1894" i="19" s="1"/>
  <c r="G7" i="14"/>
  <c r="E464" i="23"/>
  <c r="E1905" i="19"/>
  <c r="C1905" i="19"/>
  <c r="H1905" i="19" s="1"/>
  <c r="D1810" i="19"/>
  <c r="I1810" i="19" s="1"/>
  <c r="C1810" i="19"/>
  <c r="H1810" i="19" s="1"/>
  <c r="E467" i="23"/>
  <c r="E1908" i="19"/>
  <c r="C1908" i="19"/>
  <c r="H1908" i="19" s="1"/>
  <c r="C1813" i="19"/>
  <c r="H1813" i="19" s="1"/>
  <c r="D1813" i="19"/>
  <c r="I1813" i="19" s="1"/>
  <c r="U21" i="14"/>
  <c r="S21" i="14"/>
  <c r="O21" i="14"/>
  <c r="E2744" i="23"/>
  <c r="D1920" i="19"/>
  <c r="I1920" i="19" s="1"/>
  <c r="C1873" i="19"/>
  <c r="H1873" i="19" s="1"/>
  <c r="D1873" i="19"/>
  <c r="I1873" i="19" s="1"/>
  <c r="G33" i="14"/>
  <c r="E2761" i="23"/>
  <c r="C1890" i="19"/>
  <c r="H1890" i="19" s="1"/>
  <c r="D1890" i="19"/>
  <c r="I1890" i="19" s="1"/>
  <c r="D1937" i="19"/>
  <c r="I1937" i="19" s="1"/>
  <c r="G1937" i="19" s="1"/>
  <c r="N50" i="14"/>
  <c r="E2809" i="23" s="1"/>
  <c r="D2832" i="23"/>
  <c r="D2817" i="23"/>
  <c r="E896" i="23"/>
  <c r="C2266" i="19"/>
  <c r="H2266" i="19" s="1"/>
  <c r="C2348" i="19"/>
  <c r="H2348" i="19" s="1"/>
  <c r="D2266" i="19"/>
  <c r="I2266" i="19" s="1"/>
  <c r="E2348" i="19"/>
  <c r="F37" i="16"/>
  <c r="D896" i="23" s="1"/>
  <c r="E2870" i="23"/>
  <c r="D2307" i="19"/>
  <c r="I2307" i="19" s="1"/>
  <c r="C2307" i="19"/>
  <c r="H2307" i="19" s="1"/>
  <c r="D2360" i="19"/>
  <c r="I2360" i="19" s="1"/>
  <c r="L72" i="16"/>
  <c r="H60" i="16"/>
  <c r="I60" i="16" s="1"/>
  <c r="K13" i="17"/>
  <c r="E925" i="23"/>
  <c r="D925" i="23"/>
  <c r="E2404" i="19"/>
  <c r="D1010" i="23"/>
  <c r="E1010" i="23"/>
  <c r="D2527" i="19"/>
  <c r="I2527" i="19" s="1"/>
  <c r="G2527" i="19" s="1"/>
  <c r="N54" i="17"/>
  <c r="E960" i="23"/>
  <c r="D960" i="23"/>
  <c r="D2417" i="19"/>
  <c r="I2417" i="19" s="1"/>
  <c r="G2417" i="19" s="1"/>
  <c r="D953" i="23"/>
  <c r="E953" i="23"/>
  <c r="D2397" i="19"/>
  <c r="I2397" i="19" s="1"/>
  <c r="G2397" i="19" s="1"/>
  <c r="E1018" i="23"/>
  <c r="D1018" i="23"/>
  <c r="D2534" i="19"/>
  <c r="I2534" i="19" s="1"/>
  <c r="G2534" i="19" s="1"/>
  <c r="E1039" i="23"/>
  <c r="D1039" i="23"/>
  <c r="E2550" i="19"/>
  <c r="J20" i="18"/>
  <c r="E2994" i="23" s="1"/>
  <c r="C2636" i="19"/>
  <c r="H2636" i="19" s="1"/>
  <c r="G2636" i="19" s="1"/>
  <c r="E1180" i="23"/>
  <c r="C2617" i="19"/>
  <c r="H2617" i="19" s="1"/>
  <c r="G2617" i="19" s="1"/>
  <c r="D2609" i="19"/>
  <c r="I2609" i="19" s="1"/>
  <c r="C2609" i="19"/>
  <c r="H2609" i="19" s="1"/>
  <c r="Q31" i="19"/>
  <c r="P31" i="19"/>
  <c r="O31" i="19"/>
  <c r="Q48" i="19"/>
  <c r="P48" i="19"/>
  <c r="O48" i="19"/>
  <c r="Q258" i="19"/>
  <c r="V309" i="19"/>
  <c r="O350" i="19"/>
  <c r="Q350" i="19"/>
  <c r="P350" i="19"/>
  <c r="Q398" i="19"/>
  <c r="P398" i="19"/>
  <c r="Q425" i="19"/>
  <c r="P425" i="19"/>
  <c r="O425" i="19"/>
  <c r="O428" i="19"/>
  <c r="Q428" i="19"/>
  <c r="P428" i="19"/>
  <c r="P431" i="19"/>
  <c r="Q431" i="19"/>
  <c r="O431" i="19"/>
  <c r="O432" i="19"/>
  <c r="Q461" i="19"/>
  <c r="P461" i="19"/>
  <c r="O461" i="19"/>
  <c r="V554" i="19"/>
  <c r="V843" i="19"/>
  <c r="Q1213" i="19"/>
  <c r="P1213" i="19"/>
  <c r="O1213" i="19"/>
  <c r="P63" i="19"/>
  <c r="O63" i="19"/>
  <c r="Q100" i="19"/>
  <c r="P100" i="19"/>
  <c r="O100" i="19"/>
  <c r="Q159" i="19"/>
  <c r="P159" i="19"/>
  <c r="O159" i="19"/>
  <c r="Q281" i="19"/>
  <c r="O282" i="19"/>
  <c r="O281" i="19"/>
  <c r="O355" i="19"/>
  <c r="Q354" i="19"/>
  <c r="P354" i="19"/>
  <c r="O354" i="19"/>
  <c r="O495" i="19"/>
  <c r="Q495" i="19"/>
  <c r="P495" i="19"/>
  <c r="O496" i="19"/>
  <c r="Q551" i="19"/>
  <c r="P551" i="19"/>
  <c r="Q630" i="19"/>
  <c r="P630" i="19"/>
  <c r="O630" i="19"/>
  <c r="O631" i="19"/>
  <c r="O794" i="19"/>
  <c r="P793" i="19"/>
  <c r="O793" i="19"/>
  <c r="Q793" i="19"/>
  <c r="Q870" i="19"/>
  <c r="P870" i="19"/>
  <c r="O870" i="19"/>
  <c r="O871" i="19"/>
  <c r="P873" i="19"/>
  <c r="Q873" i="19"/>
  <c r="O873" i="19"/>
  <c r="C1213" i="19"/>
  <c r="H1213" i="19" s="1"/>
  <c r="O1285" i="19"/>
  <c r="Q1284" i="19"/>
  <c r="P1284" i="19"/>
  <c r="O1284" i="19"/>
  <c r="E15" i="23"/>
  <c r="D15" i="23"/>
  <c r="H283" i="19"/>
  <c r="E283" i="19"/>
  <c r="D283" i="19"/>
  <c r="I283" i="19" s="1"/>
  <c r="E27" i="23"/>
  <c r="E573" i="19"/>
  <c r="D476" i="19"/>
  <c r="I476" i="19" s="1"/>
  <c r="C476" i="19"/>
  <c r="H476" i="19" s="1"/>
  <c r="E31" i="23"/>
  <c r="E577" i="19"/>
  <c r="C577" i="19"/>
  <c r="H577" i="19" s="1"/>
  <c r="E35" i="23"/>
  <c r="C581" i="19"/>
  <c r="H581" i="19" s="1"/>
  <c r="D484" i="19"/>
  <c r="I484" i="19" s="1"/>
  <c r="C484" i="19"/>
  <c r="H484" i="19" s="1"/>
  <c r="E581" i="19"/>
  <c r="E39" i="23"/>
  <c r="D488" i="19"/>
  <c r="I488" i="19" s="1"/>
  <c r="C488" i="19"/>
  <c r="H488" i="19" s="1"/>
  <c r="E43" i="23"/>
  <c r="C492" i="19"/>
  <c r="H492" i="19" s="1"/>
  <c r="G492" i="19" s="1"/>
  <c r="E53" i="23"/>
  <c r="D502" i="19"/>
  <c r="I502" i="19" s="1"/>
  <c r="C502" i="19"/>
  <c r="H502" i="19" s="1"/>
  <c r="E599" i="19"/>
  <c r="C599" i="19"/>
  <c r="H599" i="19" s="1"/>
  <c r="E57" i="23"/>
  <c r="E603" i="19"/>
  <c r="C603" i="19"/>
  <c r="H603" i="19" s="1"/>
  <c r="E61" i="23"/>
  <c r="E607" i="19"/>
  <c r="C607" i="19"/>
  <c r="H607" i="19" s="1"/>
  <c r="D510" i="19"/>
  <c r="I510" i="19" s="1"/>
  <c r="G510" i="19" s="1"/>
  <c r="E65" i="23"/>
  <c r="C514" i="19"/>
  <c r="H514" i="19" s="1"/>
  <c r="G514" i="19" s="1"/>
  <c r="E68" i="23"/>
  <c r="E614" i="19"/>
  <c r="C614" i="19"/>
  <c r="H614" i="19" s="1"/>
  <c r="E72" i="23"/>
  <c r="D522" i="19"/>
  <c r="I522" i="19" s="1"/>
  <c r="G522" i="19" s="1"/>
  <c r="E2154" i="23"/>
  <c r="D968" i="19"/>
  <c r="I968" i="19" s="1"/>
  <c r="C968" i="19"/>
  <c r="H968" i="19" s="1"/>
  <c r="D1017" i="19"/>
  <c r="I1017" i="19" s="1"/>
  <c r="E2158" i="23"/>
  <c r="D972" i="19"/>
  <c r="I972" i="19" s="1"/>
  <c r="C972" i="19"/>
  <c r="H972" i="19" s="1"/>
  <c r="D1021" i="19"/>
  <c r="I1021" i="19" s="1"/>
  <c r="E2162" i="23"/>
  <c r="D976" i="19"/>
  <c r="I976" i="19" s="1"/>
  <c r="C976" i="19"/>
  <c r="H976" i="19" s="1"/>
  <c r="D1025" i="19"/>
  <c r="I1025" i="19" s="1"/>
  <c r="E2166" i="23"/>
  <c r="D980" i="19"/>
  <c r="I980" i="19" s="1"/>
  <c r="C980" i="19"/>
  <c r="H980" i="19" s="1"/>
  <c r="D1029" i="19"/>
  <c r="I1029" i="19" s="1"/>
  <c r="E2173" i="23"/>
  <c r="D988" i="19"/>
  <c r="I988" i="19" s="1"/>
  <c r="C988" i="19"/>
  <c r="H988" i="19" s="1"/>
  <c r="D1036" i="19"/>
  <c r="I1036" i="19" s="1"/>
  <c r="E2176" i="23"/>
  <c r="D1039" i="19"/>
  <c r="I1039" i="19" s="1"/>
  <c r="D991" i="19"/>
  <c r="I991" i="19" s="1"/>
  <c r="C991" i="19"/>
  <c r="H991" i="19" s="1"/>
  <c r="E2180" i="23"/>
  <c r="D1043" i="19"/>
  <c r="I1043" i="19" s="1"/>
  <c r="C995" i="19"/>
  <c r="H995" i="19" s="1"/>
  <c r="G995" i="19" s="1"/>
  <c r="E2184" i="23"/>
  <c r="D999" i="19"/>
  <c r="I999" i="19" s="1"/>
  <c r="C999" i="19"/>
  <c r="H999" i="19" s="1"/>
  <c r="D1047" i="19"/>
  <c r="I1047" i="19" s="1"/>
  <c r="E2188" i="23"/>
  <c r="C1003" i="19"/>
  <c r="H1003" i="19" s="1"/>
  <c r="G1003" i="19" s="1"/>
  <c r="D1051" i="19"/>
  <c r="I1051" i="19" s="1"/>
  <c r="D1003" i="19"/>
  <c r="I1003" i="19" s="1"/>
  <c r="B2107" i="23"/>
  <c r="B2060" i="23"/>
  <c r="B124" i="23"/>
  <c r="N870" i="19"/>
  <c r="N821" i="19"/>
  <c r="B2111" i="23"/>
  <c r="B2064" i="23"/>
  <c r="B128" i="23"/>
  <c r="N825" i="19"/>
  <c r="N874" i="19"/>
  <c r="N777" i="19"/>
  <c r="B2115" i="23"/>
  <c r="B2068" i="23"/>
  <c r="B132" i="23"/>
  <c r="N781" i="19"/>
  <c r="N878" i="19"/>
  <c r="N829" i="19"/>
  <c r="B2119" i="23"/>
  <c r="B2072" i="23"/>
  <c r="B136" i="23"/>
  <c r="N882" i="19"/>
  <c r="N785" i="19"/>
  <c r="N833" i="19"/>
  <c r="B2126" i="23"/>
  <c r="B2079" i="23"/>
  <c r="B143" i="23"/>
  <c r="N841" i="19"/>
  <c r="N792" i="19"/>
  <c r="N889" i="19"/>
  <c r="B2082" i="23"/>
  <c r="B2129" i="23"/>
  <c r="B146" i="23"/>
  <c r="N892" i="19"/>
  <c r="N795" i="19"/>
  <c r="N844" i="19"/>
  <c r="B2086" i="23"/>
  <c r="B2133" i="23"/>
  <c r="B150" i="23"/>
  <c r="N799" i="19"/>
  <c r="N896" i="19"/>
  <c r="B2090" i="23"/>
  <c r="B154" i="23"/>
  <c r="B2137" i="23"/>
  <c r="N900" i="19"/>
  <c r="N852" i="19"/>
  <c r="N803" i="19"/>
  <c r="B2141" i="23"/>
  <c r="B2094" i="23"/>
  <c r="B158" i="23"/>
  <c r="N807" i="19"/>
  <c r="N904" i="19"/>
  <c r="N856" i="19"/>
  <c r="N1209" i="19"/>
  <c r="N1355" i="19"/>
  <c r="N1258" i="19"/>
  <c r="E359" i="23"/>
  <c r="C1604" i="19"/>
  <c r="H1604" i="19" s="1"/>
  <c r="C1508" i="19"/>
  <c r="H1508" i="19" s="1"/>
  <c r="G1508" i="19" s="1"/>
  <c r="E1604" i="19"/>
  <c r="D1508" i="19"/>
  <c r="I1508" i="19" s="1"/>
  <c r="E363" i="23"/>
  <c r="C1512" i="19"/>
  <c r="H1512" i="19" s="1"/>
  <c r="E1608" i="19"/>
  <c r="C1608" i="19"/>
  <c r="H1608" i="19" s="1"/>
  <c r="D1512" i="19"/>
  <c r="I1512" i="19" s="1"/>
  <c r="E367" i="23"/>
  <c r="C1612" i="19"/>
  <c r="H1612" i="19" s="1"/>
  <c r="D1516" i="19"/>
  <c r="I1516" i="19" s="1"/>
  <c r="C1516" i="19"/>
  <c r="H1516" i="19" s="1"/>
  <c r="E1612" i="19"/>
  <c r="E371" i="23"/>
  <c r="C1616" i="19"/>
  <c r="H1616" i="19" s="1"/>
  <c r="D1520" i="19"/>
  <c r="I1520" i="19" s="1"/>
  <c r="E1616" i="19"/>
  <c r="C1520" i="19"/>
  <c r="H1520" i="19" s="1"/>
  <c r="E378" i="23"/>
  <c r="E1623" i="19"/>
  <c r="C1527" i="19"/>
  <c r="H1527" i="19" s="1"/>
  <c r="G1527" i="19" s="1"/>
  <c r="C1623" i="19"/>
  <c r="H1623" i="19" s="1"/>
  <c r="D1527" i="19"/>
  <c r="I1527" i="19" s="1"/>
  <c r="E381" i="23"/>
  <c r="C1626" i="19"/>
  <c r="H1626" i="19" s="1"/>
  <c r="D1530" i="19"/>
  <c r="I1530" i="19" s="1"/>
  <c r="C1530" i="19"/>
  <c r="H1530" i="19" s="1"/>
  <c r="E1626" i="19"/>
  <c r="E385" i="23"/>
  <c r="C1534" i="19"/>
  <c r="H1534" i="19" s="1"/>
  <c r="E1630" i="19"/>
  <c r="C1630" i="19"/>
  <c r="H1630" i="19" s="1"/>
  <c r="D1534" i="19"/>
  <c r="I1534" i="19" s="1"/>
  <c r="E389" i="23"/>
  <c r="C1634" i="19"/>
  <c r="H1634" i="19" s="1"/>
  <c r="D1538" i="19"/>
  <c r="I1538" i="19" s="1"/>
  <c r="C1538" i="19"/>
  <c r="H1538" i="19" s="1"/>
  <c r="E1634" i="19"/>
  <c r="E393" i="23"/>
  <c r="E1638" i="19"/>
  <c r="D1542" i="19"/>
  <c r="I1542" i="19" s="1"/>
  <c r="C1542" i="19"/>
  <c r="H1542" i="19" s="1"/>
  <c r="C1638" i="19"/>
  <c r="H1638" i="19" s="1"/>
  <c r="N5" i="9"/>
  <c r="E2293" i="23" s="1"/>
  <c r="N9" i="9"/>
  <c r="E2297" i="23" s="1"/>
  <c r="N13" i="9"/>
  <c r="E2301" i="23" s="1"/>
  <c r="N17" i="9"/>
  <c r="E2305" i="23" s="1"/>
  <c r="N21" i="9"/>
  <c r="E2309" i="23" s="1"/>
  <c r="N24" i="9"/>
  <c r="E2312" i="23" s="1"/>
  <c r="B2317" i="23"/>
  <c r="B2270" i="23"/>
  <c r="B240" i="23"/>
  <c r="N1138" i="19"/>
  <c r="N1186" i="19"/>
  <c r="N1089" i="19"/>
  <c r="E2275" i="23"/>
  <c r="D1143" i="19"/>
  <c r="I1143" i="19" s="1"/>
  <c r="D1191" i="19"/>
  <c r="I1191" i="19" s="1"/>
  <c r="C1143" i="19"/>
  <c r="H1143" i="19" s="1"/>
  <c r="B2281" i="23"/>
  <c r="B2328" i="23"/>
  <c r="B251" i="23"/>
  <c r="N1197" i="19"/>
  <c r="N1100" i="19"/>
  <c r="N1149" i="19"/>
  <c r="E252" i="23"/>
  <c r="E1198" i="19"/>
  <c r="C1198" i="19"/>
  <c r="H1198" i="19" s="1"/>
  <c r="D1101" i="19"/>
  <c r="I1101" i="19" s="1"/>
  <c r="C1101" i="19"/>
  <c r="H1101" i="19" s="1"/>
  <c r="E2436" i="23"/>
  <c r="C1409" i="19"/>
  <c r="H1409" i="19" s="1"/>
  <c r="D1409" i="19"/>
  <c r="I1409" i="19" s="1"/>
  <c r="D1458" i="19"/>
  <c r="I1458" i="19" s="1"/>
  <c r="B2489" i="23"/>
  <c r="B2442" i="23"/>
  <c r="B318" i="23"/>
  <c r="N1415" i="19"/>
  <c r="N1464" i="19"/>
  <c r="N1367" i="19"/>
  <c r="E319" i="23"/>
  <c r="C1465" i="19"/>
  <c r="H1465" i="19" s="1"/>
  <c r="C1368" i="19"/>
  <c r="H1368" i="19" s="1"/>
  <c r="D1368" i="19"/>
  <c r="I1368" i="19" s="1"/>
  <c r="E329" i="23"/>
  <c r="C1475" i="19"/>
  <c r="H1475" i="19" s="1"/>
  <c r="D1378" i="19"/>
  <c r="I1378" i="19" s="1"/>
  <c r="C1378" i="19"/>
  <c r="H1378" i="19" s="1"/>
  <c r="E1475" i="19"/>
  <c r="O24" i="11"/>
  <c r="E339" i="23"/>
  <c r="E1485" i="19"/>
  <c r="C1485" i="19"/>
  <c r="H1485" i="19" s="1"/>
  <c r="C1388" i="19"/>
  <c r="H1388" i="19" s="1"/>
  <c r="G1388" i="19" s="1"/>
  <c r="N1500" i="19"/>
  <c r="N1403" i="19"/>
  <c r="N1453" i="19"/>
  <c r="N2124" i="19"/>
  <c r="N2060" i="19"/>
  <c r="N2092" i="19"/>
  <c r="E624" i="23"/>
  <c r="D2125" i="19"/>
  <c r="I2125" i="19" s="1"/>
  <c r="C2093" i="19"/>
  <c r="H2093" i="19" s="1"/>
  <c r="D2093" i="19"/>
  <c r="I2093" i="19" s="1"/>
  <c r="E701" i="23"/>
  <c r="E2134" i="19"/>
  <c r="D2070" i="19"/>
  <c r="I2070" i="19" s="1"/>
  <c r="C2070" i="19"/>
  <c r="H2070" i="19" s="1"/>
  <c r="F28" i="28"/>
  <c r="N2076" i="19"/>
  <c r="N2108" i="19"/>
  <c r="N2140" i="19"/>
  <c r="E640" i="23"/>
  <c r="D2141" i="19"/>
  <c r="I2141" i="19" s="1"/>
  <c r="D2109" i="19"/>
  <c r="I2109" i="19" s="1"/>
  <c r="C2109" i="19"/>
  <c r="H2109" i="19" s="1"/>
  <c r="E715" i="23"/>
  <c r="D2210" i="19"/>
  <c r="I2210" i="19" s="1"/>
  <c r="D2178" i="19"/>
  <c r="I2178" i="19" s="1"/>
  <c r="C2178" i="19"/>
  <c r="H2178" i="19" s="1"/>
  <c r="N44" i="28"/>
  <c r="N2185" i="19"/>
  <c r="N2217" i="19"/>
  <c r="N2153" i="19"/>
  <c r="N2157" i="19"/>
  <c r="N2221" i="19"/>
  <c r="N2189" i="19"/>
  <c r="N2191" i="19"/>
  <c r="N2223" i="19"/>
  <c r="N2159" i="19"/>
  <c r="N2229" i="19"/>
  <c r="N2197" i="19"/>
  <c r="N2165" i="19"/>
  <c r="N2171" i="19"/>
  <c r="N2235" i="19"/>
  <c r="N2203" i="19"/>
  <c r="E581" i="23"/>
  <c r="E2012" i="19"/>
  <c r="D1947" i="19"/>
  <c r="I1947" i="19" s="1"/>
  <c r="C1947" i="19"/>
  <c r="H1947" i="19" s="1"/>
  <c r="F10" i="15"/>
  <c r="E584" i="23"/>
  <c r="D1950" i="19"/>
  <c r="I1950" i="19" s="1"/>
  <c r="C1950" i="19"/>
  <c r="H1950" i="19" s="1"/>
  <c r="G1950" i="19" s="1"/>
  <c r="E2015" i="19"/>
  <c r="U13" i="15"/>
  <c r="N2023" i="19"/>
  <c r="N1991" i="19"/>
  <c r="N1958" i="19"/>
  <c r="E2624" i="23"/>
  <c r="D1702" i="19"/>
  <c r="I1702" i="19" s="1"/>
  <c r="D1749" i="19"/>
  <c r="I1749" i="19" s="1"/>
  <c r="C1702" i="19"/>
  <c r="H1702" i="19" s="1"/>
  <c r="N7" i="13"/>
  <c r="N18" i="13"/>
  <c r="E2682" i="23" s="1"/>
  <c r="N21" i="13"/>
  <c r="E2685" i="23" s="1"/>
  <c r="N36" i="13"/>
  <c r="E2700" i="23" s="1"/>
  <c r="N39" i="13"/>
  <c r="E2703" i="23" s="1"/>
  <c r="M44" i="13"/>
  <c r="M48" i="13" s="1"/>
  <c r="E450" i="23"/>
  <c r="C1891" i="19"/>
  <c r="H1891" i="19" s="1"/>
  <c r="E1891" i="19"/>
  <c r="D1796" i="19"/>
  <c r="I1796" i="19" s="1"/>
  <c r="C1796" i="19"/>
  <c r="H1796" i="19" s="1"/>
  <c r="G1796" i="19" s="1"/>
  <c r="N7" i="14"/>
  <c r="E2766" i="23" s="1"/>
  <c r="E2726" i="23"/>
  <c r="D1855" i="19"/>
  <c r="I1855" i="19" s="1"/>
  <c r="C1855" i="19"/>
  <c r="H1855" i="19" s="1"/>
  <c r="D1902" i="19"/>
  <c r="I1902" i="19" s="1"/>
  <c r="G15" i="14"/>
  <c r="E476" i="23"/>
  <c r="E1917" i="19"/>
  <c r="D1822" i="19"/>
  <c r="I1822" i="19" s="1"/>
  <c r="C1822" i="19"/>
  <c r="H1822" i="19" s="1"/>
  <c r="C1917" i="19"/>
  <c r="H1917" i="19" s="1"/>
  <c r="N33" i="14"/>
  <c r="E2792" i="23" s="1"/>
  <c r="E2752" i="23"/>
  <c r="D1928" i="19"/>
  <c r="I1928" i="19" s="1"/>
  <c r="C1881" i="19"/>
  <c r="H1881" i="19" s="1"/>
  <c r="D1881" i="19"/>
  <c r="I1881" i="19" s="1"/>
  <c r="G41" i="14"/>
  <c r="O25" i="16"/>
  <c r="E889" i="23"/>
  <c r="E2341" i="19"/>
  <c r="D2259" i="19"/>
  <c r="I2259" i="19" s="1"/>
  <c r="G2259" i="19" s="1"/>
  <c r="C2259" i="19"/>
  <c r="C2341" i="19"/>
  <c r="E899" i="23"/>
  <c r="E2355" i="19"/>
  <c r="C2355" i="19"/>
  <c r="H2355" i="19" s="1"/>
  <c r="C2270" i="19"/>
  <c r="H2270" i="19" s="1"/>
  <c r="D2270" i="19"/>
  <c r="I2270" i="19" s="1"/>
  <c r="F46" i="16"/>
  <c r="D899" i="23" s="1"/>
  <c r="N54" i="16"/>
  <c r="O54" i="16" s="1"/>
  <c r="E2307" i="19" s="1"/>
  <c r="J60" i="16"/>
  <c r="E919" i="23"/>
  <c r="D919" i="23"/>
  <c r="C2388" i="19"/>
  <c r="H2388" i="19" s="1"/>
  <c r="D2388" i="19"/>
  <c r="I2388" i="19" s="1"/>
  <c r="D2405" i="19"/>
  <c r="I2405" i="19" s="1"/>
  <c r="C2405" i="19"/>
  <c r="H2405" i="19" s="1"/>
  <c r="E949" i="23"/>
  <c r="D949" i="23"/>
  <c r="D2393" i="19"/>
  <c r="I2393" i="19" s="1"/>
  <c r="G2393" i="19" s="1"/>
  <c r="E54" i="17"/>
  <c r="E984" i="23"/>
  <c r="D984" i="23"/>
  <c r="D2463" i="19"/>
  <c r="I2463" i="19" s="1"/>
  <c r="G2463" i="19" s="1"/>
  <c r="E971" i="23"/>
  <c r="D971" i="23"/>
  <c r="D2430" i="19"/>
  <c r="I2430" i="19" s="1"/>
  <c r="G2430" i="19" s="1"/>
  <c r="D956" i="23"/>
  <c r="E956" i="23"/>
  <c r="D2399" i="19"/>
  <c r="I2399" i="19" s="1"/>
  <c r="G2399" i="19" s="1"/>
  <c r="O56" i="17"/>
  <c r="E1065" i="23"/>
  <c r="D1065" i="23"/>
  <c r="E2446" i="19"/>
  <c r="O7" i="18"/>
  <c r="O17" i="18"/>
  <c r="M25" i="18"/>
  <c r="E1159" i="23"/>
  <c r="D1159" i="23"/>
  <c r="C2577" i="19"/>
  <c r="H2577" i="19" s="1"/>
  <c r="C2562" i="19"/>
  <c r="H2562" i="19" s="1"/>
  <c r="D2562" i="19"/>
  <c r="I2562" i="19" s="1"/>
  <c r="Q63" i="19"/>
  <c r="P97" i="19"/>
  <c r="Q121" i="19"/>
  <c r="P121" i="19"/>
  <c r="O121" i="19"/>
  <c r="O132" i="19"/>
  <c r="O131" i="19"/>
  <c r="O144" i="19"/>
  <c r="P193" i="19"/>
  <c r="O193" i="19"/>
  <c r="Q193" i="19"/>
  <c r="Q210" i="19"/>
  <c r="Q222" i="19"/>
  <c r="O222" i="19"/>
  <c r="O223" i="19"/>
  <c r="O258" i="19"/>
  <c r="P281" i="19"/>
  <c r="O311" i="19"/>
  <c r="Q310" i="19"/>
  <c r="P327" i="19"/>
  <c r="O327" i="19"/>
  <c r="Q327" i="19"/>
  <c r="Q392" i="19"/>
  <c r="P392" i="19"/>
  <c r="O392" i="19"/>
  <c r="O398" i="19"/>
  <c r="Q482" i="19"/>
  <c r="P482" i="19"/>
  <c r="O482" i="19"/>
  <c r="O568" i="19"/>
  <c r="Q653" i="19"/>
  <c r="P819" i="19"/>
  <c r="C1065" i="19"/>
  <c r="H1065" i="19" s="1"/>
  <c r="N2225" i="19"/>
  <c r="N2193" i="19"/>
  <c r="N2161" i="19"/>
  <c r="E575" i="23"/>
  <c r="E2006" i="19"/>
  <c r="D1941" i="19"/>
  <c r="I1941" i="19" s="1"/>
  <c r="C1941" i="19"/>
  <c r="H1941" i="19" s="1"/>
  <c r="S4" i="15"/>
  <c r="E503" i="23"/>
  <c r="D2012" i="19"/>
  <c r="I2012" i="19" s="1"/>
  <c r="D1980" i="19"/>
  <c r="I1980" i="19" s="1"/>
  <c r="C1980" i="19"/>
  <c r="H1980" i="19" s="1"/>
  <c r="G10" i="15"/>
  <c r="E506" i="23"/>
  <c r="D2015" i="19"/>
  <c r="I2015" i="19" s="1"/>
  <c r="C1983" i="19"/>
  <c r="H1983" i="19" s="1"/>
  <c r="D1983" i="19"/>
  <c r="I1983" i="19" s="1"/>
  <c r="N1985" i="19"/>
  <c r="N1952" i="19"/>
  <c r="N2017" i="19"/>
  <c r="E587" i="23"/>
  <c r="C1953" i="19"/>
  <c r="H1953" i="19" s="1"/>
  <c r="G1953" i="19" s="1"/>
  <c r="E2018" i="19"/>
  <c r="D1953" i="19"/>
  <c r="I1953" i="19" s="1"/>
  <c r="S16" i="15"/>
  <c r="N2020" i="19"/>
  <c r="N1988" i="19"/>
  <c r="N1955" i="19"/>
  <c r="E403" i="23"/>
  <c r="E1746" i="19"/>
  <c r="C1651" i="19"/>
  <c r="H1651" i="19" s="1"/>
  <c r="D1651" i="19"/>
  <c r="I1651" i="19" s="1"/>
  <c r="C1746" i="19"/>
  <c r="H1746" i="19" s="1"/>
  <c r="U4" i="13"/>
  <c r="R1757" i="19"/>
  <c r="V1757" i="19" s="1"/>
  <c r="J1757" i="19"/>
  <c r="E424" i="23"/>
  <c r="E1767" i="19"/>
  <c r="C1767" i="19"/>
  <c r="H1767" i="19" s="1"/>
  <c r="D1672" i="19"/>
  <c r="I1672" i="19" s="1"/>
  <c r="C1672" i="19"/>
  <c r="H1672" i="19" s="1"/>
  <c r="F25" i="13"/>
  <c r="E445" i="23"/>
  <c r="D1693" i="19"/>
  <c r="I1693" i="19" s="1"/>
  <c r="E1788" i="19"/>
  <c r="C1788" i="19"/>
  <c r="H1788" i="19" s="1"/>
  <c r="C1693" i="19"/>
  <c r="H1693" i="19" s="1"/>
  <c r="B2773" i="23"/>
  <c r="B2725" i="23"/>
  <c r="B460" i="23"/>
  <c r="N1901" i="19"/>
  <c r="N1806" i="19"/>
  <c r="N1854" i="19"/>
  <c r="B2776" i="23"/>
  <c r="B2728" i="23"/>
  <c r="B463" i="23"/>
  <c r="N1904" i="19"/>
  <c r="N1857" i="19"/>
  <c r="N1809" i="19"/>
  <c r="E471" i="23"/>
  <c r="E1912" i="19"/>
  <c r="C1817" i="19"/>
  <c r="H1817" i="19" s="1"/>
  <c r="D1817" i="19"/>
  <c r="I1817" i="19" s="1"/>
  <c r="C1912" i="19"/>
  <c r="H1912" i="19" s="1"/>
  <c r="B2799" i="23"/>
  <c r="B2751" i="23"/>
  <c r="B486" i="23"/>
  <c r="N1832" i="19"/>
  <c r="N1927" i="19"/>
  <c r="N1880" i="19"/>
  <c r="B2754" i="23"/>
  <c r="B2802" i="23"/>
  <c r="B489" i="23"/>
  <c r="N1930" i="19"/>
  <c r="N1835" i="19"/>
  <c r="N1883" i="19"/>
  <c r="E492" i="23"/>
  <c r="E1933" i="19"/>
  <c r="C1933" i="19"/>
  <c r="H1933" i="19" s="1"/>
  <c r="D1838" i="19"/>
  <c r="I1838" i="19" s="1"/>
  <c r="C1838" i="19"/>
  <c r="H1838" i="19" s="1"/>
  <c r="U46" i="14"/>
  <c r="S46" i="14"/>
  <c r="O46" i="14"/>
  <c r="E871" i="23"/>
  <c r="C2247" i="19"/>
  <c r="H2247" i="19" s="1"/>
  <c r="E2328" i="19"/>
  <c r="C2328" i="19"/>
  <c r="H2328" i="19" s="1"/>
  <c r="E2278" i="19"/>
  <c r="D2247" i="19"/>
  <c r="I2247" i="19" s="1"/>
  <c r="E2832" i="23"/>
  <c r="E2817" i="23"/>
  <c r="E894" i="23"/>
  <c r="E2346" i="19"/>
  <c r="C2346" i="19"/>
  <c r="H2346" i="19" s="1"/>
  <c r="C2264" i="19"/>
  <c r="H2264" i="19" s="1"/>
  <c r="D2264" i="19"/>
  <c r="I2264" i="19" s="1"/>
  <c r="F35" i="16"/>
  <c r="D894" i="23" s="1"/>
  <c r="E2863" i="23"/>
  <c r="D2302" i="19"/>
  <c r="I2302" i="19" s="1"/>
  <c r="C2302" i="19"/>
  <c r="H2302" i="19" s="1"/>
  <c r="D2355" i="19"/>
  <c r="I2355" i="19" s="1"/>
  <c r="E2882" i="23"/>
  <c r="D2319" i="19"/>
  <c r="I2319" i="19" s="1"/>
  <c r="C2319" i="19"/>
  <c r="H2319" i="19" s="1"/>
  <c r="G2319" i="19" s="1"/>
  <c r="D2372" i="19"/>
  <c r="I2372" i="19" s="1"/>
  <c r="G2372" i="19" s="1"/>
  <c r="G66" i="16"/>
  <c r="E926" i="23"/>
  <c r="D926" i="23"/>
  <c r="D940" i="23"/>
  <c r="E940" i="23"/>
  <c r="E958" i="23"/>
  <c r="D958" i="23"/>
  <c r="D2415" i="19"/>
  <c r="I2415" i="19" s="1"/>
  <c r="G2415" i="19" s="1"/>
  <c r="E994" i="23"/>
  <c r="D994" i="23"/>
  <c r="D2489" i="19"/>
  <c r="I2489" i="19" s="1"/>
  <c r="G2489" i="19" s="1"/>
  <c r="E977" i="23"/>
  <c r="D977" i="23"/>
  <c r="D2437" i="19"/>
  <c r="I2437" i="19" s="1"/>
  <c r="E965" i="23"/>
  <c r="D965" i="23"/>
  <c r="D2421" i="19"/>
  <c r="I2421" i="19" s="1"/>
  <c r="G2421" i="19" s="1"/>
  <c r="D3032" i="23"/>
  <c r="H20" i="18"/>
  <c r="D2994" i="23" s="1"/>
  <c r="E1124" i="23"/>
  <c r="C2602" i="19"/>
  <c r="H2602" i="19" s="1"/>
  <c r="G2602" i="19" s="1"/>
  <c r="M33" i="18"/>
  <c r="Q17" i="19"/>
  <c r="O17" i="19"/>
  <c r="Q114" i="19"/>
  <c r="O114" i="19"/>
  <c r="P114" i="19"/>
  <c r="O156" i="19"/>
  <c r="Q173" i="19"/>
  <c r="Q265" i="19"/>
  <c r="O265" i="19"/>
  <c r="O266" i="19"/>
  <c r="O376" i="19"/>
  <c r="Q375" i="19"/>
  <c r="O375" i="19"/>
  <c r="Q472" i="19"/>
  <c r="P472" i="19"/>
  <c r="O472" i="19"/>
  <c r="O473" i="19"/>
  <c r="Q528" i="19"/>
  <c r="O529" i="19"/>
  <c r="P528" i="19"/>
  <c r="O528" i="19"/>
  <c r="Q540" i="19"/>
  <c r="P540" i="19"/>
  <c r="O540" i="19"/>
  <c r="O541" i="19"/>
  <c r="O551" i="19"/>
  <c r="C689" i="19"/>
  <c r="H689" i="19" s="1"/>
  <c r="Q844" i="19"/>
  <c r="O844" i="19"/>
  <c r="P844" i="19"/>
  <c r="N848" i="19"/>
  <c r="P897" i="19"/>
  <c r="O897" i="19"/>
  <c r="Q897" i="19"/>
  <c r="O898" i="19"/>
  <c r="Q1109" i="19"/>
  <c r="P1109" i="19"/>
  <c r="O1109" i="19"/>
  <c r="O1110" i="19"/>
  <c r="N1210" i="19"/>
  <c r="E215" i="23"/>
  <c r="E1161" i="19"/>
  <c r="D1064" i="19"/>
  <c r="I1064" i="19" s="1"/>
  <c r="C1064" i="19"/>
  <c r="H1064" i="19" s="1"/>
  <c r="C1161" i="19"/>
  <c r="H1161" i="19" s="1"/>
  <c r="E219" i="23"/>
  <c r="C1165" i="19"/>
  <c r="H1165" i="19" s="1"/>
  <c r="D1068" i="19"/>
  <c r="I1068" i="19" s="1"/>
  <c r="C1068" i="19"/>
  <c r="H1068" i="19" s="1"/>
  <c r="E1165" i="19"/>
  <c r="E223" i="23"/>
  <c r="E1169" i="19"/>
  <c r="C1169" i="19"/>
  <c r="H1169" i="19" s="1"/>
  <c r="D1072" i="19"/>
  <c r="I1072" i="19" s="1"/>
  <c r="C1072" i="19"/>
  <c r="H1072" i="19" s="1"/>
  <c r="G1072" i="19" s="1"/>
  <c r="E227" i="23"/>
  <c r="D1076" i="19"/>
  <c r="I1076" i="19" s="1"/>
  <c r="E1173" i="19"/>
  <c r="C1076" i="19"/>
  <c r="H1076" i="19" s="1"/>
  <c r="C1173" i="19"/>
  <c r="H1173" i="19" s="1"/>
  <c r="E231" i="23"/>
  <c r="C1080" i="19"/>
  <c r="H1080" i="19" s="1"/>
  <c r="G1080" i="19" s="1"/>
  <c r="E2271" i="23"/>
  <c r="D1139" i="19"/>
  <c r="I1139" i="19" s="1"/>
  <c r="C1139" i="19"/>
  <c r="H1139" i="19" s="1"/>
  <c r="D1187" i="19"/>
  <c r="I1187" i="19" s="1"/>
  <c r="B2324" i="23"/>
  <c r="B2277" i="23"/>
  <c r="B247" i="23"/>
  <c r="N1193" i="19"/>
  <c r="N1145" i="19"/>
  <c r="N1096" i="19"/>
  <c r="E248" i="23"/>
  <c r="C1194" i="19"/>
  <c r="H1194" i="19" s="1"/>
  <c r="D1097" i="19"/>
  <c r="I1097" i="19" s="1"/>
  <c r="C1097" i="19"/>
  <c r="H1097" i="19" s="1"/>
  <c r="E2288" i="23"/>
  <c r="D1204" i="19"/>
  <c r="I1204" i="19" s="1"/>
  <c r="D1157" i="19"/>
  <c r="I1157" i="19" s="1"/>
  <c r="C1157" i="19"/>
  <c r="H1157" i="19" s="1"/>
  <c r="G47" i="9"/>
  <c r="B2438" i="23"/>
  <c r="B2485" i="23"/>
  <c r="B314" i="23"/>
  <c r="N1411" i="19"/>
  <c r="N1460" i="19"/>
  <c r="N1363" i="19"/>
  <c r="E315" i="23"/>
  <c r="C1461" i="19"/>
  <c r="H1461" i="19" s="1"/>
  <c r="D1364" i="19"/>
  <c r="I1364" i="19" s="1"/>
  <c r="C1364" i="19"/>
  <c r="H1364" i="19" s="1"/>
  <c r="E1461" i="19"/>
  <c r="B2496" i="23"/>
  <c r="B2449" i="23"/>
  <c r="B325" i="23"/>
  <c r="N1422" i="19"/>
  <c r="N1374" i="19"/>
  <c r="N1471" i="19"/>
  <c r="E326" i="23"/>
  <c r="E1472" i="19"/>
  <c r="C1472" i="19"/>
  <c r="H1472" i="19" s="1"/>
  <c r="D1375" i="19"/>
  <c r="I1375" i="19" s="1"/>
  <c r="C1375" i="19"/>
  <c r="H1375" i="19" s="1"/>
  <c r="O21" i="11"/>
  <c r="E335" i="23"/>
  <c r="E1481" i="19"/>
  <c r="C1481" i="19"/>
  <c r="H1481" i="19" s="1"/>
  <c r="D1384" i="19"/>
  <c r="I1384" i="19" s="1"/>
  <c r="C1384" i="19"/>
  <c r="H1384" i="19" s="1"/>
  <c r="E346" i="23"/>
  <c r="D1395" i="19"/>
  <c r="I1395" i="19" s="1"/>
  <c r="C1395" i="19"/>
  <c r="H1395" i="19" s="1"/>
  <c r="E1492" i="19"/>
  <c r="C1492" i="19"/>
  <c r="H1492" i="19" s="1"/>
  <c r="E679" i="23"/>
  <c r="D2048" i="19"/>
  <c r="I2048" i="19" s="1"/>
  <c r="C2048" i="19"/>
  <c r="H2048" i="19" s="1"/>
  <c r="E2112" i="19"/>
  <c r="E682" i="23"/>
  <c r="D2051" i="19"/>
  <c r="I2051" i="19" s="1"/>
  <c r="E2115" i="19"/>
  <c r="C2051" i="19"/>
  <c r="H2051" i="19" s="1"/>
  <c r="N2095" i="19"/>
  <c r="N2127" i="19"/>
  <c r="N2063" i="19"/>
  <c r="E627" i="23"/>
  <c r="D2128" i="19"/>
  <c r="I2128" i="19" s="1"/>
  <c r="D2096" i="19"/>
  <c r="I2096" i="19" s="1"/>
  <c r="C2096" i="19"/>
  <c r="H2096" i="19" s="1"/>
  <c r="N22" i="28"/>
  <c r="E661" i="23" s="1"/>
  <c r="N2211" i="19"/>
  <c r="N2179" i="19"/>
  <c r="N2147" i="19"/>
  <c r="D728" i="23"/>
  <c r="I57" i="28"/>
  <c r="D762" i="23" s="1"/>
  <c r="D798" i="23"/>
  <c r="J59" i="28"/>
  <c r="E497" i="23"/>
  <c r="D2006" i="19"/>
  <c r="I2006" i="19" s="1"/>
  <c r="D1974" i="19"/>
  <c r="I1974" i="19" s="1"/>
  <c r="C1974" i="19"/>
  <c r="H1974" i="19" s="1"/>
  <c r="N2008" i="19"/>
  <c r="N1943" i="19"/>
  <c r="N1976" i="19"/>
  <c r="N2011" i="19"/>
  <c r="N1946" i="19"/>
  <c r="N1979" i="19"/>
  <c r="F15" i="15"/>
  <c r="E509" i="23"/>
  <c r="D1986" i="19"/>
  <c r="I1986" i="19" s="1"/>
  <c r="C1986" i="19"/>
  <c r="H1986" i="19" s="1"/>
  <c r="D2018" i="19"/>
  <c r="I2018" i="19" s="1"/>
  <c r="N16" i="15"/>
  <c r="E543" i="23" s="1"/>
  <c r="E601" i="23"/>
  <c r="D1967" i="19"/>
  <c r="I1967" i="19" s="1"/>
  <c r="C1967" i="19"/>
  <c r="H1967" i="19" s="1"/>
  <c r="E2032" i="19"/>
  <c r="F30" i="15"/>
  <c r="E2621" i="23"/>
  <c r="D1746" i="19"/>
  <c r="I1746" i="19" s="1"/>
  <c r="D1699" i="19"/>
  <c r="I1699" i="19" s="1"/>
  <c r="C1699" i="19"/>
  <c r="H1699" i="19" s="1"/>
  <c r="L23" i="13"/>
  <c r="B2623" i="23"/>
  <c r="B2670" i="23"/>
  <c r="B405" i="23"/>
  <c r="N1748" i="19"/>
  <c r="N1653" i="19"/>
  <c r="N1701" i="19"/>
  <c r="E2632" i="23"/>
  <c r="D1757" i="19"/>
  <c r="I1757" i="19" s="1"/>
  <c r="D1710" i="19"/>
  <c r="I1710" i="19" s="1"/>
  <c r="C1710" i="19"/>
  <c r="H1710" i="19" s="1"/>
  <c r="N15" i="13"/>
  <c r="E2679" i="23" s="1"/>
  <c r="K23" i="13"/>
  <c r="E2642" i="23"/>
  <c r="D1767" i="19"/>
  <c r="I1767" i="19" s="1"/>
  <c r="D1720" i="19"/>
  <c r="I1720" i="19" s="1"/>
  <c r="C1720" i="19"/>
  <c r="H1720" i="19" s="1"/>
  <c r="E2650" i="23"/>
  <c r="D1728" i="19"/>
  <c r="I1728" i="19" s="1"/>
  <c r="C1728" i="19"/>
  <c r="H1728" i="19" s="1"/>
  <c r="D1775" i="19"/>
  <c r="I1775" i="19" s="1"/>
  <c r="N33" i="13"/>
  <c r="E2697" i="23" s="1"/>
  <c r="E2663" i="23"/>
  <c r="D1788" i="19"/>
  <c r="I1788" i="19" s="1"/>
  <c r="C1741" i="19"/>
  <c r="H1741" i="19" s="1"/>
  <c r="D1741" i="19"/>
  <c r="I1741" i="19" s="1"/>
  <c r="E458" i="23"/>
  <c r="C1899" i="19"/>
  <c r="H1899" i="19" s="1"/>
  <c r="C1804" i="19"/>
  <c r="H1804" i="19" s="1"/>
  <c r="E1899" i="19"/>
  <c r="D1804" i="19"/>
  <c r="I1804" i="19" s="1"/>
  <c r="N15" i="14"/>
  <c r="E2774" i="23" s="1"/>
  <c r="E2736" i="23"/>
  <c r="D1865" i="19"/>
  <c r="I1865" i="19" s="1"/>
  <c r="D1912" i="19"/>
  <c r="I1912" i="19" s="1"/>
  <c r="C1865" i="19"/>
  <c r="H1865" i="19" s="1"/>
  <c r="E484" i="23"/>
  <c r="E1925" i="19"/>
  <c r="C1925" i="19"/>
  <c r="H1925" i="19" s="1"/>
  <c r="D1830" i="19"/>
  <c r="I1830" i="19" s="1"/>
  <c r="C1830" i="19"/>
  <c r="H1830" i="19" s="1"/>
  <c r="N41" i="14"/>
  <c r="E2800" i="23" s="1"/>
  <c r="B2804" i="23"/>
  <c r="B2756" i="23"/>
  <c r="B491" i="23"/>
  <c r="N1885" i="19"/>
  <c r="N1837" i="19"/>
  <c r="N1932" i="19"/>
  <c r="E2757" i="23"/>
  <c r="D1933" i="19"/>
  <c r="I1933" i="19" s="1"/>
  <c r="D1886" i="19"/>
  <c r="I1886" i="19" s="1"/>
  <c r="C1886" i="19"/>
  <c r="H1886" i="19" s="1"/>
  <c r="E2813" i="23"/>
  <c r="D2328" i="19"/>
  <c r="I2328" i="19" s="1"/>
  <c r="C2276" i="19"/>
  <c r="H2276" i="19" s="1"/>
  <c r="D2276" i="19"/>
  <c r="I2276" i="19" s="1"/>
  <c r="D878" i="23"/>
  <c r="J13" i="16"/>
  <c r="E2853" i="23"/>
  <c r="D2293" i="19"/>
  <c r="I2293" i="19" s="1"/>
  <c r="D2346" i="19"/>
  <c r="I2346" i="19" s="1"/>
  <c r="C2293" i="19"/>
  <c r="H2293" i="19" s="1"/>
  <c r="E904" i="23"/>
  <c r="D2451" i="19"/>
  <c r="I2451" i="19" s="1"/>
  <c r="C2471" i="19"/>
  <c r="H2471" i="19" s="1"/>
  <c r="G2471" i="19" s="1"/>
  <c r="C2497" i="19"/>
  <c r="H2497" i="19" s="1"/>
  <c r="G2497" i="19" s="1"/>
  <c r="C2451" i="19"/>
  <c r="H2451" i="19" s="1"/>
  <c r="E7" i="17"/>
  <c r="E921" i="23"/>
  <c r="D921" i="23"/>
  <c r="D2406" i="19"/>
  <c r="I2406" i="19" s="1"/>
  <c r="C2389" i="19"/>
  <c r="H2389" i="19" s="1"/>
  <c r="C2406" i="19"/>
  <c r="H2406" i="19" s="1"/>
  <c r="D2389" i="19"/>
  <c r="I2389" i="19" s="1"/>
  <c r="E943" i="23"/>
  <c r="D943" i="23"/>
  <c r="E967" i="23"/>
  <c r="D967" i="23"/>
  <c r="D2426" i="19"/>
  <c r="I2426" i="19" s="1"/>
  <c r="G2426" i="19" s="1"/>
  <c r="E1004" i="23"/>
  <c r="D1004" i="23"/>
  <c r="D2514" i="19"/>
  <c r="I2514" i="19" s="1"/>
  <c r="G2514" i="19" s="1"/>
  <c r="E987" i="23"/>
  <c r="D987" i="23"/>
  <c r="D2466" i="19"/>
  <c r="I2466" i="19" s="1"/>
  <c r="G2466" i="19" s="1"/>
  <c r="E1043" i="23"/>
  <c r="D1043" i="23"/>
  <c r="E2538" i="19"/>
  <c r="E1068" i="23"/>
  <c r="D2542" i="19"/>
  <c r="I2542" i="19" s="1"/>
  <c r="E2525" i="19"/>
  <c r="E3045" i="23"/>
  <c r="Q17" i="18"/>
  <c r="D3045" i="23" s="1"/>
  <c r="M39" i="18"/>
  <c r="E1166" i="23"/>
  <c r="D1166" i="23"/>
  <c r="D2565" i="19"/>
  <c r="I2565" i="19" s="1"/>
  <c r="C2565" i="19"/>
  <c r="H2565" i="19" s="1"/>
  <c r="C2579" i="19"/>
  <c r="H2579" i="19" s="1"/>
  <c r="E1178" i="23"/>
  <c r="D2607" i="19"/>
  <c r="I2607" i="19" s="1"/>
  <c r="C2607" i="19"/>
  <c r="H2607" i="19" s="1"/>
  <c r="C2615" i="19"/>
  <c r="H2615" i="19" s="1"/>
  <c r="G2615" i="19" s="1"/>
  <c r="C2634" i="19"/>
  <c r="H2634" i="19" s="1"/>
  <c r="G2634" i="19" s="1"/>
  <c r="V25" i="19"/>
  <c r="O43" i="19"/>
  <c r="O42" i="19"/>
  <c r="P42" i="19"/>
  <c r="V137" i="19"/>
  <c r="Q187" i="19"/>
  <c r="P187" i="19"/>
  <c r="O187" i="19"/>
  <c r="O204" i="19"/>
  <c r="Q204" i="19"/>
  <c r="P204" i="19"/>
  <c r="O205" i="19"/>
  <c r="Q218" i="19"/>
  <c r="P218" i="19"/>
  <c r="O218" i="19"/>
  <c r="Q239" i="19"/>
  <c r="O239" i="19"/>
  <c r="Q249" i="19"/>
  <c r="P249" i="19"/>
  <c r="O249" i="19"/>
  <c r="O275" i="19"/>
  <c r="Q275" i="19"/>
  <c r="P307" i="19"/>
  <c r="Q344" i="19"/>
  <c r="O344" i="19"/>
  <c r="O352" i="19"/>
  <c r="Q351" i="19"/>
  <c r="O351" i="19"/>
  <c r="Q389" i="19"/>
  <c r="O389" i="19"/>
  <c r="O453" i="19"/>
  <c r="O452" i="19"/>
  <c r="P681" i="19"/>
  <c r="O681" i="19"/>
  <c r="Q761" i="19"/>
  <c r="P761" i="19"/>
  <c r="O761" i="19"/>
  <c r="C823" i="19"/>
  <c r="H823" i="19" s="1"/>
  <c r="Q936" i="19"/>
  <c r="P936" i="19"/>
  <c r="O936" i="19"/>
  <c r="O1021" i="19"/>
  <c r="Q1021" i="19"/>
  <c r="P1021" i="19"/>
  <c r="O1247" i="19"/>
  <c r="Q1247" i="19"/>
  <c r="P1247" i="19"/>
  <c r="Q16" i="19"/>
  <c r="P150" i="19"/>
  <c r="O150" i="19"/>
  <c r="O356" i="19"/>
  <c r="O360" i="19"/>
  <c r="Q497" i="19"/>
  <c r="O497" i="19"/>
  <c r="O584" i="19"/>
  <c r="O585" i="19"/>
  <c r="Q584" i="19"/>
  <c r="P584" i="19"/>
  <c r="Q670" i="19"/>
  <c r="P670" i="19"/>
  <c r="O670" i="19"/>
  <c r="Q677" i="19"/>
  <c r="Q705" i="19"/>
  <c r="P705" i="19"/>
  <c r="O706" i="19"/>
  <c r="O850" i="19"/>
  <c r="Q864" i="19"/>
  <c r="O864" i="19"/>
  <c r="Q1027" i="19"/>
  <c r="P1027" i="19"/>
  <c r="O1027" i="19"/>
  <c r="O1028" i="19"/>
  <c r="Q1042" i="19"/>
  <c r="O1042" i="19"/>
  <c r="P1042" i="19"/>
  <c r="P1344" i="19"/>
  <c r="Q1344" i="19"/>
  <c r="O1344" i="19"/>
  <c r="P55" i="19"/>
  <c r="O55" i="19"/>
  <c r="Q91" i="19"/>
  <c r="P91" i="19"/>
  <c r="O91" i="19"/>
  <c r="Q102" i="19"/>
  <c r="P102" i="19"/>
  <c r="O102" i="19"/>
  <c r="Q123" i="19"/>
  <c r="P123" i="19"/>
  <c r="O123" i="19"/>
  <c r="O154" i="19"/>
  <c r="Q153" i="19"/>
  <c r="Q186" i="19"/>
  <c r="P186" i="19"/>
  <c r="O186" i="19"/>
  <c r="Q269" i="19"/>
  <c r="P269" i="19"/>
  <c r="O269" i="19"/>
  <c r="P297" i="19"/>
  <c r="Q297" i="19"/>
  <c r="O348" i="19"/>
  <c r="V370" i="19"/>
  <c r="P385" i="19"/>
  <c r="O385" i="19"/>
  <c r="Q404" i="19"/>
  <c r="P404" i="19"/>
  <c r="O404" i="19"/>
  <c r="O416" i="19"/>
  <c r="Q416" i="19"/>
  <c r="P416" i="19"/>
  <c r="Q479" i="19"/>
  <c r="P479" i="19"/>
  <c r="O479" i="19"/>
  <c r="O484" i="19"/>
  <c r="Q500" i="19"/>
  <c r="P500" i="19"/>
  <c r="O500" i="19"/>
  <c r="Q527" i="19"/>
  <c r="P527" i="19"/>
  <c r="O527" i="19"/>
  <c r="O536" i="19"/>
  <c r="P536" i="19"/>
  <c r="P596" i="19"/>
  <c r="O596" i="19"/>
  <c r="Q596" i="19"/>
  <c r="Q599" i="19"/>
  <c r="P599" i="19"/>
  <c r="O599" i="19"/>
  <c r="Q1003" i="19"/>
  <c r="P1003" i="19"/>
  <c r="O1003" i="19"/>
  <c r="P60" i="19"/>
  <c r="O68" i="19"/>
  <c r="O69" i="19"/>
  <c r="P68" i="19"/>
  <c r="Q110" i="19"/>
  <c r="P110" i="19"/>
  <c r="P195" i="19"/>
  <c r="O202" i="19"/>
  <c r="O201" i="19"/>
  <c r="O292" i="19"/>
  <c r="O291" i="19"/>
  <c r="V364" i="19"/>
  <c r="V391" i="19"/>
  <c r="O434" i="19"/>
  <c r="O433" i="19"/>
  <c r="P548" i="19"/>
  <c r="O548" i="19"/>
  <c r="Q548" i="19"/>
  <c r="V556" i="19"/>
  <c r="O618" i="19"/>
  <c r="P617" i="19"/>
  <c r="O617" i="19"/>
  <c r="Q641" i="19"/>
  <c r="P641" i="19"/>
  <c r="Q693" i="19"/>
  <c r="P693" i="19"/>
  <c r="O747" i="19"/>
  <c r="O748" i="19"/>
  <c r="Q847" i="19"/>
  <c r="O847" i="19"/>
  <c r="P847" i="19"/>
  <c r="O858" i="19"/>
  <c r="Q858" i="19"/>
  <c r="P858" i="19"/>
  <c r="Q920" i="19"/>
  <c r="P920" i="19"/>
  <c r="O920" i="19"/>
  <c r="O921" i="19"/>
  <c r="V999" i="19"/>
  <c r="Q1087" i="19"/>
  <c r="P1087" i="19"/>
  <c r="O1087" i="19"/>
  <c r="O1088" i="19"/>
  <c r="Q1196" i="19"/>
  <c r="P1196" i="19"/>
  <c r="O1196" i="19"/>
  <c r="Q1715" i="19"/>
  <c r="P1715" i="19"/>
  <c r="O1715" i="19"/>
  <c r="Q32" i="19"/>
  <c r="O32" i="19"/>
  <c r="O50" i="19"/>
  <c r="P49" i="19"/>
  <c r="O57" i="19"/>
  <c r="P56" i="19"/>
  <c r="O151" i="19"/>
  <c r="O196" i="19"/>
  <c r="Q216" i="19"/>
  <c r="O216" i="19"/>
  <c r="V241" i="19"/>
  <c r="Q345" i="19"/>
  <c r="P345" i="19"/>
  <c r="O346" i="19"/>
  <c r="Q386" i="19"/>
  <c r="O386" i="19"/>
  <c r="V506" i="19"/>
  <c r="O537" i="19"/>
  <c r="V668" i="19"/>
  <c r="O691" i="19"/>
  <c r="O692" i="19"/>
  <c r="V694" i="19"/>
  <c r="Q731" i="19"/>
  <c r="P731" i="19"/>
  <c r="O731" i="19"/>
  <c r="P747" i="19"/>
  <c r="Q763" i="19"/>
  <c r="P763" i="19"/>
  <c r="O763" i="19"/>
  <c r="V807" i="19"/>
  <c r="Q823" i="19"/>
  <c r="P823" i="19"/>
  <c r="O824" i="19"/>
  <c r="O823" i="19"/>
  <c r="O848" i="19"/>
  <c r="V1099" i="19"/>
  <c r="Q1103" i="19"/>
  <c r="O1103" i="19"/>
  <c r="P1103" i="19"/>
  <c r="O1104" i="19"/>
  <c r="Q1131" i="19"/>
  <c r="P1131" i="19"/>
  <c r="O1131" i="19"/>
  <c r="E2955" i="23"/>
  <c r="D2479" i="19"/>
  <c r="I2479" i="19" s="1"/>
  <c r="D913" i="23"/>
  <c r="E913" i="23"/>
  <c r="C2384" i="19"/>
  <c r="H2384" i="19" s="1"/>
  <c r="C2401" i="19"/>
  <c r="H2401" i="19" s="1"/>
  <c r="D2401" i="19"/>
  <c r="I2401" i="19" s="1"/>
  <c r="D2384" i="19"/>
  <c r="I2384" i="19" s="1"/>
  <c r="E932" i="23"/>
  <c r="D932" i="23"/>
  <c r="E2433" i="19"/>
  <c r="C2423" i="19"/>
  <c r="H2423" i="19" s="1"/>
  <c r="D2423" i="19"/>
  <c r="I2423" i="19" s="1"/>
  <c r="C2433" i="19"/>
  <c r="H2433" i="19" s="1"/>
  <c r="E1011" i="23"/>
  <c r="D1011" i="23"/>
  <c r="D2528" i="19"/>
  <c r="I2528" i="19" s="1"/>
  <c r="G2528" i="19" s="1"/>
  <c r="E1014" i="23"/>
  <c r="D1014" i="23"/>
  <c r="D2531" i="19"/>
  <c r="I2531" i="19" s="1"/>
  <c r="G2531" i="19" s="1"/>
  <c r="E974" i="23"/>
  <c r="D974" i="23"/>
  <c r="D2432" i="19"/>
  <c r="I2432" i="19" s="1"/>
  <c r="G2432" i="19" s="1"/>
  <c r="D1042" i="23"/>
  <c r="E1042" i="23"/>
  <c r="E2521" i="19"/>
  <c r="E1151" i="23"/>
  <c r="D1151" i="23"/>
  <c r="E2638" i="19"/>
  <c r="E1165" i="23"/>
  <c r="D1165" i="23"/>
  <c r="D2564" i="19"/>
  <c r="I2564" i="19" s="1"/>
  <c r="C2564" i="19"/>
  <c r="H2564" i="19" s="1"/>
  <c r="C2578" i="19"/>
  <c r="H2578" i="19" s="1"/>
  <c r="G2578" i="19" s="1"/>
  <c r="E1182" i="23"/>
  <c r="D2616" i="19"/>
  <c r="I2616" i="19" s="1"/>
  <c r="Q12" i="19"/>
  <c r="Q24" i="19"/>
  <c r="P24" i="19"/>
  <c r="O24" i="19"/>
  <c r="P32" i="19"/>
  <c r="Q61" i="19"/>
  <c r="P61" i="19"/>
  <c r="O61" i="19"/>
  <c r="Q64" i="19"/>
  <c r="O65" i="19"/>
  <c r="O64" i="19"/>
  <c r="O140" i="19"/>
  <c r="O164" i="19"/>
  <c r="Q163" i="19"/>
  <c r="P174" i="19"/>
  <c r="O174" i="19"/>
  <c r="P196" i="19"/>
  <c r="V210" i="19"/>
  <c r="P216" i="19"/>
  <c r="Q219" i="19"/>
  <c r="V222" i="19"/>
  <c r="O225" i="19"/>
  <c r="O228" i="19"/>
  <c r="Q245" i="19"/>
  <c r="O245" i="19"/>
  <c r="O256" i="19"/>
  <c r="O303" i="19"/>
  <c r="P334" i="19"/>
  <c r="O334" i="19"/>
  <c r="O345" i="19"/>
  <c r="O366" i="19"/>
  <c r="O369" i="19"/>
  <c r="P386" i="19"/>
  <c r="Q393" i="19"/>
  <c r="P393" i="19"/>
  <c r="O393" i="19"/>
  <c r="V468" i="19"/>
  <c r="O480" i="19"/>
  <c r="O485" i="19"/>
  <c r="Q613" i="19"/>
  <c r="P613" i="19"/>
  <c r="O613" i="19"/>
  <c r="O1225" i="19"/>
  <c r="Q1225" i="19"/>
  <c r="Q1381" i="19"/>
  <c r="P1381" i="19"/>
  <c r="O1381" i="19"/>
  <c r="O1382" i="19"/>
  <c r="Q2583" i="19"/>
  <c r="P2583" i="19"/>
  <c r="O2583" i="19"/>
  <c r="Q2587" i="19"/>
  <c r="O2587" i="19"/>
  <c r="O2588" i="19"/>
  <c r="P2587" i="19"/>
  <c r="O8" i="19"/>
  <c r="P7" i="19"/>
  <c r="Q22" i="19"/>
  <c r="P22" i="19"/>
  <c r="O22" i="19"/>
  <c r="O41" i="19"/>
  <c r="O40" i="19"/>
  <c r="V71" i="19"/>
  <c r="O82" i="19"/>
  <c r="V92" i="19"/>
  <c r="Q98" i="19"/>
  <c r="P98" i="19"/>
  <c r="O98" i="19"/>
  <c r="Q106" i="19"/>
  <c r="P106" i="19"/>
  <c r="O124" i="19"/>
  <c r="Q127" i="19"/>
  <c r="P127" i="19"/>
  <c r="P140" i="19"/>
  <c r="Q196" i="19"/>
  <c r="P225" i="19"/>
  <c r="P256" i="19"/>
  <c r="O284" i="19"/>
  <c r="P366" i="19"/>
  <c r="P369" i="19"/>
  <c r="V386" i="19"/>
  <c r="V408" i="19"/>
  <c r="P483" i="19"/>
  <c r="Q483" i="19"/>
  <c r="Q593" i="19"/>
  <c r="P593" i="19"/>
  <c r="O593" i="19"/>
  <c r="O657" i="19"/>
  <c r="Q685" i="19"/>
  <c r="P685" i="19"/>
  <c r="P709" i="19"/>
  <c r="Q709" i="19"/>
  <c r="O709" i="19"/>
  <c r="O710" i="19"/>
  <c r="O795" i="19"/>
  <c r="O796" i="19"/>
  <c r="Q795" i="19"/>
  <c r="P795" i="19"/>
  <c r="V814" i="19"/>
  <c r="Q817" i="19"/>
  <c r="P817" i="19"/>
  <c r="O817" i="19"/>
  <c r="Q1096" i="19"/>
  <c r="P1096" i="19"/>
  <c r="O1096" i="19"/>
  <c r="Q1266" i="19"/>
  <c r="P1266" i="19"/>
  <c r="O1267" i="19"/>
  <c r="O1266" i="19"/>
  <c r="Q1561" i="19"/>
  <c r="P1561" i="19"/>
  <c r="O1561" i="19"/>
  <c r="O1562" i="19"/>
  <c r="E783" i="23"/>
  <c r="E2210" i="19"/>
  <c r="D2146" i="19"/>
  <c r="I2146" i="19" s="1"/>
  <c r="C2146" i="19"/>
  <c r="H2146" i="19" s="1"/>
  <c r="E794" i="23"/>
  <c r="E2221" i="19"/>
  <c r="D2157" i="19"/>
  <c r="I2157" i="19" s="1"/>
  <c r="C2157" i="19"/>
  <c r="H2157" i="19" s="1"/>
  <c r="N2163" i="19"/>
  <c r="N2195" i="19"/>
  <c r="N2227" i="19"/>
  <c r="E735" i="23"/>
  <c r="D2230" i="19"/>
  <c r="I2230" i="19" s="1"/>
  <c r="D2198" i="19"/>
  <c r="I2198" i="19" s="1"/>
  <c r="C2198" i="19"/>
  <c r="H2198" i="19" s="1"/>
  <c r="E598" i="23"/>
  <c r="E2029" i="19"/>
  <c r="C1964" i="19"/>
  <c r="H1964" i="19" s="1"/>
  <c r="D1964" i="19"/>
  <c r="I1964" i="19" s="1"/>
  <c r="E602" i="23"/>
  <c r="D1968" i="19"/>
  <c r="I1968" i="19" s="1"/>
  <c r="E2033" i="19"/>
  <c r="C1968" i="19"/>
  <c r="H1968" i="19" s="1"/>
  <c r="E606" i="23"/>
  <c r="E2037" i="19"/>
  <c r="D1972" i="19"/>
  <c r="I1972" i="19" s="1"/>
  <c r="C1972" i="19"/>
  <c r="H1972" i="19" s="1"/>
  <c r="E406" i="23"/>
  <c r="D1654" i="19"/>
  <c r="I1654" i="19" s="1"/>
  <c r="C1654" i="19"/>
  <c r="H1654" i="19" s="1"/>
  <c r="G1654" i="19" s="1"/>
  <c r="C1749" i="19"/>
  <c r="H1749" i="19" s="1"/>
  <c r="E1749" i="19"/>
  <c r="E410" i="23"/>
  <c r="C1658" i="19"/>
  <c r="H1658" i="19" s="1"/>
  <c r="D1658" i="19"/>
  <c r="I1658" i="19" s="1"/>
  <c r="E1753" i="19"/>
  <c r="C1753" i="19"/>
  <c r="H1753" i="19" s="1"/>
  <c r="E414" i="23"/>
  <c r="C1757" i="19"/>
  <c r="H1757" i="19" s="1"/>
  <c r="D1662" i="19"/>
  <c r="I1662" i="19" s="1"/>
  <c r="C1662" i="19"/>
  <c r="H1662" i="19" s="1"/>
  <c r="E418" i="23"/>
  <c r="D1666" i="19"/>
  <c r="I1666" i="19" s="1"/>
  <c r="E1761" i="19"/>
  <c r="C1666" i="19"/>
  <c r="H1666" i="19" s="1"/>
  <c r="C1761" i="19"/>
  <c r="H1761" i="19" s="1"/>
  <c r="E425" i="23"/>
  <c r="D1673" i="19"/>
  <c r="I1673" i="19" s="1"/>
  <c r="C1673" i="19"/>
  <c r="H1673" i="19" s="1"/>
  <c r="E1768" i="19"/>
  <c r="C1768" i="19"/>
  <c r="H1768" i="19" s="1"/>
  <c r="E428" i="23"/>
  <c r="E1771" i="19"/>
  <c r="D1676" i="19"/>
  <c r="I1676" i="19" s="1"/>
  <c r="C1771" i="19"/>
  <c r="H1771" i="19" s="1"/>
  <c r="C1676" i="19"/>
  <c r="H1676" i="19" s="1"/>
  <c r="E432" i="23"/>
  <c r="D1680" i="19"/>
  <c r="I1680" i="19" s="1"/>
  <c r="C1680" i="19"/>
  <c r="H1680" i="19" s="1"/>
  <c r="E1775" i="19"/>
  <c r="C1775" i="19"/>
  <c r="H1775" i="19" s="1"/>
  <c r="E436" i="23"/>
  <c r="E1779" i="19"/>
  <c r="D1684" i="19"/>
  <c r="I1684" i="19" s="1"/>
  <c r="C1779" i="19"/>
  <c r="H1779" i="19" s="1"/>
  <c r="C1684" i="19"/>
  <c r="H1684" i="19" s="1"/>
  <c r="E440" i="23"/>
  <c r="D1688" i="19"/>
  <c r="I1688" i="19" s="1"/>
  <c r="C1688" i="19"/>
  <c r="H1688" i="19" s="1"/>
  <c r="E1783" i="19"/>
  <c r="C1783" i="19"/>
  <c r="H1783" i="19" s="1"/>
  <c r="B2766" i="23"/>
  <c r="B2718" i="23"/>
  <c r="B453" i="23"/>
  <c r="N1847" i="19"/>
  <c r="N1894" i="19"/>
  <c r="N1799" i="19"/>
  <c r="B2770" i="23"/>
  <c r="B2722" i="23"/>
  <c r="B457" i="23"/>
  <c r="N1898" i="19"/>
  <c r="N1803" i="19"/>
  <c r="N1851" i="19"/>
  <c r="B2726" i="23"/>
  <c r="B2774" i="23"/>
  <c r="B461" i="23"/>
  <c r="N1855" i="19"/>
  <c r="N1807" i="19"/>
  <c r="N1902" i="19"/>
  <c r="B2778" i="23"/>
  <c r="B2730" i="23"/>
  <c r="B465" i="23"/>
  <c r="N1811" i="19"/>
  <c r="N1906" i="19"/>
  <c r="N1859" i="19"/>
  <c r="B2785" i="23"/>
  <c r="B2737" i="23"/>
  <c r="B472" i="23"/>
  <c r="N1866" i="19"/>
  <c r="N1913" i="19"/>
  <c r="N1818" i="19"/>
  <c r="B2740" i="23"/>
  <c r="B2788" i="23"/>
  <c r="B475" i="23"/>
  <c r="N1916" i="19"/>
  <c r="N1821" i="19"/>
  <c r="N1869" i="19"/>
  <c r="B2792" i="23"/>
  <c r="B2744" i="23"/>
  <c r="B479" i="23"/>
  <c r="N1920" i="19"/>
  <c r="N1825" i="19"/>
  <c r="N1873" i="19"/>
  <c r="B2748" i="23"/>
  <c r="B2796" i="23"/>
  <c r="B483" i="23"/>
  <c r="N1924" i="19"/>
  <c r="N1877" i="19"/>
  <c r="N1829" i="19"/>
  <c r="B2800" i="23"/>
  <c r="B2752" i="23"/>
  <c r="B487" i="23"/>
  <c r="N1833" i="19"/>
  <c r="N1928" i="19"/>
  <c r="N1881" i="19"/>
  <c r="E495" i="23"/>
  <c r="D1842" i="19"/>
  <c r="I1842" i="19" s="1"/>
  <c r="G1842" i="19" s="1"/>
  <c r="E2842" i="23"/>
  <c r="D2335" i="19"/>
  <c r="I2335" i="19" s="1"/>
  <c r="F2542" i="19"/>
  <c r="D2282" i="19"/>
  <c r="I2282" i="19" s="1"/>
  <c r="C2282" i="19"/>
  <c r="H2282" i="19" s="1"/>
  <c r="E2844" i="23"/>
  <c r="D2284" i="19"/>
  <c r="I2284" i="19" s="1"/>
  <c r="D2337" i="19"/>
  <c r="I2337" i="19" s="1"/>
  <c r="C2284" i="19"/>
  <c r="H2284" i="19" s="1"/>
  <c r="E2846" i="23"/>
  <c r="C2286" i="19"/>
  <c r="H2286" i="19" s="1"/>
  <c r="D2339" i="19"/>
  <c r="I2339" i="19" s="1"/>
  <c r="D2286" i="19"/>
  <c r="I2286" i="19" s="1"/>
  <c r="E2848" i="23"/>
  <c r="C2288" i="19"/>
  <c r="H2288" i="19" s="1"/>
  <c r="D2288" i="19"/>
  <c r="I2288" i="19" s="1"/>
  <c r="D2341" i="19"/>
  <c r="I2341" i="19" s="1"/>
  <c r="E2850" i="23"/>
  <c r="C2290" i="19"/>
  <c r="H2290" i="19" s="1"/>
  <c r="D2343" i="19"/>
  <c r="I2343" i="19" s="1"/>
  <c r="D2290" i="19"/>
  <c r="I2290" i="19" s="1"/>
  <c r="E2852" i="23"/>
  <c r="D2345" i="19"/>
  <c r="I2345" i="19" s="1"/>
  <c r="D2292" i="19"/>
  <c r="I2292" i="19" s="1"/>
  <c r="C2292" i="19"/>
  <c r="H2292" i="19" s="1"/>
  <c r="E2854" i="23"/>
  <c r="D2294" i="19"/>
  <c r="I2294" i="19" s="1"/>
  <c r="C2294" i="19"/>
  <c r="H2294" i="19" s="1"/>
  <c r="D2347" i="19"/>
  <c r="I2347" i="19" s="1"/>
  <c r="E2856" i="23"/>
  <c r="D2349" i="19"/>
  <c r="I2349" i="19" s="1"/>
  <c r="C2296" i="19"/>
  <c r="H2296" i="19" s="1"/>
  <c r="D2296" i="19"/>
  <c r="I2296" i="19" s="1"/>
  <c r="E2858" i="23"/>
  <c r="D2351" i="19"/>
  <c r="I2351" i="19" s="1"/>
  <c r="G2351" i="19" s="1"/>
  <c r="C2297" i="19"/>
  <c r="H2297" i="19" s="1"/>
  <c r="D2297" i="19"/>
  <c r="I2297" i="19" s="1"/>
  <c r="H48" i="16"/>
  <c r="I48" i="16" s="1"/>
  <c r="D2917" i="23" s="1"/>
  <c r="E2871" i="23"/>
  <c r="C2308" i="19"/>
  <c r="H2308" i="19" s="1"/>
  <c r="D2308" i="19"/>
  <c r="I2308" i="19" s="1"/>
  <c r="D2361" i="19"/>
  <c r="I2361" i="19" s="1"/>
  <c r="G2361" i="19" s="1"/>
  <c r="E2876" i="23"/>
  <c r="D2313" i="19"/>
  <c r="I2313" i="19" s="1"/>
  <c r="C2313" i="19"/>
  <c r="H2313" i="19" s="1"/>
  <c r="D2366" i="19"/>
  <c r="I2366" i="19" s="1"/>
  <c r="G2366" i="19" s="1"/>
  <c r="E2881" i="23"/>
  <c r="C2317" i="19"/>
  <c r="H2317" i="19" s="1"/>
  <c r="D2371" i="19"/>
  <c r="I2371" i="19" s="1"/>
  <c r="G2371" i="19" s="1"/>
  <c r="D2318" i="19"/>
  <c r="I2318" i="19" s="1"/>
  <c r="E909" i="23"/>
  <c r="C2477" i="19"/>
  <c r="H2477" i="19" s="1"/>
  <c r="C2504" i="19"/>
  <c r="H2504" i="19" s="1"/>
  <c r="G2504" i="19" s="1"/>
  <c r="D2456" i="19"/>
  <c r="I2456" i="19" s="1"/>
  <c r="C2456" i="19"/>
  <c r="H2456" i="19" s="1"/>
  <c r="E915" i="23"/>
  <c r="D915" i="23"/>
  <c r="D2385" i="19"/>
  <c r="I2385" i="19" s="1"/>
  <c r="C2385" i="19"/>
  <c r="H2385" i="19" s="1"/>
  <c r="D2402" i="19"/>
  <c r="I2402" i="19" s="1"/>
  <c r="C2402" i="19"/>
  <c r="H2402" i="19" s="1"/>
  <c r="E947" i="23"/>
  <c r="D947" i="23"/>
  <c r="E2526" i="19"/>
  <c r="E959" i="23"/>
  <c r="D959" i="23"/>
  <c r="D2416" i="19"/>
  <c r="I2416" i="19" s="1"/>
  <c r="G2416" i="19" s="1"/>
  <c r="D961" i="23"/>
  <c r="D2418" i="19"/>
  <c r="I2418" i="19" s="1"/>
  <c r="G2418" i="19" s="1"/>
  <c r="E961" i="23"/>
  <c r="E1000" i="23"/>
  <c r="D1000" i="23"/>
  <c r="D2494" i="19"/>
  <c r="I2494" i="19" s="1"/>
  <c r="G2494" i="19" s="1"/>
  <c r="E1045" i="23"/>
  <c r="D1045" i="23"/>
  <c r="E2443" i="19"/>
  <c r="E1120" i="23"/>
  <c r="D1120" i="23"/>
  <c r="E1130" i="23"/>
  <c r="C2629" i="19"/>
  <c r="H2629" i="19" s="1"/>
  <c r="G2629" i="19" s="1"/>
  <c r="D1163" i="23"/>
  <c r="E1163" i="23"/>
  <c r="D2577" i="19"/>
  <c r="I2577" i="19" s="1"/>
  <c r="E1170" i="23"/>
  <c r="D1170" i="23"/>
  <c r="O7" i="19"/>
  <c r="P12" i="19"/>
  <c r="Q49" i="19"/>
  <c r="Q56" i="19"/>
  <c r="Q90" i="19"/>
  <c r="O106" i="19"/>
  <c r="O122" i="19"/>
  <c r="O127" i="19"/>
  <c r="Q149" i="19"/>
  <c r="P149" i="19"/>
  <c r="O149" i="19"/>
  <c r="P163" i="19"/>
  <c r="O179" i="19"/>
  <c r="O182" i="19"/>
  <c r="P182" i="19"/>
  <c r="Q182" i="19"/>
  <c r="O188" i="19"/>
  <c r="O208" i="19"/>
  <c r="V213" i="19"/>
  <c r="P223" i="19"/>
  <c r="O231" i="19"/>
  <c r="Q296" i="19"/>
  <c r="O299" i="19"/>
  <c r="P302" i="19"/>
  <c r="P305" i="19"/>
  <c r="Q305" i="19"/>
  <c r="O305" i="19"/>
  <c r="Q334" i="19"/>
  <c r="Q523" i="19"/>
  <c r="P523" i="19"/>
  <c r="O523" i="19"/>
  <c r="O524" i="19"/>
  <c r="P553" i="19"/>
  <c r="O554" i="19"/>
  <c r="Q579" i="19"/>
  <c r="O579" i="19"/>
  <c r="Q657" i="19"/>
  <c r="Q691" i="19"/>
  <c r="Q713" i="19"/>
  <c r="P713" i="19"/>
  <c r="O713" i="19"/>
  <c r="Q771" i="19"/>
  <c r="P771" i="19"/>
  <c r="P780" i="19"/>
  <c r="Q780" i="19"/>
  <c r="O780" i="19"/>
  <c r="O781" i="19"/>
  <c r="Q842" i="19"/>
  <c r="P842" i="19"/>
  <c r="O842" i="19"/>
  <c r="O843" i="19"/>
  <c r="V852" i="19"/>
  <c r="G940" i="19"/>
  <c r="O968" i="19"/>
  <c r="Q968" i="19"/>
  <c r="P968" i="19"/>
  <c r="V1092" i="19"/>
  <c r="O1149" i="19"/>
  <c r="O1148" i="19"/>
  <c r="Q1148" i="19"/>
  <c r="P1148" i="19"/>
  <c r="O59" i="19"/>
  <c r="O73" i="19"/>
  <c r="Q200" i="19"/>
  <c r="O200" i="19"/>
  <c r="Q287" i="19"/>
  <c r="P287" i="19"/>
  <c r="O287" i="19"/>
  <c r="Q387" i="19"/>
  <c r="P387" i="19"/>
  <c r="P611" i="19"/>
  <c r="O611" i="19"/>
  <c r="Q611" i="19"/>
  <c r="P628" i="19"/>
  <c r="Q628" i="19"/>
  <c r="O628" i="19"/>
  <c r="O634" i="19"/>
  <c r="Q634" i="19"/>
  <c r="P634" i="19"/>
  <c r="O635" i="19"/>
  <c r="O637" i="19"/>
  <c r="O638" i="19"/>
  <c r="Q640" i="19"/>
  <c r="P640" i="19"/>
  <c r="O640" i="19"/>
  <c r="Q654" i="19"/>
  <c r="P654" i="19"/>
  <c r="O654" i="19"/>
  <c r="O799" i="19"/>
  <c r="Q799" i="19"/>
  <c r="P919" i="19"/>
  <c r="Q919" i="19"/>
  <c r="O919" i="19"/>
  <c r="Q1118" i="19"/>
  <c r="P1118" i="19"/>
  <c r="O1118" i="19"/>
  <c r="O1467" i="19"/>
  <c r="Q1467" i="19"/>
  <c r="P1467" i="19"/>
  <c r="E2715" i="23"/>
  <c r="D1844" i="19"/>
  <c r="I1844" i="19" s="1"/>
  <c r="C1844" i="19"/>
  <c r="H1844" i="19" s="1"/>
  <c r="D1891" i="19"/>
  <c r="I1891" i="19" s="1"/>
  <c r="E2719" i="23"/>
  <c r="D1895" i="19"/>
  <c r="I1895" i="19" s="1"/>
  <c r="D1848" i="19"/>
  <c r="I1848" i="19" s="1"/>
  <c r="C1848" i="19"/>
  <c r="H1848" i="19" s="1"/>
  <c r="G1848" i="19" s="1"/>
  <c r="E2723" i="23"/>
  <c r="D1852" i="19"/>
  <c r="I1852" i="19" s="1"/>
  <c r="D1899" i="19"/>
  <c r="I1899" i="19" s="1"/>
  <c r="C1852" i="19"/>
  <c r="H1852" i="19" s="1"/>
  <c r="E2727" i="23"/>
  <c r="D1903" i="19"/>
  <c r="I1903" i="19" s="1"/>
  <c r="D1856" i="19"/>
  <c r="I1856" i="19" s="1"/>
  <c r="C1856" i="19"/>
  <c r="H1856" i="19" s="1"/>
  <c r="E2731" i="23"/>
  <c r="D1860" i="19"/>
  <c r="I1860" i="19" s="1"/>
  <c r="D1907" i="19"/>
  <c r="I1907" i="19" s="1"/>
  <c r="C1860" i="19"/>
  <c r="H1860" i="19" s="1"/>
  <c r="E2741" i="23"/>
  <c r="D1870" i="19"/>
  <c r="I1870" i="19" s="1"/>
  <c r="C1870" i="19"/>
  <c r="H1870" i="19" s="1"/>
  <c r="D1917" i="19"/>
  <c r="I1917" i="19" s="1"/>
  <c r="E2745" i="23"/>
  <c r="D1874" i="19"/>
  <c r="I1874" i="19" s="1"/>
  <c r="C1874" i="19"/>
  <c r="H1874" i="19" s="1"/>
  <c r="D1921" i="19"/>
  <c r="I1921" i="19" s="1"/>
  <c r="E2749" i="23"/>
  <c r="C1878" i="19"/>
  <c r="H1878" i="19" s="1"/>
  <c r="D1925" i="19"/>
  <c r="I1925" i="19" s="1"/>
  <c r="D1878" i="19"/>
  <c r="I1878" i="19" s="1"/>
  <c r="E2753" i="23"/>
  <c r="D1882" i="19"/>
  <c r="I1882" i="19" s="1"/>
  <c r="D1929" i="19"/>
  <c r="I1929" i="19" s="1"/>
  <c r="C1882" i="19"/>
  <c r="H1882" i="19" s="1"/>
  <c r="G1882" i="19" s="1"/>
  <c r="E2756" i="23"/>
  <c r="D1932" i="19"/>
  <c r="I1932" i="19" s="1"/>
  <c r="D1885" i="19"/>
  <c r="I1885" i="19" s="1"/>
  <c r="C1885" i="19"/>
  <c r="H1885" i="19" s="1"/>
  <c r="E2814" i="23"/>
  <c r="D2329" i="19"/>
  <c r="I2329" i="19" s="1"/>
  <c r="D2277" i="19"/>
  <c r="I2277" i="19" s="1"/>
  <c r="C2277" i="19"/>
  <c r="H2277" i="19" s="1"/>
  <c r="E929" i="23"/>
  <c r="D929" i="23"/>
  <c r="D2391" i="19"/>
  <c r="I2391" i="19" s="1"/>
  <c r="E2409" i="19"/>
  <c r="C2409" i="19"/>
  <c r="H2409" i="19" s="1"/>
  <c r="C2391" i="19"/>
  <c r="H2391" i="19" s="1"/>
  <c r="D948" i="23"/>
  <c r="E948" i="23"/>
  <c r="D2392" i="19"/>
  <c r="I2392" i="19" s="1"/>
  <c r="G2392" i="19" s="1"/>
  <c r="E983" i="23"/>
  <c r="D983" i="23"/>
  <c r="D2462" i="19"/>
  <c r="I2462" i="19" s="1"/>
  <c r="G2462" i="19" s="1"/>
  <c r="D976" i="23"/>
  <c r="E976" i="23"/>
  <c r="D2436" i="19"/>
  <c r="I2436" i="19" s="1"/>
  <c r="E1019" i="23"/>
  <c r="D1019" i="23"/>
  <c r="D2535" i="19"/>
  <c r="I2535" i="19" s="1"/>
  <c r="G2535" i="19" s="1"/>
  <c r="E1066" i="23"/>
  <c r="D1066" i="23"/>
  <c r="E2447" i="19"/>
  <c r="E1132" i="23"/>
  <c r="D1132" i="23"/>
  <c r="E1143" i="23"/>
  <c r="D1143" i="23"/>
  <c r="E2605" i="19"/>
  <c r="E1174" i="23"/>
  <c r="D1174" i="23"/>
  <c r="C2557" i="19"/>
  <c r="H2557" i="19" s="1"/>
  <c r="D2579" i="19"/>
  <c r="I2579" i="19" s="1"/>
  <c r="D2557" i="19"/>
  <c r="I2557" i="19" s="1"/>
  <c r="O30" i="19"/>
  <c r="Q30" i="19"/>
  <c r="P40" i="19"/>
  <c r="P62" i="19"/>
  <c r="P82" i="19"/>
  <c r="O101" i="19"/>
  <c r="V116" i="19"/>
  <c r="Q138" i="19"/>
  <c r="V146" i="19"/>
  <c r="Q179" i="19"/>
  <c r="Q188" i="19"/>
  <c r="Q194" i="19"/>
  <c r="Q214" i="19"/>
  <c r="P214" i="19"/>
  <c r="O214" i="19"/>
  <c r="O217" i="19"/>
  <c r="P220" i="19"/>
  <c r="Q220" i="19"/>
  <c r="Q231" i="19"/>
  <c r="Q254" i="19"/>
  <c r="P254" i="19"/>
  <c r="O254" i="19"/>
  <c r="P279" i="19"/>
  <c r="V302" i="19"/>
  <c r="P317" i="19"/>
  <c r="P373" i="19"/>
  <c r="Q444" i="19"/>
  <c r="Q447" i="19"/>
  <c r="P447" i="19"/>
  <c r="O447" i="19"/>
  <c r="O483" i="19"/>
  <c r="O491" i="19"/>
  <c r="O583" i="19"/>
  <c r="Q591" i="19"/>
  <c r="Q622" i="19"/>
  <c r="O623" i="19"/>
  <c r="P622" i="19"/>
  <c r="O622" i="19"/>
  <c r="O648" i="19"/>
  <c r="Q648" i="19"/>
  <c r="P648" i="19"/>
  <c r="O649" i="19"/>
  <c r="P717" i="19"/>
  <c r="O718" i="19"/>
  <c r="Q717" i="19"/>
  <c r="Q789" i="19"/>
  <c r="P789" i="19"/>
  <c r="O789" i="19"/>
  <c r="V1184" i="19"/>
  <c r="V1230" i="19"/>
  <c r="Q1455" i="19"/>
  <c r="P1455" i="19"/>
  <c r="O1456" i="19"/>
  <c r="O1455" i="19"/>
  <c r="E702" i="23"/>
  <c r="E2135" i="19"/>
  <c r="D2071" i="19"/>
  <c r="I2071" i="19" s="1"/>
  <c r="C2071" i="19"/>
  <c r="H2071" i="19" s="1"/>
  <c r="E706" i="23"/>
  <c r="E2139" i="19"/>
  <c r="D2075" i="19"/>
  <c r="I2075" i="19" s="1"/>
  <c r="C2075" i="19"/>
  <c r="H2075" i="19" s="1"/>
  <c r="N2209" i="19"/>
  <c r="N2177" i="19"/>
  <c r="N2145" i="19"/>
  <c r="E717" i="23"/>
  <c r="D2212" i="19"/>
  <c r="I2212" i="19" s="1"/>
  <c r="D2180" i="19"/>
  <c r="I2180" i="19" s="1"/>
  <c r="C2180" i="19"/>
  <c r="H2180" i="19" s="1"/>
  <c r="N2188" i="19"/>
  <c r="N2220" i="19"/>
  <c r="N2156" i="19"/>
  <c r="E728" i="23"/>
  <c r="D2191" i="19"/>
  <c r="I2191" i="19" s="1"/>
  <c r="C2191" i="19"/>
  <c r="H2191" i="19" s="1"/>
  <c r="D2223" i="19"/>
  <c r="I2223" i="19" s="1"/>
  <c r="E807" i="23"/>
  <c r="C2170" i="19"/>
  <c r="H2170" i="19" s="1"/>
  <c r="E2234" i="19"/>
  <c r="D2170" i="19"/>
  <c r="I2170" i="19" s="1"/>
  <c r="E578" i="23"/>
  <c r="D1944" i="19"/>
  <c r="I1944" i="19" s="1"/>
  <c r="E2009" i="19"/>
  <c r="C1944" i="19"/>
  <c r="H1944" i="19" s="1"/>
  <c r="G1944" i="19" s="1"/>
  <c r="E582" i="23"/>
  <c r="E2013" i="19"/>
  <c r="D1948" i="19"/>
  <c r="I1948" i="19" s="1"/>
  <c r="C1948" i="19"/>
  <c r="H1948" i="19" s="1"/>
  <c r="E508" i="23"/>
  <c r="C1985" i="19"/>
  <c r="H1985" i="19" s="1"/>
  <c r="D1985" i="19"/>
  <c r="I1985" i="19" s="1"/>
  <c r="D2017" i="19"/>
  <c r="E512" i="23"/>
  <c r="D1989" i="19"/>
  <c r="I1989" i="19" s="1"/>
  <c r="C1989" i="19"/>
  <c r="H1989" i="19" s="1"/>
  <c r="D2021" i="19"/>
  <c r="I2021" i="19" s="1"/>
  <c r="E516" i="23"/>
  <c r="D1993" i="19"/>
  <c r="I1993" i="19" s="1"/>
  <c r="C1993" i="19"/>
  <c r="H1993" i="19" s="1"/>
  <c r="D2025" i="19"/>
  <c r="I2025" i="19" s="1"/>
  <c r="E878" i="23"/>
  <c r="C2332" i="19"/>
  <c r="H2332" i="19" s="1"/>
  <c r="D2250" i="19"/>
  <c r="I2250" i="19" s="1"/>
  <c r="C2250" i="19"/>
  <c r="H2250" i="19" s="1"/>
  <c r="E2332" i="19"/>
  <c r="O26" i="16"/>
  <c r="O28" i="16"/>
  <c r="O30" i="16"/>
  <c r="O32" i="16"/>
  <c r="O34" i="16"/>
  <c r="O36" i="16"/>
  <c r="O38" i="16"/>
  <c r="O41" i="16"/>
  <c r="J51" i="16"/>
  <c r="O55" i="16"/>
  <c r="J58" i="16"/>
  <c r="O60" i="16"/>
  <c r="J63" i="16"/>
  <c r="O65" i="16"/>
  <c r="J68" i="16"/>
  <c r="J75" i="16"/>
  <c r="K23" i="17"/>
  <c r="E2957" i="23" s="1"/>
  <c r="E916" i="23"/>
  <c r="D916" i="23"/>
  <c r="D2403" i="19"/>
  <c r="I2403" i="19" s="1"/>
  <c r="C2386" i="19"/>
  <c r="H2386" i="19" s="1"/>
  <c r="D2386" i="19"/>
  <c r="I2386" i="19" s="1"/>
  <c r="C2403" i="19"/>
  <c r="H2403" i="19" s="1"/>
  <c r="E931" i="23"/>
  <c r="D931" i="23"/>
  <c r="D2409" i="19"/>
  <c r="I2409" i="19" s="1"/>
  <c r="E957" i="23"/>
  <c r="D957" i="23"/>
  <c r="D2414" i="19"/>
  <c r="I2414" i="19" s="1"/>
  <c r="G2414" i="19" s="1"/>
  <c r="D993" i="23"/>
  <c r="E993" i="23"/>
  <c r="D2488" i="19"/>
  <c r="I2488" i="19" s="1"/>
  <c r="G2488" i="19" s="1"/>
  <c r="E986" i="23"/>
  <c r="D986" i="23"/>
  <c r="D2465" i="19"/>
  <c r="I2465" i="19" s="1"/>
  <c r="G2465" i="19" s="1"/>
  <c r="E1146" i="23"/>
  <c r="D1146" i="23"/>
  <c r="E2613" i="19"/>
  <c r="E1171" i="23"/>
  <c r="D1171" i="23"/>
  <c r="O10" i="19"/>
  <c r="Q10" i="19"/>
  <c r="P10" i="19"/>
  <c r="O38" i="19"/>
  <c r="Q40" i="19"/>
  <c r="O72" i="19"/>
  <c r="O80" i="19"/>
  <c r="Q82" i="19"/>
  <c r="Q101" i="19"/>
  <c r="O111" i="19"/>
  <c r="Q144" i="19"/>
  <c r="O155" i="19"/>
  <c r="P200" i="19"/>
  <c r="Q271" i="19"/>
  <c r="P271" i="19"/>
  <c r="O271" i="19"/>
  <c r="Q285" i="19"/>
  <c r="P285" i="19"/>
  <c r="O293" i="19"/>
  <c r="P314" i="19"/>
  <c r="O361" i="19"/>
  <c r="Q367" i="19"/>
  <c r="P367" i="19"/>
  <c r="O367" i="19"/>
  <c r="O368" i="19"/>
  <c r="O387" i="19"/>
  <c r="Q457" i="19"/>
  <c r="P491" i="19"/>
  <c r="Q559" i="19"/>
  <c r="P559" i="19"/>
  <c r="O559" i="19"/>
  <c r="O560" i="19"/>
  <c r="P583" i="19"/>
  <c r="Q619" i="19"/>
  <c r="P637" i="19"/>
  <c r="O676" i="19"/>
  <c r="Q676" i="19"/>
  <c r="P676" i="19"/>
  <c r="Q742" i="19"/>
  <c r="P742" i="19"/>
  <c r="O742" i="19"/>
  <c r="O743" i="19"/>
  <c r="O764" i="19"/>
  <c r="Q1006" i="19"/>
  <c r="P1006" i="19"/>
  <c r="O1006" i="19"/>
  <c r="O1093" i="19"/>
  <c r="Q1093" i="19"/>
  <c r="P1093" i="19"/>
  <c r="Q1208" i="19"/>
  <c r="P1208" i="19"/>
  <c r="O1208" i="19"/>
  <c r="O1459" i="19"/>
  <c r="Q1459" i="19"/>
  <c r="P1459" i="19"/>
  <c r="E2267" i="23"/>
  <c r="D1183" i="19"/>
  <c r="I1183" i="19" s="1"/>
  <c r="D1135" i="19"/>
  <c r="I1135" i="19" s="1"/>
  <c r="C1135" i="19"/>
  <c r="H1135" i="19" s="1"/>
  <c r="E2270" i="23"/>
  <c r="D1138" i="19"/>
  <c r="I1138" i="19" s="1"/>
  <c r="C1138" i="19"/>
  <c r="H1138" i="19" s="1"/>
  <c r="D1186" i="19"/>
  <c r="I1186" i="19" s="1"/>
  <c r="E2274" i="23"/>
  <c r="D1142" i="19"/>
  <c r="I1142" i="19" s="1"/>
  <c r="C1142" i="19"/>
  <c r="H1142" i="19" s="1"/>
  <c r="G1142" i="19" s="1"/>
  <c r="D1190" i="19"/>
  <c r="I1190" i="19" s="1"/>
  <c r="E2278" i="23"/>
  <c r="D1146" i="19"/>
  <c r="I1146" i="19" s="1"/>
  <c r="C1146" i="19"/>
  <c r="H1146" i="19" s="1"/>
  <c r="D1194" i="19"/>
  <c r="I1194" i="19" s="1"/>
  <c r="E2282" i="23"/>
  <c r="D1198" i="19"/>
  <c r="I1198" i="19" s="1"/>
  <c r="C1150" i="19"/>
  <c r="H1150" i="19" s="1"/>
  <c r="D1150" i="19"/>
  <c r="I1150" i="19" s="1"/>
  <c r="B2483" i="23"/>
  <c r="B2436" i="23"/>
  <c r="B312" i="23"/>
  <c r="N1458" i="19"/>
  <c r="N1409" i="19"/>
  <c r="N1361" i="19"/>
  <c r="B2487" i="23"/>
  <c r="B2440" i="23"/>
  <c r="B316" i="23"/>
  <c r="N1413" i="19"/>
  <c r="N1462" i="19"/>
  <c r="N1365" i="19"/>
  <c r="B2491" i="23"/>
  <c r="B2444" i="23"/>
  <c r="B320" i="23"/>
  <c r="N1369" i="19"/>
  <c r="N1466" i="19"/>
  <c r="N1417" i="19"/>
  <c r="B2448" i="23"/>
  <c r="B2495" i="23"/>
  <c r="B324" i="23"/>
  <c r="N1421" i="19"/>
  <c r="N1470" i="19"/>
  <c r="N1373" i="19"/>
  <c r="B2455" i="23"/>
  <c r="B2502" i="23"/>
  <c r="B331" i="23"/>
  <c r="N1429" i="19"/>
  <c r="N1477" i="19"/>
  <c r="N1380" i="19"/>
  <c r="B2505" i="23"/>
  <c r="B2458" i="23"/>
  <c r="B334" i="23"/>
  <c r="N1480" i="19"/>
  <c r="N1432" i="19"/>
  <c r="B2509" i="23"/>
  <c r="B2462" i="23"/>
  <c r="B338" i="23"/>
  <c r="N1436" i="19"/>
  <c r="N1387" i="19"/>
  <c r="N1484" i="19"/>
  <c r="B2513" i="23"/>
  <c r="B2466" i="23"/>
  <c r="B342" i="23"/>
  <c r="N1391" i="19"/>
  <c r="N1440" i="19"/>
  <c r="B2470" i="23"/>
  <c r="B2517" i="23"/>
  <c r="B346" i="23"/>
  <c r="N1492" i="19"/>
  <c r="N1444" i="19"/>
  <c r="N1395" i="19"/>
  <c r="N2058" i="19"/>
  <c r="N2122" i="19"/>
  <c r="N2090" i="19"/>
  <c r="N2126" i="19"/>
  <c r="N2094" i="19"/>
  <c r="N2062" i="19"/>
  <c r="E634" i="23"/>
  <c r="D2103" i="19"/>
  <c r="I2103" i="19" s="1"/>
  <c r="C2103" i="19"/>
  <c r="H2103" i="19" s="1"/>
  <c r="G2103" i="19" s="1"/>
  <c r="D2135" i="19"/>
  <c r="I2135" i="19" s="1"/>
  <c r="E638" i="23"/>
  <c r="D2107" i="19"/>
  <c r="I2107" i="19" s="1"/>
  <c r="C2107" i="19"/>
  <c r="H2107" i="19" s="1"/>
  <c r="D2139" i="19"/>
  <c r="I2139" i="19" s="1"/>
  <c r="O44" i="28"/>
  <c r="O55" i="28"/>
  <c r="E798" i="23"/>
  <c r="D2161" i="19"/>
  <c r="I2161" i="19" s="1"/>
  <c r="C2161" i="19"/>
  <c r="H2161" i="19" s="1"/>
  <c r="G2161" i="19" s="1"/>
  <c r="E2225" i="19"/>
  <c r="N2199" i="19"/>
  <c r="N2231" i="19"/>
  <c r="N2167" i="19"/>
  <c r="E739" i="23"/>
  <c r="D2234" i="19"/>
  <c r="I2234" i="19" s="1"/>
  <c r="D2202" i="19"/>
  <c r="I2202" i="19" s="1"/>
  <c r="C2202" i="19"/>
  <c r="H2202" i="19" s="1"/>
  <c r="E500" i="23"/>
  <c r="D1977" i="19"/>
  <c r="I1977" i="19" s="1"/>
  <c r="C1977" i="19"/>
  <c r="H1977" i="19" s="1"/>
  <c r="D2009" i="19"/>
  <c r="I2009" i="19" s="1"/>
  <c r="E504" i="23"/>
  <c r="D2013" i="19"/>
  <c r="I2013" i="19" s="1"/>
  <c r="D1981" i="19"/>
  <c r="I1981" i="19" s="1"/>
  <c r="C1981" i="19"/>
  <c r="H1981" i="19" s="1"/>
  <c r="O27" i="15"/>
  <c r="N2031" i="19"/>
  <c r="N1966" i="19"/>
  <c r="N1999" i="19"/>
  <c r="O31" i="15"/>
  <c r="N1970" i="19"/>
  <c r="N2003" i="19"/>
  <c r="N2035" i="19"/>
  <c r="O35" i="15"/>
  <c r="B2622" i="23"/>
  <c r="B2669" i="23"/>
  <c r="B404" i="23"/>
  <c r="N1652" i="19"/>
  <c r="N1700" i="19"/>
  <c r="N1747" i="19"/>
  <c r="O7" i="13"/>
  <c r="B2673" i="23"/>
  <c r="B2626" i="23"/>
  <c r="B408" i="23"/>
  <c r="N1751" i="19"/>
  <c r="N1704" i="19"/>
  <c r="N1656" i="19"/>
  <c r="O11" i="13"/>
  <c r="B2677" i="23"/>
  <c r="B2630" i="23"/>
  <c r="B412" i="23"/>
  <c r="N1660" i="19"/>
  <c r="N1755" i="19"/>
  <c r="N1708" i="19"/>
  <c r="O15" i="13"/>
  <c r="B2634" i="23"/>
  <c r="B2681" i="23"/>
  <c r="B416" i="23"/>
  <c r="N1712" i="19"/>
  <c r="N1759" i="19"/>
  <c r="N1664" i="19"/>
  <c r="O19" i="13"/>
  <c r="B2685" i="23"/>
  <c r="B2638" i="23"/>
  <c r="B420" i="23"/>
  <c r="N1716" i="19"/>
  <c r="N1668" i="19"/>
  <c r="N1763" i="19"/>
  <c r="B2641" i="23"/>
  <c r="B2688" i="23"/>
  <c r="B423" i="23"/>
  <c r="N1766" i="19"/>
  <c r="N1719" i="19"/>
  <c r="N1671" i="19"/>
  <c r="O26" i="13"/>
  <c r="O29" i="13"/>
  <c r="B2648" i="23"/>
  <c r="B2695" i="23"/>
  <c r="B430" i="23"/>
  <c r="N1773" i="19"/>
  <c r="N1678" i="19"/>
  <c r="N1726" i="19"/>
  <c r="O33" i="13"/>
  <c r="B2652" i="23"/>
  <c r="B2699" i="23"/>
  <c r="B434" i="23"/>
  <c r="N1777" i="19"/>
  <c r="N1682" i="19"/>
  <c r="N1730" i="19"/>
  <c r="O37" i="13"/>
  <c r="B2656" i="23"/>
  <c r="B2703" i="23"/>
  <c r="B438" i="23"/>
  <c r="N1686" i="19"/>
  <c r="N1734" i="19"/>
  <c r="N1781" i="19"/>
  <c r="O41" i="13"/>
  <c r="B2660" i="23"/>
  <c r="B2707" i="23"/>
  <c r="B442" i="23"/>
  <c r="N1738" i="19"/>
  <c r="N1690" i="19"/>
  <c r="N1785" i="19"/>
  <c r="B2710" i="23"/>
  <c r="B2663" i="23"/>
  <c r="B445" i="23"/>
  <c r="N1741" i="19"/>
  <c r="N1693" i="19"/>
  <c r="N1788" i="19"/>
  <c r="N4" i="14"/>
  <c r="N8" i="14"/>
  <c r="E2767" i="23" s="1"/>
  <c r="N12" i="14"/>
  <c r="E2771" i="23" s="1"/>
  <c r="N16" i="14"/>
  <c r="E2775" i="23" s="1"/>
  <c r="N20" i="14"/>
  <c r="E2779" i="23" s="1"/>
  <c r="N30" i="14"/>
  <c r="E2789" i="23" s="1"/>
  <c r="N34" i="14"/>
  <c r="E2793" i="23" s="1"/>
  <c r="N38" i="14"/>
  <c r="E2797" i="23" s="1"/>
  <c r="N42" i="14"/>
  <c r="E2801" i="23" s="1"/>
  <c r="N45" i="14"/>
  <c r="E2804" i="23" s="1"/>
  <c r="N8" i="16"/>
  <c r="O8" i="16" s="1"/>
  <c r="E2818" i="23"/>
  <c r="C2280" i="19"/>
  <c r="H2280" i="19" s="1"/>
  <c r="D2280" i="19"/>
  <c r="I2280" i="19" s="1"/>
  <c r="D2332" i="19"/>
  <c r="I2332" i="19" s="1"/>
  <c r="E2867" i="23"/>
  <c r="C2305" i="19"/>
  <c r="H2305" i="19" s="1"/>
  <c r="D2359" i="19"/>
  <c r="D2305" i="19"/>
  <c r="I2305" i="19" s="1"/>
  <c r="E2874" i="23"/>
  <c r="D2364" i="19"/>
  <c r="I2364" i="19" s="1"/>
  <c r="G2364" i="19" s="1"/>
  <c r="D2311" i="19"/>
  <c r="I2311" i="19" s="1"/>
  <c r="E2879" i="23"/>
  <c r="D2369" i="19"/>
  <c r="I2369" i="19" s="1"/>
  <c r="G2369" i="19" s="1"/>
  <c r="C2316" i="19"/>
  <c r="H2316" i="19" s="1"/>
  <c r="D2316" i="19"/>
  <c r="I2316" i="19" s="1"/>
  <c r="E2884" i="23"/>
  <c r="D2374" i="19"/>
  <c r="I2374" i="19" s="1"/>
  <c r="G2374" i="19" s="1"/>
  <c r="D2321" i="19"/>
  <c r="I2321" i="19" s="1"/>
  <c r="C2321" i="19"/>
  <c r="H2321" i="19" s="1"/>
  <c r="G2321" i="19" s="1"/>
  <c r="E2888" i="23"/>
  <c r="D2379" i="19"/>
  <c r="I2379" i="19" s="1"/>
  <c r="G2379" i="19" s="1"/>
  <c r="D2324" i="19"/>
  <c r="I2324" i="19" s="1"/>
  <c r="C2324" i="19"/>
  <c r="H2324" i="19" s="1"/>
  <c r="E905" i="23"/>
  <c r="D2452" i="19"/>
  <c r="I2452" i="19" s="1"/>
  <c r="C2473" i="19"/>
  <c r="H2473" i="19" s="1"/>
  <c r="C2499" i="19"/>
  <c r="H2499" i="19" s="1"/>
  <c r="G2499" i="19" s="1"/>
  <c r="C2452" i="19"/>
  <c r="H2452" i="19" s="1"/>
  <c r="N17" i="17"/>
  <c r="E924" i="23"/>
  <c r="D924" i="23"/>
  <c r="D933" i="23"/>
  <c r="E933" i="23"/>
  <c r="C2434" i="19"/>
  <c r="H2434" i="19" s="1"/>
  <c r="D2424" i="19"/>
  <c r="I2424" i="19" s="1"/>
  <c r="C2424" i="19"/>
  <c r="H2424" i="19" s="1"/>
  <c r="G2424" i="19" s="1"/>
  <c r="E2434" i="19"/>
  <c r="E966" i="23"/>
  <c r="D966" i="23"/>
  <c r="D2425" i="19"/>
  <c r="I2425" i="19" s="1"/>
  <c r="G2425" i="19" s="1"/>
  <c r="E1003" i="23"/>
  <c r="D1003" i="23"/>
  <c r="D2513" i="19"/>
  <c r="I2513" i="19" s="1"/>
  <c r="G2513" i="19" s="1"/>
  <c r="D996" i="23"/>
  <c r="E996" i="23"/>
  <c r="D2491" i="19"/>
  <c r="I2491" i="19" s="1"/>
  <c r="G2491" i="19" s="1"/>
  <c r="D1030" i="23"/>
  <c r="E1030" i="23"/>
  <c r="E2440" i="19"/>
  <c r="E1121" i="23"/>
  <c r="D1121" i="23"/>
  <c r="E1149" i="23"/>
  <c r="D1149" i="23"/>
  <c r="E2632" i="19"/>
  <c r="E1167" i="23"/>
  <c r="D1167" i="23"/>
  <c r="C2580" i="19"/>
  <c r="H2580" i="19" s="1"/>
  <c r="D2566" i="19"/>
  <c r="I2566" i="19" s="1"/>
  <c r="C2566" i="19"/>
  <c r="H2566" i="19" s="1"/>
  <c r="G2566" i="19" s="1"/>
  <c r="O18" i="19"/>
  <c r="Q20" i="19"/>
  <c r="P20" i="19"/>
  <c r="O20" i="19"/>
  <c r="P30" i="19"/>
  <c r="P72" i="19"/>
  <c r="Q75" i="19"/>
  <c r="P75" i="19"/>
  <c r="O75" i="19"/>
  <c r="Q93" i="19"/>
  <c r="Q104" i="19"/>
  <c r="P104" i="19"/>
  <c r="O104" i="19"/>
  <c r="V122" i="19"/>
  <c r="O138" i="19"/>
  <c r="P155" i="19"/>
  <c r="O158" i="19"/>
  <c r="O177" i="19"/>
  <c r="O194" i="19"/>
  <c r="Q206" i="19"/>
  <c r="O220" i="19"/>
  <c r="O230" i="19"/>
  <c r="O240" i="19"/>
  <c r="O247" i="19"/>
  <c r="P263" i="19"/>
  <c r="Q263" i="19"/>
  <c r="Q314" i="19"/>
  <c r="O317" i="19"/>
  <c r="P330" i="19"/>
  <c r="O336" i="19"/>
  <c r="Q335" i="19"/>
  <c r="Q361" i="19"/>
  <c r="O373" i="19"/>
  <c r="V403" i="19"/>
  <c r="O414" i="19"/>
  <c r="O422" i="19"/>
  <c r="O444" i="19"/>
  <c r="P451" i="19"/>
  <c r="Q451" i="19"/>
  <c r="Q491" i="19"/>
  <c r="V499" i="19"/>
  <c r="P503" i="19"/>
  <c r="O600" i="19"/>
  <c r="V631" i="19"/>
  <c r="Q637" i="19"/>
  <c r="P799" i="19"/>
  <c r="P969" i="19"/>
  <c r="Q969" i="19"/>
  <c r="P1504" i="19"/>
  <c r="O1504" i="19"/>
  <c r="Q1504" i="19"/>
  <c r="P732" i="19"/>
  <c r="Q732" i="19"/>
  <c r="O732" i="19"/>
  <c r="P758" i="19"/>
  <c r="Q758" i="19"/>
  <c r="O758" i="19"/>
  <c r="O846" i="19"/>
  <c r="Q890" i="19"/>
  <c r="P890" i="19"/>
  <c r="O890" i="19"/>
  <c r="Q991" i="19"/>
  <c r="P991" i="19"/>
  <c r="Q1034" i="19"/>
  <c r="P1034" i="19"/>
  <c r="O1034" i="19"/>
  <c r="O1074" i="19"/>
  <c r="Q1074" i="19"/>
  <c r="P1074" i="19"/>
  <c r="Q1187" i="19"/>
  <c r="P1187" i="19"/>
  <c r="O1188" i="19"/>
  <c r="O1187" i="19"/>
  <c r="Q1302" i="19"/>
  <c r="O1302" i="19"/>
  <c r="P1302" i="19"/>
  <c r="P1537" i="19"/>
  <c r="O1537" i="19"/>
  <c r="Q1537" i="19"/>
  <c r="Q683" i="19"/>
  <c r="P683" i="19"/>
  <c r="O684" i="19"/>
  <c r="Q703" i="19"/>
  <c r="P703" i="19"/>
  <c r="P728" i="19"/>
  <c r="O728" i="19"/>
  <c r="Q745" i="19"/>
  <c r="P745" i="19"/>
  <c r="O745" i="19"/>
  <c r="Q770" i="19"/>
  <c r="P770" i="19"/>
  <c r="O834" i="19"/>
  <c r="P846" i="19"/>
  <c r="Q866" i="19"/>
  <c r="O866" i="19"/>
  <c r="P866" i="19"/>
  <c r="O867" i="19"/>
  <c r="O908" i="19"/>
  <c r="Q908" i="19"/>
  <c r="P908" i="19"/>
  <c r="O909" i="19"/>
  <c r="P933" i="19"/>
  <c r="Q933" i="19"/>
  <c r="O933" i="19"/>
  <c r="O996" i="19"/>
  <c r="Q995" i="19"/>
  <c r="Q1001" i="19"/>
  <c r="O1001" i="19"/>
  <c r="P1001" i="19"/>
  <c r="P1029" i="19"/>
  <c r="O1029" i="19"/>
  <c r="O436" i="19"/>
  <c r="V437" i="19"/>
  <c r="Q462" i="19"/>
  <c r="O462" i="19"/>
  <c r="P462" i="19"/>
  <c r="O468" i="19"/>
  <c r="Q673" i="19"/>
  <c r="P673" i="19"/>
  <c r="Q688" i="19"/>
  <c r="P688" i="19"/>
  <c r="O688" i="19"/>
  <c r="V808" i="19"/>
  <c r="Q846" i="19"/>
  <c r="V961" i="19"/>
  <c r="O991" i="19"/>
  <c r="O998" i="19"/>
  <c r="O999" i="19"/>
  <c r="Q998" i="19"/>
  <c r="Q1199" i="19"/>
  <c r="O1200" i="19"/>
  <c r="P1199" i="19"/>
  <c r="O1230" i="19"/>
  <c r="Q1229" i="19"/>
  <c r="P1229" i="19"/>
  <c r="O1229" i="19"/>
  <c r="Q1236" i="19"/>
  <c r="P1236" i="19"/>
  <c r="O1236" i="19"/>
  <c r="Q1397" i="19"/>
  <c r="P1397" i="19"/>
  <c r="O1398" i="19"/>
  <c r="O1397" i="19"/>
  <c r="Q1480" i="19"/>
  <c r="O1481" i="19"/>
  <c r="P1480" i="19"/>
  <c r="O1480" i="19"/>
  <c r="Q1722" i="19"/>
  <c r="P1722" i="19"/>
  <c r="O1722" i="19"/>
  <c r="Q1831" i="19"/>
  <c r="O1831" i="19"/>
  <c r="P1831" i="19"/>
  <c r="O1832" i="19"/>
  <c r="Q116" i="19"/>
  <c r="O116" i="19"/>
  <c r="O136" i="19"/>
  <c r="Q141" i="19"/>
  <c r="O141" i="19"/>
  <c r="Q261" i="19"/>
  <c r="O261" i="19"/>
  <c r="V281" i="19"/>
  <c r="Q315" i="19"/>
  <c r="P315" i="19"/>
  <c r="Q364" i="19"/>
  <c r="O364" i="19"/>
  <c r="O365" i="19"/>
  <c r="O463" i="19"/>
  <c r="V478" i="19"/>
  <c r="P508" i="19"/>
  <c r="Q512" i="19"/>
  <c r="P512" i="19"/>
  <c r="O512" i="19"/>
  <c r="O519" i="19"/>
  <c r="Q519" i="19"/>
  <c r="Q521" i="19"/>
  <c r="O608" i="19"/>
  <c r="Q608" i="19"/>
  <c r="P608" i="19"/>
  <c r="V648" i="19"/>
  <c r="P656" i="19"/>
  <c r="O656" i="19"/>
  <c r="Q656" i="19"/>
  <c r="P666" i="19"/>
  <c r="Q666" i="19"/>
  <c r="O666" i="19"/>
  <c r="O673" i="19"/>
  <c r="O683" i="19"/>
  <c r="Q699" i="19"/>
  <c r="O703" i="19"/>
  <c r="Q728" i="19"/>
  <c r="Q751" i="19"/>
  <c r="P751" i="19"/>
  <c r="O751" i="19"/>
  <c r="P765" i="19"/>
  <c r="Q792" i="19"/>
  <c r="P792" i="19"/>
  <c r="O792" i="19"/>
  <c r="Q797" i="19"/>
  <c r="V809" i="19"/>
  <c r="V828" i="19"/>
  <c r="Q833" i="19"/>
  <c r="O837" i="19"/>
  <c r="O836" i="19"/>
  <c r="P954" i="19"/>
  <c r="Q954" i="19"/>
  <c r="O954" i="19"/>
  <c r="Q989" i="19"/>
  <c r="P989" i="19"/>
  <c r="Q1022" i="19"/>
  <c r="O1022" i="19"/>
  <c r="P1022" i="19"/>
  <c r="O1185" i="19"/>
  <c r="Q1185" i="19"/>
  <c r="P1185" i="19"/>
  <c r="V1233" i="19"/>
  <c r="V1240" i="19"/>
  <c r="Q455" i="19"/>
  <c r="P455" i="19"/>
  <c r="O455" i="19"/>
  <c r="O470" i="19"/>
  <c r="Q477" i="19"/>
  <c r="Q487" i="19"/>
  <c r="P487" i="19"/>
  <c r="O487" i="19"/>
  <c r="Q530" i="19"/>
  <c r="P530" i="19"/>
  <c r="O530" i="19"/>
  <c r="Q562" i="19"/>
  <c r="P562" i="19"/>
  <c r="O563" i="19"/>
  <c r="Q606" i="19"/>
  <c r="P606" i="19"/>
  <c r="O606" i="19"/>
  <c r="Q620" i="19"/>
  <c r="P620" i="19"/>
  <c r="O620" i="19"/>
  <c r="Q679" i="19"/>
  <c r="O686" i="19"/>
  <c r="Q686" i="19"/>
  <c r="P708" i="19"/>
  <c r="Q708" i="19"/>
  <c r="O708" i="19"/>
  <c r="O725" i="19"/>
  <c r="O726" i="19"/>
  <c r="Q725" i="19"/>
  <c r="P725" i="19"/>
  <c r="P755" i="19"/>
  <c r="O755" i="19"/>
  <c r="P802" i="19"/>
  <c r="Q802" i="19"/>
  <c r="O802" i="19"/>
  <c r="O803" i="19"/>
  <c r="P925" i="19"/>
  <c r="Q925" i="19"/>
  <c r="O925" i="19"/>
  <c r="O934" i="19"/>
  <c r="Q940" i="19"/>
  <c r="P948" i="19"/>
  <c r="O948" i="19"/>
  <c r="Q948" i="19"/>
  <c r="Q957" i="19"/>
  <c r="P957" i="19"/>
  <c r="O958" i="19"/>
  <c r="O957" i="19"/>
  <c r="Q1017" i="19"/>
  <c r="P1017" i="19"/>
  <c r="P1025" i="19"/>
  <c r="Q1065" i="19"/>
  <c r="P1065" i="19"/>
  <c r="O1065" i="19"/>
  <c r="O1066" i="19"/>
  <c r="Q1126" i="19"/>
  <c r="P1126" i="19"/>
  <c r="O1126" i="19"/>
  <c r="O1127" i="19"/>
  <c r="Q923" i="19"/>
  <c r="P923" i="19"/>
  <c r="O924" i="19"/>
  <c r="Q949" i="19"/>
  <c r="P949" i="19"/>
  <c r="O949" i="19"/>
  <c r="O953" i="19"/>
  <c r="Q952" i="19"/>
  <c r="O952" i="19"/>
  <c r="Q993" i="19"/>
  <c r="P993" i="19"/>
  <c r="O993" i="19"/>
  <c r="P1015" i="19"/>
  <c r="Q1015" i="19"/>
  <c r="Q1256" i="19"/>
  <c r="O1256" i="19"/>
  <c r="P1256" i="19"/>
  <c r="P1290" i="19"/>
  <c r="Q1290" i="19"/>
  <c r="O1290" i="19"/>
  <c r="Q1492" i="19"/>
  <c r="P1492" i="19"/>
  <c r="O1492" i="19"/>
  <c r="Q1745" i="19"/>
  <c r="P1745" i="19"/>
  <c r="O1745" i="19"/>
  <c r="O1746" i="19"/>
  <c r="Q129" i="19"/>
  <c r="P209" i="19"/>
  <c r="O209" i="19"/>
  <c r="V273" i="19"/>
  <c r="O343" i="19"/>
  <c r="Q357" i="19"/>
  <c r="V359" i="19"/>
  <c r="Q450" i="19"/>
  <c r="P450" i="19"/>
  <c r="O450" i="19"/>
  <c r="Q464" i="19"/>
  <c r="P502" i="19"/>
  <c r="O502" i="19"/>
  <c r="P513" i="19"/>
  <c r="O514" i="19"/>
  <c r="Q515" i="19"/>
  <c r="P515" i="19"/>
  <c r="Q538" i="19"/>
  <c r="P538" i="19"/>
  <c r="O538" i="19"/>
  <c r="P558" i="19"/>
  <c r="O558" i="19"/>
  <c r="P586" i="19"/>
  <c r="O586" i="19"/>
  <c r="Q642" i="19"/>
  <c r="P642" i="19"/>
  <c r="O642" i="19"/>
  <c r="P664" i="19"/>
  <c r="Q664" i="19"/>
  <c r="O664" i="19"/>
  <c r="O679" i="19"/>
  <c r="O699" i="19"/>
  <c r="Q839" i="19"/>
  <c r="Q857" i="19"/>
  <c r="O857" i="19"/>
  <c r="V966" i="19"/>
  <c r="G1033" i="19"/>
  <c r="O1123" i="19"/>
  <c r="V1132" i="19"/>
  <c r="Q1168" i="19"/>
  <c r="P1168" i="19"/>
  <c r="O1168" i="19"/>
  <c r="Q1268" i="19"/>
  <c r="O1268" i="19"/>
  <c r="O1269" i="19"/>
  <c r="P1268" i="19"/>
  <c r="O1399" i="19"/>
  <c r="Q1399" i="19"/>
  <c r="P1399" i="19"/>
  <c r="O1400" i="19"/>
  <c r="V1528" i="19"/>
  <c r="Q1540" i="19"/>
  <c r="P1540" i="19"/>
  <c r="O1540" i="19"/>
  <c r="O1791" i="19"/>
  <c r="P1791" i="19"/>
  <c r="O1792" i="19"/>
  <c r="Q1791" i="19"/>
  <c r="O180" i="19"/>
  <c r="Q338" i="19"/>
  <c r="P338" i="19"/>
  <c r="O477" i="19"/>
  <c r="Q498" i="19"/>
  <c r="O562" i="19"/>
  <c r="Q588" i="19"/>
  <c r="P588" i="19"/>
  <c r="O588" i="19"/>
  <c r="O614" i="19"/>
  <c r="P679" i="19"/>
  <c r="Q682" i="19"/>
  <c r="P682" i="19"/>
  <c r="O682" i="19"/>
  <c r="O687" i="19"/>
  <c r="P711" i="19"/>
  <c r="Q711" i="19"/>
  <c r="O711" i="19"/>
  <c r="Q716" i="19"/>
  <c r="P716" i="19"/>
  <c r="O716" i="19"/>
  <c r="O723" i="19"/>
  <c r="Q851" i="19"/>
  <c r="P851" i="19"/>
  <c r="O851" i="19"/>
  <c r="O902" i="19"/>
  <c r="O923" i="19"/>
  <c r="P979" i="19"/>
  <c r="O997" i="19"/>
  <c r="Q997" i="19"/>
  <c r="P997" i="19"/>
  <c r="O1025" i="19"/>
  <c r="Q1073" i="19"/>
  <c r="P1073" i="19"/>
  <c r="O1073" i="19"/>
  <c r="Q1150" i="19"/>
  <c r="P1150" i="19"/>
  <c r="O1150" i="19"/>
  <c r="O1249" i="19"/>
  <c r="Q1249" i="19"/>
  <c r="P1249" i="19"/>
  <c r="Q52" i="19"/>
  <c r="O52" i="19"/>
  <c r="V159" i="19"/>
  <c r="V199" i="19"/>
  <c r="Q209" i="19"/>
  <c r="Q247" i="19"/>
  <c r="P247" i="19"/>
  <c r="O276" i="19"/>
  <c r="Q308" i="19"/>
  <c r="P308" i="19"/>
  <c r="O308" i="19"/>
  <c r="O316" i="19"/>
  <c r="V321" i="19"/>
  <c r="O357" i="19"/>
  <c r="V365" i="19"/>
  <c r="P381" i="19"/>
  <c r="O382" i="19"/>
  <c r="Q426" i="19"/>
  <c r="O426" i="19"/>
  <c r="O464" i="19"/>
  <c r="P477" i="19"/>
  <c r="Q490" i="19"/>
  <c r="P490" i="19"/>
  <c r="O490" i="19"/>
  <c r="P614" i="19"/>
  <c r="P687" i="19"/>
  <c r="P723" i="19"/>
  <c r="Q764" i="19"/>
  <c r="P764" i="19"/>
  <c r="Q798" i="19"/>
  <c r="P798" i="19"/>
  <c r="O798" i="19"/>
  <c r="O808" i="19"/>
  <c r="O809" i="19"/>
  <c r="Q921" i="19"/>
  <c r="P921" i="19"/>
  <c r="O922" i="19"/>
  <c r="O926" i="19"/>
  <c r="O927" i="19"/>
  <c r="P926" i="19"/>
  <c r="Q955" i="19"/>
  <c r="P955" i="19"/>
  <c r="O955" i="19"/>
  <c r="O990" i="19"/>
  <c r="Q990" i="19"/>
  <c r="P990" i="19"/>
  <c r="O1017" i="19"/>
  <c r="Q1025" i="19"/>
  <c r="Q1046" i="19"/>
  <c r="P1046" i="19"/>
  <c r="O1047" i="19"/>
  <c r="P1098" i="19"/>
  <c r="O1098" i="19"/>
  <c r="O1099" i="19"/>
  <c r="Q1098" i="19"/>
  <c r="Q1123" i="19"/>
  <c r="O1177" i="19"/>
  <c r="Q1177" i="19"/>
  <c r="P1177" i="19"/>
  <c r="V1249" i="19"/>
  <c r="O1254" i="19"/>
  <c r="P1253" i="19"/>
  <c r="Q1253" i="19"/>
  <c r="O1253" i="19"/>
  <c r="O1294" i="19"/>
  <c r="P1294" i="19"/>
  <c r="Q1468" i="19"/>
  <c r="O1468" i="19"/>
  <c r="P1468" i="19"/>
  <c r="Q1529" i="19"/>
  <c r="P1529" i="19"/>
  <c r="O1529" i="19"/>
  <c r="O1530" i="19"/>
  <c r="O15" i="19"/>
  <c r="O39" i="19"/>
  <c r="O83" i="19"/>
  <c r="O89" i="19"/>
  <c r="O96" i="19"/>
  <c r="O137" i="19"/>
  <c r="O142" i="19"/>
  <c r="Q157" i="19"/>
  <c r="O157" i="19"/>
  <c r="O178" i="19"/>
  <c r="P180" i="19"/>
  <c r="O197" i="19"/>
  <c r="Q226" i="19"/>
  <c r="O226" i="19"/>
  <c r="O237" i="19"/>
  <c r="O257" i="19"/>
  <c r="O262" i="19"/>
  <c r="Q274" i="19"/>
  <c r="O274" i="19"/>
  <c r="O295" i="19"/>
  <c r="O300" i="19"/>
  <c r="Q324" i="19"/>
  <c r="P324" i="19"/>
  <c r="O324" i="19"/>
  <c r="O371" i="19"/>
  <c r="O396" i="19"/>
  <c r="O397" i="19"/>
  <c r="Q418" i="19"/>
  <c r="O419" i="19"/>
  <c r="Q442" i="19"/>
  <c r="O442" i="19"/>
  <c r="O443" i="19"/>
  <c r="Q467" i="19"/>
  <c r="P467" i="19"/>
  <c r="O467" i="19"/>
  <c r="P570" i="19"/>
  <c r="O570" i="19"/>
  <c r="P590" i="19"/>
  <c r="O590" i="19"/>
  <c r="Q598" i="19"/>
  <c r="P598" i="19"/>
  <c r="Q614" i="19"/>
  <c r="Q687" i="19"/>
  <c r="Q723" i="19"/>
  <c r="Q772" i="19"/>
  <c r="P772" i="19"/>
  <c r="O772" i="19"/>
  <c r="P941" i="19"/>
  <c r="Q941" i="19"/>
  <c r="O941" i="19"/>
  <c r="Q967" i="19"/>
  <c r="P967" i="19"/>
  <c r="Q970" i="19"/>
  <c r="O971" i="19"/>
  <c r="Q1114" i="19"/>
  <c r="P1114" i="19"/>
  <c r="Q1137" i="19"/>
  <c r="P1137" i="19"/>
  <c r="O1137" i="19"/>
  <c r="O1138" i="19"/>
  <c r="O1214" i="19"/>
  <c r="O1291" i="19"/>
  <c r="Q1482" i="19"/>
  <c r="P1482" i="19"/>
  <c r="O1482" i="19"/>
  <c r="O37" i="19"/>
  <c r="O81" i="19"/>
  <c r="O117" i="19"/>
  <c r="P142" i="19"/>
  <c r="V154" i="19"/>
  <c r="Q176" i="19"/>
  <c r="O176" i="19"/>
  <c r="Q180" i="19"/>
  <c r="P197" i="19"/>
  <c r="P224" i="19"/>
  <c r="O224" i="19"/>
  <c r="P300" i="19"/>
  <c r="O328" i="19"/>
  <c r="O338" i="19"/>
  <c r="Q352" i="19"/>
  <c r="O353" i="19"/>
  <c r="P371" i="19"/>
  <c r="O374" i="19"/>
  <c r="Q374" i="19"/>
  <c r="P374" i="19"/>
  <c r="Q410" i="19"/>
  <c r="O410" i="19"/>
  <c r="P421" i="19"/>
  <c r="Q421" i="19"/>
  <c r="O421" i="19"/>
  <c r="Q445" i="19"/>
  <c r="P459" i="19"/>
  <c r="O492" i="19"/>
  <c r="G543" i="19"/>
  <c r="Q647" i="19"/>
  <c r="P647" i="19"/>
  <c r="O647" i="19"/>
  <c r="V649" i="19"/>
  <c r="Q665" i="19"/>
  <c r="P665" i="19"/>
  <c r="O665" i="19"/>
  <c r="Q672" i="19"/>
  <c r="P672" i="19"/>
  <c r="O672" i="19"/>
  <c r="Q680" i="19"/>
  <c r="P680" i="19"/>
  <c r="O680" i="19"/>
  <c r="O729" i="19"/>
  <c r="O746" i="19"/>
  <c r="Q760" i="19"/>
  <c r="P760" i="19"/>
  <c r="O760" i="19"/>
  <c r="P767" i="19"/>
  <c r="V769" i="19"/>
  <c r="V795" i="19"/>
  <c r="Q849" i="19"/>
  <c r="P849" i="19"/>
  <c r="O849" i="19"/>
  <c r="P860" i="19"/>
  <c r="O860" i="19"/>
  <c r="P881" i="19"/>
  <c r="O882" i="19"/>
  <c r="Q881" i="19"/>
  <c r="O881" i="19"/>
  <c r="P929" i="19"/>
  <c r="O929" i="19"/>
  <c r="Q929" i="19"/>
  <c r="V958" i="19"/>
  <c r="O970" i="19"/>
  <c r="Q1147" i="19"/>
  <c r="P1147" i="19"/>
  <c r="O1147" i="19"/>
  <c r="Q1172" i="19"/>
  <c r="P1172" i="19"/>
  <c r="Q1315" i="19"/>
  <c r="O1315" i="19"/>
  <c r="P1315" i="19"/>
  <c r="O1316" i="19"/>
  <c r="Q1465" i="19"/>
  <c r="P1465" i="19"/>
  <c r="O1465" i="19"/>
  <c r="O1466" i="19"/>
  <c r="Q1743" i="19"/>
  <c r="P1743" i="19"/>
  <c r="O1743" i="19"/>
  <c r="P1830" i="19"/>
  <c r="O1830" i="19"/>
  <c r="Q1830" i="19"/>
  <c r="Q1304" i="19"/>
  <c r="P1304" i="19"/>
  <c r="O1304" i="19"/>
  <c r="O1305" i="19"/>
  <c r="P1327" i="19"/>
  <c r="O1327" i="19"/>
  <c r="Q1327" i="19"/>
  <c r="O1328" i="19"/>
  <c r="P1356" i="19"/>
  <c r="Q1356" i="19"/>
  <c r="O1356" i="19"/>
  <c r="Q1507" i="19"/>
  <c r="O1507" i="19"/>
  <c r="O1514" i="19"/>
  <c r="Q1514" i="19"/>
  <c r="P1514" i="19"/>
  <c r="O1547" i="19"/>
  <c r="O1548" i="19"/>
  <c r="Q1547" i="19"/>
  <c r="P1547" i="19"/>
  <c r="O2136" i="19"/>
  <c r="Q2136" i="19"/>
  <c r="P2136" i="19"/>
  <c r="O2137" i="19"/>
  <c r="Q1388" i="19"/>
  <c r="O1388" i="19"/>
  <c r="O1389" i="19"/>
  <c r="P1390" i="19"/>
  <c r="O1390" i="19"/>
  <c r="Q1390" i="19"/>
  <c r="O1391" i="19"/>
  <c r="P1010" i="19"/>
  <c r="Q1010" i="19"/>
  <c r="O1010" i="19"/>
  <c r="O1083" i="19"/>
  <c r="Q1082" i="19"/>
  <c r="Q1128" i="19"/>
  <c r="P1128" i="19"/>
  <c r="O1128" i="19"/>
  <c r="P1201" i="19"/>
  <c r="O1201" i="19"/>
  <c r="O1206" i="19"/>
  <c r="Q1206" i="19"/>
  <c r="P1206" i="19"/>
  <c r="V1245" i="19"/>
  <c r="Q1258" i="19"/>
  <c r="V1273" i="19"/>
  <c r="O1497" i="19"/>
  <c r="O1250" i="19"/>
  <c r="Q1250" i="19"/>
  <c r="P1250" i="19"/>
  <c r="Q1286" i="19"/>
  <c r="P1286" i="19"/>
  <c r="O1287" i="19"/>
  <c r="Q1298" i="19"/>
  <c r="P1338" i="19"/>
  <c r="O1458" i="19"/>
  <c r="P1458" i="19"/>
  <c r="Q1458" i="19"/>
  <c r="P1544" i="19"/>
  <c r="O1544" i="19"/>
  <c r="Q1544" i="19"/>
  <c r="V1714" i="19"/>
  <c r="Q1766" i="19"/>
  <c r="P1766" i="19"/>
  <c r="O1766" i="19"/>
  <c r="Q1780" i="19"/>
  <c r="O1780" i="19"/>
  <c r="P1780" i="19"/>
  <c r="Q1787" i="19"/>
  <c r="P1787" i="19"/>
  <c r="O1788" i="19"/>
  <c r="O1787" i="19"/>
  <c r="Q879" i="19"/>
  <c r="P879" i="19"/>
  <c r="O900" i="19"/>
  <c r="P904" i="19"/>
  <c r="O904" i="19"/>
  <c r="V928" i="19"/>
  <c r="V947" i="19"/>
  <c r="Q965" i="19"/>
  <c r="Q1067" i="19"/>
  <c r="P1067" i="19"/>
  <c r="O1067" i="19"/>
  <c r="P1082" i="19"/>
  <c r="P1107" i="19"/>
  <c r="Q1107" i="19"/>
  <c r="O1107" i="19"/>
  <c r="O1108" i="19"/>
  <c r="P1173" i="19"/>
  <c r="O1174" i="19"/>
  <c r="O1173" i="19"/>
  <c r="O1190" i="19"/>
  <c r="Q1190" i="19"/>
  <c r="P1190" i="19"/>
  <c r="Q1197" i="19"/>
  <c r="P1197" i="19"/>
  <c r="O1197" i="19"/>
  <c r="P1231" i="19"/>
  <c r="O1231" i="19"/>
  <c r="O1232" i="19"/>
  <c r="Q1259" i="19"/>
  <c r="O1259" i="19"/>
  <c r="P1259" i="19"/>
  <c r="Q1262" i="19"/>
  <c r="O1262" i="19"/>
  <c r="P1262" i="19"/>
  <c r="O1286" i="19"/>
  <c r="Q1349" i="19"/>
  <c r="P1349" i="19"/>
  <c r="O1349" i="19"/>
  <c r="Q1571" i="19"/>
  <c r="P1571" i="19"/>
  <c r="Q1669" i="19"/>
  <c r="O1669" i="19"/>
  <c r="P1669" i="19"/>
  <c r="O184" i="19"/>
  <c r="Q378" i="19"/>
  <c r="O378" i="19"/>
  <c r="O380" i="19"/>
  <c r="O384" i="19"/>
  <c r="Q518" i="19"/>
  <c r="P518" i="19"/>
  <c r="O518" i="19"/>
  <c r="Q552" i="19"/>
  <c r="P552" i="19"/>
  <c r="Q607" i="19"/>
  <c r="P607" i="19"/>
  <c r="Q696" i="19"/>
  <c r="P830" i="19"/>
  <c r="Q830" i="19"/>
  <c r="O830" i="19"/>
  <c r="Q867" i="19"/>
  <c r="O887" i="19"/>
  <c r="P932" i="19"/>
  <c r="Q932" i="19"/>
  <c r="O932" i="19"/>
  <c r="Q937" i="19"/>
  <c r="P937" i="19"/>
  <c r="O937" i="19"/>
  <c r="O965" i="19"/>
  <c r="O1011" i="19"/>
  <c r="O1020" i="19"/>
  <c r="Q1020" i="19"/>
  <c r="Q1078" i="19"/>
  <c r="P1078" i="19"/>
  <c r="O1078" i="19"/>
  <c r="O1169" i="19"/>
  <c r="P1183" i="19"/>
  <c r="Q1183" i="19"/>
  <c r="O1183" i="19"/>
  <c r="O1251" i="19"/>
  <c r="Q1670" i="19"/>
  <c r="P1670" i="19"/>
  <c r="O1670" i="19"/>
  <c r="O1849" i="19"/>
  <c r="O1848" i="19"/>
  <c r="P1848" i="19"/>
  <c r="Q1848" i="19"/>
  <c r="O252" i="19"/>
  <c r="O280" i="19"/>
  <c r="O306" i="19"/>
  <c r="V357" i="19"/>
  <c r="V411" i="19"/>
  <c r="V457" i="19"/>
  <c r="O460" i="19"/>
  <c r="V477" i="19"/>
  <c r="Q533" i="19"/>
  <c r="P533" i="19"/>
  <c r="O533" i="19"/>
  <c r="Q587" i="19"/>
  <c r="P587" i="19"/>
  <c r="O587" i="19"/>
  <c r="Q690" i="19"/>
  <c r="P690" i="19"/>
  <c r="O690" i="19"/>
  <c r="P752" i="19"/>
  <c r="Q752" i="19"/>
  <c r="V806" i="19"/>
  <c r="Q838" i="19"/>
  <c r="O838" i="19"/>
  <c r="P838" i="19"/>
  <c r="Q856" i="19"/>
  <c r="P856" i="19"/>
  <c r="O856" i="19"/>
  <c r="O863" i="19"/>
  <c r="Q915" i="19"/>
  <c r="O915" i="19"/>
  <c r="P965" i="19"/>
  <c r="O973" i="19"/>
  <c r="V1003" i="19"/>
  <c r="P1011" i="19"/>
  <c r="Q1024" i="19"/>
  <c r="P1024" i="19"/>
  <c r="O1024" i="19"/>
  <c r="Q1053" i="19"/>
  <c r="P1053" i="19"/>
  <c r="O1053" i="19"/>
  <c r="O1060" i="19"/>
  <c r="Q1068" i="19"/>
  <c r="P1068" i="19"/>
  <c r="O1068" i="19"/>
  <c r="V1118" i="19"/>
  <c r="O1129" i="19"/>
  <c r="O1136" i="19"/>
  <c r="P1135" i="19"/>
  <c r="Q1135" i="19"/>
  <c r="O1135" i="19"/>
  <c r="O1151" i="19"/>
  <c r="Q1151" i="19"/>
  <c r="Q1173" i="19"/>
  <c r="O1330" i="19"/>
  <c r="Q1329" i="19"/>
  <c r="Q1621" i="19"/>
  <c r="P1621" i="19"/>
  <c r="O1621" i="19"/>
  <c r="O1644" i="19"/>
  <c r="O1645" i="19"/>
  <c r="P1644" i="19"/>
  <c r="Q1644" i="19"/>
  <c r="Q1899" i="19"/>
  <c r="P1899" i="19"/>
  <c r="O1899" i="19"/>
  <c r="O1900" i="19"/>
  <c r="O448" i="19"/>
  <c r="Q577" i="19"/>
  <c r="P577" i="19"/>
  <c r="O577" i="19"/>
  <c r="Q768" i="19"/>
  <c r="P768" i="19"/>
  <c r="O768" i="19"/>
  <c r="P820" i="19"/>
  <c r="O845" i="19"/>
  <c r="P845" i="19"/>
  <c r="Q865" i="19"/>
  <c r="P865" i="19"/>
  <c r="O865" i="19"/>
  <c r="O879" i="19"/>
  <c r="P885" i="19"/>
  <c r="Q885" i="19"/>
  <c r="O899" i="19"/>
  <c r="Q904" i="19"/>
  <c r="P973" i="19"/>
  <c r="Q1011" i="19"/>
  <c r="Q1132" i="19"/>
  <c r="P1132" i="19"/>
  <c r="O1132" i="19"/>
  <c r="P1162" i="19"/>
  <c r="O1162" i="19"/>
  <c r="O1299" i="19"/>
  <c r="Q1377" i="19"/>
  <c r="P1450" i="19"/>
  <c r="Q1450" i="19"/>
  <c r="O1450" i="19"/>
  <c r="P1487" i="19"/>
  <c r="Q1487" i="19"/>
  <c r="O1487" i="19"/>
  <c r="O1488" i="19"/>
  <c r="O1721" i="19"/>
  <c r="Q1720" i="19"/>
  <c r="O1720" i="19"/>
  <c r="P1720" i="19"/>
  <c r="Q2001" i="19"/>
  <c r="P2001" i="19"/>
  <c r="O2001" i="19"/>
  <c r="O2168" i="19"/>
  <c r="Q2167" i="19"/>
  <c r="P2167" i="19"/>
  <c r="O2167" i="19"/>
  <c r="O2371" i="19"/>
  <c r="Q2370" i="19"/>
  <c r="P2370" i="19"/>
  <c r="O2370" i="19"/>
  <c r="O168" i="19"/>
  <c r="Q184" i="19"/>
  <c r="P252" i="19"/>
  <c r="V301" i="19"/>
  <c r="P306" i="19"/>
  <c r="P320" i="19"/>
  <c r="Q355" i="19"/>
  <c r="P372" i="19"/>
  <c r="P380" i="19"/>
  <c r="V490" i="19"/>
  <c r="Q537" i="19"/>
  <c r="Q627" i="19"/>
  <c r="P627" i="19"/>
  <c r="O627" i="19"/>
  <c r="Q702" i="19"/>
  <c r="P702" i="19"/>
  <c r="P766" i="19"/>
  <c r="Q766" i="19"/>
  <c r="O766" i="19"/>
  <c r="V796" i="19"/>
  <c r="Q805" i="19"/>
  <c r="P805" i="19"/>
  <c r="P840" i="19"/>
  <c r="Q854" i="19"/>
  <c r="O854" i="19"/>
  <c r="P899" i="19"/>
  <c r="O931" i="19"/>
  <c r="P930" i="19"/>
  <c r="P935" i="19"/>
  <c r="Q935" i="19"/>
  <c r="O935" i="19"/>
  <c r="P951" i="19"/>
  <c r="Q951" i="19"/>
  <c r="O951" i="19"/>
  <c r="Q973" i="19"/>
  <c r="P1007" i="19"/>
  <c r="Q1007" i="19"/>
  <c r="O1007" i="19"/>
  <c r="V1011" i="19"/>
  <c r="O1041" i="19"/>
  <c r="Q1041" i="19"/>
  <c r="P1041" i="19"/>
  <c r="Q1049" i="19"/>
  <c r="P1049" i="19"/>
  <c r="O1049" i="19"/>
  <c r="Q1060" i="19"/>
  <c r="Q1094" i="19"/>
  <c r="O1094" i="19"/>
  <c r="Q1097" i="19"/>
  <c r="P1097" i="19"/>
  <c r="O1097" i="19"/>
  <c r="Q1141" i="19"/>
  <c r="O1142" i="19"/>
  <c r="O1141" i="19"/>
  <c r="Q1223" i="19"/>
  <c r="P1223" i="19"/>
  <c r="O1223" i="19"/>
  <c r="O1224" i="19"/>
  <c r="Q1226" i="19"/>
  <c r="O1226" i="19"/>
  <c r="O1227" i="19"/>
  <c r="P1226" i="19"/>
  <c r="O1248" i="19"/>
  <c r="O1260" i="19"/>
  <c r="O1263" i="19"/>
  <c r="Q1276" i="19"/>
  <c r="P1276" i="19"/>
  <c r="O1277" i="19"/>
  <c r="O1276" i="19"/>
  <c r="G1377" i="19"/>
  <c r="Q1384" i="19"/>
  <c r="P1384" i="19"/>
  <c r="O1384" i="19"/>
  <c r="O1385" i="19"/>
  <c r="O370" i="19"/>
  <c r="Q390" i="19"/>
  <c r="O390" i="19"/>
  <c r="O430" i="19"/>
  <c r="O714" i="19"/>
  <c r="Q727" i="19"/>
  <c r="P727" i="19"/>
  <c r="P807" i="19"/>
  <c r="O807" i="19"/>
  <c r="Q852" i="19"/>
  <c r="O869" i="19"/>
  <c r="Q869" i="19"/>
  <c r="P869" i="19"/>
  <c r="P898" i="19"/>
  <c r="Q898" i="19"/>
  <c r="Q899" i="19"/>
  <c r="P913" i="19"/>
  <c r="Q913" i="19"/>
  <c r="O913" i="19"/>
  <c r="O943" i="19"/>
  <c r="P1016" i="19"/>
  <c r="O1016" i="19"/>
  <c r="Q1119" i="19"/>
  <c r="P1119" i="19"/>
  <c r="O1119" i="19"/>
  <c r="Q1191" i="19"/>
  <c r="O1191" i="19"/>
  <c r="P1191" i="19"/>
  <c r="Q1239" i="19"/>
  <c r="O1239" i="19"/>
  <c r="P1239" i="19"/>
  <c r="P1242" i="19"/>
  <c r="O1242" i="19"/>
  <c r="Q1242" i="19"/>
  <c r="O1334" i="19"/>
  <c r="Q1334" i="19"/>
  <c r="P1334" i="19"/>
  <c r="O1618" i="19"/>
  <c r="Q1618" i="19"/>
  <c r="P1618" i="19"/>
  <c r="P1729" i="19"/>
  <c r="O1729" i="19"/>
  <c r="O1730" i="19"/>
  <c r="Q1800" i="19"/>
  <c r="O1800" i="19"/>
  <c r="P1800" i="19"/>
  <c r="Q388" i="19"/>
  <c r="O388" i="19"/>
  <c r="P402" i="19"/>
  <c r="Q419" i="19"/>
  <c r="V443" i="19"/>
  <c r="Q448" i="19"/>
  <c r="V474" i="19"/>
  <c r="Q597" i="19"/>
  <c r="P597" i="19"/>
  <c r="O597" i="19"/>
  <c r="Q612" i="19"/>
  <c r="P612" i="19"/>
  <c r="O612" i="19"/>
  <c r="Q621" i="19"/>
  <c r="P621" i="19"/>
  <c r="O621" i="19"/>
  <c r="Q633" i="19"/>
  <c r="P633" i="19"/>
  <c r="O633" i="19"/>
  <c r="V658" i="19"/>
  <c r="G743" i="19"/>
  <c r="P757" i="19"/>
  <c r="O757" i="19"/>
  <c r="G865" i="19"/>
  <c r="G907" i="19"/>
  <c r="Q1012" i="19"/>
  <c r="P1012" i="19"/>
  <c r="O1012" i="19"/>
  <c r="Q1033" i="19"/>
  <c r="P1033" i="19"/>
  <c r="O1033" i="19"/>
  <c r="V1157" i="19"/>
  <c r="O1160" i="19"/>
  <c r="Q1198" i="19"/>
  <c r="O1198" i="19"/>
  <c r="O1215" i="19"/>
  <c r="Q1215" i="19"/>
  <c r="V1232" i="19"/>
  <c r="Q1257" i="19"/>
  <c r="P1257" i="19"/>
  <c r="O1257" i="19"/>
  <c r="P1273" i="19"/>
  <c r="O1273" i="19"/>
  <c r="O1274" i="19"/>
  <c r="P1340" i="19"/>
  <c r="O1340" i="19"/>
  <c r="O1341" i="19"/>
  <c r="O1377" i="19"/>
  <c r="Q1402" i="19"/>
  <c r="P1402" i="19"/>
  <c r="O1402" i="19"/>
  <c r="Q1444" i="19"/>
  <c r="O1444" i="19"/>
  <c r="P1444" i="19"/>
  <c r="Q1638" i="19"/>
  <c r="P1638" i="19"/>
  <c r="O1638" i="19"/>
  <c r="Q1686" i="19"/>
  <c r="P1686" i="19"/>
  <c r="O1686" i="19"/>
  <c r="O1687" i="19"/>
  <c r="Q1729" i="19"/>
  <c r="V1563" i="19"/>
  <c r="P1583" i="19"/>
  <c r="O1583" i="19"/>
  <c r="O1587" i="19"/>
  <c r="P1586" i="19"/>
  <c r="O1586" i="19"/>
  <c r="Q1714" i="19"/>
  <c r="P1714" i="19"/>
  <c r="O1714" i="19"/>
  <c r="Q1763" i="19"/>
  <c r="P1763" i="19"/>
  <c r="O1763" i="19"/>
  <c r="V1841" i="19"/>
  <c r="O594" i="19"/>
  <c r="O609" i="19"/>
  <c r="V798" i="19"/>
  <c r="V826" i="19"/>
  <c r="V836" i="19"/>
  <c r="V926" i="19"/>
  <c r="P959" i="19"/>
  <c r="O959" i="19"/>
  <c r="Q975" i="19"/>
  <c r="P975" i="19"/>
  <c r="O975" i="19"/>
  <c r="O1037" i="19"/>
  <c r="Q1044" i="19"/>
  <c r="V1054" i="19"/>
  <c r="Q1166" i="19"/>
  <c r="P1193" i="19"/>
  <c r="O1193" i="19"/>
  <c r="O1194" i="19"/>
  <c r="Q1321" i="19"/>
  <c r="P1321" i="19"/>
  <c r="O1321" i="19"/>
  <c r="P1378" i="19"/>
  <c r="O1378" i="19"/>
  <c r="Q1501" i="19"/>
  <c r="O1502" i="19"/>
  <c r="O1501" i="19"/>
  <c r="P1574" i="19"/>
  <c r="O1574" i="19"/>
  <c r="Q1586" i="19"/>
  <c r="P1997" i="19"/>
  <c r="Q1997" i="19"/>
  <c r="O1997" i="19"/>
  <c r="Q1274" i="19"/>
  <c r="O1347" i="19"/>
  <c r="P1375" i="19"/>
  <c r="O1413" i="19"/>
  <c r="O1414" i="19"/>
  <c r="Q1413" i="19"/>
  <c r="Q1427" i="19"/>
  <c r="P1427" i="19"/>
  <c r="Q1445" i="19"/>
  <c r="P1445" i="19"/>
  <c r="O1445" i="19"/>
  <c r="Q1463" i="19"/>
  <c r="O1463" i="19"/>
  <c r="O1483" i="19"/>
  <c r="Q1483" i="19"/>
  <c r="P1483" i="19"/>
  <c r="Q1527" i="19"/>
  <c r="P1527" i="19"/>
  <c r="O1527" i="19"/>
  <c r="Q1555" i="19"/>
  <c r="P1555" i="19"/>
  <c r="O1555" i="19"/>
  <c r="Q1639" i="19"/>
  <c r="O1639" i="19"/>
  <c r="P1639" i="19"/>
  <c r="O1640" i="19"/>
  <c r="Q1764" i="19"/>
  <c r="P1764" i="19"/>
  <c r="O1764" i="19"/>
  <c r="O1765" i="19"/>
  <c r="P1260" i="19"/>
  <c r="Q1260" i="19"/>
  <c r="Q1499" i="19"/>
  <c r="P1499" i="19"/>
  <c r="Q1732" i="19"/>
  <c r="P1732" i="19"/>
  <c r="O1732" i="19"/>
  <c r="O629" i="19"/>
  <c r="P639" i="19"/>
  <c r="O667" i="19"/>
  <c r="O719" i="19"/>
  <c r="O779" i="19"/>
  <c r="O791" i="19"/>
  <c r="Q825" i="19"/>
  <c r="V977" i="19"/>
  <c r="Q1057" i="19"/>
  <c r="P1057" i="19"/>
  <c r="O1058" i="19"/>
  <c r="Q1081" i="19"/>
  <c r="P1081" i="19"/>
  <c r="O1081" i="19"/>
  <c r="V1148" i="19"/>
  <c r="Q1156" i="19"/>
  <c r="P1156" i="19"/>
  <c r="O1156" i="19"/>
  <c r="O1178" i="19"/>
  <c r="O1246" i="19"/>
  <c r="O1245" i="19"/>
  <c r="V1254" i="19"/>
  <c r="P1274" i="19"/>
  <c r="V1279" i="19"/>
  <c r="O1416" i="19"/>
  <c r="Q1416" i="19"/>
  <c r="P1416" i="19"/>
  <c r="O1427" i="19"/>
  <c r="V1433" i="19"/>
  <c r="G1453" i="19"/>
  <c r="V1478" i="19"/>
  <c r="Q1484" i="19"/>
  <c r="P1484" i="19"/>
  <c r="O1484" i="19"/>
  <c r="V1501" i="19"/>
  <c r="Q1581" i="19"/>
  <c r="P1581" i="19"/>
  <c r="O1581" i="19"/>
  <c r="O1594" i="19"/>
  <c r="O1595" i="19"/>
  <c r="Q1772" i="19"/>
  <c r="P1772" i="19"/>
  <c r="O1772" i="19"/>
  <c r="O1803" i="19"/>
  <c r="Q1803" i="19"/>
  <c r="P1803" i="19"/>
  <c r="O1804" i="19"/>
  <c r="Q1939" i="19"/>
  <c r="P1939" i="19"/>
  <c r="O1939" i="19"/>
  <c r="O916" i="19"/>
  <c r="Q964" i="19"/>
  <c r="P964" i="19"/>
  <c r="O964" i="19"/>
  <c r="Q1026" i="19"/>
  <c r="P1026" i="19"/>
  <c r="O1026" i="19"/>
  <c r="Q1101" i="19"/>
  <c r="Q1113" i="19"/>
  <c r="P1113" i="19"/>
  <c r="O1124" i="19"/>
  <c r="Q1186" i="19"/>
  <c r="P1186" i="19"/>
  <c r="O1186" i="19"/>
  <c r="P1347" i="19"/>
  <c r="Q1431" i="19"/>
  <c r="Q1575" i="19"/>
  <c r="P1575" i="19"/>
  <c r="O1575" i="19"/>
  <c r="O1576" i="19"/>
  <c r="Q1753" i="19"/>
  <c r="O1753" i="19"/>
  <c r="P1753" i="19"/>
  <c r="Q1799" i="19"/>
  <c r="P1799" i="19"/>
  <c r="O1799" i="19"/>
  <c r="Q1966" i="19"/>
  <c r="P1966" i="19"/>
  <c r="O1966" i="19"/>
  <c r="O1967" i="19"/>
  <c r="P636" i="19"/>
  <c r="P662" i="19"/>
  <c r="V702" i="19"/>
  <c r="V764" i="19"/>
  <c r="V805" i="19"/>
  <c r="O811" i="19"/>
  <c r="Q874" i="19"/>
  <c r="O874" i="19"/>
  <c r="V919" i="19"/>
  <c r="P982" i="19"/>
  <c r="Q982" i="19"/>
  <c r="Q994" i="19"/>
  <c r="O994" i="19"/>
  <c r="P994" i="19"/>
  <c r="O1008" i="19"/>
  <c r="P1079" i="19"/>
  <c r="O1079" i="19"/>
  <c r="Q1182" i="19"/>
  <c r="P1182" i="19"/>
  <c r="O1182" i="19"/>
  <c r="Q1193" i="19"/>
  <c r="Q1209" i="19"/>
  <c r="O1209" i="19"/>
  <c r="P1209" i="19"/>
  <c r="V1287" i="19"/>
  <c r="Q1297" i="19"/>
  <c r="P1297" i="19"/>
  <c r="O1297" i="19"/>
  <c r="O1301" i="19"/>
  <c r="O1300" i="19"/>
  <c r="Q1347" i="19"/>
  <c r="P1352" i="19"/>
  <c r="Q1352" i="19"/>
  <c r="O1352" i="19"/>
  <c r="Q1425" i="19"/>
  <c r="O1425" i="19"/>
  <c r="P1463" i="19"/>
  <c r="O1528" i="19"/>
  <c r="O1573" i="19"/>
  <c r="P1572" i="19"/>
  <c r="O1572" i="19"/>
  <c r="Q1598" i="19"/>
  <c r="P1598" i="19"/>
  <c r="O1598" i="19"/>
  <c r="O1599" i="19"/>
  <c r="O1857" i="19"/>
  <c r="P1856" i="19"/>
  <c r="Q1856" i="19"/>
  <c r="O1856" i="19"/>
  <c r="O658" i="19"/>
  <c r="O661" i="19"/>
  <c r="V779" i="19"/>
  <c r="O784" i="19"/>
  <c r="O855" i="19"/>
  <c r="V939" i="19"/>
  <c r="V945" i="19"/>
  <c r="O960" i="19"/>
  <c r="O966" i="19"/>
  <c r="P972" i="19"/>
  <c r="O972" i="19"/>
  <c r="Q978" i="19"/>
  <c r="P978" i="19"/>
  <c r="O978" i="19"/>
  <c r="O1002" i="19"/>
  <c r="Q1013" i="19"/>
  <c r="O1013" i="19"/>
  <c r="Q1059" i="19"/>
  <c r="O1059" i="19"/>
  <c r="P1059" i="19"/>
  <c r="Q1075" i="19"/>
  <c r="Q1122" i="19"/>
  <c r="O1122" i="19"/>
  <c r="P1124" i="19"/>
  <c r="P1240" i="19"/>
  <c r="O1240" i="19"/>
  <c r="Q1255" i="19"/>
  <c r="O1255" i="19"/>
  <c r="O1431" i="19"/>
  <c r="O1440" i="19"/>
  <c r="P1440" i="19"/>
  <c r="O1441" i="19"/>
  <c r="O1446" i="19"/>
  <c r="O1499" i="19"/>
  <c r="Q1519" i="19"/>
  <c r="P1519" i="19"/>
  <c r="O1519" i="19"/>
  <c r="O1556" i="19"/>
  <c r="O1852" i="19"/>
  <c r="Q1852" i="19"/>
  <c r="P1852" i="19"/>
  <c r="Q1889" i="19"/>
  <c r="O1890" i="19"/>
  <c r="P1889" i="19"/>
  <c r="O1889" i="19"/>
  <c r="Q2040" i="19"/>
  <c r="P2040" i="19"/>
  <c r="O689" i="19"/>
  <c r="O739" i="19"/>
  <c r="O740" i="19"/>
  <c r="V929" i="19"/>
  <c r="Q938" i="19"/>
  <c r="O938" i="19"/>
  <c r="O1045" i="19"/>
  <c r="Q1077" i="19"/>
  <c r="Q1124" i="19"/>
  <c r="O1163" i="19"/>
  <c r="O1288" i="19"/>
  <c r="Q1303" i="19"/>
  <c r="P1303" i="19"/>
  <c r="O1303" i="19"/>
  <c r="O1310" i="19"/>
  <c r="P1312" i="19"/>
  <c r="Q1312" i="19"/>
  <c r="O1312" i="19"/>
  <c r="Q1314" i="19"/>
  <c r="P1314" i="19"/>
  <c r="O1314" i="19"/>
  <c r="Q1335" i="19"/>
  <c r="P1335" i="19"/>
  <c r="P1366" i="19"/>
  <c r="O1366" i="19"/>
  <c r="Q1366" i="19"/>
  <c r="P1431" i="19"/>
  <c r="Q1569" i="19"/>
  <c r="P1569" i="19"/>
  <c r="O1569" i="19"/>
  <c r="O1570" i="19"/>
  <c r="Q1588" i="19"/>
  <c r="P1588" i="19"/>
  <c r="Q1858" i="19"/>
  <c r="P1858" i="19"/>
  <c r="O1858" i="19"/>
  <c r="O1859" i="19"/>
  <c r="Q1892" i="19"/>
  <c r="O1892" i="19"/>
  <c r="P1892" i="19"/>
  <c r="Q1992" i="19"/>
  <c r="P1992" i="19"/>
  <c r="O1992" i="19"/>
  <c r="O1993" i="19"/>
  <c r="P2047" i="19"/>
  <c r="Q2047" i="19"/>
  <c r="O2047" i="19"/>
  <c r="O2048" i="19"/>
  <c r="P2209" i="19"/>
  <c r="Q2209" i="19"/>
  <c r="O2209" i="19"/>
  <c r="O2210" i="19"/>
  <c r="O877" i="19"/>
  <c r="Q1030" i="19"/>
  <c r="O1030" i="19"/>
  <c r="Q1035" i="19"/>
  <c r="O1111" i="19"/>
  <c r="Q1115" i="19"/>
  <c r="P1115" i="19"/>
  <c r="O1115" i="19"/>
  <c r="Q1171" i="19"/>
  <c r="P1171" i="19"/>
  <c r="O1171" i="19"/>
  <c r="P1217" i="19"/>
  <c r="O1217" i="19"/>
  <c r="O1307" i="19"/>
  <c r="Q1307" i="19"/>
  <c r="Q1339" i="19"/>
  <c r="P1339" i="19"/>
  <c r="O1339" i="19"/>
  <c r="Q1358" i="19"/>
  <c r="P1358" i="19"/>
  <c r="V1368" i="19"/>
  <c r="O1392" i="19"/>
  <c r="P1393" i="19"/>
  <c r="O1393" i="19"/>
  <c r="P1428" i="19"/>
  <c r="Q1428" i="19"/>
  <c r="V1440" i="19"/>
  <c r="O1496" i="19"/>
  <c r="G1524" i="19"/>
  <c r="O1543" i="19"/>
  <c r="Q1543" i="19"/>
  <c r="P1543" i="19"/>
  <c r="Q1978" i="19"/>
  <c r="P1978" i="19"/>
  <c r="O1978" i="19"/>
  <c r="O1979" i="19"/>
  <c r="P2075" i="19"/>
  <c r="O2075" i="19"/>
  <c r="Q1360" i="19"/>
  <c r="P1360" i="19"/>
  <c r="O1360" i="19"/>
  <c r="Q1460" i="19"/>
  <c r="O1460" i="19"/>
  <c r="P1460" i="19"/>
  <c r="G1495" i="19"/>
  <c r="O1553" i="19"/>
  <c r="O1554" i="19"/>
  <c r="Q1553" i="19"/>
  <c r="Q1775" i="19"/>
  <c r="P1775" i="19"/>
  <c r="O1775" i="19"/>
  <c r="O2108" i="19"/>
  <c r="Q2107" i="19"/>
  <c r="P2107" i="19"/>
  <c r="O2107" i="19"/>
  <c r="O1511" i="19"/>
  <c r="Q1511" i="19"/>
  <c r="P1511" i="19"/>
  <c r="Q1719" i="19"/>
  <c r="P1719" i="19"/>
  <c r="O1719" i="19"/>
  <c r="Q1726" i="19"/>
  <c r="P1726" i="19"/>
  <c r="O1726" i="19"/>
  <c r="O1727" i="19"/>
  <c r="P1815" i="19"/>
  <c r="O1816" i="19"/>
  <c r="Q1887" i="19"/>
  <c r="P1887" i="19"/>
  <c r="O1887" i="19"/>
  <c r="O1888" i="19"/>
  <c r="Q2112" i="19"/>
  <c r="P2112" i="19"/>
  <c r="O2112" i="19"/>
  <c r="V973" i="19"/>
  <c r="Q1014" i="19"/>
  <c r="Q1062" i="19"/>
  <c r="Q1134" i="19"/>
  <c r="P1134" i="19"/>
  <c r="Q1153" i="19"/>
  <c r="O1153" i="19"/>
  <c r="Q1159" i="19"/>
  <c r="O1159" i="19"/>
  <c r="Q1192" i="19"/>
  <c r="P1192" i="19"/>
  <c r="O1192" i="19"/>
  <c r="Q1244" i="19"/>
  <c r="O1244" i="19"/>
  <c r="P1244" i="19"/>
  <c r="V1294" i="19"/>
  <c r="P1367" i="19"/>
  <c r="Q1367" i="19"/>
  <c r="O1367" i="19"/>
  <c r="V1373" i="19"/>
  <c r="Q1405" i="19"/>
  <c r="P1405" i="19"/>
  <c r="O1405" i="19"/>
  <c r="P1553" i="19"/>
  <c r="V1581" i="19"/>
  <c r="Q1717" i="19"/>
  <c r="O1717" i="19"/>
  <c r="O1718" i="19"/>
  <c r="V1726" i="19"/>
  <c r="Q1100" i="19"/>
  <c r="O1100" i="19"/>
  <c r="Q1112" i="19"/>
  <c r="O1112" i="19"/>
  <c r="Q1125" i="19"/>
  <c r="P1125" i="19"/>
  <c r="O1125" i="19"/>
  <c r="O1170" i="19"/>
  <c r="Q1207" i="19"/>
  <c r="P1207" i="19"/>
  <c r="O1207" i="19"/>
  <c r="Q1234" i="19"/>
  <c r="O1234" i="19"/>
  <c r="Q1311" i="19"/>
  <c r="P1311" i="19"/>
  <c r="O1311" i="19"/>
  <c r="P1320" i="19"/>
  <c r="Q1363" i="19"/>
  <c r="P1363" i="19"/>
  <c r="O1363" i="19"/>
  <c r="Q1434" i="19"/>
  <c r="O1434" i="19"/>
  <c r="P1434" i="19"/>
  <c r="Q1479" i="19"/>
  <c r="O1479" i="19"/>
  <c r="P1479" i="19"/>
  <c r="Q1620" i="19"/>
  <c r="P1620" i="19"/>
  <c r="O1620" i="19"/>
  <c r="O1734" i="19"/>
  <c r="Q1801" i="19"/>
  <c r="P1801" i="19"/>
  <c r="O1801" i="19"/>
  <c r="O1802" i="19"/>
  <c r="Q2021" i="19"/>
  <c r="O2022" i="19"/>
  <c r="P2021" i="19"/>
  <c r="O2021" i="19"/>
  <c r="Q2058" i="19"/>
  <c r="O2058" i="19"/>
  <c r="P2058" i="19"/>
  <c r="Q2183" i="19"/>
  <c r="O2184" i="19"/>
  <c r="P2183" i="19"/>
  <c r="O2183" i="19"/>
  <c r="Q1004" i="19"/>
  <c r="O1004" i="19"/>
  <c r="O1064" i="19"/>
  <c r="P1072" i="19"/>
  <c r="P1091" i="19"/>
  <c r="P1121" i="19"/>
  <c r="Q1140" i="19"/>
  <c r="P1140" i="19"/>
  <c r="O1140" i="19"/>
  <c r="Q1205" i="19"/>
  <c r="O1205" i="19"/>
  <c r="O1228" i="19"/>
  <c r="Q1228" i="19"/>
  <c r="P1228" i="19"/>
  <c r="Q1289" i="19"/>
  <c r="O1289" i="19"/>
  <c r="Q1320" i="19"/>
  <c r="Q1331" i="19"/>
  <c r="P1331" i="19"/>
  <c r="Q1343" i="19"/>
  <c r="P1343" i="19"/>
  <c r="P1391" i="19"/>
  <c r="P1408" i="19"/>
  <c r="Q1419" i="19"/>
  <c r="P1419" i="19"/>
  <c r="O1419" i="19"/>
  <c r="O1420" i="19"/>
  <c r="Q1442" i="19"/>
  <c r="P1442" i="19"/>
  <c r="P1506" i="19"/>
  <c r="Q1509" i="19"/>
  <c r="P1509" i="19"/>
  <c r="Q1579" i="19"/>
  <c r="P1579" i="19"/>
  <c r="V1590" i="19"/>
  <c r="Q1623" i="19"/>
  <c r="P1623" i="19"/>
  <c r="O1623" i="19"/>
  <c r="O1624" i="19"/>
  <c r="Q1628" i="19"/>
  <c r="P1628" i="19"/>
  <c r="O1628" i="19"/>
  <c r="O1629" i="19"/>
  <c r="Q2003" i="19"/>
  <c r="P2003" i="19"/>
  <c r="O2003" i="19"/>
  <c r="O2004" i="19"/>
  <c r="O2146" i="19"/>
  <c r="Q2146" i="19"/>
  <c r="P2146" i="19"/>
  <c r="O2147" i="19"/>
  <c r="Q1023" i="19"/>
  <c r="O1023" i="19"/>
  <c r="Q1043" i="19"/>
  <c r="P1043" i="19"/>
  <c r="O1043" i="19"/>
  <c r="P1144" i="19"/>
  <c r="Q1164" i="19"/>
  <c r="P1164" i="19"/>
  <c r="O1164" i="19"/>
  <c r="Q1178" i="19"/>
  <c r="P1178" i="19"/>
  <c r="Q1181" i="19"/>
  <c r="P1181" i="19"/>
  <c r="O1181" i="19"/>
  <c r="Q1212" i="19"/>
  <c r="O1212" i="19"/>
  <c r="P1212" i="19"/>
  <c r="Q1220" i="19"/>
  <c r="P1220" i="19"/>
  <c r="O1220" i="19"/>
  <c r="P1283" i="19"/>
  <c r="Q1283" i="19"/>
  <c r="O1283" i="19"/>
  <c r="Q1432" i="19"/>
  <c r="O1432" i="19"/>
  <c r="Q1475" i="19"/>
  <c r="O1475" i="19"/>
  <c r="P1475" i="19"/>
  <c r="Q1609" i="19"/>
  <c r="P1609" i="19"/>
  <c r="O1609" i="19"/>
  <c r="O1611" i="19"/>
  <c r="Q1611" i="19"/>
  <c r="P1611" i="19"/>
  <c r="P1700" i="19"/>
  <c r="Q1700" i="19"/>
  <c r="O1701" i="19"/>
  <c r="O1723" i="19"/>
  <c r="O1724" i="19"/>
  <c r="Q1723" i="19"/>
  <c r="O1815" i="19"/>
  <c r="P1853" i="19"/>
  <c r="O1853" i="19"/>
  <c r="Q1853" i="19"/>
  <c r="Q2025" i="19"/>
  <c r="P2025" i="19"/>
  <c r="O2025" i="19"/>
  <c r="O2026" i="19"/>
  <c r="V1007" i="19"/>
  <c r="Q1031" i="19"/>
  <c r="O1051" i="19"/>
  <c r="Q1071" i="19"/>
  <c r="O1071" i="19"/>
  <c r="O1086" i="19"/>
  <c r="Q1090" i="19"/>
  <c r="O1090" i="19"/>
  <c r="O1265" i="19"/>
  <c r="Q1265" i="19"/>
  <c r="P1265" i="19"/>
  <c r="P1271" i="19"/>
  <c r="P1281" i="19"/>
  <c r="Q1324" i="19"/>
  <c r="P1324" i="19"/>
  <c r="O1324" i="19"/>
  <c r="P1370" i="19"/>
  <c r="Q1372" i="19"/>
  <c r="O1372" i="19"/>
  <c r="Q1379" i="19"/>
  <c r="O1379" i="19"/>
  <c r="V1391" i="19"/>
  <c r="O1512" i="19"/>
  <c r="Q1545" i="19"/>
  <c r="P1545" i="19"/>
  <c r="O1545" i="19"/>
  <c r="P1597" i="19"/>
  <c r="P1723" i="19"/>
  <c r="Q1734" i="19"/>
  <c r="Q1768" i="19"/>
  <c r="O1768" i="19"/>
  <c r="P1768" i="19"/>
  <c r="O1769" i="19"/>
  <c r="Q1815" i="19"/>
  <c r="Q1895" i="19"/>
  <c r="P1895" i="19"/>
  <c r="O1895" i="19"/>
  <c r="O1984" i="19"/>
  <c r="Q1983" i="19"/>
  <c r="P1983" i="19"/>
  <c r="O1983" i="19"/>
  <c r="Q1810" i="19"/>
  <c r="O1810" i="19"/>
  <c r="Q1840" i="19"/>
  <c r="P1840" i="19"/>
  <c r="O1840" i="19"/>
  <c r="O1841" i="19"/>
  <c r="V1849" i="19"/>
  <c r="V1300" i="19"/>
  <c r="P1422" i="19"/>
  <c r="Q1422" i="19"/>
  <c r="Q1462" i="19"/>
  <c r="P1505" i="19"/>
  <c r="Q1505" i="19"/>
  <c r="Q1518" i="19"/>
  <c r="Q1538" i="19"/>
  <c r="P1538" i="19"/>
  <c r="O1538" i="19"/>
  <c r="O1546" i="19"/>
  <c r="O1552" i="19"/>
  <c r="G1645" i="19"/>
  <c r="Q1807" i="19"/>
  <c r="P1807" i="19"/>
  <c r="O1807" i="19"/>
  <c r="Q1684" i="19"/>
  <c r="O1684" i="19"/>
  <c r="O1704" i="19"/>
  <c r="O1705" i="19"/>
  <c r="Q1704" i="19"/>
  <c r="P1704" i="19"/>
  <c r="Q1707" i="19"/>
  <c r="P1707" i="19"/>
  <c r="O1707" i="19"/>
  <c r="O1711" i="19"/>
  <c r="Q1710" i="19"/>
  <c r="P1863" i="19"/>
  <c r="O1863" i="19"/>
  <c r="Q1863" i="19"/>
  <c r="O1864" i="19"/>
  <c r="O1894" i="19"/>
  <c r="Q1894" i="19"/>
  <c r="P1894" i="19"/>
  <c r="Q1345" i="19"/>
  <c r="P1345" i="19"/>
  <c r="O1345" i="19"/>
  <c r="O1346" i="19"/>
  <c r="V1370" i="19"/>
  <c r="Q1498" i="19"/>
  <c r="O1498" i="19"/>
  <c r="P1498" i="19"/>
  <c r="O1500" i="19"/>
  <c r="Q1500" i="19"/>
  <c r="P1500" i="19"/>
  <c r="O1518" i="19"/>
  <c r="Q1582" i="19"/>
  <c r="O1582" i="19"/>
  <c r="P1582" i="19"/>
  <c r="Q1608" i="19"/>
  <c r="P1608" i="19"/>
  <c r="V1670" i="19"/>
  <c r="O1740" i="19"/>
  <c r="P1739" i="19"/>
  <c r="O1739" i="19"/>
  <c r="P1762" i="19"/>
  <c r="O1762" i="19"/>
  <c r="Q1762" i="19"/>
  <c r="O1770" i="19"/>
  <c r="P1810" i="19"/>
  <c r="Q1838" i="19"/>
  <c r="P1838" i="19"/>
  <c r="O1838" i="19"/>
  <c r="O1860" i="19"/>
  <c r="Q1860" i="19"/>
  <c r="P1860" i="19"/>
  <c r="O1917" i="19"/>
  <c r="Q1917" i="19"/>
  <c r="P1917" i="19"/>
  <c r="O1923" i="19"/>
  <c r="Q1923" i="19"/>
  <c r="P1923" i="19"/>
  <c r="P2095" i="19"/>
  <c r="Q2095" i="19"/>
  <c r="O2095" i="19"/>
  <c r="Q1222" i="19"/>
  <c r="O1222" i="19"/>
  <c r="P1348" i="19"/>
  <c r="O1348" i="19"/>
  <c r="P1387" i="19"/>
  <c r="O1387" i="19"/>
  <c r="P1407" i="19"/>
  <c r="O1407" i="19"/>
  <c r="Q1486" i="19"/>
  <c r="O1486" i="19"/>
  <c r="P1518" i="19"/>
  <c r="Q1532" i="19"/>
  <c r="O1532" i="19"/>
  <c r="P1546" i="19"/>
  <c r="Q1566" i="19"/>
  <c r="P1566" i="19"/>
  <c r="O1566" i="19"/>
  <c r="Q1580" i="19"/>
  <c r="O1666" i="19"/>
  <c r="P1665" i="19"/>
  <c r="O1665" i="19"/>
  <c r="P1676" i="19"/>
  <c r="O1676" i="19"/>
  <c r="Q1676" i="19"/>
  <c r="P1684" i="19"/>
  <c r="O1733" i="19"/>
  <c r="Q1733" i="19"/>
  <c r="Q1825" i="19"/>
  <c r="P1825" i="19"/>
  <c r="O1825" i="19"/>
  <c r="P2334" i="19"/>
  <c r="O2335" i="19"/>
  <c r="O2334" i="19"/>
  <c r="Q2334" i="19"/>
  <c r="Q2342" i="19"/>
  <c r="O2342" i="19"/>
  <c r="O2343" i="19"/>
  <c r="P2342" i="19"/>
  <c r="Q1275" i="19"/>
  <c r="O1275" i="19"/>
  <c r="O1278" i="19"/>
  <c r="P1323" i="19"/>
  <c r="Q1337" i="19"/>
  <c r="O1337" i="19"/>
  <c r="O1426" i="19"/>
  <c r="O1435" i="19"/>
  <c r="Q1437" i="19"/>
  <c r="O1437" i="19"/>
  <c r="Q1439" i="19"/>
  <c r="P1439" i="19"/>
  <c r="O1439" i="19"/>
  <c r="O1443" i="19"/>
  <c r="Q1464" i="19"/>
  <c r="P1464" i="19"/>
  <c r="O1464" i="19"/>
  <c r="Q1469" i="19"/>
  <c r="O1469" i="19"/>
  <c r="O1505" i="19"/>
  <c r="O1541" i="19"/>
  <c r="Q1546" i="19"/>
  <c r="O1551" i="19"/>
  <c r="O1559" i="19"/>
  <c r="Q1603" i="19"/>
  <c r="P1641" i="19"/>
  <c r="Q1641" i="19"/>
  <c r="O1641" i="19"/>
  <c r="O1642" i="19"/>
  <c r="Q1657" i="19"/>
  <c r="P1657" i="19"/>
  <c r="O1658" i="19"/>
  <c r="Q1941" i="19"/>
  <c r="P1941" i="19"/>
  <c r="O1941" i="19"/>
  <c r="Q2007" i="19"/>
  <c r="P2007" i="19"/>
  <c r="O2008" i="19"/>
  <c r="Q2010" i="19"/>
  <c r="P2010" i="19"/>
  <c r="O2010" i="19"/>
  <c r="Q2143" i="19"/>
  <c r="O2143" i="19"/>
  <c r="P2143" i="19"/>
  <c r="Q1278" i="19"/>
  <c r="O1380" i="19"/>
  <c r="O1403" i="19"/>
  <c r="P1443" i="19"/>
  <c r="P1454" i="19"/>
  <c r="O1454" i="19"/>
  <c r="P1551" i="19"/>
  <c r="P1559" i="19"/>
  <c r="O1590" i="19"/>
  <c r="Q1612" i="19"/>
  <c r="O1612" i="19"/>
  <c r="Q1749" i="19"/>
  <c r="P1749" i="19"/>
  <c r="O1749" i="19"/>
  <c r="P1835" i="19"/>
  <c r="Q1835" i="19"/>
  <c r="O1835" i="19"/>
  <c r="O1996" i="19"/>
  <c r="Q1995" i="19"/>
  <c r="P1995" i="19"/>
  <c r="O1995" i="19"/>
  <c r="Q1272" i="19"/>
  <c r="O1272" i="19"/>
  <c r="O1326" i="19"/>
  <c r="P1357" i="19"/>
  <c r="Q1357" i="19"/>
  <c r="O1357" i="19"/>
  <c r="O1376" i="19"/>
  <c r="Q1396" i="19"/>
  <c r="P1396" i="19"/>
  <c r="O1396" i="19"/>
  <c r="P1403" i="19"/>
  <c r="Q1407" i="19"/>
  <c r="V1416" i="19"/>
  <c r="O1462" i="19"/>
  <c r="Q1476" i="19"/>
  <c r="P1476" i="19"/>
  <c r="O1477" i="19"/>
  <c r="O1489" i="19"/>
  <c r="O1493" i="19"/>
  <c r="Q1493" i="19"/>
  <c r="Q1503" i="19"/>
  <c r="P1503" i="19"/>
  <c r="Q1551" i="19"/>
  <c r="Q1559" i="19"/>
  <c r="O1585" i="19"/>
  <c r="Q1585" i="19"/>
  <c r="P1585" i="19"/>
  <c r="P1590" i="19"/>
  <c r="Q1596" i="19"/>
  <c r="O1604" i="19"/>
  <c r="V1617" i="19"/>
  <c r="O1710" i="19"/>
  <c r="Q1739" i="19"/>
  <c r="P1758" i="19"/>
  <c r="P1769" i="19"/>
  <c r="P1814" i="19"/>
  <c r="O1814" i="19"/>
  <c r="Q1814" i="19"/>
  <c r="P1844" i="19"/>
  <c r="V1876" i="19"/>
  <c r="O1924" i="19"/>
  <c r="V1945" i="19"/>
  <c r="O2024" i="19"/>
  <c r="Q2023" i="19"/>
  <c r="P2023" i="19"/>
  <c r="O2023" i="19"/>
  <c r="O2079" i="19"/>
  <c r="Q2079" i="19"/>
  <c r="P2079" i="19"/>
  <c r="O2080" i="19"/>
  <c r="P2444" i="19"/>
  <c r="O2444" i="19"/>
  <c r="Q2444" i="19"/>
  <c r="Q2192" i="19"/>
  <c r="P2192" i="19"/>
  <c r="O2192" i="19"/>
  <c r="Q2322" i="19"/>
  <c r="P2322" i="19"/>
  <c r="O2322" i="19"/>
  <c r="Q2264" i="19"/>
  <c r="P2264" i="19"/>
  <c r="O2264" i="19"/>
  <c r="O2265" i="19"/>
  <c r="O1712" i="19"/>
  <c r="P1712" i="19"/>
  <c r="Q1741" i="19"/>
  <c r="O1741" i="19"/>
  <c r="Q1754" i="19"/>
  <c r="O1754" i="19"/>
  <c r="P1771" i="19"/>
  <c r="O1771" i="19"/>
  <c r="Q1793" i="19"/>
  <c r="P1793" i="19"/>
  <c r="O1793" i="19"/>
  <c r="Q1817" i="19"/>
  <c r="P1817" i="19"/>
  <c r="O1817" i="19"/>
  <c r="P1896" i="19"/>
  <c r="O1896" i="19"/>
  <c r="Q1905" i="19"/>
  <c r="P1905" i="19"/>
  <c r="O1905" i="19"/>
  <c r="O1906" i="19"/>
  <c r="Q2503" i="19"/>
  <c r="P2503" i="19"/>
  <c r="O2503" i="19"/>
  <c r="Q1626" i="19"/>
  <c r="P1626" i="19"/>
  <c r="O1626" i="19"/>
  <c r="Q1632" i="19"/>
  <c r="O1632" i="19"/>
  <c r="P1632" i="19"/>
  <c r="Q1640" i="19"/>
  <c r="P1640" i="19"/>
  <c r="V1662" i="19"/>
  <c r="P1667" i="19"/>
  <c r="Q1688" i="19"/>
  <c r="O1688" i="19"/>
  <c r="V1720" i="19"/>
  <c r="V1727" i="19"/>
  <c r="P1757" i="19"/>
  <c r="O1757" i="19"/>
  <c r="O1773" i="19"/>
  <c r="Q1944" i="19"/>
  <c r="P1944" i="19"/>
  <c r="O1944" i="19"/>
  <c r="V1993" i="19"/>
  <c r="P2052" i="19"/>
  <c r="O2052" i="19"/>
  <c r="O2142" i="19"/>
  <c r="Q2142" i="19"/>
  <c r="P2142" i="19"/>
  <c r="Q1523" i="19"/>
  <c r="P1523" i="19"/>
  <c r="Q1534" i="19"/>
  <c r="O1534" i="19"/>
  <c r="O1563" i="19"/>
  <c r="P1563" i="19"/>
  <c r="Q1567" i="19"/>
  <c r="Q1577" i="19"/>
  <c r="P1577" i="19"/>
  <c r="Q1602" i="19"/>
  <c r="O1602" i="19"/>
  <c r="P1602" i="19"/>
  <c r="Q1659" i="19"/>
  <c r="O1659" i="19"/>
  <c r="Q1661" i="19"/>
  <c r="P1661" i="19"/>
  <c r="O1661" i="19"/>
  <c r="P1689" i="19"/>
  <c r="Q1761" i="19"/>
  <c r="P1761" i="19"/>
  <c r="O1850" i="19"/>
  <c r="Q1850" i="19"/>
  <c r="P1850" i="19"/>
  <c r="Q1866" i="19"/>
  <c r="O1866" i="19"/>
  <c r="V1871" i="19"/>
  <c r="Q1929" i="19"/>
  <c r="P1929" i="19"/>
  <c r="O1929" i="19"/>
  <c r="Q1991" i="19"/>
  <c r="P1991" i="19"/>
  <c r="O1991" i="19"/>
  <c r="Q2068" i="19"/>
  <c r="P2068" i="19"/>
  <c r="O2068" i="19"/>
  <c r="O2069" i="19"/>
  <c r="P2235" i="19"/>
  <c r="O2235" i="19"/>
  <c r="Q2235" i="19"/>
  <c r="O2302" i="19"/>
  <c r="Q2301" i="19"/>
  <c r="P2301" i="19"/>
  <c r="O2301" i="19"/>
  <c r="Q1614" i="19"/>
  <c r="P1614" i="19"/>
  <c r="O1614" i="19"/>
  <c r="Q1651" i="19"/>
  <c r="P1651" i="19"/>
  <c r="O1653" i="19"/>
  <c r="O1667" i="19"/>
  <c r="P1672" i="19"/>
  <c r="O1672" i="19"/>
  <c r="P1691" i="19"/>
  <c r="O1691" i="19"/>
  <c r="Q1691" i="19"/>
  <c r="O1702" i="19"/>
  <c r="Q1702" i="19"/>
  <c r="P1702" i="19"/>
  <c r="Q1724" i="19"/>
  <c r="V1732" i="19"/>
  <c r="P1827" i="19"/>
  <c r="P1908" i="19"/>
  <c r="O1908" i="19"/>
  <c r="Q1908" i="19"/>
  <c r="Q1988" i="19"/>
  <c r="P1988" i="19"/>
  <c r="O1988" i="19"/>
  <c r="O2072" i="19"/>
  <c r="Q2072" i="19"/>
  <c r="P2072" i="19"/>
  <c r="O2073" i="19"/>
  <c r="P2076" i="19"/>
  <c r="O2076" i="19"/>
  <c r="O2077" i="19"/>
  <c r="Q2094" i="19"/>
  <c r="O2094" i="19"/>
  <c r="P2094" i="19"/>
  <c r="P2163" i="19"/>
  <c r="Q2163" i="19"/>
  <c r="O2163" i="19"/>
  <c r="Q2215" i="19"/>
  <c r="P2215" i="19"/>
  <c r="O2215" i="19"/>
  <c r="Q2172" i="19"/>
  <c r="P2172" i="19"/>
  <c r="O2172" i="19"/>
  <c r="O2173" i="19"/>
  <c r="Q2260" i="19"/>
  <c r="P2260" i="19"/>
  <c r="O2260" i="19"/>
  <c r="V1355" i="19"/>
  <c r="Q1441" i="19"/>
  <c r="V1447" i="19"/>
  <c r="Q1494" i="19"/>
  <c r="P1494" i="19"/>
  <c r="O1494" i="19"/>
  <c r="O1601" i="19"/>
  <c r="P1601" i="19"/>
  <c r="P1615" i="19"/>
  <c r="Q1622" i="19"/>
  <c r="P1622" i="19"/>
  <c r="O1622" i="19"/>
  <c r="Q1633" i="19"/>
  <c r="O1633" i="19"/>
  <c r="P1637" i="19"/>
  <c r="O1649" i="19"/>
  <c r="Q1649" i="19"/>
  <c r="O1651" i="19"/>
  <c r="Q1664" i="19"/>
  <c r="P1664" i="19"/>
  <c r="O1664" i="19"/>
  <c r="O1731" i="19"/>
  <c r="Q1731" i="19"/>
  <c r="P1731" i="19"/>
  <c r="O1761" i="19"/>
  <c r="P1934" i="19"/>
  <c r="O1934" i="19"/>
  <c r="Q1934" i="19"/>
  <c r="P1957" i="19"/>
  <c r="O1957" i="19"/>
  <c r="Q2084" i="19"/>
  <c r="O2084" i="19"/>
  <c r="P2084" i="19"/>
  <c r="V2428" i="19"/>
  <c r="O1429" i="19"/>
  <c r="O1485" i="19"/>
  <c r="Q1542" i="19"/>
  <c r="O1542" i="19"/>
  <c r="P1548" i="19"/>
  <c r="Q1548" i="19"/>
  <c r="Q1558" i="19"/>
  <c r="P1558" i="19"/>
  <c r="O1558" i="19"/>
  <c r="O1567" i="19"/>
  <c r="O1577" i="19"/>
  <c r="Q1613" i="19"/>
  <c r="P1613" i="19"/>
  <c r="O1613" i="19"/>
  <c r="Q1615" i="19"/>
  <c r="Q1627" i="19"/>
  <c r="Q1637" i="19"/>
  <c r="O1662" i="19"/>
  <c r="O1689" i="19"/>
  <c r="Q1703" i="19"/>
  <c r="O1713" i="19"/>
  <c r="O1742" i="19"/>
  <c r="O1750" i="19"/>
  <c r="Q1750" i="19"/>
  <c r="P1779" i="19"/>
  <c r="O1779" i="19"/>
  <c r="O1781" i="19"/>
  <c r="Q1781" i="19"/>
  <c r="P1781" i="19"/>
  <c r="P1788" i="19"/>
  <c r="O1789" i="19"/>
  <c r="Q1811" i="19"/>
  <c r="O1811" i="19"/>
  <c r="O1874" i="19"/>
  <c r="P1873" i="19"/>
  <c r="O1909" i="19"/>
  <c r="Q1909" i="19"/>
  <c r="O1910" i="19"/>
  <c r="P1909" i="19"/>
  <c r="Q1980" i="19"/>
  <c r="P1980" i="19"/>
  <c r="O1980" i="19"/>
  <c r="O2005" i="19"/>
  <c r="Q2005" i="19"/>
  <c r="Q2041" i="19"/>
  <c r="P2041" i="19"/>
  <c r="O2041" i="19"/>
  <c r="Q2065" i="19"/>
  <c r="P2065" i="19"/>
  <c r="O2065" i="19"/>
  <c r="Q2088" i="19"/>
  <c r="O2089" i="19"/>
  <c r="O2088" i="19"/>
  <c r="Q2372" i="19"/>
  <c r="P1429" i="19"/>
  <c r="O1491" i="19"/>
  <c r="Q1550" i="19"/>
  <c r="P1550" i="19"/>
  <c r="O1550" i="19"/>
  <c r="P1567" i="19"/>
  <c r="Q1593" i="19"/>
  <c r="P1593" i="19"/>
  <c r="O1593" i="19"/>
  <c r="O1625" i="19"/>
  <c r="P1631" i="19"/>
  <c r="Q1647" i="19"/>
  <c r="P1647" i="19"/>
  <c r="P1654" i="19"/>
  <c r="Q1672" i="19"/>
  <c r="Q1689" i="19"/>
  <c r="P1716" i="19"/>
  <c r="O1716" i="19"/>
  <c r="O1751" i="19"/>
  <c r="Q1795" i="19"/>
  <c r="P1795" i="19"/>
  <c r="O1795" i="19"/>
  <c r="P1811" i="19"/>
  <c r="Q1833" i="19"/>
  <c r="P1833" i="19"/>
  <c r="O1833" i="19"/>
  <c r="V1864" i="19"/>
  <c r="Q1870" i="19"/>
  <c r="P1870" i="19"/>
  <c r="O1904" i="19"/>
  <c r="Q1904" i="19"/>
  <c r="P1904" i="19"/>
  <c r="O1989" i="19"/>
  <c r="P2005" i="19"/>
  <c r="Q1461" i="19"/>
  <c r="O1461" i="19"/>
  <c r="O1470" i="19"/>
  <c r="O1472" i="19"/>
  <c r="P1491" i="19"/>
  <c r="O1508" i="19"/>
  <c r="O1535" i="19"/>
  <c r="P1607" i="19"/>
  <c r="O1607" i="19"/>
  <c r="P1625" i="19"/>
  <c r="Q1631" i="19"/>
  <c r="Q1679" i="19"/>
  <c r="P1679" i="19"/>
  <c r="Q1694" i="19"/>
  <c r="P1694" i="19"/>
  <c r="V1713" i="19"/>
  <c r="Q1736" i="19"/>
  <c r="P1736" i="19"/>
  <c r="O1736" i="19"/>
  <c r="Q1786" i="19"/>
  <c r="P1786" i="19"/>
  <c r="O1786" i="19"/>
  <c r="Q1809" i="19"/>
  <c r="P1809" i="19"/>
  <c r="O1809" i="19"/>
  <c r="O1851" i="19"/>
  <c r="Q1955" i="19"/>
  <c r="P1955" i="19"/>
  <c r="O1955" i="19"/>
  <c r="O1956" i="19"/>
  <c r="O1960" i="19"/>
  <c r="P1960" i="19"/>
  <c r="Q2014" i="19"/>
  <c r="O2015" i="19"/>
  <c r="Q2035" i="19"/>
  <c r="P2035" i="19"/>
  <c r="O2036" i="19"/>
  <c r="Q2200" i="19"/>
  <c r="O2201" i="19"/>
  <c r="P2200" i="19"/>
  <c r="O2200" i="19"/>
  <c r="V1387" i="19"/>
  <c r="Q1453" i="19"/>
  <c r="O1453" i="19"/>
  <c r="Q1474" i="19"/>
  <c r="O1474" i="19"/>
  <c r="O1478" i="19"/>
  <c r="Q1526" i="19"/>
  <c r="P1526" i="19"/>
  <c r="O1526" i="19"/>
  <c r="O1531" i="19"/>
  <c r="P1542" i="19"/>
  <c r="Q1552" i="19"/>
  <c r="Q1619" i="19"/>
  <c r="O1619" i="19"/>
  <c r="P1619" i="19"/>
  <c r="Q1625" i="19"/>
  <c r="O1652" i="19"/>
  <c r="Q1656" i="19"/>
  <c r="P1656" i="19"/>
  <c r="O1656" i="19"/>
  <c r="O1668" i="19"/>
  <c r="P1681" i="19"/>
  <c r="O1681" i="19"/>
  <c r="Q1681" i="19"/>
  <c r="V1742" i="19"/>
  <c r="Q1776" i="19"/>
  <c r="P1776" i="19"/>
  <c r="O1776" i="19"/>
  <c r="O1783" i="19"/>
  <c r="Q1841" i="19"/>
  <c r="O1842" i="19"/>
  <c r="Q1940" i="19"/>
  <c r="P1940" i="19"/>
  <c r="O1940" i="19"/>
  <c r="V1946" i="19"/>
  <c r="Q2104" i="19"/>
  <c r="O2104" i="19"/>
  <c r="P2104" i="19"/>
  <c r="O2105" i="19"/>
  <c r="V2272" i="19"/>
  <c r="Q1875" i="19"/>
  <c r="O1875" i="19"/>
  <c r="O1930" i="19"/>
  <c r="V1935" i="19"/>
  <c r="V1937" i="19"/>
  <c r="V1975" i="19"/>
  <c r="O2009" i="19"/>
  <c r="Q2009" i="19"/>
  <c r="P2009" i="19"/>
  <c r="P2081" i="19"/>
  <c r="Q2081" i="19"/>
  <c r="O2081" i="19"/>
  <c r="Q1861" i="19"/>
  <c r="Q1867" i="19"/>
  <c r="P1867" i="19"/>
  <c r="O1867" i="19"/>
  <c r="P1885" i="19"/>
  <c r="P1902" i="19"/>
  <c r="P1964" i="19"/>
  <c r="Q1972" i="19"/>
  <c r="P1972" i="19"/>
  <c r="P1974" i="19"/>
  <c r="Q1974" i="19"/>
  <c r="O1974" i="19"/>
  <c r="V2014" i="19"/>
  <c r="Q2045" i="19"/>
  <c r="P2045" i="19"/>
  <c r="Q2070" i="19"/>
  <c r="P2070" i="19"/>
  <c r="O2070" i="19"/>
  <c r="O2071" i="19"/>
  <c r="Q2116" i="19"/>
  <c r="O2124" i="19"/>
  <c r="Q2124" i="19"/>
  <c r="P2124" i="19"/>
  <c r="P2157" i="19"/>
  <c r="Q2157" i="19"/>
  <c r="O2157" i="19"/>
  <c r="O2158" i="19"/>
  <c r="Q2181" i="19"/>
  <c r="P2181" i="19"/>
  <c r="O2181" i="19"/>
  <c r="O2278" i="19"/>
  <c r="Q2277" i="19"/>
  <c r="P2277" i="19"/>
  <c r="O2277" i="19"/>
  <c r="P2284" i="19"/>
  <c r="O2284" i="19"/>
  <c r="Q2284" i="19"/>
  <c r="V2312" i="19"/>
  <c r="O2389" i="19"/>
  <c r="Q2389" i="19"/>
  <c r="P2389" i="19"/>
  <c r="V1645" i="19"/>
  <c r="Q1666" i="19"/>
  <c r="P1666" i="19"/>
  <c r="Q1709" i="19"/>
  <c r="P1709" i="19"/>
  <c r="Q1738" i="19"/>
  <c r="P1738" i="19"/>
  <c r="P1752" i="19"/>
  <c r="O1752" i="19"/>
  <c r="O1837" i="19"/>
  <c r="V1848" i="19"/>
  <c r="Q1925" i="19"/>
  <c r="P1925" i="19"/>
  <c r="O1925" i="19"/>
  <c r="Q1930" i="19"/>
  <c r="Q1970" i="19"/>
  <c r="P1970" i="19"/>
  <c r="V1985" i="19"/>
  <c r="O1998" i="19"/>
  <c r="O2092" i="19"/>
  <c r="Q2092" i="19"/>
  <c r="P2092" i="19"/>
  <c r="O2093" i="19"/>
  <c r="Q2102" i="19"/>
  <c r="P2102" i="19"/>
  <c r="O2102" i="19"/>
  <c r="O2103" i="19"/>
  <c r="O2131" i="19"/>
  <c r="Q2130" i="19"/>
  <c r="P2130" i="19"/>
  <c r="O2130" i="19"/>
  <c r="Q2178" i="19"/>
  <c r="P2178" i="19"/>
  <c r="O2178" i="19"/>
  <c r="O2179" i="19"/>
  <c r="Q2218" i="19"/>
  <c r="P2218" i="19"/>
  <c r="O2219" i="19"/>
  <c r="P2476" i="19"/>
  <c r="Q2476" i="19"/>
  <c r="O2476" i="19"/>
  <c r="O2477" i="19"/>
  <c r="Q2054" i="19"/>
  <c r="P2054" i="19"/>
  <c r="O2054" i="19"/>
  <c r="P2067" i="19"/>
  <c r="O2067" i="19"/>
  <c r="Q2144" i="19"/>
  <c r="P2144" i="19"/>
  <c r="O2144" i="19"/>
  <c r="O2145" i="19"/>
  <c r="O2174" i="19"/>
  <c r="O2175" i="19"/>
  <c r="Q2248" i="19"/>
  <c r="P2248" i="19"/>
  <c r="O2248" i="19"/>
  <c r="Q2426" i="19"/>
  <c r="P2426" i="19"/>
  <c r="O2427" i="19"/>
  <c r="O2426" i="19"/>
  <c r="Q2451" i="19"/>
  <c r="P2451" i="19"/>
  <c r="O2451" i="19"/>
  <c r="Q1560" i="19"/>
  <c r="O1560" i="19"/>
  <c r="V1689" i="19"/>
  <c r="Q1699" i="19"/>
  <c r="P1699" i="19"/>
  <c r="Q1728" i="19"/>
  <c r="P1728" i="19"/>
  <c r="Q1782" i="19"/>
  <c r="P1782" i="19"/>
  <c r="O1782" i="19"/>
  <c r="V1846" i="19"/>
  <c r="Q1855" i="19"/>
  <c r="P1855" i="19"/>
  <c r="O1855" i="19"/>
  <c r="P1872" i="19"/>
  <c r="Q1872" i="19"/>
  <c r="O1872" i="19"/>
  <c r="Q1878" i="19"/>
  <c r="O1878" i="19"/>
  <c r="Q1882" i="19"/>
  <c r="P1882" i="19"/>
  <c r="O1882" i="19"/>
  <c r="Q1898" i="19"/>
  <c r="O1898" i="19"/>
  <c r="P1898" i="19"/>
  <c r="Q1942" i="19"/>
  <c r="P1942" i="19"/>
  <c r="O1942" i="19"/>
  <c r="Q1949" i="19"/>
  <c r="P1949" i="19"/>
  <c r="O1949" i="19"/>
  <c r="O1965" i="19"/>
  <c r="P1998" i="19"/>
  <c r="O2116" i="19"/>
  <c r="P2148" i="19"/>
  <c r="O2148" i="19"/>
  <c r="Q2148" i="19"/>
  <c r="O2149" i="19"/>
  <c r="Q2232" i="19"/>
  <c r="O2232" i="19"/>
  <c r="P2232" i="19"/>
  <c r="O2233" i="19"/>
  <c r="Q1678" i="19"/>
  <c r="O1678" i="19"/>
  <c r="P1706" i="19"/>
  <c r="O1706" i="19"/>
  <c r="P1735" i="19"/>
  <c r="O1735" i="19"/>
  <c r="P1767" i="19"/>
  <c r="O1767" i="19"/>
  <c r="Q1774" i="19"/>
  <c r="P1774" i="19"/>
  <c r="O1886" i="19"/>
  <c r="Q1937" i="19"/>
  <c r="O1938" i="19"/>
  <c r="P1945" i="19"/>
  <c r="O1946" i="19"/>
  <c r="P1961" i="19"/>
  <c r="Q1961" i="19"/>
  <c r="O1961" i="19"/>
  <c r="O1972" i="19"/>
  <c r="Q1986" i="19"/>
  <c r="P1986" i="19"/>
  <c r="O1986" i="19"/>
  <c r="Q1998" i="19"/>
  <c r="Q2099" i="19"/>
  <c r="O2099" i="19"/>
  <c r="Q2114" i="19"/>
  <c r="O2114" i="19"/>
  <c r="P2114" i="19"/>
  <c r="P2116" i="19"/>
  <c r="O2229" i="19"/>
  <c r="Q2252" i="19"/>
  <c r="P2252" i="19"/>
  <c r="O2252" i="19"/>
  <c r="O2253" i="19"/>
  <c r="P2314" i="19"/>
  <c r="Q2314" i="19"/>
  <c r="O2457" i="19"/>
  <c r="P2457" i="19"/>
  <c r="Q2457" i="19"/>
  <c r="V1545" i="19"/>
  <c r="O1671" i="19"/>
  <c r="V1679" i="19"/>
  <c r="O1695" i="19"/>
  <c r="O1836" i="19"/>
  <c r="Q1845" i="19"/>
  <c r="O1861" i="19"/>
  <c r="P1916" i="19"/>
  <c r="Q1916" i="19"/>
  <c r="O1916" i="19"/>
  <c r="Q1994" i="19"/>
  <c r="P1994" i="19"/>
  <c r="O1994" i="19"/>
  <c r="Q2067" i="19"/>
  <c r="Q2083" i="19"/>
  <c r="P2083" i="19"/>
  <c r="O2083" i="19"/>
  <c r="P2174" i="19"/>
  <c r="P2229" i="19"/>
  <c r="V2274" i="19"/>
  <c r="O2285" i="19"/>
  <c r="O2474" i="19"/>
  <c r="O2473" i="19"/>
  <c r="Q2473" i="19"/>
  <c r="P2473" i="19"/>
  <c r="P1671" i="19"/>
  <c r="Q1685" i="19"/>
  <c r="P1685" i="19"/>
  <c r="P1695" i="19"/>
  <c r="O1697" i="19"/>
  <c r="O1709" i="19"/>
  <c r="P1725" i="19"/>
  <c r="O1725" i="19"/>
  <c r="O1738" i="19"/>
  <c r="P1744" i="19"/>
  <c r="O1744" i="19"/>
  <c r="Q1751" i="19"/>
  <c r="P1751" i="19"/>
  <c r="P1836" i="19"/>
  <c r="Q1847" i="19"/>
  <c r="P1847" i="19"/>
  <c r="O1847" i="19"/>
  <c r="P1861" i="19"/>
  <c r="P1891" i="19"/>
  <c r="Q1891" i="19"/>
  <c r="O1891" i="19"/>
  <c r="Q1920" i="19"/>
  <c r="P1920" i="19"/>
  <c r="O1920" i="19"/>
  <c r="O1921" i="19"/>
  <c r="P2027" i="19"/>
  <c r="Q2027" i="19"/>
  <c r="O2027" i="19"/>
  <c r="Q2043" i="19"/>
  <c r="P2043" i="19"/>
  <c r="O2043" i="19"/>
  <c r="P2061" i="19"/>
  <c r="Q2061" i="19"/>
  <c r="O2061" i="19"/>
  <c r="O2074" i="19"/>
  <c r="Q2074" i="19"/>
  <c r="P2074" i="19"/>
  <c r="Q2155" i="19"/>
  <c r="P2155" i="19"/>
  <c r="O2155" i="19"/>
  <c r="O2156" i="19"/>
  <c r="Q2174" i="19"/>
  <c r="P2185" i="19"/>
  <c r="Q2185" i="19"/>
  <c r="O2185" i="19"/>
  <c r="P2213" i="19"/>
  <c r="O2214" i="19"/>
  <c r="Q2229" i="19"/>
  <c r="Q2249" i="19"/>
  <c r="O2249" i="19"/>
  <c r="P2288" i="19"/>
  <c r="Q2288" i="19"/>
  <c r="O2288" i="19"/>
  <c r="O2289" i="19"/>
  <c r="O2405" i="19"/>
  <c r="P2405" i="19"/>
  <c r="Q2405" i="19"/>
  <c r="O2406" i="19"/>
  <c r="P2623" i="19"/>
  <c r="O2623" i="19"/>
  <c r="Q2623" i="19"/>
  <c r="O1513" i="19"/>
  <c r="Q1695" i="19"/>
  <c r="Q1713" i="19"/>
  <c r="Q1798" i="19"/>
  <c r="P1798" i="19"/>
  <c r="O1798" i="19"/>
  <c r="Q1812" i="19"/>
  <c r="O1822" i="19"/>
  <c r="Q1822" i="19"/>
  <c r="P1822" i="19"/>
  <c r="Q1828" i="19"/>
  <c r="Q1836" i="19"/>
  <c r="O1876" i="19"/>
  <c r="V1910" i="19"/>
  <c r="Q1926" i="19"/>
  <c r="P1926" i="19"/>
  <c r="O1926" i="19"/>
  <c r="O1931" i="19"/>
  <c r="O1970" i="19"/>
  <c r="O2011" i="19"/>
  <c r="O2046" i="19"/>
  <c r="O2202" i="19"/>
  <c r="O2203" i="19"/>
  <c r="Q2202" i="19"/>
  <c r="Q2318" i="19"/>
  <c r="P2318" i="19"/>
  <c r="Q2465" i="19"/>
  <c r="O2465" i="19"/>
  <c r="P2465" i="19"/>
  <c r="Q2570" i="19"/>
  <c r="O2570" i="19"/>
  <c r="D2525" i="22"/>
  <c r="E2490" i="22"/>
  <c r="D2490" i="22"/>
  <c r="E2506" i="22"/>
  <c r="D2506" i="22"/>
  <c r="E2518" i="22"/>
  <c r="D2518" i="22"/>
  <c r="P2129" i="19"/>
  <c r="Q2129" i="19"/>
  <c r="O2129" i="19"/>
  <c r="P2138" i="19"/>
  <c r="O2138" i="19"/>
  <c r="Q2138" i="19"/>
  <c r="P2177" i="19"/>
  <c r="Q2177" i="19"/>
  <c r="O2177" i="19"/>
  <c r="Q2239" i="19"/>
  <c r="O2239" i="19"/>
  <c r="Q2262" i="19"/>
  <c r="P2262" i="19"/>
  <c r="O2262" i="19"/>
  <c r="O2331" i="19"/>
  <c r="Q2331" i="19"/>
  <c r="P2331" i="19"/>
  <c r="O2332" i="19"/>
  <c r="Q2431" i="19"/>
  <c r="P2431" i="19"/>
  <c r="O2431" i="19"/>
  <c r="O2434" i="19"/>
  <c r="Q2434" i="19"/>
  <c r="P2434" i="19"/>
  <c r="O2435" i="19"/>
  <c r="P2570" i="19"/>
  <c r="P1985" i="19"/>
  <c r="O1985" i="19"/>
  <c r="Q2220" i="19"/>
  <c r="O2220" i="19"/>
  <c r="Q2311" i="19"/>
  <c r="P2311" i="19"/>
  <c r="O2529" i="19"/>
  <c r="O2530" i="19"/>
  <c r="Q2535" i="19"/>
  <c r="P2535" i="19"/>
  <c r="O2535" i="19"/>
  <c r="O2536" i="19"/>
  <c r="Q2030" i="19"/>
  <c r="O2030" i="19"/>
  <c r="Q2056" i="19"/>
  <c r="P2056" i="19"/>
  <c r="O2056" i="19"/>
  <c r="Q2063" i="19"/>
  <c r="O2086" i="19"/>
  <c r="Q2100" i="19"/>
  <c r="P2100" i="19"/>
  <c r="O2100" i="19"/>
  <c r="O2132" i="19"/>
  <c r="P2132" i="19"/>
  <c r="P2141" i="19"/>
  <c r="O2141" i="19"/>
  <c r="Q2152" i="19"/>
  <c r="P2152" i="19"/>
  <c r="O2153" i="19"/>
  <c r="Q2194" i="19"/>
  <c r="O2194" i="19"/>
  <c r="P2194" i="19"/>
  <c r="Q2230" i="19"/>
  <c r="P2230" i="19"/>
  <c r="O2230" i="19"/>
  <c r="Q2240" i="19"/>
  <c r="P2240" i="19"/>
  <c r="O2240" i="19"/>
  <c r="O2317" i="19"/>
  <c r="Q2316" i="19"/>
  <c r="P2316" i="19"/>
  <c r="O2316" i="19"/>
  <c r="O2522" i="19"/>
  <c r="O2523" i="19"/>
  <c r="Q2522" i="19"/>
  <c r="P2522" i="19"/>
  <c r="Q2556" i="19"/>
  <c r="P2556" i="19"/>
  <c r="O2557" i="19"/>
  <c r="O2556" i="19"/>
  <c r="P2616" i="19"/>
  <c r="O2616" i="19"/>
  <c r="Q2616" i="19"/>
  <c r="O2617" i="19"/>
  <c r="P2634" i="19"/>
  <c r="O2634" i="19"/>
  <c r="Q2634" i="19"/>
  <c r="Q1819" i="19"/>
  <c r="O1819" i="19"/>
  <c r="O1879" i="19"/>
  <c r="Q2000" i="19"/>
  <c r="P2000" i="19"/>
  <c r="Q2020" i="19"/>
  <c r="P2020" i="19"/>
  <c r="O2020" i="19"/>
  <c r="P2030" i="19"/>
  <c r="O2037" i="19"/>
  <c r="O2059" i="19"/>
  <c r="O2063" i="19"/>
  <c r="P2086" i="19"/>
  <c r="Q2176" i="19"/>
  <c r="P2176" i="19"/>
  <c r="O2176" i="19"/>
  <c r="Q2233" i="19"/>
  <c r="P2233" i="19"/>
  <c r="O2234" i="19"/>
  <c r="O2263" i="19"/>
  <c r="Q2310" i="19"/>
  <c r="O2310" i="19"/>
  <c r="O2312" i="19"/>
  <c r="Q2361" i="19"/>
  <c r="O2362" i="19"/>
  <c r="P2380" i="19"/>
  <c r="O1869" i="19"/>
  <c r="P1869" i="19"/>
  <c r="Q1884" i="19"/>
  <c r="V1889" i="19"/>
  <c r="Q1952" i="19"/>
  <c r="P1952" i="19"/>
  <c r="O1952" i="19"/>
  <c r="O2006" i="19"/>
  <c r="Q2006" i="19"/>
  <c r="P2006" i="19"/>
  <c r="Q2037" i="19"/>
  <c r="Q2050" i="19"/>
  <c r="O2050" i="19"/>
  <c r="P2063" i="19"/>
  <c r="Q2086" i="19"/>
  <c r="O2113" i="19"/>
  <c r="O2123" i="19"/>
  <c r="Q2122" i="19"/>
  <c r="P2122" i="19"/>
  <c r="O2122" i="19"/>
  <c r="O2226" i="19"/>
  <c r="Q2226" i="19"/>
  <c r="P2226" i="19"/>
  <c r="P2246" i="19"/>
  <c r="O2247" i="19"/>
  <c r="P2261" i="19"/>
  <c r="O2261" i="19"/>
  <c r="Q2333" i="19"/>
  <c r="P2333" i="19"/>
  <c r="O2333" i="19"/>
  <c r="Q2445" i="19"/>
  <c r="O2445" i="19"/>
  <c r="O2446" i="19"/>
  <c r="P2445" i="19"/>
  <c r="I2459" i="22"/>
  <c r="I2476" i="22" s="1"/>
  <c r="O2066" i="19"/>
  <c r="P2101" i="19"/>
  <c r="Q2101" i="19"/>
  <c r="P2212" i="19"/>
  <c r="O2212" i="19"/>
  <c r="Q2224" i="19"/>
  <c r="O2224" i="19"/>
  <c r="P2224" i="19"/>
  <c r="Q2276" i="19"/>
  <c r="O2276" i="19"/>
  <c r="Q2313" i="19"/>
  <c r="O2313" i="19"/>
  <c r="P2313" i="19"/>
  <c r="V1817" i="19"/>
  <c r="Q1886" i="19"/>
  <c r="Q1893" i="19"/>
  <c r="P1893" i="19"/>
  <c r="O1893" i="19"/>
  <c r="Q1918" i="19"/>
  <c r="O1918" i="19"/>
  <c r="O1919" i="19"/>
  <c r="Q1969" i="19"/>
  <c r="P1969" i="19"/>
  <c r="O1969" i="19"/>
  <c r="V1978" i="19"/>
  <c r="O2002" i="19"/>
  <c r="P2096" i="19"/>
  <c r="Q2096" i="19"/>
  <c r="O2096" i="19"/>
  <c r="O2120" i="19"/>
  <c r="Q2120" i="19"/>
  <c r="Q2132" i="19"/>
  <c r="O2139" i="19"/>
  <c r="O2195" i="19"/>
  <c r="Q2254" i="19"/>
  <c r="P2254" i="19"/>
  <c r="O2254" i="19"/>
  <c r="Q2282" i="19"/>
  <c r="O2282" i="19"/>
  <c r="P2304" i="19"/>
  <c r="O2304" i="19"/>
  <c r="Q2304" i="19"/>
  <c r="V2325" i="19"/>
  <c r="P2361" i="19"/>
  <c r="O2380" i="19"/>
  <c r="P2400" i="19"/>
  <c r="Q2463" i="19"/>
  <c r="P2463" i="19"/>
  <c r="O2464" i="19"/>
  <c r="O2463" i="19"/>
  <c r="V1833" i="19"/>
  <c r="Q1881" i="19"/>
  <c r="O1881" i="19"/>
  <c r="O1903" i="19"/>
  <c r="Q2111" i="19"/>
  <c r="P2111" i="19"/>
  <c r="O2111" i="19"/>
  <c r="Q2141" i="19"/>
  <c r="Q2171" i="19"/>
  <c r="P2171" i="19"/>
  <c r="O2171" i="19"/>
  <c r="P2293" i="19"/>
  <c r="O2293" i="19"/>
  <c r="Q2293" i="19"/>
  <c r="P2310" i="19"/>
  <c r="Q2355" i="19"/>
  <c r="P2355" i="19"/>
  <c r="O2355" i="19"/>
  <c r="Q2380" i="19"/>
  <c r="V2393" i="19"/>
  <c r="Q2400" i="19"/>
  <c r="Q2647" i="19"/>
  <c r="P2647" i="19"/>
  <c r="O2647" i="19"/>
  <c r="O1813" i="19"/>
  <c r="Q1829" i="19"/>
  <c r="O1829" i="19"/>
  <c r="Q1977" i="19"/>
  <c r="P1977" i="19"/>
  <c r="O1977" i="19"/>
  <c r="Q2017" i="19"/>
  <c r="P2017" i="19"/>
  <c r="Q2031" i="19"/>
  <c r="P2031" i="19"/>
  <c r="O2039" i="19"/>
  <c r="P2109" i="19"/>
  <c r="Q2150" i="19"/>
  <c r="P2150" i="19"/>
  <c r="O2150" i="19"/>
  <c r="P2169" i="19"/>
  <c r="Q2169" i="19"/>
  <c r="O2169" i="19"/>
  <c r="O2170" i="19"/>
  <c r="Q2190" i="19"/>
  <c r="P2190" i="19"/>
  <c r="O2190" i="19"/>
  <c r="O2245" i="19"/>
  <c r="Q2279" i="19"/>
  <c r="P2279" i="19"/>
  <c r="O2279" i="19"/>
  <c r="Q2320" i="19"/>
  <c r="O2483" i="19"/>
  <c r="Q2516" i="19"/>
  <c r="O2516" i="19"/>
  <c r="P2540" i="19"/>
  <c r="Q2540" i="19"/>
  <c r="O2541" i="19"/>
  <c r="P2553" i="19"/>
  <c r="Q2553" i="19"/>
  <c r="O2554" i="19"/>
  <c r="O2553" i="19"/>
  <c r="P2651" i="19"/>
  <c r="O2652" i="19"/>
  <c r="Q2651" i="19"/>
  <c r="E2489" i="22"/>
  <c r="D2489" i="22"/>
  <c r="E2507" i="22"/>
  <c r="D2495" i="22"/>
  <c r="D2497" i="22"/>
  <c r="D2514" i="22"/>
  <c r="D2517" i="22"/>
  <c r="P2538" i="19"/>
  <c r="Q2538" i="19"/>
  <c r="O2538" i="19"/>
  <c r="O2550" i="19"/>
  <c r="Q2550" i="19"/>
  <c r="P2550" i="19"/>
  <c r="O2393" i="19"/>
  <c r="P2436" i="19"/>
  <c r="O2436" i="19"/>
  <c r="O2437" i="19"/>
  <c r="E2492" i="22"/>
  <c r="D2492" i="22"/>
  <c r="Q2344" i="19"/>
  <c r="P2344" i="19"/>
  <c r="O2344" i="19"/>
  <c r="Q2402" i="19"/>
  <c r="P2402" i="19"/>
  <c r="O2402" i="19"/>
  <c r="Q2478" i="19"/>
  <c r="O2478" i="19"/>
  <c r="P2562" i="19"/>
  <c r="O2562" i="19"/>
  <c r="Q2562" i="19"/>
  <c r="O2574" i="19"/>
  <c r="Q2573" i="19"/>
  <c r="O2573" i="19"/>
  <c r="P2622" i="19"/>
  <c r="O2622" i="19"/>
  <c r="P2303" i="19"/>
  <c r="Q2303" i="19"/>
  <c r="O2303" i="19"/>
  <c r="V2427" i="19"/>
  <c r="O2448" i="19"/>
  <c r="P2447" i="19"/>
  <c r="V2501" i="19"/>
  <c r="O2515" i="19"/>
  <c r="P2515" i="19"/>
  <c r="Q2515" i="19"/>
  <c r="Q2577" i="19"/>
  <c r="P2577" i="19"/>
  <c r="O2577" i="19"/>
  <c r="Q2597" i="19"/>
  <c r="P2597" i="19"/>
  <c r="O2597" i="19"/>
  <c r="O2608" i="19"/>
  <c r="P2607" i="19"/>
  <c r="O2607" i="19"/>
  <c r="Q2607" i="19"/>
  <c r="O2290" i="19"/>
  <c r="Q2290" i="19"/>
  <c r="P2290" i="19"/>
  <c r="Q2297" i="19"/>
  <c r="P2297" i="19"/>
  <c r="O2297" i="19"/>
  <c r="Q2299" i="19"/>
  <c r="O2299" i="19"/>
  <c r="P2299" i="19"/>
  <c r="Q2341" i="19"/>
  <c r="P2341" i="19"/>
  <c r="O2341" i="19"/>
  <c r="P2384" i="19"/>
  <c r="O2394" i="19"/>
  <c r="Q2403" i="19"/>
  <c r="P2403" i="19"/>
  <c r="O2403" i="19"/>
  <c r="V2456" i="19"/>
  <c r="Q2115" i="19"/>
  <c r="O2115" i="19"/>
  <c r="Q2188" i="19"/>
  <c r="O2188" i="19"/>
  <c r="P2197" i="19"/>
  <c r="Q2197" i="19"/>
  <c r="Q2236" i="19"/>
  <c r="O2236" i="19"/>
  <c r="Q2238" i="19"/>
  <c r="P2238" i="19"/>
  <c r="O2384" i="19"/>
  <c r="P2453" i="19"/>
  <c r="Q2453" i="19"/>
  <c r="O2467" i="19"/>
  <c r="O2090" i="19"/>
  <c r="Q2126" i="19"/>
  <c r="O2126" i="19"/>
  <c r="P2133" i="19"/>
  <c r="P2164" i="19"/>
  <c r="O2164" i="19"/>
  <c r="Q2166" i="19"/>
  <c r="O2166" i="19"/>
  <c r="Q2199" i="19"/>
  <c r="P2199" i="19"/>
  <c r="O2199" i="19"/>
  <c r="Q2221" i="19"/>
  <c r="P2221" i="19"/>
  <c r="O2221" i="19"/>
  <c r="Q2273" i="19"/>
  <c r="O2273" i="19"/>
  <c r="P2291" i="19"/>
  <c r="Q2307" i="19"/>
  <c r="P2307" i="19"/>
  <c r="O2307" i="19"/>
  <c r="O2337" i="19"/>
  <c r="Q2384" i="19"/>
  <c r="P2480" i="19"/>
  <c r="O2480" i="19"/>
  <c r="V2504" i="19"/>
  <c r="Q2537" i="19"/>
  <c r="O2537" i="19"/>
  <c r="P2537" i="19"/>
  <c r="O2561" i="19"/>
  <c r="P2561" i="19"/>
  <c r="O2564" i="19"/>
  <c r="Q2564" i="19"/>
  <c r="O2565" i="19"/>
  <c r="P2564" i="19"/>
  <c r="V2575" i="19"/>
  <c r="O2645" i="19"/>
  <c r="Q2645" i="19"/>
  <c r="P2645" i="19"/>
  <c r="P1951" i="19"/>
  <c r="Q1951" i="19"/>
  <c r="Q2078" i="19"/>
  <c r="O2078" i="19"/>
  <c r="Q2106" i="19"/>
  <c r="O2106" i="19"/>
  <c r="Q2162" i="19"/>
  <c r="Q2206" i="19"/>
  <c r="P2206" i="19"/>
  <c r="O2206" i="19"/>
  <c r="P2326" i="19"/>
  <c r="O2326" i="19"/>
  <c r="Q2326" i="19"/>
  <c r="O2398" i="19"/>
  <c r="Q2398" i="19"/>
  <c r="P2418" i="19"/>
  <c r="O2419" i="19"/>
  <c r="P2467" i="19"/>
  <c r="P2484" i="19"/>
  <c r="O2484" i="19"/>
  <c r="Q2484" i="19"/>
  <c r="P1911" i="19"/>
  <c r="O1911" i="19"/>
  <c r="V1955" i="19"/>
  <c r="P2121" i="19"/>
  <c r="Q2204" i="19"/>
  <c r="P2204" i="19"/>
  <c r="Q2250" i="19"/>
  <c r="P2250" i="19"/>
  <c r="O2250" i="19"/>
  <c r="Q2255" i="19"/>
  <c r="O2256" i="19"/>
  <c r="Q2271" i="19"/>
  <c r="P2271" i="19"/>
  <c r="Q2328" i="19"/>
  <c r="O2329" i="19"/>
  <c r="O2401" i="19"/>
  <c r="Q2401" i="19"/>
  <c r="P2401" i="19"/>
  <c r="P2438" i="19"/>
  <c r="Q2438" i="19"/>
  <c r="O2439" i="19"/>
  <c r="O2453" i="19"/>
  <c r="Q2467" i="19"/>
  <c r="V2500" i="19"/>
  <c r="Q2064" i="19"/>
  <c r="O2064" i="19"/>
  <c r="O2151" i="19"/>
  <c r="Q2160" i="19"/>
  <c r="O2160" i="19"/>
  <c r="O2257" i="19"/>
  <c r="Q2338" i="19"/>
  <c r="O2338" i="19"/>
  <c r="O2345" i="19"/>
  <c r="Q2505" i="19"/>
  <c r="P2505" i="19"/>
  <c r="O2559" i="19"/>
  <c r="Q2558" i="19"/>
  <c r="O2558" i="19"/>
  <c r="O1927" i="19"/>
  <c r="O1982" i="19"/>
  <c r="V1988" i="19"/>
  <c r="Q2039" i="19"/>
  <c r="P2106" i="19"/>
  <c r="Q2210" i="19"/>
  <c r="O2217" i="19"/>
  <c r="Q2227" i="19"/>
  <c r="O2238" i="19"/>
  <c r="Q2305" i="19"/>
  <c r="P2305" i="19"/>
  <c r="O2305" i="19"/>
  <c r="P2324" i="19"/>
  <c r="Q2324" i="19"/>
  <c r="O2349" i="19"/>
  <c r="O2404" i="19"/>
  <c r="V2561" i="19"/>
  <c r="Q2610" i="19"/>
  <c r="P2610" i="19"/>
  <c r="O2610" i="19"/>
  <c r="E2499" i="22"/>
  <c r="P2456" i="19"/>
  <c r="O2456" i="19"/>
  <c r="O2500" i="19"/>
  <c r="O2501" i="19"/>
  <c r="Q2543" i="19"/>
  <c r="Q2640" i="19"/>
  <c r="O2640" i="19"/>
  <c r="P2640" i="19"/>
  <c r="O2641" i="19"/>
  <c r="N111" i="23"/>
  <c r="M111" i="23"/>
  <c r="F111" i="23" s="1"/>
  <c r="Q2391" i="19"/>
  <c r="O2428" i="19"/>
  <c r="P2428" i="19"/>
  <c r="Q2456" i="19"/>
  <c r="Q2475" i="19"/>
  <c r="O2475" i="19"/>
  <c r="V2477" i="19"/>
  <c r="P2486" i="19"/>
  <c r="O2486" i="19"/>
  <c r="O2493" i="19"/>
  <c r="O2494" i="19"/>
  <c r="Q2507" i="19"/>
  <c r="P2507" i="19"/>
  <c r="Q2518" i="19"/>
  <c r="O2519" i="19"/>
  <c r="V2528" i="19"/>
  <c r="P2581" i="19"/>
  <c r="O2581" i="19"/>
  <c r="O2582" i="19"/>
  <c r="V2370" i="19"/>
  <c r="O2373" i="19"/>
  <c r="Q2414" i="19"/>
  <c r="O2415" i="19"/>
  <c r="P2442" i="19"/>
  <c r="O2442" i="19"/>
  <c r="Q2468" i="19"/>
  <c r="P2468" i="19"/>
  <c r="O2468" i="19"/>
  <c r="O2508" i="19"/>
  <c r="V2529" i="19"/>
  <c r="O2544" i="19"/>
  <c r="Q2544" i="19"/>
  <c r="Q2648" i="19"/>
  <c r="O2648" i="19"/>
  <c r="P2648" i="19"/>
  <c r="V2242" i="19"/>
  <c r="V2262" i="19"/>
  <c r="Q2281" i="19"/>
  <c r="P2281" i="19"/>
  <c r="O2281" i="19"/>
  <c r="Q2315" i="19"/>
  <c r="P2315" i="19"/>
  <c r="Q2346" i="19"/>
  <c r="P2346" i="19"/>
  <c r="O2346" i="19"/>
  <c r="Q2356" i="19"/>
  <c r="P2356" i="19"/>
  <c r="O2356" i="19"/>
  <c r="Q2358" i="19"/>
  <c r="P2358" i="19"/>
  <c r="O2378" i="19"/>
  <c r="O2414" i="19"/>
  <c r="V2416" i="19"/>
  <c r="O2455" i="19"/>
  <c r="Q2455" i="19"/>
  <c r="Q2502" i="19"/>
  <c r="O2502" i="19"/>
  <c r="V2508" i="19"/>
  <c r="V2532" i="19"/>
  <c r="O2572" i="19"/>
  <c r="Q2571" i="19"/>
  <c r="P2571" i="19"/>
  <c r="P2620" i="19"/>
  <c r="O2620" i="19"/>
  <c r="Q2642" i="19"/>
  <c r="O2642" i="19"/>
  <c r="P2642" i="19"/>
  <c r="O2643" i="19"/>
  <c r="Q2649" i="19"/>
  <c r="P2649" i="19"/>
  <c r="O2649" i="19"/>
  <c r="P2137" i="19"/>
  <c r="Q2180" i="19"/>
  <c r="O2180" i="19"/>
  <c r="Q2294" i="19"/>
  <c r="P2378" i="19"/>
  <c r="O2392" i="19"/>
  <c r="Q2399" i="19"/>
  <c r="P2399" i="19"/>
  <c r="O2399" i="19"/>
  <c r="P2414" i="19"/>
  <c r="Q2449" i="19"/>
  <c r="O2452" i="19"/>
  <c r="P2458" i="19"/>
  <c r="Q2458" i="19"/>
  <c r="O2458" i="19"/>
  <c r="Q2560" i="19"/>
  <c r="O2560" i="19"/>
  <c r="O2592" i="19"/>
  <c r="E2486" i="22"/>
  <c r="E2491" i="22"/>
  <c r="D2491" i="22"/>
  <c r="D2507" i="22"/>
  <c r="D2500" i="22"/>
  <c r="E2500" i="22"/>
  <c r="Q2098" i="19"/>
  <c r="O2098" i="19"/>
  <c r="P2125" i="19"/>
  <c r="P2237" i="19"/>
  <c r="P2285" i="19"/>
  <c r="O2358" i="19"/>
  <c r="O2376" i="19"/>
  <c r="Q2378" i="19"/>
  <c r="Q2397" i="19"/>
  <c r="P2397" i="19"/>
  <c r="P2452" i="19"/>
  <c r="O2485" i="19"/>
  <c r="P2502" i="19"/>
  <c r="P2542" i="19"/>
  <c r="Q2542" i="19"/>
  <c r="O2542" i="19"/>
  <c r="O2571" i="19"/>
  <c r="Q2620" i="19"/>
  <c r="O2044" i="19"/>
  <c r="O2182" i="19"/>
  <c r="O2243" i="19"/>
  <c r="Q2258" i="19"/>
  <c r="O2258" i="19"/>
  <c r="O2347" i="19"/>
  <c r="Q2365" i="19"/>
  <c r="O2365" i="19"/>
  <c r="O2367" i="19"/>
  <c r="Q2367" i="19"/>
  <c r="P2367" i="19"/>
  <c r="P2376" i="19"/>
  <c r="V2378" i="19"/>
  <c r="P2390" i="19"/>
  <c r="O2390" i="19"/>
  <c r="O2413" i="19"/>
  <c r="V2439" i="19"/>
  <c r="Q2443" i="19"/>
  <c r="P2443" i="19"/>
  <c r="O2443" i="19"/>
  <c r="Q2452" i="19"/>
  <c r="P2461" i="19"/>
  <c r="Q2482" i="19"/>
  <c r="P2482" i="19"/>
  <c r="O2482" i="19"/>
  <c r="O2534" i="19"/>
  <c r="P2533" i="19"/>
  <c r="O2589" i="19"/>
  <c r="P2592" i="19"/>
  <c r="O2595" i="19"/>
  <c r="Q2595" i="19"/>
  <c r="P2595" i="19"/>
  <c r="V2610" i="19"/>
  <c r="O2646" i="19"/>
  <c r="Q2228" i="19"/>
  <c r="O2228" i="19"/>
  <c r="P2268" i="19"/>
  <c r="Q2374" i="19"/>
  <c r="P2386" i="19"/>
  <c r="P2388" i="19"/>
  <c r="Q2388" i="19"/>
  <c r="O2388" i="19"/>
  <c r="P2395" i="19"/>
  <c r="O2449" i="19"/>
  <c r="O2469" i="19"/>
  <c r="Q2517" i="19"/>
  <c r="P2517" i="19"/>
  <c r="O2517" i="19"/>
  <c r="P2568" i="19"/>
  <c r="O2568" i="19"/>
  <c r="Q2575" i="19"/>
  <c r="P2575" i="19"/>
  <c r="O2576" i="19"/>
  <c r="O2575" i="19"/>
  <c r="P2589" i="19"/>
  <c r="Q2592" i="19"/>
  <c r="Q2216" i="19"/>
  <c r="O2216" i="19"/>
  <c r="V2250" i="19"/>
  <c r="Q2265" i="19"/>
  <c r="O2266" i="19"/>
  <c r="P2270" i="19"/>
  <c r="O2270" i="19"/>
  <c r="O2300" i="19"/>
  <c r="O2323" i="19"/>
  <c r="O2327" i="19"/>
  <c r="P2327" i="19"/>
  <c r="P2363" i="19"/>
  <c r="V2376" i="19"/>
  <c r="Q2408" i="19"/>
  <c r="P2440" i="19"/>
  <c r="O2440" i="19"/>
  <c r="P2449" i="19"/>
  <c r="P2455" i="19"/>
  <c r="Q2520" i="19"/>
  <c r="O2520" i="19"/>
  <c r="P2551" i="19"/>
  <c r="O2551" i="19"/>
  <c r="O2552" i="19"/>
  <c r="Q2555" i="19"/>
  <c r="P2555" i="19"/>
  <c r="Q2586" i="19"/>
  <c r="O2611" i="19"/>
  <c r="Q2611" i="19"/>
  <c r="P2611" i="19"/>
  <c r="D2493" i="22"/>
  <c r="E2509" i="22"/>
  <c r="E2501" i="22"/>
  <c r="D2486" i="22"/>
  <c r="V2419" i="19"/>
  <c r="O2432" i="19"/>
  <c r="O2539" i="19"/>
  <c r="V2591" i="19"/>
  <c r="Q2605" i="19"/>
  <c r="P2605" i="19"/>
  <c r="Q2650" i="19"/>
  <c r="O2650" i="19"/>
  <c r="F35" i="23"/>
  <c r="Q2498" i="19"/>
  <c r="O2498" i="19"/>
  <c r="O2499" i="19"/>
  <c r="V2589" i="19"/>
  <c r="V2592" i="19"/>
  <c r="Q2601" i="19"/>
  <c r="O2613" i="19"/>
  <c r="Q2613" i="19"/>
  <c r="V2623" i="19"/>
  <c r="O2638" i="19"/>
  <c r="Q2637" i="19"/>
  <c r="P2637" i="19"/>
  <c r="N80" i="23"/>
  <c r="M80" i="23"/>
  <c r="F80" i="23" s="1"/>
  <c r="V2372" i="19"/>
  <c r="Q2433" i="19"/>
  <c r="P2433" i="19"/>
  <c r="Q2496" i="19"/>
  <c r="O2497" i="19"/>
  <c r="O2506" i="19"/>
  <c r="Q2513" i="19"/>
  <c r="P2513" i="19"/>
  <c r="V2564" i="19"/>
  <c r="Q2578" i="19"/>
  <c r="O2578" i="19"/>
  <c r="P2590" i="19"/>
  <c r="O2590" i="19"/>
  <c r="O2596" i="19"/>
  <c r="P2601" i="19"/>
  <c r="P2613" i="19"/>
  <c r="P2632" i="19"/>
  <c r="O2633" i="19"/>
  <c r="O2637" i="19"/>
  <c r="V2651" i="19"/>
  <c r="F229" i="23"/>
  <c r="M246" i="23"/>
  <c r="F246" i="23" s="1"/>
  <c r="N246" i="23"/>
  <c r="D2494" i="22"/>
  <c r="E2494" i="22"/>
  <c r="E2510" i="22"/>
  <c r="D2510" i="22"/>
  <c r="E2496" i="22"/>
  <c r="D2496" i="22"/>
  <c r="E2519" i="22"/>
  <c r="D2519" i="22"/>
  <c r="M218" i="23"/>
  <c r="F218" i="23" s="1"/>
  <c r="N218" i="23"/>
  <c r="V2324" i="19"/>
  <c r="V2410" i="19"/>
  <c r="V2436" i="19"/>
  <c r="O2450" i="19"/>
  <c r="P2470" i="19"/>
  <c r="P2472" i="19"/>
  <c r="O2496" i="19"/>
  <c r="P2506" i="19"/>
  <c r="V2533" i="19"/>
  <c r="O2599" i="19"/>
  <c r="Q2604" i="19"/>
  <c r="O2604" i="19"/>
  <c r="O2624" i="19"/>
  <c r="N31" i="23"/>
  <c r="M31" i="23"/>
  <c r="Q2385" i="19"/>
  <c r="O2385" i="19"/>
  <c r="Q2421" i="19"/>
  <c r="O2462" i="19"/>
  <c r="P2462" i="19"/>
  <c r="Q2470" i="19"/>
  <c r="Q2472" i="19"/>
  <c r="O2580" i="19"/>
  <c r="Q2602" i="19"/>
  <c r="P2614" i="19"/>
  <c r="O2615" i="19"/>
  <c r="O2614" i="19"/>
  <c r="O2241" i="19"/>
  <c r="O2251" i="19"/>
  <c r="O2369" i="19"/>
  <c r="O2407" i="19"/>
  <c r="O2429" i="19"/>
  <c r="O2466" i="19"/>
  <c r="Q2504" i="19"/>
  <c r="O2504" i="19"/>
  <c r="V2571" i="19"/>
  <c r="V2593" i="19"/>
  <c r="Q2632" i="19"/>
  <c r="D2499" i="22"/>
  <c r="O2375" i="19"/>
  <c r="O2381" i="19"/>
  <c r="P2407" i="19"/>
  <c r="O2425" i="19"/>
  <c r="P2429" i="19"/>
  <c r="P2466" i="19"/>
  <c r="O2511" i="19"/>
  <c r="O2513" i="19"/>
  <c r="O2545" i="19"/>
  <c r="P2547" i="19"/>
  <c r="Q2557" i="19"/>
  <c r="O2569" i="19"/>
  <c r="P2578" i="19"/>
  <c r="P2630" i="19"/>
  <c r="Q2630" i="19"/>
  <c r="O2630" i="19"/>
  <c r="P2652" i="19"/>
  <c r="P2655" i="19"/>
  <c r="Q2655" i="19"/>
  <c r="O2655" i="19"/>
  <c r="O2339" i="19"/>
  <c r="O2383" i="19"/>
  <c r="Q2396" i="19"/>
  <c r="P2396" i="19"/>
  <c r="Q2413" i="19"/>
  <c r="O2421" i="19"/>
  <c r="Q2425" i="19"/>
  <c r="Q2429" i="19"/>
  <c r="O2441" i="19"/>
  <c r="O2454" i="19"/>
  <c r="Q2462" i="19"/>
  <c r="P2479" i="19"/>
  <c r="O2479" i="19"/>
  <c r="P2481" i="19"/>
  <c r="O2481" i="19"/>
  <c r="P2491" i="19"/>
  <c r="Q2491" i="19"/>
  <c r="P2511" i="19"/>
  <c r="V2515" i="19"/>
  <c r="P2528" i="19"/>
  <c r="O2528" i="19"/>
  <c r="Q2547" i="19"/>
  <c r="Q2588" i="19"/>
  <c r="O2591" i="19"/>
  <c r="P2604" i="19"/>
  <c r="Q2614" i="19"/>
  <c r="Q2652" i="19"/>
  <c r="M179" i="23"/>
  <c r="N179" i="23"/>
  <c r="F372" i="23"/>
  <c r="N201" i="23"/>
  <c r="M201" i="23"/>
  <c r="Q2598" i="19"/>
  <c r="O2598" i="19"/>
  <c r="N270" i="23"/>
  <c r="M270" i="23"/>
  <c r="F270" i="23" s="1"/>
  <c r="F64" i="23"/>
  <c r="O2423" i="19"/>
  <c r="O2527" i="19"/>
  <c r="V2607" i="19"/>
  <c r="P2618" i="19"/>
  <c r="P2626" i="19"/>
  <c r="O2627" i="19"/>
  <c r="V2628" i="19"/>
  <c r="E2495" i="22"/>
  <c r="E2511" i="22"/>
  <c r="D2511" i="22"/>
  <c r="E2497" i="22"/>
  <c r="E2498" i="22"/>
  <c r="D2498" i="22"/>
  <c r="E2503" i="22"/>
  <c r="D2503" i="22"/>
  <c r="N327" i="23"/>
  <c r="M327" i="23"/>
  <c r="F327" i="23" s="1"/>
  <c r="F406" i="23"/>
  <c r="N438" i="23"/>
  <c r="M438" i="23"/>
  <c r="N466" i="23"/>
  <c r="M466" i="23"/>
  <c r="E2536" i="22"/>
  <c r="F2536" i="22" s="1"/>
  <c r="F2534" i="22"/>
  <c r="N53" i="23"/>
  <c r="M53" i="23"/>
  <c r="F53" i="23" s="1"/>
  <c r="N195" i="23"/>
  <c r="M195" i="23"/>
  <c r="N419" i="23"/>
  <c r="M419" i="23"/>
  <c r="P2435" i="19"/>
  <c r="V2559" i="19"/>
  <c r="O2584" i="19"/>
  <c r="Q2618" i="19"/>
  <c r="Q2626" i="19"/>
  <c r="O2629" i="19"/>
  <c r="F2535" i="22"/>
  <c r="N264" i="23"/>
  <c r="M264" i="23"/>
  <c r="F264" i="23" s="1"/>
  <c r="AP23" i="22"/>
  <c r="N58" i="1" s="1"/>
  <c r="N40" i="23"/>
  <c r="M40" i="23"/>
  <c r="N107" i="23"/>
  <c r="M107" i="23"/>
  <c r="F107" i="23" s="1"/>
  <c r="N153" i="23"/>
  <c r="M153" i="23"/>
  <c r="F206" i="23"/>
  <c r="P432" i="23"/>
  <c r="O432" i="23"/>
  <c r="F432" i="23" s="1"/>
  <c r="L432" i="23"/>
  <c r="E2508" i="22"/>
  <c r="D2501" i="22"/>
  <c r="F36" i="23"/>
  <c r="N158" i="23"/>
  <c r="M158" i="23"/>
  <c r="N287" i="23"/>
  <c r="M287" i="23"/>
  <c r="N299" i="23"/>
  <c r="M299" i="23"/>
  <c r="L409" i="23"/>
  <c r="K409" i="23"/>
  <c r="AN27" i="22"/>
  <c r="L62" i="1" s="1"/>
  <c r="N147" i="23"/>
  <c r="M147" i="23"/>
  <c r="F230" i="23"/>
  <c r="N315" i="23"/>
  <c r="M315" i="23"/>
  <c r="F315" i="23" s="1"/>
  <c r="E2493" i="22"/>
  <c r="D2509" i="22"/>
  <c r="D2513" i="22"/>
  <c r="M99" i="23"/>
  <c r="F99" i="23" s="1"/>
  <c r="N123" i="23"/>
  <c r="M123" i="23"/>
  <c r="F123" i="23" s="1"/>
  <c r="N148" i="23"/>
  <c r="M148" i="23"/>
  <c r="F148" i="23" s="1"/>
  <c r="F383" i="23"/>
  <c r="O409" i="23"/>
  <c r="F409" i="23" s="1"/>
  <c r="N460" i="23"/>
  <c r="M460" i="23"/>
  <c r="F460" i="23" s="1"/>
  <c r="N2021" i="23"/>
  <c r="M2021" i="23"/>
  <c r="N225" i="23"/>
  <c r="M225" i="23"/>
  <c r="N231" i="23"/>
  <c r="M231" i="23"/>
  <c r="F231" i="23" s="1"/>
  <c r="F248" i="23"/>
  <c r="F276" i="23"/>
  <c r="F391" i="23"/>
  <c r="K420" i="23"/>
  <c r="P420" i="23"/>
  <c r="F420" i="23" s="1"/>
  <c r="O420" i="23"/>
  <c r="L420" i="23"/>
  <c r="N86" i="23"/>
  <c r="M86" i="23"/>
  <c r="N108" i="23"/>
  <c r="M108" i="23"/>
  <c r="N185" i="23"/>
  <c r="M185" i="23"/>
  <c r="L428" i="23"/>
  <c r="K428" i="23"/>
  <c r="F428" i="23" s="1"/>
  <c r="O428" i="23"/>
  <c r="O2635" i="19"/>
  <c r="AN21" i="22"/>
  <c r="L56" i="1" s="1"/>
  <c r="AP24" i="22"/>
  <c r="N59" i="1" s="1"/>
  <c r="AN28" i="22"/>
  <c r="L63" i="1" s="1"/>
  <c r="N37" i="23"/>
  <c r="M37" i="23"/>
  <c r="F37" i="23" s="1"/>
  <c r="M77" i="23"/>
  <c r="N77" i="23"/>
  <c r="N159" i="23"/>
  <c r="M159" i="23"/>
  <c r="F159" i="23" s="1"/>
  <c r="N226" i="23"/>
  <c r="M226" i="23"/>
  <c r="F226" i="23" s="1"/>
  <c r="M253" i="23"/>
  <c r="N253" i="23"/>
  <c r="N343" i="23"/>
  <c r="M343" i="23"/>
  <c r="N384" i="23"/>
  <c r="M384" i="23"/>
  <c r="F384" i="23" s="1"/>
  <c r="P428" i="23"/>
  <c r="M2402" i="23"/>
  <c r="F2402" i="23" s="1"/>
  <c r="N2402" i="23"/>
  <c r="AO21" i="22"/>
  <c r="M56" i="1" s="1"/>
  <c r="AO28" i="22"/>
  <c r="M63" i="1" s="1"/>
  <c r="E2516" i="22"/>
  <c r="D2516" i="22"/>
  <c r="D2512" i="22"/>
  <c r="M181" i="23"/>
  <c r="F181" i="23" s="1"/>
  <c r="F301" i="23"/>
  <c r="N310" i="23"/>
  <c r="M310" i="23"/>
  <c r="F310" i="23" s="1"/>
  <c r="N435" i="23"/>
  <c r="M435" i="23"/>
  <c r="P440" i="23"/>
  <c r="K440" i="23"/>
  <c r="L440" i="23"/>
  <c r="AM25" i="22"/>
  <c r="K60" i="1" s="1"/>
  <c r="F133" i="23"/>
  <c r="M138" i="23"/>
  <c r="F138" i="23" s="1"/>
  <c r="N138" i="23"/>
  <c r="F267" i="23"/>
  <c r="P406" i="23"/>
  <c r="AN25" i="22"/>
  <c r="L60" i="1" s="1"/>
  <c r="M33" i="23"/>
  <c r="F33" i="23" s="1"/>
  <c r="M55" i="23"/>
  <c r="F55" i="23" s="1"/>
  <c r="M82" i="23"/>
  <c r="F82" i="23" s="1"/>
  <c r="M87" i="23"/>
  <c r="F87" i="23" s="1"/>
  <c r="N104" i="23"/>
  <c r="F104" i="23" s="1"/>
  <c r="M113" i="23"/>
  <c r="F113" i="23" s="1"/>
  <c r="N172" i="23"/>
  <c r="M172" i="23"/>
  <c r="N193" i="23"/>
  <c r="M193" i="23"/>
  <c r="F198" i="23"/>
  <c r="F215" i="23"/>
  <c r="N227" i="23"/>
  <c r="M227" i="23"/>
  <c r="F227" i="23" s="1"/>
  <c r="F262" i="23"/>
  <c r="N278" i="23"/>
  <c r="M278" i="23"/>
  <c r="F278" i="23" s="1"/>
  <c r="N290" i="23"/>
  <c r="M290" i="23"/>
  <c r="F290" i="23" s="1"/>
  <c r="M295" i="23"/>
  <c r="F295" i="23" s="1"/>
  <c r="M392" i="23"/>
  <c r="F392" i="23" s="1"/>
  <c r="O416" i="23"/>
  <c r="F416" i="23" s="1"/>
  <c r="L416" i="23"/>
  <c r="K416" i="23"/>
  <c r="O440" i="23"/>
  <c r="F440" i="23" s="1"/>
  <c r="E2513" i="22"/>
  <c r="F63" i="23"/>
  <c r="M78" i="23"/>
  <c r="F78" i="23" s="1"/>
  <c r="N105" i="23"/>
  <c r="M105" i="23"/>
  <c r="F105" i="23" s="1"/>
  <c r="N150" i="23"/>
  <c r="M150" i="23"/>
  <c r="M249" i="23"/>
  <c r="F249" i="23" s="1"/>
  <c r="N324" i="23"/>
  <c r="M324" i="23"/>
  <c r="N393" i="23"/>
  <c r="M393" i="23"/>
  <c r="N34" i="23"/>
  <c r="M34" i="23"/>
  <c r="N83" i="23"/>
  <c r="M83" i="23"/>
  <c r="F83" i="23" s="1"/>
  <c r="N199" i="23"/>
  <c r="M199" i="23"/>
  <c r="F199" i="23" s="1"/>
  <c r="N311" i="23"/>
  <c r="M311" i="23"/>
  <c r="F311" i="23" s="1"/>
  <c r="E2483" i="22"/>
  <c r="E2515" i="22"/>
  <c r="D2515" i="22"/>
  <c r="N74" i="23"/>
  <c r="M74" i="23"/>
  <c r="F74" i="23" s="1"/>
  <c r="M91" i="23"/>
  <c r="F91" i="23" s="1"/>
  <c r="M101" i="23"/>
  <c r="F101" i="23" s="1"/>
  <c r="N139" i="23"/>
  <c r="M139" i="23"/>
  <c r="F139" i="23" s="1"/>
  <c r="F145" i="23"/>
  <c r="N178" i="23"/>
  <c r="M178" i="23"/>
  <c r="N194" i="23"/>
  <c r="M194" i="23"/>
  <c r="M233" i="23"/>
  <c r="F233" i="23" s="1"/>
  <c r="F333" i="23"/>
  <c r="P403" i="23"/>
  <c r="O403" i="23"/>
  <c r="L403" i="23"/>
  <c r="F403" i="23" s="1"/>
  <c r="P416" i="23"/>
  <c r="N464" i="23"/>
  <c r="M464" i="23"/>
  <c r="N2163" i="23"/>
  <c r="M2163" i="23"/>
  <c r="AN19" i="22"/>
  <c r="L54" i="1" s="1"/>
  <c r="AP22" i="22"/>
  <c r="N57" i="1" s="1"/>
  <c r="AP29" i="22"/>
  <c r="N64" i="1" s="1"/>
  <c r="N43" i="23"/>
  <c r="M43" i="23"/>
  <c r="F43" i="23" s="1"/>
  <c r="N92" i="23"/>
  <c r="M92" i="23"/>
  <c r="F92" i="23" s="1"/>
  <c r="M110" i="23"/>
  <c r="N110" i="23"/>
  <c r="M121" i="23"/>
  <c r="F121" i="23" s="1"/>
  <c r="M359" i="23"/>
  <c r="F359" i="23" s="1"/>
  <c r="N367" i="23"/>
  <c r="M367" i="23"/>
  <c r="F367" i="23" s="1"/>
  <c r="N373" i="23"/>
  <c r="M373" i="23"/>
  <c r="M417" i="23"/>
  <c r="N417" i="23"/>
  <c r="N456" i="23"/>
  <c r="M456" i="23"/>
  <c r="N2154" i="23"/>
  <c r="M2154" i="23"/>
  <c r="F2154" i="23" s="1"/>
  <c r="M2386" i="23"/>
  <c r="N2386" i="23"/>
  <c r="E2514" i="22"/>
  <c r="F39" i="23"/>
  <c r="M52" i="23"/>
  <c r="F52" i="23" s="1"/>
  <c r="N313" i="23"/>
  <c r="M313" i="23"/>
  <c r="F313" i="23" s="1"/>
  <c r="M480" i="23"/>
  <c r="N480" i="23"/>
  <c r="AP19" i="22"/>
  <c r="N54" i="1" s="1"/>
  <c r="F30" i="23"/>
  <c r="N126" i="23"/>
  <c r="M126" i="23"/>
  <c r="F126" i="23" s="1"/>
  <c r="N151" i="23"/>
  <c r="F151" i="23" s="1"/>
  <c r="N205" i="23"/>
  <c r="F205" i="23" s="1"/>
  <c r="M217" i="23"/>
  <c r="F217" i="23" s="1"/>
  <c r="F274" i="23"/>
  <c r="M291" i="23"/>
  <c r="F291" i="23" s="1"/>
  <c r="N334" i="23"/>
  <c r="M334" i="23"/>
  <c r="M2013" i="23"/>
  <c r="N2013" i="23"/>
  <c r="N2282" i="23"/>
  <c r="M2282" i="23"/>
  <c r="F2282" i="23" s="1"/>
  <c r="O410" i="23"/>
  <c r="K410" i="23"/>
  <c r="F410" i="23"/>
  <c r="N429" i="23"/>
  <c r="M429" i="23"/>
  <c r="N486" i="23"/>
  <c r="M486" i="23"/>
  <c r="F486" i="23" s="1"/>
  <c r="F1975" i="23"/>
  <c r="M2183" i="23"/>
  <c r="F2183" i="23" s="1"/>
  <c r="N2183" i="23"/>
  <c r="F2231" i="23"/>
  <c r="N1872" i="23"/>
  <c r="M1872" i="23"/>
  <c r="N2065" i="23"/>
  <c r="M2065" i="23"/>
  <c r="F122" i="23"/>
  <c r="N222" i="23"/>
  <c r="M222" i="23"/>
  <c r="F222" i="23" s="1"/>
  <c r="N250" i="23"/>
  <c r="M250" i="23"/>
  <c r="F250" i="23" s="1"/>
  <c r="F271" i="23"/>
  <c r="N296" i="23"/>
  <c r="M296" i="23"/>
  <c r="F296" i="23" s="1"/>
  <c r="K404" i="23"/>
  <c r="F404" i="23" s="1"/>
  <c r="M407" i="23"/>
  <c r="P410" i="23"/>
  <c r="N436" i="23"/>
  <c r="M436" i="23"/>
  <c r="N1883" i="23"/>
  <c r="M1883" i="23"/>
  <c r="F2136" i="23"/>
  <c r="N202" i="23"/>
  <c r="M202" i="23"/>
  <c r="F239" i="23"/>
  <c r="N389" i="23"/>
  <c r="M389" i="23"/>
  <c r="N414" i="23"/>
  <c r="M414" i="23"/>
  <c r="N442" i="23"/>
  <c r="M442" i="23"/>
  <c r="M452" i="23"/>
  <c r="F452" i="23" s="1"/>
  <c r="F2156" i="23"/>
  <c r="M2223" i="23"/>
  <c r="F2223" i="23" s="1"/>
  <c r="N2223" i="23"/>
  <c r="N360" i="23"/>
  <c r="M360" i="23"/>
  <c r="M467" i="23"/>
  <c r="N467" i="23"/>
  <c r="M482" i="23"/>
  <c r="F482" i="23" s="1"/>
  <c r="N2017" i="23"/>
  <c r="M2017" i="23"/>
  <c r="F2017" i="23" s="1"/>
  <c r="N312" i="23"/>
  <c r="M312" i="23"/>
  <c r="K411" i="23"/>
  <c r="M462" i="23"/>
  <c r="F462" i="23" s="1"/>
  <c r="N219" i="23"/>
  <c r="M219" i="23"/>
  <c r="F219" i="23" s="1"/>
  <c r="N247" i="23"/>
  <c r="M247" i="23"/>
  <c r="F268" i="23"/>
  <c r="N370" i="23"/>
  <c r="M370" i="23"/>
  <c r="F370" i="23" s="1"/>
  <c r="P433" i="23"/>
  <c r="O433" i="23"/>
  <c r="F385" i="23"/>
  <c r="K418" i="23"/>
  <c r="P418" i="23"/>
  <c r="L430" i="23"/>
  <c r="F430" i="23" s="1"/>
  <c r="F2297" i="23"/>
  <c r="M2459" i="23"/>
  <c r="N2459" i="23"/>
  <c r="N176" i="23"/>
  <c r="M176" i="23"/>
  <c r="M279" i="23"/>
  <c r="F279" i="23" s="1"/>
  <c r="N293" i="23"/>
  <c r="M293" i="23"/>
  <c r="M317" i="23"/>
  <c r="F317" i="23" s="1"/>
  <c r="N381" i="23"/>
  <c r="M381" i="23"/>
  <c r="F381" i="23" s="1"/>
  <c r="O437" i="23"/>
  <c r="L437" i="23"/>
  <c r="K437" i="23"/>
  <c r="F488" i="23"/>
  <c r="M2214" i="23"/>
  <c r="F2214" i="23" s="1"/>
  <c r="N2214" i="23"/>
  <c r="N156" i="23"/>
  <c r="M156" i="23"/>
  <c r="M272" i="23"/>
  <c r="F272" i="23" s="1"/>
  <c r="M321" i="23"/>
  <c r="F321" i="23" s="1"/>
  <c r="N337" i="23"/>
  <c r="M337" i="23"/>
  <c r="F337" i="23" s="1"/>
  <c r="M356" i="23"/>
  <c r="F356" i="23" s="1"/>
  <c r="O411" i="23"/>
  <c r="L418" i="23"/>
  <c r="O430" i="23"/>
  <c r="K433" i="23"/>
  <c r="F433" i="23" s="1"/>
  <c r="M483" i="23"/>
  <c r="F483" i="23" s="1"/>
  <c r="M136" i="23"/>
  <c r="F136" i="23" s="1"/>
  <c r="M152" i="23"/>
  <c r="F152" i="23" s="1"/>
  <c r="M169" i="23"/>
  <c r="F169" i="23" s="1"/>
  <c r="M203" i="23"/>
  <c r="F203" i="23" s="1"/>
  <c r="N216" i="23"/>
  <c r="M216" i="23"/>
  <c r="F216" i="23" s="1"/>
  <c r="M240" i="23"/>
  <c r="F240" i="23" s="1"/>
  <c r="N386" i="23"/>
  <c r="M386" i="23"/>
  <c r="F386" i="23" s="1"/>
  <c r="P411" i="23"/>
  <c r="K427" i="23"/>
  <c r="F427" i="23" s="1"/>
  <c r="P430" i="23"/>
  <c r="L433" i="23"/>
  <c r="M458" i="23"/>
  <c r="F458" i="23" s="1"/>
  <c r="M463" i="23"/>
  <c r="F463" i="23" s="1"/>
  <c r="M474" i="23"/>
  <c r="F474" i="23" s="1"/>
  <c r="N173" i="23"/>
  <c r="M173" i="23"/>
  <c r="F173" i="23" s="1"/>
  <c r="N196" i="23"/>
  <c r="M196" i="23"/>
  <c r="F196" i="23" s="1"/>
  <c r="F280" i="23"/>
  <c r="F289" i="23"/>
  <c r="N346" i="23"/>
  <c r="M346" i="23"/>
  <c r="M395" i="23"/>
  <c r="F395" i="23" s="1"/>
  <c r="F415" i="23"/>
  <c r="O418" i="23"/>
  <c r="F418" i="23" s="1"/>
  <c r="N433" i="23"/>
  <c r="F479" i="23"/>
  <c r="N489" i="23"/>
  <c r="M489" i="23"/>
  <c r="M1990" i="23"/>
  <c r="F1990" i="23" s="1"/>
  <c r="N1990" i="23"/>
  <c r="M1998" i="23"/>
  <c r="N1998" i="23"/>
  <c r="N228" i="23"/>
  <c r="M228" i="23"/>
  <c r="N387" i="23"/>
  <c r="M387" i="23"/>
  <c r="M412" i="23"/>
  <c r="N412" i="23"/>
  <c r="O427" i="23"/>
  <c r="L434" i="23"/>
  <c r="F434" i="23" s="1"/>
  <c r="K434" i="23"/>
  <c r="M2683" i="23"/>
  <c r="N2683" i="23"/>
  <c r="F1923" i="23"/>
  <c r="N2212" i="23"/>
  <c r="M2212" i="23"/>
  <c r="F2212" i="23" s="1"/>
  <c r="N2394" i="23"/>
  <c r="M2394" i="23"/>
  <c r="F2394" i="23" s="1"/>
  <c r="M2552" i="23"/>
  <c r="F2552" i="23" s="1"/>
  <c r="N2552" i="23"/>
  <c r="N2623" i="23"/>
  <c r="M2623" i="23"/>
  <c r="M2648" i="23"/>
  <c r="N2648" i="23"/>
  <c r="N374" i="23"/>
  <c r="M374" i="23"/>
  <c r="F374" i="23" s="1"/>
  <c r="N405" i="23"/>
  <c r="M405" i="23"/>
  <c r="M421" i="23"/>
  <c r="M431" i="23"/>
  <c r="N453" i="23"/>
  <c r="M453" i="23"/>
  <c r="F453" i="23" s="1"/>
  <c r="F1884" i="23"/>
  <c r="N1918" i="23"/>
  <c r="M1918" i="23"/>
  <c r="F441" i="23"/>
  <c r="N1965" i="23"/>
  <c r="M1965" i="23"/>
  <c r="F1965" i="23" s="1"/>
  <c r="F2160" i="23"/>
  <c r="N2047" i="23"/>
  <c r="M2047" i="23"/>
  <c r="F2047" i="23" s="1"/>
  <c r="M2207" i="23"/>
  <c r="N2207" i="23"/>
  <c r="N371" i="23"/>
  <c r="M371" i="23"/>
  <c r="F371" i="23" s="1"/>
  <c r="F390" i="23"/>
  <c r="K439" i="23"/>
  <c r="F439" i="23"/>
  <c r="N2000" i="23"/>
  <c r="M2000" i="23"/>
  <c r="F2000" i="23" s="1"/>
  <c r="F316" i="23"/>
  <c r="F338" i="23"/>
  <c r="N357" i="23"/>
  <c r="F357" i="23" s="1"/>
  <c r="M2486" i="23"/>
  <c r="F2486" i="23" s="1"/>
  <c r="N1996" i="23"/>
  <c r="M1996" i="23"/>
  <c r="F2044" i="23"/>
  <c r="F2143" i="23"/>
  <c r="N2015" i="23"/>
  <c r="M2015" i="23"/>
  <c r="F2015" i="23" s="1"/>
  <c r="N2089" i="23"/>
  <c r="M2089" i="23"/>
  <c r="M2401" i="23"/>
  <c r="F2401" i="23" s="1"/>
  <c r="N2401" i="23"/>
  <c r="M2543" i="23"/>
  <c r="N2543" i="23"/>
  <c r="M1977" i="23"/>
  <c r="N1977" i="23"/>
  <c r="M2115" i="23"/>
  <c r="N2115" i="23"/>
  <c r="F2182" i="23"/>
  <c r="N2434" i="23"/>
  <c r="M2434" i="23"/>
  <c r="F2434" i="23" s="1"/>
  <c r="N1885" i="23"/>
  <c r="M1885" i="23"/>
  <c r="N2415" i="23"/>
  <c r="M2415" i="23"/>
  <c r="F2415" i="23" s="1"/>
  <c r="M2591" i="23"/>
  <c r="F2591" i="23" s="1"/>
  <c r="N2591" i="23"/>
  <c r="N2704" i="23"/>
  <c r="M2704" i="23"/>
  <c r="N1899" i="23"/>
  <c r="M1899" i="23"/>
  <c r="F1899" i="23" s="1"/>
  <c r="F1993" i="23"/>
  <c r="N2276" i="23"/>
  <c r="M2276" i="23"/>
  <c r="F2276" i="23" s="1"/>
  <c r="M2539" i="23"/>
  <c r="N2539" i="23"/>
  <c r="M1944" i="23"/>
  <c r="N1944" i="23"/>
  <c r="M1952" i="23"/>
  <c r="F1952" i="23" s="1"/>
  <c r="N1952" i="23"/>
  <c r="M1970" i="23"/>
  <c r="N1970" i="23"/>
  <c r="N2034" i="23"/>
  <c r="M2034" i="23"/>
  <c r="N2118" i="23"/>
  <c r="M2118" i="23"/>
  <c r="F2118" i="23" s="1"/>
  <c r="M2067" i="23"/>
  <c r="F2067" i="23" s="1"/>
  <c r="M2629" i="23"/>
  <c r="N2629" i="23"/>
  <c r="N2094" i="23"/>
  <c r="M2094" i="23"/>
  <c r="M2518" i="23"/>
  <c r="N2518" i="23"/>
  <c r="F1871" i="23"/>
  <c r="N1954" i="23"/>
  <c r="M1954" i="23"/>
  <c r="N2151" i="23"/>
  <c r="M2151" i="23"/>
  <c r="F2151" i="23" s="1"/>
  <c r="N2560" i="23"/>
  <c r="M2560" i="23"/>
  <c r="F1928" i="23"/>
  <c r="N1955" i="23"/>
  <c r="M1955" i="23"/>
  <c r="N1898" i="23"/>
  <c r="M1898" i="23"/>
  <c r="N1934" i="23"/>
  <c r="M1934" i="23"/>
  <c r="F1934" i="23" s="1"/>
  <c r="N2508" i="23"/>
  <c r="M2508" i="23"/>
  <c r="O2621" i="23"/>
  <c r="P2621" i="23"/>
  <c r="L2621" i="23"/>
  <c r="K2621" i="23"/>
  <c r="N2228" i="23"/>
  <c r="M2228" i="23"/>
  <c r="F2228" i="23" s="1"/>
  <c r="N1904" i="23"/>
  <c r="M1904" i="23"/>
  <c r="F1904" i="23" s="1"/>
  <c r="N1980" i="23"/>
  <c r="M1980" i="23"/>
  <c r="F2071" i="23"/>
  <c r="M2229" i="23"/>
  <c r="N2229" i="23"/>
  <c r="N2372" i="23"/>
  <c r="M2372" i="23"/>
  <c r="F2372" i="23" s="1"/>
  <c r="F2016" i="23"/>
  <c r="M2175" i="23"/>
  <c r="N2175" i="23"/>
  <c r="N2283" i="23"/>
  <c r="M2283" i="23"/>
  <c r="N1932" i="23"/>
  <c r="M1932" i="23"/>
  <c r="N2439" i="23"/>
  <c r="M2439" i="23"/>
  <c r="F2439" i="23" s="1"/>
  <c r="O2634" i="23"/>
  <c r="K2634" i="23"/>
  <c r="F2634" i="23" s="1"/>
  <c r="P2634" i="23"/>
  <c r="N1940" i="23"/>
  <c r="M1940" i="23"/>
  <c r="F1940" i="23" s="1"/>
  <c r="M2082" i="23"/>
  <c r="F2082" i="23" s="1"/>
  <c r="M2161" i="23"/>
  <c r="F2161" i="23" s="1"/>
  <c r="N2161" i="23"/>
  <c r="N2347" i="23"/>
  <c r="M2347" i="23"/>
  <c r="F2347" i="23" s="1"/>
  <c r="M2676" i="23"/>
  <c r="N2676" i="23"/>
  <c r="N1869" i="23"/>
  <c r="M1869" i="23"/>
  <c r="M2022" i="23"/>
  <c r="F2022" i="23" s="1"/>
  <c r="N2048" i="23"/>
  <c r="M2048" i="23"/>
  <c r="N2110" i="23"/>
  <c r="M2110" i="23"/>
  <c r="F2110" i="23" s="1"/>
  <c r="F2018" i="23"/>
  <c r="N2083" i="23"/>
  <c r="M2083" i="23"/>
  <c r="F2190" i="23"/>
  <c r="M2270" i="23"/>
  <c r="F2270" i="23" s="1"/>
  <c r="M2329" i="23"/>
  <c r="F2329" i="23" s="1"/>
  <c r="N2628" i="23"/>
  <c r="M2628" i="23"/>
  <c r="M1908" i="23"/>
  <c r="F1908" i="23" s="1"/>
  <c r="N1908" i="23"/>
  <c r="M1947" i="23"/>
  <c r="F1947" i="23" s="1"/>
  <c r="M1951" i="23"/>
  <c r="F1951" i="23" s="1"/>
  <c r="F2090" i="23"/>
  <c r="N2448" i="23"/>
  <c r="M2448" i="23"/>
  <c r="N1875" i="23"/>
  <c r="F1875" i="23" s="1"/>
  <c r="N1880" i="23"/>
  <c r="F1880" i="23" s="1"/>
  <c r="F1973" i="23"/>
  <c r="N2011" i="23"/>
  <c r="F2011" i="23" s="1"/>
  <c r="M2116" i="23"/>
  <c r="F2116" i="23" s="1"/>
  <c r="M2122" i="23"/>
  <c r="F2122" i="23" s="1"/>
  <c r="F2198" i="23"/>
  <c r="M2271" i="23"/>
  <c r="N2271" i="23"/>
  <c r="M2356" i="23"/>
  <c r="F2356" i="23" s="1"/>
  <c r="N2356" i="23"/>
  <c r="M2396" i="23"/>
  <c r="N2396" i="23"/>
  <c r="N2421" i="23"/>
  <c r="M2421" i="23"/>
  <c r="M2528" i="23"/>
  <c r="N2528" i="23"/>
  <c r="N2536" i="23"/>
  <c r="M2536" i="23"/>
  <c r="F2536" i="23" s="1"/>
  <c r="F2399" i="23"/>
  <c r="N2558" i="23"/>
  <c r="M2558" i="23"/>
  <c r="F2558" i="23" s="1"/>
  <c r="N2582" i="23"/>
  <c r="M2582" i="23"/>
  <c r="F2582" i="23" s="1"/>
  <c r="P2695" i="23"/>
  <c r="K2695" i="23"/>
  <c r="F2695" i="23" s="1"/>
  <c r="O2695" i="23"/>
  <c r="L2695" i="23"/>
  <c r="N2203" i="23"/>
  <c r="M2203" i="23"/>
  <c r="F2234" i="23"/>
  <c r="N2373" i="23"/>
  <c r="M2373" i="23"/>
  <c r="F2373" i="23" s="1"/>
  <c r="M2433" i="23"/>
  <c r="N2433" i="23"/>
  <c r="N2494" i="23"/>
  <c r="M2494" i="23"/>
  <c r="M2553" i="23"/>
  <c r="F2553" i="23" s="1"/>
  <c r="N2553" i="23"/>
  <c r="N2073" i="23"/>
  <c r="M2073" i="23"/>
  <c r="N2230" i="23"/>
  <c r="M2230" i="23"/>
  <c r="M2340" i="23"/>
  <c r="N2340" i="23"/>
  <c r="M2443" i="23"/>
  <c r="F2443" i="23" s="1"/>
  <c r="N2443" i="23"/>
  <c r="M2716" i="23"/>
  <c r="N2716" i="23"/>
  <c r="N1877" i="23"/>
  <c r="M1877" i="23"/>
  <c r="F1877" i="23" s="1"/>
  <c r="F1900" i="23"/>
  <c r="M2045" i="23"/>
  <c r="F2045" i="23" s="1"/>
  <c r="N2058" i="23"/>
  <c r="M2058" i="23"/>
  <c r="F2058" i="23" s="1"/>
  <c r="F2108" i="23"/>
  <c r="N2176" i="23"/>
  <c r="M2176" i="23"/>
  <c r="M2216" i="23"/>
  <c r="N2216" i="23"/>
  <c r="M2470" i="23"/>
  <c r="F2470" i="23" s="1"/>
  <c r="N2481" i="23"/>
  <c r="M2481" i="23"/>
  <c r="M2609" i="23"/>
  <c r="N2609" i="23"/>
  <c r="N1981" i="23"/>
  <c r="M1981" i="23"/>
  <c r="M2205" i="23"/>
  <c r="F2205" i="23" s="1"/>
  <c r="N2331" i="23"/>
  <c r="M2331" i="23"/>
  <c r="N2390" i="23"/>
  <c r="M2390" i="23"/>
  <c r="F2390" i="23" s="1"/>
  <c r="F2672" i="23"/>
  <c r="M1920" i="23"/>
  <c r="F1920" i="23" s="1"/>
  <c r="M1945" i="23"/>
  <c r="F1945" i="23" s="1"/>
  <c r="M1971" i="23"/>
  <c r="F1971" i="23" s="1"/>
  <c r="N2035" i="23"/>
  <c r="M2035" i="23"/>
  <c r="F2035" i="23" s="1"/>
  <c r="N2068" i="23"/>
  <c r="F2068" i="23" s="1"/>
  <c r="N2168" i="23"/>
  <c r="F2168" i="23" s="1"/>
  <c r="N2210" i="23"/>
  <c r="M2210" i="23"/>
  <c r="F2210" i="23" s="1"/>
  <c r="N2260" i="23"/>
  <c r="M2260" i="23"/>
  <c r="F2260" i="23" s="1"/>
  <c r="F2324" i="23"/>
  <c r="F2341" i="23"/>
  <c r="N2464" i="23"/>
  <c r="F2464" i="23" s="1"/>
  <c r="M1873" i="23"/>
  <c r="F1873" i="23" s="1"/>
  <c r="M1976" i="23"/>
  <c r="F1976" i="23" s="1"/>
  <c r="M2014" i="23"/>
  <c r="F2014" i="23" s="1"/>
  <c r="F2069" i="23"/>
  <c r="N2153" i="23"/>
  <c r="F2153" i="23" s="1"/>
  <c r="N2236" i="23"/>
  <c r="M2236" i="23"/>
  <c r="F2236" i="23" s="1"/>
  <c r="F2280" i="23"/>
  <c r="N2436" i="23"/>
  <c r="M2436" i="23"/>
  <c r="F2436" i="23" s="1"/>
  <c r="P2658" i="23"/>
  <c r="K2658" i="23"/>
  <c r="O2658" i="23"/>
  <c r="L2658" i="23"/>
  <c r="F2658" i="23"/>
  <c r="M2763" i="23"/>
  <c r="N2763" i="23"/>
  <c r="N1905" i="23"/>
  <c r="M1905" i="23"/>
  <c r="F1905" i="23" s="1"/>
  <c r="F1925" i="23"/>
  <c r="F2036" i="23"/>
  <c r="M2081" i="23"/>
  <c r="F2081" i="23" s="1"/>
  <c r="N2081" i="23"/>
  <c r="M2086" i="23"/>
  <c r="F2086" i="23" s="1"/>
  <c r="M2140" i="23"/>
  <c r="F2140" i="23" s="1"/>
  <c r="N2140" i="23"/>
  <c r="M2164" i="23"/>
  <c r="F2164" i="23" s="1"/>
  <c r="F2169" i="23"/>
  <c r="M2532" i="23"/>
  <c r="N2532" i="23"/>
  <c r="F2742" i="23"/>
  <c r="F2010" i="23"/>
  <c r="F2104" i="23"/>
  <c r="F2211" i="23"/>
  <c r="F2246" i="23"/>
  <c r="F2255" i="23"/>
  <c r="F2281" i="23"/>
  <c r="F2298" i="23"/>
  <c r="N2308" i="23"/>
  <c r="M2308" i="23"/>
  <c r="F2319" i="23"/>
  <c r="M2391" i="23"/>
  <c r="F2391" i="23" s="1"/>
  <c r="N2391" i="23"/>
  <c r="F2397" i="23"/>
  <c r="M2509" i="23"/>
  <c r="F2509" i="23" s="1"/>
  <c r="N2509" i="23"/>
  <c r="F2531" i="23"/>
  <c r="N2624" i="23"/>
  <c r="M2624" i="23"/>
  <c r="M2678" i="23"/>
  <c r="N2678" i="23"/>
  <c r="F1969" i="23"/>
  <c r="M2222" i="23"/>
  <c r="F2222" i="23" s="1"/>
  <c r="K2705" i="23"/>
  <c r="P2705" i="23"/>
  <c r="O2705" i="23"/>
  <c r="F2715" i="23"/>
  <c r="N2747" i="23"/>
  <c r="M2747" i="23"/>
  <c r="F1941" i="23"/>
  <c r="N2001" i="23"/>
  <c r="F2001" i="23" s="1"/>
  <c r="M2026" i="23"/>
  <c r="F2026" i="23" s="1"/>
  <c r="F2112" i="23"/>
  <c r="N2160" i="23"/>
  <c r="F2304" i="23"/>
  <c r="N2325" i="23"/>
  <c r="M2325" i="23"/>
  <c r="M2339" i="23"/>
  <c r="F2339" i="23" s="1"/>
  <c r="N2339" i="23"/>
  <c r="N2367" i="23"/>
  <c r="M2367" i="23"/>
  <c r="F2367" i="23" s="1"/>
  <c r="F2374" i="23"/>
  <c r="F2404" i="23"/>
  <c r="F2416" i="23"/>
  <c r="F2604" i="23"/>
  <c r="M2680" i="23"/>
  <c r="N2680" i="23"/>
  <c r="F2693" i="23"/>
  <c r="O2693" i="23"/>
  <c r="P2693" i="23"/>
  <c r="L2693" i="23"/>
  <c r="K2693" i="23"/>
  <c r="N2706" i="23"/>
  <c r="M2706" i="23"/>
  <c r="N2715" i="23"/>
  <c r="F1906" i="23"/>
  <c r="M2368" i="23"/>
  <c r="N2368" i="23"/>
  <c r="N2541" i="23"/>
  <c r="M2541" i="23"/>
  <c r="F2541" i="23" s="1"/>
  <c r="N2655" i="23"/>
  <c r="M2655" i="23"/>
  <c r="M2694" i="23"/>
  <c r="N2694" i="23"/>
  <c r="M1874" i="23"/>
  <c r="F1874" i="23" s="1"/>
  <c r="F1887" i="23"/>
  <c r="M1922" i="23"/>
  <c r="F1922" i="23" s="1"/>
  <c r="M1929" i="23"/>
  <c r="F1929" i="23" s="1"/>
  <c r="N1966" i="23"/>
  <c r="F1966" i="23" s="1"/>
  <c r="F2002" i="23"/>
  <c r="N2040" i="23"/>
  <c r="F2040" i="23" s="1"/>
  <c r="N2070" i="23"/>
  <c r="M2070" i="23"/>
  <c r="N2087" i="23"/>
  <c r="F2087" i="23" s="1"/>
  <c r="N2091" i="23"/>
  <c r="F2091" i="23" s="1"/>
  <c r="M2105" i="23"/>
  <c r="F2105" i="23" s="1"/>
  <c r="M2189" i="23"/>
  <c r="F2189" i="23" s="1"/>
  <c r="F2252" i="23"/>
  <c r="F2262" i="23"/>
  <c r="N2351" i="23"/>
  <c r="M2351" i="23"/>
  <c r="F2369" i="23"/>
  <c r="M2411" i="23"/>
  <c r="F2411" i="23" s="1"/>
  <c r="N2417" i="23"/>
  <c r="F2417" i="23" s="1"/>
  <c r="F2564" i="23"/>
  <c r="L2700" i="23"/>
  <c r="K2700" i="23"/>
  <c r="F2700" i="23" s="1"/>
  <c r="O2700" i="23"/>
  <c r="M1942" i="23"/>
  <c r="F1942" i="23" s="1"/>
  <c r="M1974" i="23"/>
  <c r="F1974" i="23" s="1"/>
  <c r="N2138" i="23"/>
  <c r="M2138" i="23"/>
  <c r="N2200" i="23"/>
  <c r="M2200" i="23"/>
  <c r="F2200" i="23" s="1"/>
  <c r="F2257" i="23"/>
  <c r="F2512" i="23"/>
  <c r="N2627" i="23"/>
  <c r="M2627" i="23"/>
  <c r="P2700" i="23"/>
  <c r="N1884" i="23"/>
  <c r="F2049" i="23"/>
  <c r="N2088" i="23"/>
  <c r="M2088" i="23"/>
  <c r="F2088" i="23" s="1"/>
  <c r="M2113" i="23"/>
  <c r="F2113" i="23" s="1"/>
  <c r="M2177" i="23"/>
  <c r="F2177" i="23" s="1"/>
  <c r="N2237" i="23"/>
  <c r="M2237" i="23"/>
  <c r="F2327" i="23"/>
  <c r="M2517" i="23"/>
  <c r="F2517" i="23" s="1"/>
  <c r="O2633" i="23"/>
  <c r="P2633" i="23"/>
  <c r="L2633" i="23"/>
  <c r="K2633" i="23"/>
  <c r="F2307" i="23"/>
  <c r="F2321" i="23"/>
  <c r="F2371" i="23"/>
  <c r="M2650" i="23"/>
  <c r="N2650" i="23"/>
  <c r="M2771" i="23"/>
  <c r="F2771" i="23" s="1"/>
  <c r="N2771" i="23"/>
  <c r="F2778" i="23"/>
  <c r="F2490" i="23"/>
  <c r="N2535" i="23"/>
  <c r="M2535" i="23"/>
  <c r="O2639" i="23"/>
  <c r="P2639" i="23"/>
  <c r="K2639" i="23"/>
  <c r="L2639" i="23"/>
  <c r="M2796" i="23"/>
  <c r="F2796" i="23" s="1"/>
  <c r="N2796" i="23"/>
  <c r="F2363" i="23"/>
  <c r="N2631" i="23"/>
  <c r="M2631" i="23"/>
  <c r="P2669" i="23"/>
  <c r="F2669" i="23" s="1"/>
  <c r="L2669" i="23"/>
  <c r="K2669" i="23"/>
  <c r="F2158" i="23"/>
  <c r="N2184" i="23"/>
  <c r="F2184" i="23" s="1"/>
  <c r="F2247" i="23"/>
  <c r="N2259" i="23"/>
  <c r="M2259" i="23"/>
  <c r="F2259" i="23" s="1"/>
  <c r="F2398" i="23"/>
  <c r="M2423" i="23"/>
  <c r="F2423" i="23" s="1"/>
  <c r="O2673" i="23"/>
  <c r="F2673" i="23"/>
  <c r="P2673" i="23"/>
  <c r="L2673" i="23"/>
  <c r="K2673" i="23"/>
  <c r="M2227" i="23"/>
  <c r="F2227" i="23" s="1"/>
  <c r="F2378" i="23"/>
  <c r="K2626" i="23"/>
  <c r="P2626" i="23"/>
  <c r="F2626" i="23"/>
  <c r="O2697" i="23"/>
  <c r="L2697" i="23"/>
  <c r="F2697" i="23" s="1"/>
  <c r="M2748" i="23"/>
  <c r="N2748" i="23"/>
  <c r="N2120" i="23"/>
  <c r="F2120" i="23" s="1"/>
  <c r="M2204" i="23"/>
  <c r="F2204" i="23" s="1"/>
  <c r="M2251" i="23"/>
  <c r="F2251" i="23" s="1"/>
  <c r="N2277" i="23"/>
  <c r="F2277" i="23" s="1"/>
  <c r="N2364" i="23"/>
  <c r="M2364" i="23"/>
  <c r="F2403" i="23"/>
  <c r="F2410" i="23"/>
  <c r="L2626" i="23"/>
  <c r="L2647" i="23"/>
  <c r="O2647" i="23"/>
  <c r="P2647" i="23"/>
  <c r="K2647" i="23"/>
  <c r="F2647" i="23" s="1"/>
  <c r="N2749" i="23"/>
  <c r="M2749" i="23"/>
  <c r="F2551" i="23"/>
  <c r="N2562" i="23"/>
  <c r="M2562" i="23"/>
  <c r="P2630" i="23"/>
  <c r="K2630" i="23"/>
  <c r="O2630" i="23"/>
  <c r="M2635" i="23"/>
  <c r="N2635" i="23"/>
  <c r="L2657" i="23"/>
  <c r="K2657" i="23"/>
  <c r="F2657" i="23" s="1"/>
  <c r="O2685" i="23"/>
  <c r="L2685" i="23"/>
  <c r="K2685" i="23"/>
  <c r="P2685" i="23"/>
  <c r="M2720" i="23"/>
  <c r="F2720" i="23" s="1"/>
  <c r="N2720" i="23"/>
  <c r="N2733" i="23"/>
  <c r="M2733" i="23"/>
  <c r="F2733" i="23" s="1"/>
  <c r="N2440" i="23"/>
  <c r="M2440" i="23"/>
  <c r="F2440" i="23" s="1"/>
  <c r="F2590" i="23"/>
  <c r="P2636" i="23"/>
  <c r="K2636" i="23"/>
  <c r="F2636" i="23" s="1"/>
  <c r="K2698" i="23"/>
  <c r="O2698" i="23"/>
  <c r="F2698" i="23"/>
  <c r="P2698" i="23"/>
  <c r="L2698" i="23"/>
  <c r="F2295" i="23"/>
  <c r="K2651" i="23"/>
  <c r="F2651" i="23" s="1"/>
  <c r="O2651" i="23"/>
  <c r="F2659" i="23"/>
  <c r="M2768" i="23"/>
  <c r="N2768" i="23"/>
  <c r="F2425" i="23"/>
  <c r="M2493" i="23"/>
  <c r="F2493" i="23" s="1"/>
  <c r="N2554" i="23"/>
  <c r="M2554" i="23"/>
  <c r="N2592" i="23"/>
  <c r="M2592" i="23"/>
  <c r="F2592" i="23" s="1"/>
  <c r="P2637" i="23"/>
  <c r="K2637" i="23"/>
  <c r="O2637" i="23"/>
  <c r="L2637" i="23"/>
  <c r="F2637" i="23"/>
  <c r="L2651" i="23"/>
  <c r="L2679" i="23"/>
  <c r="K2679" i="23"/>
  <c r="O2679" i="23"/>
  <c r="P2703" i="23"/>
  <c r="K2703" i="23"/>
  <c r="O2703" i="23"/>
  <c r="L2703" i="23"/>
  <c r="F2792" i="23"/>
  <c r="N2769" i="23"/>
  <c r="M2769" i="23"/>
  <c r="F2769" i="23" s="1"/>
  <c r="M2370" i="23"/>
  <c r="F2370" i="23" s="1"/>
  <c r="N2370" i="23"/>
  <c r="N2437" i="23"/>
  <c r="M2437" i="23"/>
  <c r="F2437" i="23" s="1"/>
  <c r="F2510" i="23"/>
  <c r="M2565" i="23"/>
  <c r="N2565" i="23"/>
  <c r="F2613" i="23"/>
  <c r="O2625" i="23"/>
  <c r="L2625" i="23"/>
  <c r="M2731" i="23"/>
  <c r="F2731" i="23" s="1"/>
  <c r="N2731" i="23"/>
  <c r="N2746" i="23"/>
  <c r="F2746" i="23" s="1"/>
  <c r="M2485" i="23"/>
  <c r="N2485" i="23"/>
  <c r="N2505" i="23"/>
  <c r="F2505" i="23" s="1"/>
  <c r="K2625" i="23"/>
  <c r="F2638" i="23"/>
  <c r="P2638" i="23"/>
  <c r="N2725" i="23"/>
  <c r="M2725" i="23"/>
  <c r="P2675" i="23"/>
  <c r="F2675" i="23"/>
  <c r="O2675" i="23"/>
  <c r="K2675" i="23"/>
  <c r="F2753" i="23"/>
  <c r="N2802" i="23"/>
  <c r="M2802" i="23"/>
  <c r="F2802" i="23" s="1"/>
  <c r="F2435" i="23"/>
  <c r="F2498" i="23"/>
  <c r="N2610" i="23"/>
  <c r="M2610" i="23"/>
  <c r="M2652" i="23"/>
  <c r="N2652" i="23"/>
  <c r="F2724" i="23"/>
  <c r="P2702" i="23"/>
  <c r="K2702" i="23"/>
  <c r="F2702" i="23" s="1"/>
  <c r="L2702" i="23"/>
  <c r="M2791" i="23"/>
  <c r="F2791" i="23" s="1"/>
  <c r="N2791" i="23"/>
  <c r="F2495" i="23"/>
  <c r="F2533" i="23"/>
  <c r="K2632" i="23"/>
  <c r="O2632" i="23"/>
  <c r="L2632" i="23"/>
  <c r="O2645" i="23"/>
  <c r="L2645" i="23"/>
  <c r="F2645" i="23" s="1"/>
  <c r="N2660" i="23"/>
  <c r="M2660" i="23"/>
  <c r="M2677" i="23"/>
  <c r="F2441" i="23"/>
  <c r="N2514" i="23"/>
  <c r="M2514" i="23"/>
  <c r="F2514" i="23" s="1"/>
  <c r="F2602" i="23"/>
  <c r="F2739" i="23"/>
  <c r="F2534" i="23"/>
  <c r="N2579" i="23"/>
  <c r="M2579" i="23"/>
  <c r="F2598" i="23"/>
  <c r="M2668" i="23"/>
  <c r="N2668" i="23"/>
  <c r="F2686" i="23"/>
  <c r="F2732" i="23"/>
  <c r="M2760" i="23"/>
  <c r="N2760" i="23"/>
  <c r="F2754" i="23"/>
  <c r="P2682" i="23"/>
  <c r="K2682" i="23"/>
  <c r="F2682" i="23" s="1"/>
  <c r="O2682" i="23"/>
  <c r="L2682" i="23"/>
  <c r="M2353" i="23"/>
  <c r="F2353" i="23" s="1"/>
  <c r="F2491" i="23"/>
  <c r="N2607" i="23"/>
  <c r="F2607" i="23" s="1"/>
  <c r="L2622" i="23"/>
  <c r="F2622" i="23"/>
  <c r="O2622" i="23"/>
  <c r="L2692" i="23"/>
  <c r="P2692" i="23"/>
  <c r="O2692" i="23"/>
  <c r="F2717" i="23"/>
  <c r="M2722" i="23"/>
  <c r="F2722" i="23" s="1"/>
  <c r="N2684" i="23"/>
  <c r="M2684" i="23"/>
  <c r="O2701" i="23"/>
  <c r="P2701" i="23"/>
  <c r="F2729" i="23"/>
  <c r="M2576" i="23"/>
  <c r="F2576" i="23" s="1"/>
  <c r="N2576" i="23"/>
  <c r="K2701" i="23"/>
  <c r="F2701" i="23" s="1"/>
  <c r="N2729" i="23"/>
  <c r="N2740" i="23"/>
  <c r="F2740" i="23" s="1"/>
  <c r="F2586" i="23"/>
  <c r="L2701" i="23"/>
  <c r="N2741" i="23"/>
  <c r="M2741" i="23"/>
  <c r="F2741" i="23" s="1"/>
  <c r="N2538" i="23"/>
  <c r="F2538" i="23" s="1"/>
  <c r="O2699" i="23"/>
  <c r="L2671" i="23"/>
  <c r="O2671" i="23"/>
  <c r="N2696" i="23"/>
  <c r="F2696" i="23" s="1"/>
  <c r="K2699" i="23"/>
  <c r="F2699" i="23" s="1"/>
  <c r="K2653" i="23"/>
  <c r="M2726" i="23"/>
  <c r="N2726" i="23"/>
  <c r="N2646" i="23"/>
  <c r="F2646" i="23" s="1"/>
  <c r="O2653" i="23"/>
  <c r="F2653" i="23" s="1"/>
  <c r="M2656" i="23"/>
  <c r="N2656" i="23"/>
  <c r="M2744" i="23"/>
  <c r="F2744" i="23" s="1"/>
  <c r="N2744" i="23"/>
  <c r="M2779" i="23"/>
  <c r="F2779" i="23" s="1"/>
  <c r="M2799" i="23"/>
  <c r="F2799" i="23" s="1"/>
  <c r="O2649" i="23"/>
  <c r="F2649" i="23"/>
  <c r="F2674" i="23"/>
  <c r="N2772" i="23"/>
  <c r="M2772" i="23"/>
  <c r="F2772" i="23" s="1"/>
  <c r="F2781" i="23"/>
  <c r="W1562" i="19"/>
  <c r="W1012" i="19"/>
  <c r="W1166" i="19"/>
  <c r="W887" i="19"/>
  <c r="W974" i="19"/>
  <c r="W240" i="19"/>
  <c r="W1225" i="19"/>
  <c r="W38" i="19"/>
  <c r="W2007" i="19"/>
  <c r="W127" i="19"/>
  <c r="W2190" i="19"/>
  <c r="W175" i="19"/>
  <c r="W136" i="19"/>
  <c r="W2438" i="19"/>
  <c r="W1561" i="19"/>
  <c r="W1053" i="19"/>
  <c r="W1715" i="19"/>
  <c r="W1831" i="19"/>
  <c r="W1986" i="19"/>
  <c r="W416" i="19"/>
  <c r="W2365" i="19"/>
  <c r="W2457" i="19"/>
  <c r="W427" i="19"/>
  <c r="W275" i="19"/>
  <c r="W1772" i="19"/>
  <c r="W868" i="19"/>
  <c r="W1242" i="19"/>
  <c r="W2443" i="19"/>
  <c r="W720" i="19"/>
  <c r="W302" i="19"/>
  <c r="W1060" i="19"/>
  <c r="W2235" i="19"/>
  <c r="W1810" i="19"/>
  <c r="W1135" i="19"/>
  <c r="W204" i="19"/>
  <c r="W738" i="19"/>
  <c r="W869" i="19"/>
  <c r="W1937" i="19"/>
  <c r="W755" i="19"/>
  <c r="W741" i="19"/>
  <c r="W1481" i="19"/>
  <c r="W2421" i="19"/>
  <c r="W401" i="19"/>
  <c r="W2047" i="19"/>
  <c r="W2174" i="19"/>
  <c r="W196" i="19"/>
  <c r="W852" i="19"/>
  <c r="W1965" i="19"/>
  <c r="W1940" i="19"/>
  <c r="W937" i="19"/>
  <c r="W1961" i="19"/>
  <c r="W2360" i="19"/>
  <c r="W1758" i="19"/>
  <c r="W1702" i="19"/>
  <c r="W653" i="19"/>
  <c r="W595" i="19"/>
  <c r="W350" i="19"/>
  <c r="W2540" i="19"/>
  <c r="W1833" i="19"/>
  <c r="W899" i="19"/>
  <c r="W2500" i="19"/>
  <c r="W1413" i="19"/>
  <c r="W1297" i="19"/>
  <c r="W837" i="19"/>
  <c r="W179" i="19"/>
  <c r="W2458" i="19"/>
  <c r="W1811" i="19"/>
  <c r="W820" i="19"/>
  <c r="W340" i="19"/>
  <c r="W1852" i="19"/>
  <c r="W2218" i="19"/>
  <c r="W1621" i="19"/>
  <c r="W564" i="19"/>
  <c r="W1118" i="19"/>
  <c r="W2010" i="19"/>
  <c r="W1067" i="19"/>
  <c r="W1693" i="19"/>
  <c r="W329" i="19"/>
  <c r="W847" i="19"/>
  <c r="W199" i="19"/>
  <c r="W2610" i="19"/>
  <c r="W1763" i="19"/>
  <c r="W2445" i="19"/>
  <c r="W1356" i="19"/>
  <c r="W1941" i="19"/>
  <c r="W2433" i="19"/>
  <c r="W1162" i="19"/>
  <c r="W1206" i="19"/>
  <c r="W870" i="19"/>
  <c r="W1434" i="19"/>
  <c r="W1151" i="19"/>
  <c r="W1107" i="19"/>
  <c r="W858" i="19"/>
  <c r="W370" i="19"/>
  <c r="W908" i="19"/>
  <c r="W1128" i="19"/>
  <c r="W734" i="19"/>
  <c r="W1245" i="19"/>
  <c r="W2248" i="19"/>
  <c r="W1581" i="19"/>
  <c r="W1699" i="19"/>
  <c r="W823" i="19"/>
  <c r="W697" i="19"/>
  <c r="W1459" i="19"/>
  <c r="W281" i="19"/>
  <c r="W885" i="19"/>
  <c r="W2264" i="19"/>
  <c r="W2483" i="19"/>
  <c r="W195" i="19"/>
  <c r="W524" i="19"/>
  <c r="W1691" i="19"/>
  <c r="W1001" i="19"/>
  <c r="W570" i="19"/>
  <c r="W1614" i="19"/>
  <c r="W1429" i="19"/>
  <c r="W1340" i="19"/>
  <c r="W790" i="19"/>
  <c r="W630" i="19"/>
  <c r="W187" i="19"/>
  <c r="W307" i="19"/>
  <c r="W2003" i="19"/>
  <c r="W674" i="19"/>
  <c r="W273" i="19"/>
  <c r="W2304" i="19"/>
  <c r="W238" i="19"/>
  <c r="W1148" i="19"/>
  <c r="W1427" i="19"/>
  <c r="W105" i="19"/>
  <c r="W678" i="19"/>
  <c r="W24" i="19"/>
  <c r="W2176" i="19"/>
  <c r="W506" i="19"/>
  <c r="W2084" i="19"/>
  <c r="W2079" i="19"/>
  <c r="W80" i="19"/>
  <c r="W2081" i="19"/>
  <c r="W229" i="19"/>
  <c r="W84" i="19"/>
  <c r="W1092" i="19"/>
  <c r="W985" i="19"/>
  <c r="W1163" i="19"/>
  <c r="W685" i="19"/>
  <c r="W452" i="19"/>
  <c r="W2414" i="19"/>
  <c r="W294" i="19"/>
  <c r="W112" i="19"/>
  <c r="W332" i="19"/>
  <c r="W1713" i="19"/>
  <c r="W223" i="19"/>
  <c r="W902" i="19"/>
  <c r="W792" i="19"/>
  <c r="W26" i="19"/>
  <c r="W949" i="19"/>
  <c r="W14" i="19"/>
  <c r="W544" i="19"/>
  <c r="W1292" i="19"/>
  <c r="W2200" i="19"/>
  <c r="W864" i="19"/>
  <c r="W1262" i="19"/>
  <c r="W2249" i="19"/>
  <c r="W1514" i="19"/>
  <c r="W239" i="19"/>
  <c r="W1684" i="19"/>
  <c r="W194" i="19"/>
  <c r="W1863" i="19"/>
  <c r="W1501" i="19"/>
  <c r="W40" i="19"/>
  <c r="W322" i="19"/>
  <c r="W1036" i="19"/>
  <c r="W248" i="19"/>
  <c r="W1042" i="19"/>
  <c r="W1322" i="19"/>
  <c r="W296" i="19"/>
  <c r="W615" i="19"/>
  <c r="W1909" i="19"/>
  <c r="W673" i="19"/>
  <c r="W356" i="19"/>
  <c r="W613" i="19"/>
  <c r="W611" i="19"/>
  <c r="W607" i="19"/>
  <c r="W1185" i="19"/>
  <c r="W782" i="19"/>
  <c r="W2255" i="19"/>
  <c r="W2465" i="19"/>
  <c r="W2133" i="19"/>
  <c r="W462" i="19"/>
  <c r="W2404" i="19"/>
  <c r="W1408" i="19"/>
  <c r="W469" i="19"/>
  <c r="W497" i="19"/>
  <c r="W1103" i="19"/>
  <c r="W1487" i="19"/>
  <c r="W1176" i="19"/>
  <c r="W2604" i="19"/>
  <c r="W921" i="19"/>
  <c r="W1519" i="19"/>
  <c r="W358" i="19"/>
  <c r="W1609" i="19"/>
  <c r="W153" i="19"/>
  <c r="W2624" i="19"/>
  <c r="W681" i="19"/>
  <c r="W19" i="19"/>
  <c r="W1590" i="19"/>
  <c r="W1653" i="19"/>
  <c r="W351" i="19"/>
  <c r="W1216" i="19"/>
  <c r="W35" i="19"/>
  <c r="W1675" i="19"/>
  <c r="W301" i="19"/>
  <c r="W2045" i="19"/>
  <c r="W1312" i="19"/>
  <c r="W1384" i="19"/>
  <c r="W1527" i="19"/>
  <c r="W2126" i="19"/>
  <c r="W1770" i="19"/>
  <c r="W260" i="19"/>
  <c r="W536" i="19"/>
  <c r="W1454" i="19"/>
  <c r="W706" i="19"/>
  <c r="W1957" i="19"/>
  <c r="W1626" i="19"/>
  <c r="W2115" i="19"/>
  <c r="W1178" i="19"/>
  <c r="W1670" i="19"/>
  <c r="W1704" i="19"/>
  <c r="W1665" i="19"/>
  <c r="W1450" i="19"/>
  <c r="W1845" i="19"/>
  <c r="W1378" i="19"/>
  <c r="W1476" i="19"/>
  <c r="W2065" i="19"/>
  <c r="W617" i="19"/>
  <c r="W1327" i="19"/>
  <c r="W1455" i="19"/>
  <c r="W1571" i="19"/>
  <c r="W443" i="19"/>
  <c r="W2268" i="19"/>
  <c r="W763" i="19"/>
  <c r="W2613" i="19"/>
  <c r="W1579" i="19"/>
  <c r="W990" i="19"/>
  <c r="W1445" i="19"/>
  <c r="W1730" i="19"/>
  <c r="W517" i="19"/>
  <c r="W727" i="19"/>
  <c r="W1122" i="19"/>
  <c r="W495" i="19"/>
  <c r="W1077" i="19"/>
  <c r="W573" i="19"/>
  <c r="W1160" i="19"/>
  <c r="W628" i="19"/>
  <c r="W1774" i="19"/>
  <c r="W456" i="19"/>
  <c r="W623" i="19"/>
  <c r="W955" i="19"/>
  <c r="W2061" i="19"/>
  <c r="W159" i="19"/>
  <c r="W1416" i="19"/>
  <c r="W2314" i="19"/>
  <c r="W2294" i="19"/>
  <c r="W904" i="19"/>
  <c r="W995" i="19"/>
  <c r="W201" i="19"/>
  <c r="W696" i="19"/>
  <c r="W1824" i="19"/>
  <c r="W1079" i="19"/>
  <c r="W559" i="19"/>
  <c r="W2568" i="19"/>
  <c r="W13" i="19"/>
  <c r="W303" i="19"/>
  <c r="W728" i="19"/>
  <c r="W1379" i="19"/>
  <c r="W1812" i="19"/>
  <c r="W608" i="19"/>
  <c r="W2259" i="19"/>
  <c r="W2482" i="19"/>
  <c r="W2069" i="19"/>
  <c r="W642" i="19"/>
  <c r="W2586" i="19"/>
  <c r="W718" i="19"/>
  <c r="W898" i="19"/>
  <c r="W1661" i="19"/>
  <c r="W2520" i="19"/>
  <c r="W2653" i="19"/>
  <c r="W328" i="19"/>
  <c r="W856" i="19"/>
  <c r="W1093" i="19"/>
  <c r="W1511" i="19"/>
  <c r="W233" i="19"/>
  <c r="W586" i="19"/>
  <c r="W571" i="19"/>
  <c r="W1112" i="19"/>
  <c r="W751" i="19"/>
  <c r="W429" i="19"/>
  <c r="W1710" i="19"/>
  <c r="W1973" i="19"/>
  <c r="W458" i="19"/>
  <c r="W365" i="19"/>
  <c r="W786" i="19"/>
  <c r="W1212" i="19"/>
  <c r="W2326" i="19"/>
  <c r="W850" i="19"/>
  <c r="W731" i="19"/>
  <c r="W1612" i="19"/>
  <c r="W2095" i="19"/>
  <c r="W396" i="19"/>
  <c r="W579" i="19"/>
  <c r="W2393" i="19"/>
  <c r="W765" i="19"/>
  <c r="W9" i="19"/>
  <c r="W2311" i="19"/>
  <c r="W842" i="19"/>
  <c r="W2602" i="19"/>
  <c r="W2220" i="19"/>
  <c r="W97" i="19"/>
  <c r="W2172" i="19"/>
  <c r="W2052" i="19"/>
  <c r="W39" i="19"/>
  <c r="W1555" i="19"/>
  <c r="W1399" i="19"/>
  <c r="W2204" i="19"/>
  <c r="W1846" i="19"/>
  <c r="W2408" i="19"/>
  <c r="W210" i="19"/>
  <c r="W2160" i="19"/>
  <c r="W969" i="19"/>
  <c r="W1638" i="19"/>
  <c r="W1239" i="19"/>
  <c r="W2244" i="19"/>
  <c r="W1838" i="19"/>
  <c r="W1281" i="19"/>
  <c r="W1078" i="19"/>
  <c r="W256" i="19"/>
  <c r="W245" i="19"/>
  <c r="W897" i="19"/>
  <c r="W2238" i="19"/>
  <c r="W2436" i="19"/>
  <c r="W925" i="19"/>
  <c r="W363" i="19"/>
  <c r="W810" i="19"/>
  <c r="W873" i="19"/>
  <c r="W143" i="19"/>
  <c r="W487" i="19"/>
  <c r="W776" i="19"/>
  <c r="W1005" i="19"/>
  <c r="W499" i="19"/>
  <c r="W184" i="19"/>
  <c r="W2202" i="19"/>
  <c r="W2402" i="19"/>
  <c r="W1002" i="19"/>
  <c r="W1288" i="19"/>
  <c r="W1289" i="19"/>
  <c r="W855" i="19"/>
  <c r="W2232" i="19"/>
  <c r="W2616" i="19"/>
  <c r="W242" i="19"/>
  <c r="W395" i="19"/>
  <c r="W1736" i="19"/>
  <c r="W2301" i="19"/>
  <c r="W1817" i="19"/>
  <c r="W1480" i="19"/>
  <c r="W1256" i="19"/>
  <c r="W895" i="19"/>
  <c r="W1835" i="19"/>
  <c r="W445" i="19"/>
  <c r="W1473" i="19"/>
  <c r="W1726" i="19"/>
  <c r="W1722" i="19"/>
  <c r="W1015" i="19"/>
  <c r="W1213" i="19"/>
  <c r="W2135" i="19"/>
  <c r="W2313" i="19"/>
  <c r="W1906" i="19"/>
  <c r="W1237" i="19"/>
  <c r="W1856" i="19"/>
  <c r="W523" i="19"/>
  <c r="W2072" i="19"/>
  <c r="W21" i="19"/>
  <c r="W470" i="19"/>
  <c r="W576" i="19"/>
  <c r="W1720" i="19"/>
  <c r="W2444" i="19"/>
  <c r="W1441" i="19"/>
  <c r="W1627" i="19"/>
  <c r="W1577" i="19"/>
  <c r="W2334" i="19"/>
  <c r="W437" i="19"/>
  <c r="W264" i="19"/>
  <c r="W1858" i="19"/>
  <c r="W95" i="19"/>
  <c r="W2194" i="19"/>
  <c r="W1828" i="19"/>
  <c r="W1533" i="19"/>
  <c r="W403" i="19"/>
  <c r="W2088" i="19"/>
  <c r="W1679" i="19"/>
  <c r="W1700" i="19"/>
  <c r="W1021" i="19"/>
  <c r="W342" i="19"/>
  <c r="W596" i="19"/>
  <c r="W542" i="19"/>
  <c r="W1055" i="19"/>
  <c r="W298" i="19"/>
  <c r="W714" i="19"/>
  <c r="W709" i="19"/>
  <c r="W1349" i="19"/>
  <c r="W1109" i="19"/>
  <c r="W319" i="19"/>
  <c r="W1271" i="19"/>
  <c r="W2261" i="19"/>
  <c r="W2260" i="19"/>
  <c r="W2290" i="19"/>
  <c r="W118" i="19"/>
  <c r="W337" i="19"/>
  <c r="W1153" i="19"/>
  <c r="W1062" i="19"/>
  <c r="W1545" i="19"/>
  <c r="W954" i="19"/>
  <c r="W2398" i="19"/>
  <c r="W1780" i="19"/>
  <c r="W2288" i="19"/>
  <c r="W1003" i="19"/>
  <c r="W2058" i="19"/>
  <c r="W160" i="19"/>
  <c r="W1575" i="19"/>
  <c r="W418" i="19"/>
  <c r="W489" i="19"/>
  <c r="W1762" i="19"/>
  <c r="W1447" i="19"/>
  <c r="W156" i="19"/>
  <c r="W650" i="19"/>
  <c r="W1248" i="19"/>
  <c r="W230" i="19"/>
  <c r="W2144" i="19"/>
  <c r="W2236" i="19"/>
  <c r="W482" i="19"/>
  <c r="W2374" i="19"/>
  <c r="W1024" i="19"/>
  <c r="W1853" i="19"/>
  <c r="W1165" i="19"/>
  <c r="W2224" i="19"/>
  <c r="W1893" i="19"/>
  <c r="W1884" i="19"/>
  <c r="W788" i="19"/>
  <c r="W2152" i="19"/>
  <c r="W119" i="19"/>
  <c r="W344" i="19"/>
  <c r="W1360" i="19"/>
  <c r="W2468" i="19"/>
  <c r="W1069" i="19"/>
  <c r="W2178" i="19"/>
  <c r="W193" i="19"/>
  <c r="W2246" i="19"/>
  <c r="W1017" i="19"/>
  <c r="W374" i="19"/>
  <c r="W2620" i="19"/>
  <c r="W144" i="19"/>
  <c r="W110" i="19"/>
  <c r="W385" i="19"/>
  <c r="W1629" i="19"/>
  <c r="W1240" i="19"/>
  <c r="W1339" i="19"/>
  <c r="W174" i="19"/>
  <c r="W1764" i="19"/>
  <c r="W1697" i="19"/>
  <c r="W2121" i="19"/>
  <c r="W2484" i="19"/>
  <c r="W1331" i="19"/>
  <c r="W1836" i="19"/>
  <c r="W1215" i="19"/>
  <c r="W457" i="19"/>
  <c r="W1424" i="19"/>
  <c r="W439" i="19"/>
  <c r="W2116" i="19"/>
  <c r="W1547" i="19"/>
  <c r="W2363" i="19"/>
  <c r="W34" i="19"/>
  <c r="W1236" i="19"/>
  <c r="W2516" i="19"/>
  <c r="W1469" i="19"/>
  <c r="W27" i="19"/>
  <c r="W1840" i="19"/>
  <c r="W2558" i="19"/>
  <c r="W539" i="19"/>
  <c r="W2557" i="19"/>
  <c r="W2551" i="19"/>
  <c r="W1801" i="19"/>
  <c r="W2642" i="19"/>
  <c r="W2137" i="19"/>
  <c r="W440" i="19"/>
  <c r="W1537" i="19"/>
  <c r="W60" i="19"/>
  <c r="W2651" i="19"/>
  <c r="W643" i="19"/>
  <c r="W1723" i="19"/>
  <c r="W1649" i="19"/>
  <c r="W1231" i="19"/>
  <c r="W1229" i="19"/>
  <c r="W2102" i="19"/>
  <c r="W1197" i="19"/>
  <c r="W819" i="19"/>
  <c r="W935" i="19"/>
  <c r="W634" i="19"/>
  <c r="W580" i="19"/>
  <c r="W562" i="19"/>
  <c r="W2023" i="19"/>
  <c r="W2618" i="19"/>
  <c r="W2017" i="19"/>
  <c r="W703" i="19"/>
  <c r="W2132" i="19"/>
  <c r="W369" i="19"/>
  <c r="W1460" i="19"/>
  <c r="W1420" i="19"/>
  <c r="W147" i="19"/>
  <c r="W2040" i="19"/>
  <c r="W2011" i="19"/>
  <c r="W1745" i="19"/>
  <c r="W1169" i="19"/>
  <c r="W1611" i="19"/>
  <c r="W1543" i="19"/>
  <c r="W779" i="19"/>
  <c r="W2030" i="19"/>
  <c r="W1260" i="19"/>
  <c r="W1372" i="19"/>
  <c r="W710" i="19"/>
  <c r="W1377" i="19"/>
  <c r="W648" i="19"/>
  <c r="W2461" i="19"/>
  <c r="W1388" i="19"/>
  <c r="W1930" i="19"/>
  <c r="W1177" i="19"/>
  <c r="W979" i="19"/>
  <c r="W2535" i="19"/>
  <c r="W2021" i="19"/>
  <c r="W1807" i="19"/>
  <c r="W610" i="19"/>
  <c r="W2496" i="19"/>
  <c r="W1766" i="19"/>
  <c r="W2555" i="19"/>
  <c r="W1830" i="19"/>
  <c r="W2100" i="19"/>
  <c r="W965" i="19"/>
  <c r="W343" i="19"/>
  <c r="W1147" i="19"/>
  <c r="W1639" i="19"/>
  <c r="W914" i="19"/>
  <c r="W1667" i="19"/>
  <c r="W399" i="19"/>
  <c r="W54" i="19"/>
  <c r="W42" i="19"/>
  <c r="W2063" i="19"/>
  <c r="W1363" i="19"/>
  <c r="W2655" i="19"/>
  <c r="W1818" i="19"/>
  <c r="W2233" i="19"/>
  <c r="W254" i="19"/>
  <c r="W339" i="19"/>
  <c r="W2009" i="19"/>
  <c r="W2529" i="19"/>
  <c r="W318" i="19"/>
  <c r="W997" i="19"/>
  <c r="W1126" i="19"/>
  <c r="W1507" i="19"/>
  <c r="W2510" i="19"/>
  <c r="W317" i="19"/>
  <c r="W468" i="19"/>
  <c r="W1315" i="19"/>
  <c r="W2257" i="19"/>
  <c r="W679" i="19"/>
  <c r="W783" i="19"/>
  <c r="W493" i="19"/>
  <c r="W315" i="19"/>
  <c r="W2640" i="19"/>
  <c r="W671" i="19"/>
  <c r="W713" i="19"/>
  <c r="W442" i="19"/>
  <c r="W1518" i="19"/>
  <c r="W366" i="19"/>
  <c r="W2418" i="19"/>
  <c r="W2215" i="19"/>
  <c r="W1431" i="19"/>
  <c r="W289" i="19"/>
  <c r="W531" i="19"/>
  <c r="W1889" i="19"/>
  <c r="W2648" i="19"/>
  <c r="W2336" i="19"/>
  <c r="W2378" i="19"/>
  <c r="W1357" i="19"/>
  <c r="W2125" i="19"/>
  <c r="W934" i="19"/>
  <c r="W2108" i="19"/>
  <c r="W1196" i="19"/>
  <c r="W593" i="19"/>
  <c r="W168" i="19"/>
  <c r="W1257" i="19"/>
  <c r="W833" i="19"/>
  <c r="W1393" i="19"/>
  <c r="W2456" i="19"/>
  <c r="W1586" i="19"/>
  <c r="W1025" i="19"/>
  <c r="W2213" i="19"/>
  <c r="W216" i="19"/>
  <c r="W1124" i="19"/>
  <c r="W2451" i="19"/>
  <c r="W1273" i="19"/>
  <c r="W867" i="19"/>
  <c r="W2014" i="19"/>
  <c r="W774" i="19"/>
  <c r="W1031" i="19"/>
  <c r="W1497" i="19"/>
  <c r="W1802" i="19"/>
  <c r="W1470" i="19"/>
  <c r="W1580" i="19"/>
  <c r="W1992" i="19"/>
  <c r="W1484" i="19"/>
  <c r="W1504" i="19"/>
  <c r="W1405" i="19"/>
  <c r="W2075" i="19"/>
  <c r="W752" i="19"/>
  <c r="W2273" i="19"/>
  <c r="W2342" i="19"/>
  <c r="W387" i="19"/>
  <c r="W1101" i="19"/>
  <c r="W2192" i="19"/>
  <c r="W1544" i="19"/>
  <c r="W588" i="19"/>
  <c r="W747" i="19"/>
  <c r="W2447" i="19"/>
  <c r="W297" i="19"/>
  <c r="W2155" i="19"/>
  <c r="W1049" i="19"/>
  <c r="W265" i="19"/>
  <c r="W2384" i="19"/>
  <c r="W206" i="19"/>
  <c r="W1187" i="19"/>
  <c r="W2538" i="19"/>
  <c r="W1988" i="19"/>
  <c r="W1601" i="19"/>
  <c r="W2355" i="19"/>
  <c r="W2094" i="19"/>
  <c r="W1425" i="19"/>
  <c r="W2380" i="19"/>
  <c r="W1707" i="19"/>
  <c r="W537" i="19"/>
  <c r="W538" i="19"/>
  <c r="W802" i="19"/>
  <c r="W2056" i="19"/>
  <c r="W1298" i="19"/>
  <c r="W1087" i="19"/>
  <c r="W1743" i="19"/>
  <c r="W928" i="19"/>
  <c r="W1477" i="19"/>
  <c r="W2005" i="19"/>
  <c r="W1741" i="19"/>
  <c r="W1809" i="19"/>
  <c r="W1529" i="19"/>
  <c r="W1669" i="19"/>
  <c r="W2136" i="19"/>
  <c r="W926" i="19"/>
  <c r="W1304" i="19"/>
  <c r="W1870" i="19"/>
  <c r="W444" i="19"/>
  <c r="W906" i="19"/>
  <c r="W1146" i="19"/>
  <c r="W677" i="19"/>
  <c r="W2210" i="19"/>
  <c r="W1788" i="19"/>
  <c r="W764" i="19"/>
  <c r="W1572" i="19"/>
  <c r="W1428" i="19"/>
  <c r="W1302" i="19"/>
  <c r="W2564" i="19"/>
  <c r="W485" i="19"/>
  <c r="W334" i="19"/>
  <c r="W16" i="19"/>
  <c r="W549" i="19"/>
  <c r="W2209" i="19"/>
  <c r="W2146" i="19"/>
  <c r="W404" i="19"/>
  <c r="W2372" i="19"/>
  <c r="W2322" i="19"/>
  <c r="W1463" i="19"/>
  <c r="W2587" i="19"/>
  <c r="W2370" i="19"/>
  <c r="W1551" i="19"/>
  <c r="W702" i="19"/>
  <c r="W694" i="19"/>
  <c r="W1051" i="19"/>
  <c r="W182" i="19"/>
  <c r="W2004" i="19"/>
  <c r="W1343" i="19"/>
  <c r="W44" i="19"/>
  <c r="W2293" i="19"/>
  <c r="W1218" i="19"/>
  <c r="W1258" i="19"/>
  <c r="W548" i="19"/>
  <c r="W1553" i="19"/>
  <c r="W32" i="19"/>
  <c r="W173" i="19"/>
  <c r="W2649" i="19"/>
  <c r="W1198" i="19"/>
  <c r="W936" i="19"/>
  <c r="W268" i="19"/>
  <c r="W171" i="19"/>
  <c r="W1375" i="19"/>
  <c r="W769" i="19"/>
  <c r="W688" i="19"/>
  <c r="W2120" i="19"/>
  <c r="W2505" i="19"/>
  <c r="W2575" i="19"/>
  <c r="W2650" i="19"/>
  <c r="W326" i="19"/>
  <c r="W335" i="19"/>
  <c r="W1278" i="19"/>
  <c r="W1352" i="19"/>
  <c r="W2221" i="19"/>
  <c r="W1618" i="19"/>
  <c r="W1373" i="19"/>
  <c r="W2623" i="19"/>
  <c r="W534" i="19"/>
  <c r="W170" i="19"/>
  <c r="W879" i="19"/>
  <c r="W2285" i="19"/>
  <c r="W1046" i="19"/>
  <c r="W2476" i="19"/>
  <c r="W795" i="19"/>
  <c r="W17" i="19"/>
  <c r="W2473" i="19"/>
  <c r="W191" i="19"/>
  <c r="W1920" i="19"/>
  <c r="W1432" i="19"/>
  <c r="W2571" i="19"/>
  <c r="W2533" i="19"/>
  <c r="W1367" i="19"/>
  <c r="W1944" i="19"/>
  <c r="W58" i="19"/>
  <c r="W540" i="19"/>
  <c r="W357" i="19"/>
  <c r="W2478" i="19"/>
  <c r="W299" i="19"/>
  <c r="W291" i="19"/>
  <c r="W1334" i="19"/>
  <c r="W1718" i="19"/>
  <c r="W876" i="19"/>
  <c r="W662" i="19"/>
  <c r="W2054" i="19"/>
  <c r="W1294" i="19"/>
  <c r="W1598" i="19"/>
  <c r="W993" i="19"/>
  <c r="W1323" i="19"/>
  <c r="W1317" i="19"/>
  <c r="W1499" i="19"/>
  <c r="W1787" i="19"/>
  <c r="W88" i="19"/>
  <c r="W1074" i="19"/>
  <c r="W1995" i="19"/>
  <c r="W913" i="19"/>
  <c r="W1347" i="19"/>
  <c r="W1754" i="19"/>
  <c r="W161" i="19"/>
  <c r="W1464" i="19"/>
  <c r="W449" i="19"/>
  <c r="W1478" i="19"/>
  <c r="W1569" i="19"/>
  <c r="W1159" i="19"/>
  <c r="W2412" i="19"/>
  <c r="W1924" i="19"/>
  <c r="W1491" i="19"/>
  <c r="W2537" i="19"/>
  <c r="W711" i="19"/>
  <c r="W131" i="19"/>
  <c r="W2550" i="19"/>
  <c r="W277" i="19"/>
  <c r="W1475" i="19"/>
  <c r="W1168" i="19"/>
  <c r="W1749" i="19"/>
  <c r="W1773" i="19"/>
  <c r="W1286" i="19"/>
  <c r="W930" i="19"/>
  <c r="W2265" i="19"/>
  <c r="W2113" i="19"/>
  <c r="W57" i="19"/>
  <c r="W2000" i="19"/>
  <c r="W2297" i="19"/>
  <c r="W1300" i="19"/>
  <c r="W1535" i="19"/>
  <c r="W2183" i="19"/>
  <c r="W1344" i="19"/>
  <c r="W929" i="19"/>
  <c r="W1932" i="19"/>
  <c r="W1680" i="19"/>
  <c r="W666" i="19"/>
  <c r="W36" i="19"/>
  <c r="W219" i="19"/>
  <c r="W12" i="19"/>
  <c r="W2068" i="19"/>
  <c r="W386" i="19"/>
  <c r="W1908" i="19"/>
  <c r="W1712" i="19"/>
  <c r="W2031" i="19"/>
  <c r="W1492" i="19"/>
  <c r="W998" i="19"/>
  <c r="W2006" i="19"/>
  <c r="W7" i="19"/>
  <c r="W1768" i="19"/>
  <c r="W1703" i="19"/>
  <c r="W1892" i="19"/>
  <c r="W1310" i="19"/>
  <c r="W1208" i="19"/>
  <c r="W1644" i="19"/>
  <c r="W708" i="19"/>
  <c r="W2391" i="19"/>
  <c r="W860" i="19"/>
  <c r="W1926" i="19"/>
  <c r="W1815" i="19"/>
  <c r="W771" i="19"/>
  <c r="W410" i="19"/>
  <c r="W1654" i="19"/>
  <c r="W854" i="19"/>
  <c r="W521" i="19"/>
  <c r="W1899" i="19"/>
  <c r="W2282" i="19"/>
  <c r="W1803" i="19"/>
  <c r="W2357" i="19"/>
  <c r="W1191" i="19"/>
  <c r="W972" i="19"/>
  <c r="W267" i="19"/>
  <c r="W527" i="19"/>
  <c r="W433" i="19"/>
  <c r="W425" i="19"/>
  <c r="W409" i="19"/>
  <c r="W753" i="19"/>
  <c r="W2386" i="19"/>
  <c r="W2486" i="19"/>
  <c r="W2588" i="19"/>
  <c r="W129" i="19"/>
  <c r="W1800" i="19"/>
  <c r="W501" i="19"/>
  <c r="W305" i="19"/>
  <c r="W2035" i="19"/>
  <c r="W389" i="19"/>
  <c r="W1402" i="19"/>
  <c r="W2162" i="19"/>
  <c r="W1532" i="19"/>
  <c r="W737" i="19"/>
  <c r="W2463" i="19"/>
  <c r="W1486" i="19"/>
  <c r="W676" i="19"/>
  <c r="W526" i="19"/>
  <c r="W1022" i="19"/>
  <c r="W651" i="19"/>
  <c r="W1861" i="19"/>
  <c r="W1045" i="19"/>
  <c r="W1465" i="19"/>
  <c r="W861" i="19"/>
  <c r="W93" i="19"/>
  <c r="W760" i="19"/>
  <c r="W310" i="19"/>
  <c r="W1939" i="19"/>
  <c r="W1201" i="19"/>
  <c r="W151" i="19"/>
  <c r="W1014" i="19"/>
  <c r="W1132" i="19"/>
  <c r="W2258" i="19"/>
  <c r="W1207" i="19"/>
  <c r="W1205" i="19"/>
  <c r="W1108" i="19"/>
  <c r="W2148" i="19"/>
  <c r="W654" i="19"/>
  <c r="W1734" i="19"/>
  <c r="W99" i="19"/>
  <c r="W448" i="19"/>
  <c r="W1173" i="19"/>
  <c r="W100" i="19"/>
  <c r="W541" i="19"/>
  <c r="W197" i="19"/>
  <c r="W271" i="19"/>
  <c r="W1065" i="19"/>
  <c r="W2502" i="19"/>
  <c r="W1686" i="19"/>
  <c r="W1102" i="19"/>
  <c r="W465" i="19"/>
  <c r="W761" i="19"/>
  <c r="W1769" i="19"/>
  <c r="W809" i="19"/>
  <c r="W797" i="19"/>
  <c r="W2303" i="19"/>
  <c r="W1381" i="19"/>
  <c r="W325" i="19"/>
  <c r="W2240" i="19"/>
  <c r="W377" i="19"/>
  <c r="W742" i="19"/>
  <c r="W1503" i="19"/>
  <c r="W1978" i="19"/>
  <c r="W1974" i="19"/>
  <c r="W1827" i="19"/>
  <c r="W1678" i="19"/>
  <c r="W1144" i="19"/>
  <c r="W622" i="19"/>
  <c r="W411" i="19"/>
  <c r="W227" i="19"/>
  <c r="W249" i="19"/>
  <c r="W2086" i="19"/>
  <c r="W2181" i="19"/>
  <c r="W1641" i="19"/>
  <c r="W2284" i="19"/>
  <c r="W2341" i="19"/>
  <c r="W1247" i="19"/>
  <c r="W2338" i="19"/>
  <c r="W2434" i="19"/>
  <c r="W808" i="19"/>
  <c r="W1119" i="19"/>
  <c r="W2379" i="19"/>
  <c r="W528" i="19"/>
  <c r="W415" i="19"/>
  <c r="W435" i="19"/>
  <c r="W253" i="19"/>
  <c r="W938" i="19"/>
  <c r="W2129" i="19"/>
  <c r="W1073" i="19"/>
  <c r="W338" i="19"/>
  <c r="W2169" i="19"/>
  <c r="W1274" i="19"/>
  <c r="W959" i="19"/>
  <c r="W1026" i="19"/>
  <c r="W1435" i="19"/>
  <c r="W1887" i="19"/>
  <c r="W1717" i="19"/>
  <c r="W846" i="19"/>
  <c r="W2517" i="19"/>
  <c r="W1567" i="19"/>
  <c r="W2556" i="19"/>
  <c r="W211" i="19"/>
  <c r="W1934" i="19"/>
  <c r="W347" i="19"/>
  <c r="W103" i="19"/>
  <c r="W942" i="19"/>
  <c r="W246" i="19"/>
  <c r="W163" i="19"/>
  <c r="W56" i="19"/>
  <c r="W450" i="19"/>
  <c r="W589" i="19"/>
  <c r="W1628" i="19"/>
  <c r="W2157" i="19"/>
  <c r="W2405" i="19"/>
  <c r="W1540" i="19"/>
  <c r="W1563" i="19"/>
  <c r="W2099" i="19"/>
  <c r="W464" i="19"/>
  <c r="W805" i="19"/>
  <c r="W1619" i="19"/>
  <c r="W398" i="19"/>
  <c r="W2481" i="19"/>
  <c r="W244" i="19"/>
  <c r="W2320" i="19"/>
  <c r="W1548" i="19"/>
  <c r="W2230" i="19"/>
  <c r="W2038" i="19"/>
  <c r="W2570" i="19"/>
  <c r="W2070" i="19"/>
  <c r="W46" i="19"/>
  <c r="W2105" i="19"/>
  <c r="W1016" i="19"/>
  <c r="W92" i="19"/>
  <c r="W851" i="19"/>
  <c r="W431" i="19"/>
  <c r="W1523" i="19"/>
  <c r="W2467" i="19"/>
  <c r="W2361" i="19"/>
  <c r="W957" i="19"/>
  <c r="W490" i="19"/>
  <c r="W82" i="19"/>
  <c r="W780" i="19"/>
  <c r="W1873" i="19"/>
  <c r="W2331" i="19"/>
  <c r="W1823" i="19"/>
  <c r="W746" i="19"/>
  <c r="W2112" i="19"/>
  <c r="W1951" i="19"/>
  <c r="W2426" i="19"/>
  <c r="W1371" i="19"/>
  <c r="W1850" i="19"/>
  <c r="W62" i="19"/>
  <c r="W287" i="19"/>
  <c r="W165" i="19"/>
  <c r="W45" i="19"/>
  <c r="W86" i="19"/>
  <c r="W108" i="19"/>
  <c r="W258" i="19"/>
  <c r="W66" i="19"/>
  <c r="W1594" i="19"/>
  <c r="W321" i="19"/>
  <c r="W767" i="19"/>
  <c r="W1266" i="19"/>
  <c r="W1603" i="19"/>
  <c r="W2316" i="19"/>
  <c r="W494" i="19"/>
  <c r="W2199" i="19"/>
  <c r="W2399" i="19"/>
  <c r="W1006" i="19"/>
  <c r="W1753" i="19"/>
  <c r="W2041" i="19"/>
  <c r="W1867" i="19"/>
  <c r="W793" i="19"/>
  <c r="W1541" i="19"/>
  <c r="W578" i="19"/>
  <c r="W1096" i="19"/>
  <c r="W1190" i="19"/>
  <c r="W98" i="19"/>
  <c r="W1896" i="19"/>
  <c r="W2635" i="19"/>
  <c r="W940" i="19"/>
  <c r="W1468" i="19"/>
  <c r="W1791" i="19"/>
  <c r="W1056" i="19"/>
  <c r="W390" i="19"/>
  <c r="W817" i="19"/>
  <c r="W2324" i="19"/>
  <c r="W1226" i="19"/>
  <c r="W1361" i="19"/>
  <c r="W1094" i="19"/>
  <c r="W660" i="19"/>
  <c r="W1249" i="19"/>
  <c r="W477" i="19"/>
  <c r="W2185" i="19"/>
  <c r="W503" i="19"/>
  <c r="W1495" i="19"/>
  <c r="W1923" i="19"/>
  <c r="W1075" i="19"/>
  <c r="W2498" i="19"/>
  <c r="W2528" i="19"/>
  <c r="W1451" i="19"/>
  <c r="W620" i="19"/>
  <c r="W345" i="19"/>
  <c r="W2611" i="19"/>
  <c r="W2143" i="19"/>
  <c r="W1113" i="19"/>
  <c r="W1348" i="19"/>
  <c r="W1462" i="19"/>
  <c r="W2583" i="19"/>
  <c r="W1623" i="19"/>
  <c r="W1390" i="19"/>
  <c r="W1795" i="19"/>
  <c r="W1307" i="19"/>
  <c r="W1657" i="19"/>
  <c r="W794" i="19"/>
  <c r="W2480" i="19"/>
  <c r="W2428" i="19"/>
  <c r="W1255" i="19"/>
  <c r="W1397" i="19"/>
  <c r="W2607" i="19"/>
  <c r="W150" i="19"/>
  <c r="W471" i="19"/>
  <c r="W1724" i="19"/>
  <c r="W2601" i="19"/>
  <c r="W68" i="19"/>
  <c r="W375" i="19"/>
  <c r="W1806" i="19"/>
  <c r="W1193" i="19"/>
  <c r="W1860" i="19"/>
  <c r="W478" i="19"/>
  <c r="W1729" i="19"/>
  <c r="W1100" i="19"/>
  <c r="W362" i="19"/>
  <c r="W813" i="19"/>
  <c r="W2590" i="19"/>
  <c r="W104" i="19"/>
  <c r="W743" i="19"/>
  <c r="W798" i="19"/>
  <c r="W1875" i="19"/>
  <c r="W83" i="19"/>
  <c r="W474" i="19"/>
  <c r="W1034" i="19"/>
  <c r="W53" i="19"/>
  <c r="W568" i="19"/>
  <c r="W364" i="19"/>
  <c r="W1783" i="19"/>
  <c r="W508" i="19"/>
  <c r="W1084" i="19"/>
  <c r="W818" i="19"/>
  <c r="W1719" i="19"/>
  <c r="W1689" i="19"/>
  <c r="W1655" i="19"/>
  <c r="W2096" i="19"/>
  <c r="W2630" i="19"/>
  <c r="W670" i="19"/>
  <c r="W1444" i="19"/>
  <c r="W1316" i="19"/>
  <c r="W77" i="19"/>
  <c r="W599" i="19"/>
  <c r="W2104" i="19"/>
  <c r="W235" i="19"/>
  <c r="W996" i="19"/>
  <c r="W1143" i="19"/>
  <c r="W47" i="19"/>
  <c r="W717" i="19"/>
  <c r="W221" i="19"/>
  <c r="W1391" i="19"/>
  <c r="W700" i="19"/>
  <c r="W408" i="19"/>
  <c r="W2333" i="19"/>
  <c r="W945" i="19"/>
  <c r="W1387" i="19"/>
  <c r="W693" i="19"/>
  <c r="W2276" i="19"/>
  <c r="W2291" i="19"/>
  <c r="W2645" i="19"/>
  <c r="W1917" i="19"/>
  <c r="W483" i="19"/>
  <c r="W811" i="19"/>
  <c r="W1659" i="19"/>
  <c r="W1904" i="19"/>
  <c r="W739" i="19"/>
  <c r="W383" i="19"/>
  <c r="W172" i="19"/>
  <c r="W2592" i="19"/>
  <c r="W2141" i="19"/>
  <c r="W1284" i="19"/>
  <c r="W51" i="19"/>
  <c r="W871" i="19"/>
  <c r="W241" i="19"/>
  <c r="W1997" i="19"/>
  <c r="W192" i="19"/>
  <c r="W1048" i="19"/>
  <c r="W2562" i="19"/>
  <c r="W1848" i="19"/>
  <c r="W67" i="19"/>
  <c r="W138" i="19"/>
  <c r="W2227" i="19"/>
  <c r="W1044" i="19"/>
  <c r="W407" i="19"/>
  <c r="W359" i="19"/>
  <c r="W1386" i="19"/>
  <c r="W558" i="19"/>
  <c r="W1972" i="19"/>
  <c r="W960" i="19"/>
  <c r="W844" i="19"/>
  <c r="W413" i="19"/>
  <c r="W2632" i="19"/>
  <c r="W2573" i="19"/>
  <c r="W801" i="19"/>
  <c r="W1960" i="19"/>
  <c r="W2595" i="19"/>
  <c r="W890" i="19"/>
  <c r="W1290" i="19"/>
  <c r="W1008" i="19"/>
  <c r="W733" i="19"/>
  <c r="W1183" i="19"/>
  <c r="W2598" i="19"/>
  <c r="W2025" i="19"/>
  <c r="W130" i="19"/>
  <c r="W1027" i="19"/>
  <c r="W331" i="19"/>
  <c r="W624" i="19"/>
  <c r="W1851" i="19"/>
  <c r="W1651" i="19"/>
  <c r="W1733" i="19"/>
  <c r="W2318" i="19"/>
  <c r="W754" i="19"/>
  <c r="W373" i="19"/>
  <c r="W1241" i="19"/>
  <c r="W1123" i="19"/>
  <c r="W591" i="19"/>
  <c r="W384" i="19"/>
  <c r="W1596" i="19"/>
  <c r="W2507" i="19"/>
  <c r="W705" i="19"/>
  <c r="W970" i="19"/>
  <c r="W2395" i="19"/>
  <c r="W1750" i="19"/>
  <c r="W2109" i="19"/>
  <c r="W49" i="19"/>
  <c r="W1141" i="19"/>
  <c r="W283" i="19"/>
  <c r="W2067" i="19"/>
  <c r="W1458" i="19"/>
  <c r="W968" i="19"/>
  <c r="W157" i="19"/>
  <c r="W279" i="19"/>
  <c r="W1509" i="19"/>
  <c r="W919" i="19"/>
  <c r="W2140" i="19"/>
  <c r="W459" i="19"/>
  <c r="W2130" i="19"/>
  <c r="W1983" i="19"/>
  <c r="W2237" i="19"/>
  <c r="W4" i="19"/>
  <c r="W1886" i="19"/>
  <c r="W2001" i="19"/>
  <c r="W18" i="19"/>
  <c r="W1633" i="19"/>
  <c r="W1583" i="19"/>
  <c r="W699" i="19"/>
  <c r="W1732" i="19"/>
  <c r="W1482" i="19"/>
  <c r="W2544" i="19"/>
  <c r="W1437" i="19"/>
  <c r="W1949" i="19"/>
  <c r="W2442" i="19"/>
  <c r="W2163" i="19"/>
  <c r="W2027" i="19"/>
  <c r="W2634" i="19"/>
  <c r="W498" i="19"/>
  <c r="W120" i="19"/>
  <c r="W686" i="19"/>
  <c r="W261" i="19"/>
  <c r="W838" i="19"/>
  <c r="W2197" i="19"/>
  <c r="W308" i="19"/>
  <c r="W952" i="19"/>
  <c r="W90" i="19"/>
  <c r="W1757" i="19"/>
  <c r="W2599" i="19"/>
  <c r="W181" i="19"/>
  <c r="W1775" i="19"/>
  <c r="W55" i="19"/>
  <c r="W1209" i="19"/>
  <c r="W725" i="19"/>
  <c r="W2503" i="19"/>
  <c r="W2449" i="19"/>
  <c r="W1479" i="19"/>
  <c r="W1825" i="19"/>
  <c r="W2226" i="19"/>
  <c r="W69" i="19"/>
  <c r="W1150" i="19"/>
  <c r="W2092" i="19"/>
  <c r="W2279" i="19"/>
  <c r="W1894" i="19"/>
  <c r="W2305" i="19"/>
  <c r="W663" i="19"/>
  <c r="W306" i="19"/>
  <c r="W2107" i="19"/>
  <c r="W1063" i="19"/>
  <c r="W1793" i="19"/>
  <c r="W1647" i="19"/>
  <c r="W2277" i="19"/>
  <c r="W428" i="19"/>
  <c r="W2300" i="19"/>
  <c r="W114" i="19"/>
  <c r="W336" i="19"/>
  <c r="W360" i="19"/>
  <c r="W2252" i="19"/>
  <c r="W657" i="19"/>
  <c r="W2262" i="19"/>
  <c r="W619" i="19"/>
  <c r="W447" i="19"/>
  <c r="W2037" i="19"/>
  <c r="W730" i="19"/>
  <c r="W1761" i="19"/>
  <c r="W1199" i="19"/>
  <c r="W530" i="19"/>
  <c r="W637" i="19"/>
  <c r="W845" i="19"/>
  <c r="W1980" i="19"/>
  <c r="W1422" i="19"/>
  <c r="W135" i="19"/>
  <c r="W2389" i="19"/>
  <c r="W1137" i="19"/>
  <c r="W1082" i="19"/>
  <c r="W2543" i="19"/>
  <c r="W1276" i="19"/>
  <c r="W1942" i="19"/>
  <c r="W920" i="19"/>
  <c r="W215" i="19"/>
  <c r="W327" i="19"/>
  <c r="W2271" i="19"/>
  <c r="W1131" i="19"/>
  <c r="W1282" i="19"/>
  <c r="W2577" i="19"/>
  <c r="W1370" i="19"/>
  <c r="W2560" i="19"/>
  <c r="W2637" i="19"/>
  <c r="W472" i="19"/>
  <c r="W393" i="19"/>
  <c r="W2043" i="19"/>
  <c r="W1966" i="19"/>
  <c r="W800" i="19"/>
  <c r="W1739" i="19"/>
  <c r="W553" i="19"/>
  <c r="W2299" i="19"/>
  <c r="W167" i="19"/>
  <c r="W1250" i="19"/>
  <c r="W2307" i="19"/>
  <c r="W1467" i="19"/>
  <c r="W2167" i="19"/>
  <c r="W141" i="19"/>
  <c r="W479" i="19"/>
  <c r="W1325" i="19"/>
  <c r="W2472" i="19"/>
  <c r="W770" i="19"/>
  <c r="W1814" i="19"/>
  <c r="W352" i="19"/>
  <c r="W749" i="19"/>
  <c r="W1338" i="19"/>
  <c r="W1925" i="19"/>
  <c r="W2455" i="19"/>
  <c r="W113" i="19"/>
  <c r="W2553" i="19"/>
  <c r="W1574" i="19"/>
  <c r="W659" i="19"/>
  <c r="W519" i="19"/>
  <c r="W1253" i="19"/>
  <c r="W106" i="19"/>
  <c r="W500" i="19"/>
  <c r="W1010" i="19"/>
  <c r="W213" i="19"/>
  <c r="W941" i="19"/>
  <c r="W675" i="19"/>
  <c r="W125" i="19"/>
  <c r="W278" i="19"/>
  <c r="W1223" i="19"/>
  <c r="W691" i="19"/>
  <c r="W2475" i="19"/>
  <c r="W2403" i="19"/>
  <c r="W992" i="19"/>
  <c r="W1970" i="19"/>
  <c r="W2138" i="19"/>
  <c r="W1534" i="19"/>
  <c r="W1268" i="19"/>
  <c r="W1866" i="19"/>
  <c r="W915" i="19"/>
  <c r="W1676" i="19"/>
  <c r="W1246" i="19"/>
  <c r="W2254" i="19"/>
  <c r="W950" i="19"/>
  <c r="W1955" i="19"/>
  <c r="W423" i="19"/>
  <c r="W645" i="19"/>
  <c r="W1672" i="19"/>
  <c r="W2597" i="19"/>
  <c r="W72" i="19"/>
  <c r="W1259" i="19"/>
  <c r="W1098" i="19"/>
  <c r="W1365" i="19"/>
  <c r="W1418" i="19"/>
  <c r="G1850" i="19" l="1"/>
  <c r="G835" i="19"/>
  <c r="G924" i="19"/>
  <c r="G547" i="19"/>
  <c r="G1540" i="19"/>
  <c r="G1805" i="19"/>
  <c r="G54" i="15"/>
  <c r="G1264" i="19"/>
  <c r="G1738" i="19"/>
  <c r="G2099" i="19"/>
  <c r="G1123" i="19"/>
  <c r="G1526" i="19"/>
  <c r="G539" i="19"/>
  <c r="G515" i="19"/>
  <c r="G1570" i="19"/>
  <c r="G1370" i="19"/>
  <c r="G1659" i="19"/>
  <c r="G1535" i="19"/>
  <c r="G1704" i="19"/>
  <c r="G1442" i="19"/>
  <c r="G1286" i="19"/>
  <c r="G1584" i="19"/>
  <c r="G993" i="19"/>
  <c r="G625" i="19"/>
  <c r="G1872" i="19"/>
  <c r="G2248" i="19"/>
  <c r="G2560" i="19"/>
  <c r="G2455" i="19"/>
  <c r="J6" i="28"/>
  <c r="R6" i="28"/>
  <c r="G1740" i="19"/>
  <c r="G1214" i="19"/>
  <c r="G1366" i="19"/>
  <c r="G525" i="19"/>
  <c r="G1803" i="19"/>
  <c r="G632" i="19"/>
  <c r="G1095" i="19"/>
  <c r="G2059" i="19"/>
  <c r="G1519" i="19"/>
  <c r="G560" i="19"/>
  <c r="G1961" i="19"/>
  <c r="G811" i="19"/>
  <c r="G1816" i="19"/>
  <c r="G1671" i="19"/>
  <c r="Q49" i="2"/>
  <c r="G1094" i="19"/>
  <c r="F23" i="14"/>
  <c r="G1968" i="19"/>
  <c r="G2316" i="19"/>
  <c r="G2456" i="19"/>
  <c r="G1157" i="19"/>
  <c r="G988" i="19"/>
  <c r="G488" i="19"/>
  <c r="G2148" i="19"/>
  <c r="G1125" i="19"/>
  <c r="G1232" i="19"/>
  <c r="G1217" i="19"/>
  <c r="G863" i="19"/>
  <c r="G930" i="19"/>
  <c r="G1126" i="19"/>
  <c r="G778" i="19"/>
  <c r="G1963" i="19"/>
  <c r="G1563" i="19"/>
  <c r="G983" i="19"/>
  <c r="G507" i="19"/>
  <c r="G2053" i="19"/>
  <c r="G486" i="19"/>
  <c r="G1866" i="19"/>
  <c r="G1725" i="19"/>
  <c r="O50" i="16"/>
  <c r="G2072" i="19"/>
  <c r="G1969" i="19"/>
  <c r="G2309" i="19"/>
  <c r="G1433" i="19"/>
  <c r="G2561" i="19"/>
  <c r="G501" i="19"/>
  <c r="G1849" i="19"/>
  <c r="G1443" i="19"/>
  <c r="G2183" i="19"/>
  <c r="G1292" i="19"/>
  <c r="G1394" i="19"/>
  <c r="G923" i="19"/>
  <c r="G845" i="19"/>
  <c r="G1091" i="19"/>
  <c r="G1988" i="19"/>
  <c r="G555" i="19"/>
  <c r="G2249" i="19"/>
  <c r="G1408" i="19"/>
  <c r="G1719" i="19"/>
  <c r="G1100" i="19"/>
  <c r="G2180" i="19"/>
  <c r="G2294" i="19"/>
  <c r="G2198" i="19"/>
  <c r="G2104" i="19"/>
  <c r="G825" i="19"/>
  <c r="G40" i="2"/>
  <c r="D1340" i="23" s="1"/>
  <c r="G1395" i="19"/>
  <c r="G1117" i="19"/>
  <c r="G1069" i="19"/>
  <c r="G2201" i="19"/>
  <c r="G34" i="2"/>
  <c r="D1334" i="23" s="1"/>
  <c r="G1414" i="19"/>
  <c r="G770" i="19"/>
  <c r="G1444" i="19"/>
  <c r="G1852" i="19"/>
  <c r="G2297" i="19"/>
  <c r="H23" i="12"/>
  <c r="H27" i="12" s="1"/>
  <c r="H51" i="12" s="1"/>
  <c r="G535" i="19"/>
  <c r="G1978" i="19"/>
  <c r="G958" i="19"/>
  <c r="G990" i="19"/>
  <c r="G1537" i="19"/>
  <c r="G1439" i="19"/>
  <c r="G1999" i="19"/>
  <c r="G11" i="2"/>
  <c r="G1247" i="19"/>
  <c r="G1693" i="19"/>
  <c r="G1941" i="19"/>
  <c r="G2479" i="19"/>
  <c r="G1879" i="19"/>
  <c r="G2558" i="19"/>
  <c r="G2267" i="19"/>
  <c r="G1667" i="19"/>
  <c r="G1269" i="19"/>
  <c r="G998" i="19"/>
  <c r="G1689" i="19"/>
  <c r="G2097" i="19"/>
  <c r="G489" i="19"/>
  <c r="G1814" i="19"/>
  <c r="G1800" i="19"/>
  <c r="G1082" i="19"/>
  <c r="G2092" i="19"/>
  <c r="G1266" i="19"/>
  <c r="G569" i="19"/>
  <c r="G1299" i="19"/>
  <c r="G2289" i="19"/>
  <c r="O41" i="10"/>
  <c r="G1240" i="19"/>
  <c r="G2204" i="19"/>
  <c r="G2055" i="19"/>
  <c r="G1859" i="19"/>
  <c r="G1436" i="19"/>
  <c r="G1967" i="19"/>
  <c r="G1097" i="19"/>
  <c r="G643" i="19"/>
  <c r="G1510" i="19"/>
  <c r="G1282" i="19"/>
  <c r="G1723" i="19"/>
  <c r="G1736" i="19"/>
  <c r="O42" i="16"/>
  <c r="G513" i="19"/>
  <c r="G1582" i="19"/>
  <c r="G1517" i="19"/>
  <c r="G551" i="19"/>
  <c r="G946" i="19"/>
  <c r="G1820" i="19"/>
  <c r="G2073" i="19"/>
  <c r="G2090" i="19"/>
  <c r="G1141" i="19"/>
  <c r="G2317" i="19"/>
  <c r="G2495" i="19"/>
  <c r="G956" i="19"/>
  <c r="G2403" i="19"/>
  <c r="G1948" i="19"/>
  <c r="G1870" i="19"/>
  <c r="G1844" i="19"/>
  <c r="G2266" i="19"/>
  <c r="G1721" i="19"/>
  <c r="G2265" i="19"/>
  <c r="G1536" i="19"/>
  <c r="G1099" i="19"/>
  <c r="G2298" i="19"/>
  <c r="G1962" i="19"/>
  <c r="G1579" i="19"/>
  <c r="G1084" i="19"/>
  <c r="G2077" i="19"/>
  <c r="G1600" i="19"/>
  <c r="G1979" i="19"/>
  <c r="G1152" i="19"/>
  <c r="G1523" i="19"/>
  <c r="G1681" i="19"/>
  <c r="G550" i="19"/>
  <c r="G2066" i="19"/>
  <c r="G1562" i="19"/>
  <c r="G1067" i="19"/>
  <c r="J50" i="16"/>
  <c r="G1797" i="19"/>
  <c r="G935" i="19"/>
  <c r="G975" i="19"/>
  <c r="G1219" i="19"/>
  <c r="R9" i="15"/>
  <c r="O23" i="6"/>
  <c r="F45" i="15"/>
  <c r="K27" i="6"/>
  <c r="G2056" i="19"/>
  <c r="G1533" i="19"/>
  <c r="G1360" i="19"/>
  <c r="G1592" i="19"/>
  <c r="G505" i="19"/>
  <c r="G774" i="19"/>
  <c r="J9" i="15"/>
  <c r="G1711" i="19"/>
  <c r="J30" i="11"/>
  <c r="G1363" i="19"/>
  <c r="G703" i="19"/>
  <c r="G2283" i="19"/>
  <c r="G2246" i="19"/>
  <c r="G1846" i="19"/>
  <c r="G2076" i="19"/>
  <c r="F23" i="8"/>
  <c r="G2057" i="19"/>
  <c r="G1996" i="19"/>
  <c r="O74" i="16"/>
  <c r="G2147" i="19"/>
  <c r="G1374" i="19"/>
  <c r="M51" i="8"/>
  <c r="H23" i="11"/>
  <c r="H27" i="11" s="1"/>
  <c r="G1532" i="19"/>
  <c r="G954" i="19"/>
  <c r="G40" i="16"/>
  <c r="G1358" i="19"/>
  <c r="G1130" i="19"/>
  <c r="G2580" i="19"/>
  <c r="G1150" i="19"/>
  <c r="G1993" i="19"/>
  <c r="G1830" i="19"/>
  <c r="G1375" i="19"/>
  <c r="M73" i="28"/>
  <c r="G2058" i="19"/>
  <c r="G1129" i="19"/>
  <c r="G1235" i="19"/>
  <c r="G2269" i="19"/>
  <c r="G1270" i="19"/>
  <c r="G509" i="19"/>
  <c r="G1335" i="19"/>
  <c r="G1960" i="19"/>
  <c r="G1942" i="19"/>
  <c r="G650" i="19"/>
  <c r="G797" i="19"/>
  <c r="G727" i="19"/>
  <c r="G2197" i="19"/>
  <c r="G2196" i="19"/>
  <c r="G1365" i="19"/>
  <c r="G2435" i="19"/>
  <c r="G630" i="19"/>
  <c r="G807" i="19"/>
  <c r="G2108" i="19"/>
  <c r="G1438" i="19"/>
  <c r="G2544" i="19"/>
  <c r="G2473" i="19"/>
  <c r="E2360" i="19"/>
  <c r="G1947" i="19"/>
  <c r="G2178" i="19"/>
  <c r="G1998" i="19"/>
  <c r="G2142" i="19"/>
  <c r="G1243" i="19"/>
  <c r="G1245" i="19"/>
  <c r="G813" i="19"/>
  <c r="G1115" i="19"/>
  <c r="G944" i="19"/>
  <c r="G970" i="19"/>
  <c r="M77" i="16"/>
  <c r="M78" i="16" s="1"/>
  <c r="G1271" i="19"/>
  <c r="G1675" i="19"/>
  <c r="H8" i="18"/>
  <c r="D2983" i="23" s="1"/>
  <c r="G1663" i="19"/>
  <c r="G2285" i="19"/>
  <c r="E2227" i="23"/>
  <c r="O33" i="8"/>
  <c r="G1065" i="19"/>
  <c r="G1389" i="19"/>
  <c r="J29" i="10"/>
  <c r="G1708" i="19"/>
  <c r="D1951" i="23"/>
  <c r="J39" i="5"/>
  <c r="J74" i="16"/>
  <c r="D215" i="23"/>
  <c r="J4" i="9"/>
  <c r="R4" i="9"/>
  <c r="G1757" i="19"/>
  <c r="G2280" i="19"/>
  <c r="G1135" i="19"/>
  <c r="G2388" i="19"/>
  <c r="G999" i="19"/>
  <c r="G2281" i="19"/>
  <c r="G2153" i="19"/>
  <c r="G772" i="19"/>
  <c r="O34" i="8"/>
  <c r="G1432" i="19"/>
  <c r="G652" i="19"/>
  <c r="G1429" i="19"/>
  <c r="G675" i="19"/>
  <c r="G1857" i="19"/>
  <c r="G1361" i="19"/>
  <c r="G1655" i="19"/>
  <c r="M51" i="9"/>
  <c r="G781" i="19"/>
  <c r="G1369" i="19"/>
  <c r="G1706" i="19"/>
  <c r="G1122" i="19"/>
  <c r="G524" i="19"/>
  <c r="G1565" i="19"/>
  <c r="G519" i="19"/>
  <c r="O22" i="28"/>
  <c r="G920" i="19"/>
  <c r="O29" i="8"/>
  <c r="G38" i="2"/>
  <c r="D1338" i="23" s="1"/>
  <c r="J34" i="5"/>
  <c r="G1977" i="19"/>
  <c r="G2109" i="19"/>
  <c r="G476" i="19"/>
  <c r="G1876" i="19"/>
  <c r="G2106" i="19"/>
  <c r="G629" i="19"/>
  <c r="G1715" i="19"/>
  <c r="G1952" i="19"/>
  <c r="G1376" i="19"/>
  <c r="G1222" i="19"/>
  <c r="G572" i="19"/>
  <c r="G1218" i="19"/>
  <c r="E1951" i="23"/>
  <c r="O39" i="5"/>
  <c r="G1296" i="19"/>
  <c r="G664" i="19"/>
  <c r="G1399" i="19"/>
  <c r="G1149" i="19"/>
  <c r="G2186" i="19"/>
  <c r="G485" i="19"/>
  <c r="G549" i="19"/>
  <c r="G2173" i="19"/>
  <c r="G820" i="19"/>
  <c r="G1127" i="19"/>
  <c r="G1957" i="19"/>
  <c r="G1074" i="19"/>
  <c r="G2245" i="19"/>
  <c r="G1806" i="19"/>
  <c r="G1991" i="19"/>
  <c r="G688" i="19"/>
  <c r="G1231" i="19"/>
  <c r="O51" i="16"/>
  <c r="O66" i="16"/>
  <c r="J35" i="5"/>
  <c r="G2314" i="19"/>
  <c r="G1297" i="19"/>
  <c r="G1252" i="19"/>
  <c r="G2556" i="19"/>
  <c r="O31" i="5"/>
  <c r="I30" i="9"/>
  <c r="G1856" i="19"/>
  <c r="G2308" i="19"/>
  <c r="G1972" i="19"/>
  <c r="G823" i="19"/>
  <c r="G2607" i="19"/>
  <c r="G1139" i="19"/>
  <c r="G1822" i="19"/>
  <c r="G673" i="19"/>
  <c r="G638" i="19"/>
  <c r="G623" i="19"/>
  <c r="G490" i="19"/>
  <c r="G790" i="19"/>
  <c r="G1555" i="19"/>
  <c r="G1657" i="19"/>
  <c r="G1362" i="19"/>
  <c r="G1223" i="19"/>
  <c r="G1869" i="19"/>
  <c r="G2065" i="19"/>
  <c r="G1506" i="19"/>
  <c r="G1992" i="19"/>
  <c r="D2905" i="23"/>
  <c r="J36" i="16"/>
  <c r="G1554" i="19"/>
  <c r="G561" i="19"/>
  <c r="G35" i="2"/>
  <c r="D1335" i="23" s="1"/>
  <c r="G15" i="2"/>
  <c r="D1315" i="23" s="1"/>
  <c r="E1948" i="23"/>
  <c r="O36" i="5"/>
  <c r="G1890" i="19"/>
  <c r="G854" i="19"/>
  <c r="G2480" i="19"/>
  <c r="O45" i="16"/>
  <c r="G1712" i="19"/>
  <c r="E2964" i="23"/>
  <c r="N9" i="17"/>
  <c r="G969" i="19"/>
  <c r="G1407" i="19"/>
  <c r="G852" i="19"/>
  <c r="E2318" i="23"/>
  <c r="O30" i="9"/>
  <c r="G1666" i="19"/>
  <c r="G1665" i="19"/>
  <c r="G2170" i="19"/>
  <c r="G2071" i="19"/>
  <c r="G2564" i="19"/>
  <c r="G1980" i="19"/>
  <c r="G2270" i="19"/>
  <c r="G968" i="19"/>
  <c r="G716" i="19"/>
  <c r="G2273" i="19"/>
  <c r="G1799" i="19"/>
  <c r="G655" i="19"/>
  <c r="G478" i="19"/>
  <c r="G2472" i="19"/>
  <c r="G2155" i="19"/>
  <c r="G1112" i="19"/>
  <c r="G1276" i="19"/>
  <c r="G1956" i="19"/>
  <c r="G1118" i="19"/>
  <c r="G1267" i="19"/>
  <c r="G1397" i="19"/>
  <c r="G1145" i="19"/>
  <c r="G1571" i="19"/>
  <c r="G974" i="19"/>
  <c r="G1678" i="19"/>
  <c r="G1396" i="19"/>
  <c r="G943" i="19"/>
  <c r="G1714" i="19"/>
  <c r="G1422" i="19"/>
  <c r="G2323" i="19"/>
  <c r="G1211" i="19"/>
  <c r="G1284" i="19"/>
  <c r="G1116" i="19"/>
  <c r="G773" i="19"/>
  <c r="G529" i="19"/>
  <c r="G1260" i="19"/>
  <c r="G1560" i="19"/>
  <c r="G1212" i="19"/>
  <c r="G496" i="19"/>
  <c r="D2271" i="23"/>
  <c r="T30" i="9"/>
  <c r="G1687" i="19"/>
  <c r="H44" i="15"/>
  <c r="G2087" i="19"/>
  <c r="G1090" i="19"/>
  <c r="G848" i="19"/>
  <c r="G1587" i="19"/>
  <c r="G2164" i="19"/>
  <c r="G657" i="19"/>
  <c r="F54" i="15"/>
  <c r="D856" i="23" s="1"/>
  <c r="G2320" i="19"/>
  <c r="H17" i="16"/>
  <c r="G1861" i="19"/>
  <c r="G1096" i="19"/>
  <c r="G2287" i="19"/>
  <c r="G2563" i="19"/>
  <c r="G1558" i="19"/>
  <c r="G1970" i="19"/>
  <c r="G2047" i="19"/>
  <c r="G1290" i="19"/>
  <c r="G2050" i="19"/>
  <c r="G843" i="19"/>
  <c r="Q24" i="2"/>
  <c r="G1511" i="19"/>
  <c r="H43" i="3"/>
  <c r="G2172" i="19"/>
  <c r="G1406" i="19"/>
  <c r="G1224" i="19"/>
  <c r="G985" i="19"/>
  <c r="G1854" i="19"/>
  <c r="H44" i="14"/>
  <c r="D223" i="23"/>
  <c r="J12" i="9"/>
  <c r="R12" i="9"/>
  <c r="O36" i="10"/>
  <c r="J45" i="16"/>
  <c r="O63" i="16"/>
  <c r="G1989" i="19"/>
  <c r="G2191" i="19"/>
  <c r="G1662" i="19"/>
  <c r="G1076" i="19"/>
  <c r="G1855" i="19"/>
  <c r="G2070" i="19"/>
  <c r="G1378" i="19"/>
  <c r="G1737" i="19"/>
  <c r="G2205" i="19"/>
  <c r="E2225" i="23"/>
  <c r="O31" i="8"/>
  <c r="G1987" i="19"/>
  <c r="G1416" i="19"/>
  <c r="G698" i="19"/>
  <c r="G1001" i="19"/>
  <c r="O35" i="5"/>
  <c r="G2149" i="19"/>
  <c r="G676" i="19"/>
  <c r="I19" i="17"/>
  <c r="G1548" i="19"/>
  <c r="G1828" i="19"/>
  <c r="G2478" i="19"/>
  <c r="G658" i="19"/>
  <c r="G328" i="19"/>
  <c r="G1529" i="19"/>
  <c r="G1808" i="19"/>
  <c r="G948" i="19"/>
  <c r="G2085" i="19"/>
  <c r="G798" i="19"/>
  <c r="G1732" i="19"/>
  <c r="O31" i="6"/>
  <c r="J31" i="8"/>
  <c r="O30" i="11"/>
  <c r="O9" i="9"/>
  <c r="G1685" i="19"/>
  <c r="G1259" i="19"/>
  <c r="G2190" i="19"/>
  <c r="G528" i="19"/>
  <c r="G1544" i="19"/>
  <c r="O47" i="16"/>
  <c r="O7" i="16"/>
  <c r="G805" i="19"/>
  <c r="G919" i="19"/>
  <c r="G1261" i="19"/>
  <c r="G1089" i="19"/>
  <c r="G1507" i="19"/>
  <c r="O5" i="16"/>
  <c r="G2577" i="19"/>
  <c r="G685" i="19"/>
  <c r="G2457" i="19"/>
  <c r="G846" i="19"/>
  <c r="G2303" i="19"/>
  <c r="G1694" i="19"/>
  <c r="H12" i="28"/>
  <c r="G853" i="19"/>
  <c r="G2078" i="19"/>
  <c r="G1568" i="19"/>
  <c r="O31" i="10"/>
  <c r="G2286" i="19"/>
  <c r="G1964" i="19"/>
  <c r="G2284" i="19"/>
  <c r="G1676" i="19"/>
  <c r="G2384" i="19"/>
  <c r="G980" i="19"/>
  <c r="G484" i="19"/>
  <c r="G1875" i="19"/>
  <c r="G1411" i="19"/>
  <c r="G1137" i="19"/>
  <c r="G1513" i="19"/>
  <c r="G1279" i="19"/>
  <c r="G1724" i="19"/>
  <c r="G1539" i="19"/>
  <c r="G654" i="19"/>
  <c r="J7" i="16"/>
  <c r="G559" i="19"/>
  <c r="G799" i="19"/>
  <c r="G682" i="19"/>
  <c r="G2576" i="19"/>
  <c r="G960" i="19"/>
  <c r="G552" i="19"/>
  <c r="G562" i="19"/>
  <c r="O32" i="5"/>
  <c r="G1073" i="19"/>
  <c r="G1817" i="19"/>
  <c r="G1813" i="19"/>
  <c r="F2525" i="19"/>
  <c r="G36" i="28"/>
  <c r="D641" i="23" s="1"/>
  <c r="G1273" i="19"/>
  <c r="O35" i="9"/>
  <c r="G953" i="19"/>
  <c r="G1589" i="19"/>
  <c r="G2257" i="19"/>
  <c r="G2156" i="19"/>
  <c r="G537" i="19"/>
  <c r="H44" i="5"/>
  <c r="G1709" i="19"/>
  <c r="G776" i="19"/>
  <c r="G1263" i="19"/>
  <c r="G1293" i="19"/>
  <c r="G1826" i="19"/>
  <c r="E2521" i="22"/>
  <c r="P438" i="23"/>
  <c r="O438" i="23"/>
  <c r="L438" i="23"/>
  <c r="K438" i="23"/>
  <c r="F438" i="23" s="1"/>
  <c r="R2639" i="19"/>
  <c r="V2639" i="19" s="1"/>
  <c r="J2639" i="19"/>
  <c r="G2639" i="19" s="1"/>
  <c r="K2525" i="19"/>
  <c r="F2610" i="23"/>
  <c r="F2679" i="23"/>
  <c r="O2694" i="23"/>
  <c r="L2694" i="23"/>
  <c r="K2694" i="23"/>
  <c r="F2694" i="23" s="1"/>
  <c r="P2694" i="23"/>
  <c r="F2705" i="23"/>
  <c r="F2073" i="23"/>
  <c r="P2623" i="23"/>
  <c r="O2623" i="23"/>
  <c r="K2623" i="23"/>
  <c r="F2623" i="23" s="1"/>
  <c r="L2623" i="23"/>
  <c r="F2065" i="23"/>
  <c r="F108" i="23"/>
  <c r="F287" i="23"/>
  <c r="L417" i="23"/>
  <c r="K417" i="23"/>
  <c r="F417" i="23"/>
  <c r="P417" i="23"/>
  <c r="O417" i="23"/>
  <c r="K2677" i="23"/>
  <c r="F2677" i="23" s="1"/>
  <c r="P2677" i="23"/>
  <c r="O2677" i="23"/>
  <c r="L2677" i="23"/>
  <c r="F2704" i="23"/>
  <c r="O2704" i="23"/>
  <c r="P2704" i="23"/>
  <c r="L2704" i="23"/>
  <c r="K2704" i="23"/>
  <c r="J2632" i="19"/>
  <c r="G2632" i="19" s="1"/>
  <c r="R2632" i="19"/>
  <c r="V2632" i="19" s="1"/>
  <c r="D1124" i="23"/>
  <c r="H33" i="18"/>
  <c r="R1746" i="19"/>
  <c r="V1746" i="19" s="1"/>
  <c r="J1746" i="19"/>
  <c r="R869" i="19"/>
  <c r="V869" i="19" s="1"/>
  <c r="J869" i="19"/>
  <c r="J2136" i="19"/>
  <c r="R2136" i="19"/>
  <c r="D269" i="23"/>
  <c r="T11" i="10"/>
  <c r="R11" i="10"/>
  <c r="J11" i="10"/>
  <c r="F411" i="23"/>
  <c r="L2660" i="23"/>
  <c r="P2660" i="23"/>
  <c r="K2660" i="23"/>
  <c r="F2660" i="23" s="1"/>
  <c r="O2660" i="23"/>
  <c r="O2635" i="23"/>
  <c r="K2635" i="23"/>
  <c r="L2635" i="23"/>
  <c r="F2635" i="23" s="1"/>
  <c r="P2635" i="23"/>
  <c r="F2216" i="23"/>
  <c r="O2629" i="23"/>
  <c r="K2629" i="23"/>
  <c r="P2629" i="23"/>
  <c r="L2629" i="23"/>
  <c r="F2629" i="23" s="1"/>
  <c r="F464" i="23"/>
  <c r="F172" i="23"/>
  <c r="F253" i="23"/>
  <c r="F86" i="23"/>
  <c r="F158" i="23"/>
  <c r="D2527" i="22"/>
  <c r="D2522" i="22"/>
  <c r="J2009" i="19"/>
  <c r="R2009" i="19"/>
  <c r="V2009" i="19" s="1"/>
  <c r="G2277" i="19"/>
  <c r="R1905" i="19"/>
  <c r="V1905" i="19" s="1"/>
  <c r="J1905" i="19"/>
  <c r="G1905" i="19" s="1"/>
  <c r="R2024" i="19"/>
  <c r="V2024" i="19" s="1"/>
  <c r="J2024" i="19"/>
  <c r="R1336" i="19"/>
  <c r="V1336" i="19" s="1"/>
  <c r="J1336" i="19"/>
  <c r="O435" i="23"/>
  <c r="F435" i="23" s="1"/>
  <c r="K435" i="23"/>
  <c r="P435" i="23"/>
  <c r="L435" i="23"/>
  <c r="R2521" i="19"/>
  <c r="V2521" i="19" s="1"/>
  <c r="J2521" i="19"/>
  <c r="G2521" i="19" s="1"/>
  <c r="E938" i="23"/>
  <c r="D938" i="23"/>
  <c r="I28" i="1"/>
  <c r="O2678" i="23"/>
  <c r="L2678" i="23"/>
  <c r="P2678" i="23"/>
  <c r="K2678" i="23"/>
  <c r="F2678" i="23" s="1"/>
  <c r="R2037" i="19"/>
  <c r="V2037" i="19" s="1"/>
  <c r="J2037" i="19"/>
  <c r="D2718" i="23"/>
  <c r="I7" i="14"/>
  <c r="D2766" i="23" s="1"/>
  <c r="T7" i="14"/>
  <c r="G23" i="14"/>
  <c r="J1489" i="19"/>
  <c r="R1489" i="19"/>
  <c r="V1489" i="19" s="1"/>
  <c r="R1332" i="19"/>
  <c r="V1332" i="19" s="1"/>
  <c r="J1332" i="19"/>
  <c r="G1332" i="19" s="1"/>
  <c r="R1318" i="19"/>
  <c r="V1318" i="19" s="1"/>
  <c r="J1318" i="19"/>
  <c r="O2650" i="23"/>
  <c r="F2650" i="23"/>
  <c r="K2650" i="23"/>
  <c r="P2650" i="23"/>
  <c r="L2650" i="23"/>
  <c r="L2624" i="23"/>
  <c r="P2624" i="23"/>
  <c r="O2624" i="23"/>
  <c r="K2624" i="23"/>
  <c r="F2624" i="23" s="1"/>
  <c r="F2532" i="23"/>
  <c r="F2528" i="23"/>
  <c r="F1898" i="23"/>
  <c r="F156" i="23"/>
  <c r="F1883" i="23"/>
  <c r="F373" i="23"/>
  <c r="E2763" i="23"/>
  <c r="N23" i="14"/>
  <c r="R2225" i="19"/>
  <c r="J2225" i="19"/>
  <c r="R1899" i="19"/>
  <c r="V1899" i="19" s="1"/>
  <c r="J1899" i="19"/>
  <c r="G1899" i="19" s="1"/>
  <c r="J1461" i="19"/>
  <c r="G1461" i="19" s="1"/>
  <c r="R1461" i="19"/>
  <c r="V1461" i="19" s="1"/>
  <c r="J1169" i="19"/>
  <c r="G1169" i="19" s="1"/>
  <c r="R1169" i="19"/>
  <c r="V1169" i="19" s="1"/>
  <c r="J2234" i="19"/>
  <c r="G2234" i="19" s="1"/>
  <c r="R2234" i="19"/>
  <c r="R2443" i="19"/>
  <c r="V2443" i="19" s="1"/>
  <c r="J2443" i="19"/>
  <c r="G2443" i="19" s="1"/>
  <c r="J1779" i="19"/>
  <c r="G1779" i="19" s="1"/>
  <c r="R1779" i="19"/>
  <c r="V1779" i="19" s="1"/>
  <c r="E2952" i="23"/>
  <c r="K24" i="17"/>
  <c r="D2744" i="23"/>
  <c r="I33" i="14"/>
  <c r="D2792" i="23" s="1"/>
  <c r="T33" i="14"/>
  <c r="G1318" i="19"/>
  <c r="F2726" i="23"/>
  <c r="O2684" i="23"/>
  <c r="P2684" i="23"/>
  <c r="L2684" i="23"/>
  <c r="F2684" i="23" s="1"/>
  <c r="K2684" i="23"/>
  <c r="F1885" i="23"/>
  <c r="F1918" i="23"/>
  <c r="P436" i="23"/>
  <c r="O436" i="23"/>
  <c r="F436" i="23" s="1"/>
  <c r="L436" i="23"/>
  <c r="K436" i="23"/>
  <c r="G2288" i="19"/>
  <c r="J2033" i="19"/>
  <c r="G2033" i="19" s="1"/>
  <c r="R2033" i="19"/>
  <c r="V2033" i="19" s="1"/>
  <c r="R2210" i="19"/>
  <c r="J2210" i="19"/>
  <c r="G2210" i="19" s="1"/>
  <c r="R2538" i="19"/>
  <c r="V2538" i="19" s="1"/>
  <c r="J2538" i="19"/>
  <c r="G2538" i="19" s="1"/>
  <c r="D904" i="23"/>
  <c r="I7" i="17"/>
  <c r="R1165" i="19"/>
  <c r="V1165" i="19" s="1"/>
  <c r="J1165" i="19"/>
  <c r="D898" i="23"/>
  <c r="F52" i="16"/>
  <c r="D577" i="23"/>
  <c r="R6" i="15"/>
  <c r="J6" i="15"/>
  <c r="T6" i="15"/>
  <c r="F41" i="15"/>
  <c r="F12" i="15"/>
  <c r="D586" i="23"/>
  <c r="T15" i="15"/>
  <c r="R15" i="15"/>
  <c r="J15" i="15"/>
  <c r="F53" i="15"/>
  <c r="D424" i="23"/>
  <c r="J25" i="13"/>
  <c r="R25" i="13"/>
  <c r="T25" i="13"/>
  <c r="R1473" i="19"/>
  <c r="V1473" i="19" s="1"/>
  <c r="J1473" i="19"/>
  <c r="D377" i="23"/>
  <c r="J25" i="12"/>
  <c r="R25" i="12"/>
  <c r="T25" i="12"/>
  <c r="L2656" i="23"/>
  <c r="O2656" i="23"/>
  <c r="P2656" i="23"/>
  <c r="K2656" i="23"/>
  <c r="F2656" i="23" s="1"/>
  <c r="L2628" i="23"/>
  <c r="F2628" i="23" s="1"/>
  <c r="O2628" i="23"/>
  <c r="P2628" i="23"/>
  <c r="K2628" i="23"/>
  <c r="F2229" i="23"/>
  <c r="F1970" i="23"/>
  <c r="F2138" i="23"/>
  <c r="F2070" i="23"/>
  <c r="K2706" i="23"/>
  <c r="F2706" i="23" s="1"/>
  <c r="O2706" i="23"/>
  <c r="L2706" i="23"/>
  <c r="P2706" i="23"/>
  <c r="F2560" i="23"/>
  <c r="K2683" i="23"/>
  <c r="F2683" i="23"/>
  <c r="L2683" i="23"/>
  <c r="O2683" i="23"/>
  <c r="P2683" i="23"/>
  <c r="L407" i="23"/>
  <c r="K407" i="23"/>
  <c r="F407" i="23" s="1"/>
  <c r="P407" i="23"/>
  <c r="O407" i="23"/>
  <c r="L429" i="23"/>
  <c r="K429" i="23"/>
  <c r="F429" i="23" s="1"/>
  <c r="P429" i="23"/>
  <c r="O429" i="23"/>
  <c r="F194" i="23"/>
  <c r="F34" i="23"/>
  <c r="E2989" i="23"/>
  <c r="J22" i="18"/>
  <c r="D2953" i="23"/>
  <c r="H17" i="17"/>
  <c r="D2972" i="23" s="1"/>
  <c r="E2971" i="23"/>
  <c r="M23" i="17"/>
  <c r="N23" i="17" s="1"/>
  <c r="R2021" i="19"/>
  <c r="V2021" i="19" s="1"/>
  <c r="J2021" i="19"/>
  <c r="G2021" i="19" s="1"/>
  <c r="R1302" i="19"/>
  <c r="V1302" i="19" s="1"/>
  <c r="J1302" i="19"/>
  <c r="D1523" i="23"/>
  <c r="G54" i="2"/>
  <c r="D1354" i="23" s="1"/>
  <c r="M54" i="2"/>
  <c r="J1626" i="19"/>
  <c r="R1626" i="19"/>
  <c r="V1626" i="19" s="1"/>
  <c r="D2524" i="22"/>
  <c r="D2526" i="22" s="1"/>
  <c r="F2203" i="23"/>
  <c r="F1980" i="23"/>
  <c r="J1481" i="19"/>
  <c r="G1481" i="19" s="1"/>
  <c r="R1481" i="19"/>
  <c r="V1481" i="19" s="1"/>
  <c r="D1732" i="23"/>
  <c r="Q33" i="2"/>
  <c r="D478" i="23"/>
  <c r="J32" i="14"/>
  <c r="T32" i="14"/>
  <c r="R32" i="14"/>
  <c r="E2527" i="22"/>
  <c r="E2522" i="22"/>
  <c r="R1344" i="19"/>
  <c r="V1344" i="19" s="1"/>
  <c r="J1344" i="19"/>
  <c r="J1329" i="19"/>
  <c r="G1329" i="19" s="1"/>
  <c r="R1329" i="19"/>
  <c r="V1329" i="19" s="1"/>
  <c r="J1314" i="19"/>
  <c r="R1314" i="19"/>
  <c r="V1314" i="19" s="1"/>
  <c r="F2692" i="23"/>
  <c r="F2579" i="23"/>
  <c r="F2716" i="23"/>
  <c r="F2271" i="23"/>
  <c r="F2083" i="23"/>
  <c r="P421" i="23"/>
  <c r="O421" i="23"/>
  <c r="L421" i="23"/>
  <c r="K421" i="23"/>
  <c r="F421" i="23"/>
  <c r="F225" i="23"/>
  <c r="R2446" i="19"/>
  <c r="V2446" i="19" s="1"/>
  <c r="J2446" i="19"/>
  <c r="G2446" i="19" s="1"/>
  <c r="R2012" i="19"/>
  <c r="V2012" i="19" s="1"/>
  <c r="J2012" i="19"/>
  <c r="G2012" i="19" s="1"/>
  <c r="R1634" i="19"/>
  <c r="V1634" i="19" s="1"/>
  <c r="J1634" i="19"/>
  <c r="G1634" i="19" s="1"/>
  <c r="G1520" i="19"/>
  <c r="R577" i="19"/>
  <c r="V577" i="19" s="1"/>
  <c r="J577" i="19"/>
  <c r="G577" i="19" s="1"/>
  <c r="D489" i="23"/>
  <c r="T43" i="14"/>
  <c r="J43" i="14"/>
  <c r="R43" i="14"/>
  <c r="D318" i="23"/>
  <c r="J13" i="11"/>
  <c r="T13" i="11"/>
  <c r="R13" i="11"/>
  <c r="E2222" i="23"/>
  <c r="N44" i="8"/>
  <c r="D437" i="23"/>
  <c r="T38" i="13"/>
  <c r="R38" i="13"/>
  <c r="J38" i="13"/>
  <c r="D2446" i="23"/>
  <c r="I17" i="11"/>
  <c r="D2493" i="23" s="1"/>
  <c r="F2671" i="23"/>
  <c r="F1981" i="23"/>
  <c r="J2219" i="19"/>
  <c r="G2219" i="19" s="1"/>
  <c r="R2219" i="19"/>
  <c r="P412" i="23"/>
  <c r="O412" i="23"/>
  <c r="L412" i="23"/>
  <c r="K412" i="23"/>
  <c r="F412" i="23" s="1"/>
  <c r="P442" i="23"/>
  <c r="O442" i="23"/>
  <c r="L442" i="23"/>
  <c r="F442" i="23" s="1"/>
  <c r="K442" i="23"/>
  <c r="F40" i="23"/>
  <c r="E2829" i="23"/>
  <c r="N10" i="16"/>
  <c r="G1985" i="19"/>
  <c r="J603" i="19"/>
  <c r="R603" i="19"/>
  <c r="V603" i="19" s="1"/>
  <c r="J54" i="15"/>
  <c r="J1781" i="19"/>
  <c r="G1781" i="19" s="1"/>
  <c r="R1781" i="19"/>
  <c r="V1781" i="19" s="1"/>
  <c r="F2703" i="23"/>
  <c r="F2621" i="23"/>
  <c r="F2543" i="23"/>
  <c r="O414" i="23"/>
  <c r="K414" i="23"/>
  <c r="P414" i="23"/>
  <c r="L414" i="23"/>
  <c r="F414" i="23"/>
  <c r="G2423" i="19"/>
  <c r="J1925" i="19"/>
  <c r="R1925" i="19"/>
  <c r="V1925" i="19" s="1"/>
  <c r="R1472" i="19"/>
  <c r="V1472" i="19" s="1"/>
  <c r="J1472" i="19"/>
  <c r="E2923" i="23"/>
  <c r="N72" i="16"/>
  <c r="E2671" i="23"/>
  <c r="N23" i="13"/>
  <c r="R573" i="19"/>
  <c r="V573" i="19" s="1"/>
  <c r="J573" i="19"/>
  <c r="G573" i="19" s="1"/>
  <c r="F2625" i="23"/>
  <c r="F2685" i="23"/>
  <c r="F2485" i="23"/>
  <c r="F2364" i="23"/>
  <c r="F2535" i="23"/>
  <c r="O2680" i="23"/>
  <c r="K2680" i="23"/>
  <c r="F2680" i="23" s="1"/>
  <c r="L2680" i="23"/>
  <c r="P2680" i="23"/>
  <c r="F2763" i="23"/>
  <c r="F2048" i="23"/>
  <c r="F2518" i="23"/>
  <c r="F2013" i="23"/>
  <c r="R2409" i="19"/>
  <c r="V2409" i="19" s="1"/>
  <c r="J2409" i="19"/>
  <c r="G2409" i="19" s="1"/>
  <c r="R2526" i="19"/>
  <c r="V2526" i="19" s="1"/>
  <c r="J2526" i="19"/>
  <c r="G2526" i="19" s="1"/>
  <c r="R2541" i="19"/>
  <c r="V2541" i="19" s="1"/>
  <c r="J2541" i="19"/>
  <c r="G2541" i="19" s="1"/>
  <c r="D2748" i="23"/>
  <c r="I37" i="14"/>
  <c r="D2796" i="23" s="1"/>
  <c r="J2434" i="19"/>
  <c r="G2434" i="19" s="1"/>
  <c r="G2202" i="19"/>
  <c r="R2135" i="19"/>
  <c r="J2135" i="19"/>
  <c r="G2135" i="19" s="1"/>
  <c r="G2157" i="19"/>
  <c r="R2525" i="19"/>
  <c r="J2525" i="19"/>
  <c r="G1710" i="19"/>
  <c r="R1492" i="19"/>
  <c r="V1492" i="19" s="1"/>
  <c r="J1492" i="19"/>
  <c r="D1109" i="23"/>
  <c r="H25" i="18"/>
  <c r="D1107" i="23" s="1"/>
  <c r="G2405" i="19"/>
  <c r="D2752" i="23"/>
  <c r="I41" i="14"/>
  <c r="D2800" i="23" s="1"/>
  <c r="D581" i="23"/>
  <c r="J10" i="15"/>
  <c r="T10" i="15"/>
  <c r="R10" i="15"/>
  <c r="E749" i="23"/>
  <c r="E1134" i="19"/>
  <c r="E1017" i="23"/>
  <c r="D1017" i="23"/>
  <c r="G1810" i="19"/>
  <c r="G1239" i="19"/>
  <c r="G696" i="19"/>
  <c r="G1077" i="19"/>
  <c r="G651" i="19"/>
  <c r="J1916" i="19"/>
  <c r="R1916" i="19"/>
  <c r="V1916" i="19" s="1"/>
  <c r="R1759" i="19"/>
  <c r="V1759" i="19" s="1"/>
  <c r="J1759" i="19"/>
  <c r="J2023" i="19"/>
  <c r="R2023" i="19"/>
  <c r="V2023" i="19" s="1"/>
  <c r="G2225" i="19"/>
  <c r="D2352" i="23"/>
  <c r="I17" i="10"/>
  <c r="D2399" i="23" s="1"/>
  <c r="D2466" i="23"/>
  <c r="I37" i="11"/>
  <c r="D2513" i="23" s="1"/>
  <c r="T37" i="11"/>
  <c r="J1187" i="19"/>
  <c r="G1187" i="19" s="1"/>
  <c r="R1187" i="19"/>
  <c r="V1187" i="19" s="1"/>
  <c r="J606" i="19"/>
  <c r="R606" i="19"/>
  <c r="V606" i="19" s="1"/>
  <c r="D455" i="23"/>
  <c r="T9" i="14"/>
  <c r="J9" i="14"/>
  <c r="R9" i="14"/>
  <c r="D246" i="23"/>
  <c r="T35" i="9"/>
  <c r="R35" i="9"/>
  <c r="R1339" i="19"/>
  <c r="V1339" i="19" s="1"/>
  <c r="J1339" i="19"/>
  <c r="D876" i="23"/>
  <c r="F15" i="16"/>
  <c r="D687" i="23"/>
  <c r="F50" i="15"/>
  <c r="R14" i="28"/>
  <c r="J14" i="28"/>
  <c r="T14" i="28"/>
  <c r="F36" i="28"/>
  <c r="D2435" i="23"/>
  <c r="I6" i="11"/>
  <c r="D2482" i="23" s="1"/>
  <c r="D279" i="23"/>
  <c r="T21" i="10"/>
  <c r="R21" i="10"/>
  <c r="J21" i="10"/>
  <c r="D1832" i="23"/>
  <c r="E1025" i="23"/>
  <c r="D1025" i="23"/>
  <c r="J1606" i="19"/>
  <c r="G1606" i="19" s="1"/>
  <c r="R1606" i="19"/>
  <c r="V1606" i="19" s="1"/>
  <c r="R2347" i="19"/>
  <c r="V2347" i="19" s="1"/>
  <c r="J2347" i="19"/>
  <c r="R1632" i="19"/>
  <c r="V1632" i="19" s="1"/>
  <c r="J1632" i="19"/>
  <c r="G1632" i="19" s="1"/>
  <c r="E1041" i="23"/>
  <c r="D1041" i="23"/>
  <c r="D2662" i="23"/>
  <c r="I45" i="13"/>
  <c r="D2709" i="23" s="1"/>
  <c r="D528" i="23"/>
  <c r="I35" i="15"/>
  <c r="D562" i="23" s="1"/>
  <c r="E825" i="23"/>
  <c r="L48" i="15"/>
  <c r="N45" i="15"/>
  <c r="E828" i="23" s="1"/>
  <c r="D1536" i="23"/>
  <c r="C171" i="19"/>
  <c r="H171" i="19" s="1"/>
  <c r="G171" i="19" s="1"/>
  <c r="H10" i="3"/>
  <c r="D2627" i="23"/>
  <c r="I10" i="13"/>
  <c r="D2674" i="23" s="1"/>
  <c r="D620" i="23"/>
  <c r="I15" i="28"/>
  <c r="D654" i="23" s="1"/>
  <c r="R747" i="19"/>
  <c r="V747" i="19" s="1"/>
  <c r="J747" i="19"/>
  <c r="D405" i="23"/>
  <c r="J6" i="13"/>
  <c r="R6" i="13"/>
  <c r="T6" i="13"/>
  <c r="R2339" i="19"/>
  <c r="V2339" i="19" s="1"/>
  <c r="J2339" i="19"/>
  <c r="J2220" i="19"/>
  <c r="G2220" i="19" s="1"/>
  <c r="R2220" i="19"/>
  <c r="D1619" i="23"/>
  <c r="M32" i="2"/>
  <c r="G32" i="2"/>
  <c r="D1332" i="23" s="1"/>
  <c r="J1458" i="19"/>
  <c r="G1458" i="19" s="1"/>
  <c r="R1458" i="19"/>
  <c r="V1458" i="19" s="1"/>
  <c r="G23" i="13"/>
  <c r="J1484" i="19"/>
  <c r="R1484" i="19"/>
  <c r="V1484" i="19" s="1"/>
  <c r="J1191" i="19"/>
  <c r="R1191" i="19"/>
  <c r="V1191" i="19" s="1"/>
  <c r="D160" i="23"/>
  <c r="T43" i="7"/>
  <c r="R43" i="7"/>
  <c r="J43" i="7"/>
  <c r="J1016" i="19"/>
  <c r="R1016" i="19"/>
  <c r="V1016" i="19" s="1"/>
  <c r="D105" i="23"/>
  <c r="J35" i="6"/>
  <c r="T35" i="6"/>
  <c r="R35" i="6"/>
  <c r="D307" i="23"/>
  <c r="R50" i="10"/>
  <c r="T50" i="10"/>
  <c r="D2168" i="23"/>
  <c r="I21" i="8"/>
  <c r="D2215" i="23" s="1"/>
  <c r="E2661" i="23"/>
  <c r="L48" i="13"/>
  <c r="E2665" i="23" s="1"/>
  <c r="J1334" i="19"/>
  <c r="R1334" i="19"/>
  <c r="V1334" i="19" s="1"/>
  <c r="I32" i="6"/>
  <c r="D2038" i="23" s="1"/>
  <c r="H44" i="6"/>
  <c r="D1742" i="23"/>
  <c r="H52" i="4"/>
  <c r="F52" i="19"/>
  <c r="J1462" i="19"/>
  <c r="R1462" i="19"/>
  <c r="V1462" i="19" s="1"/>
  <c r="G637" i="19"/>
  <c r="J1774" i="19"/>
  <c r="G1774" i="19" s="1"/>
  <c r="R1774" i="19"/>
  <c r="V1774" i="19" s="1"/>
  <c r="D461" i="23"/>
  <c r="J15" i="14"/>
  <c r="T15" i="14"/>
  <c r="R15" i="14"/>
  <c r="D2349" i="23"/>
  <c r="T14" i="10"/>
  <c r="I14" i="10"/>
  <c r="D2396" i="23" s="1"/>
  <c r="D2065" i="23"/>
  <c r="I12" i="7"/>
  <c r="D2112" i="23" s="1"/>
  <c r="T12" i="7"/>
  <c r="G2304" i="19"/>
  <c r="H47" i="15"/>
  <c r="H48" i="28"/>
  <c r="I1440" i="19"/>
  <c r="G1440" i="19" s="1"/>
  <c r="I1437" i="19"/>
  <c r="G996" i="19"/>
  <c r="E3025" i="23"/>
  <c r="P23" i="18"/>
  <c r="G2279" i="19"/>
  <c r="D236" i="23"/>
  <c r="R25" i="9"/>
  <c r="J25" i="9"/>
  <c r="T25" i="9"/>
  <c r="J1319" i="19"/>
  <c r="G1319" i="19" s="1"/>
  <c r="R1319" i="19"/>
  <c r="V1319" i="19" s="1"/>
  <c r="J887" i="19"/>
  <c r="R887" i="19"/>
  <c r="V887" i="19" s="1"/>
  <c r="R1044" i="19"/>
  <c r="V1044" i="19" s="1"/>
  <c r="J1044" i="19"/>
  <c r="J1041" i="19"/>
  <c r="G1041" i="19" s="1"/>
  <c r="R1041" i="19"/>
  <c r="V1041" i="19" s="1"/>
  <c r="D1724" i="23"/>
  <c r="G25" i="2"/>
  <c r="D1325" i="23" s="1"/>
  <c r="Q25" i="2"/>
  <c r="G2159" i="19"/>
  <c r="D2153" i="23"/>
  <c r="I6" i="8"/>
  <c r="D2200" i="23" s="1"/>
  <c r="D520" i="23"/>
  <c r="I27" i="15"/>
  <c r="D554" i="23" s="1"/>
  <c r="T27" i="15"/>
  <c r="J2442" i="19"/>
  <c r="D3001" i="23"/>
  <c r="H6" i="18"/>
  <c r="M12" i="18"/>
  <c r="J2336" i="19"/>
  <c r="R2336" i="19"/>
  <c r="D370" i="23"/>
  <c r="T18" i="12"/>
  <c r="R18" i="12"/>
  <c r="J18" i="12"/>
  <c r="R897" i="19"/>
  <c r="V897" i="19" s="1"/>
  <c r="J897" i="19"/>
  <c r="G897" i="19" s="1"/>
  <c r="J183" i="19"/>
  <c r="G183" i="19" s="1"/>
  <c r="R183" i="19"/>
  <c r="V183" i="19" s="1"/>
  <c r="D2864" i="23"/>
  <c r="I47" i="16"/>
  <c r="D2916" i="23" s="1"/>
  <c r="C427" i="19"/>
  <c r="H427" i="19" s="1"/>
  <c r="R2007" i="19"/>
  <c r="V2007" i="19" s="1"/>
  <c r="J2007" i="19"/>
  <c r="G2007" i="19" s="1"/>
  <c r="D101" i="23"/>
  <c r="T31" i="6"/>
  <c r="R31" i="6"/>
  <c r="J31" i="6"/>
  <c r="E838" i="23"/>
  <c r="N50" i="15"/>
  <c r="O50" i="15" s="1"/>
  <c r="E328" i="23"/>
  <c r="K27" i="11"/>
  <c r="O23" i="11"/>
  <c r="D240" i="23"/>
  <c r="R29" i="9"/>
  <c r="J29" i="9"/>
  <c r="T29" i="9"/>
  <c r="R1642" i="19"/>
  <c r="V1642" i="19" s="1"/>
  <c r="J1642" i="19"/>
  <c r="D330" i="23"/>
  <c r="T25" i="11"/>
  <c r="J25" i="11"/>
  <c r="R25" i="11"/>
  <c r="D1688" i="23"/>
  <c r="Q45" i="2"/>
  <c r="D52" i="4"/>
  <c r="D1548" i="23"/>
  <c r="M19" i="2"/>
  <c r="G19" i="2"/>
  <c r="D1319" i="23" s="1"/>
  <c r="R1312" i="19"/>
  <c r="V1312" i="19" s="1"/>
  <c r="J1312" i="19"/>
  <c r="E1404" i="23"/>
  <c r="J2346" i="19"/>
  <c r="G2346" i="19" s="1"/>
  <c r="R2346" i="19"/>
  <c r="V2346" i="19" s="1"/>
  <c r="D3029" i="23"/>
  <c r="H17" i="18"/>
  <c r="D2991" i="23" s="1"/>
  <c r="R1638" i="19"/>
  <c r="V1638" i="19" s="1"/>
  <c r="J1638" i="19"/>
  <c r="G1638" i="19" s="1"/>
  <c r="R1623" i="19"/>
  <c r="V1623" i="19" s="1"/>
  <c r="J1623" i="19"/>
  <c r="R1322" i="19"/>
  <c r="V1322" i="19" s="1"/>
  <c r="J1322" i="19"/>
  <c r="G1322" i="19" s="1"/>
  <c r="P2652" i="23"/>
  <c r="L2652" i="23"/>
  <c r="O2652" i="23"/>
  <c r="K2652" i="23"/>
  <c r="F2652" i="23" s="1"/>
  <c r="F2639" i="23"/>
  <c r="F2237" i="23"/>
  <c r="F2747" i="23"/>
  <c r="F2308" i="23"/>
  <c r="F2331" i="23"/>
  <c r="F2396" i="23"/>
  <c r="F1955" i="23"/>
  <c r="F2034" i="23"/>
  <c r="F1996" i="23"/>
  <c r="F489" i="23"/>
  <c r="F2459" i="23"/>
  <c r="F312" i="23"/>
  <c r="F202" i="23"/>
  <c r="F1872" i="23"/>
  <c r="F456" i="23"/>
  <c r="F2163" i="23"/>
  <c r="F193" i="23"/>
  <c r="F343" i="23"/>
  <c r="F185" i="23"/>
  <c r="F299" i="23"/>
  <c r="F466" i="23"/>
  <c r="G1874" i="19"/>
  <c r="G2385" i="19"/>
  <c r="G2290" i="19"/>
  <c r="G1684" i="19"/>
  <c r="R2221" i="19"/>
  <c r="J2221" i="19"/>
  <c r="G1804" i="19"/>
  <c r="G1986" i="19"/>
  <c r="G1364" i="19"/>
  <c r="G1746" i="19"/>
  <c r="D503" i="23"/>
  <c r="I10" i="15"/>
  <c r="D537" i="23" s="1"/>
  <c r="D3021" i="23"/>
  <c r="O12" i="18"/>
  <c r="G1881" i="19"/>
  <c r="G1143" i="19"/>
  <c r="G976" i="19"/>
  <c r="R607" i="19"/>
  <c r="V607" i="19" s="1"/>
  <c r="J607" i="19"/>
  <c r="G607" i="19" s="1"/>
  <c r="G2609" i="19"/>
  <c r="G2067" i="19"/>
  <c r="G1392" i="19"/>
  <c r="G1413" i="19"/>
  <c r="G1113" i="19"/>
  <c r="G1225" i="19"/>
  <c r="G1853" i="19"/>
  <c r="G2194" i="19"/>
  <c r="R748" i="19"/>
  <c r="V748" i="19" s="1"/>
  <c r="J748" i="19"/>
  <c r="G748" i="19" s="1"/>
  <c r="G2171" i="19"/>
  <c r="J2124" i="19"/>
  <c r="G2124" i="19" s="1"/>
  <c r="R2124" i="19"/>
  <c r="G1807" i="19"/>
  <c r="G1426" i="19"/>
  <c r="D366" i="23"/>
  <c r="J14" i="12"/>
  <c r="R14" i="12"/>
  <c r="T14" i="12"/>
  <c r="D1983" i="23"/>
  <c r="I24" i="6"/>
  <c r="D2030" i="23" s="1"/>
  <c r="G541" i="19"/>
  <c r="G1652" i="19"/>
  <c r="D2266" i="23"/>
  <c r="I25" i="9"/>
  <c r="D2313" i="23" s="1"/>
  <c r="G1288" i="19"/>
  <c r="R875" i="19"/>
  <c r="V875" i="19" s="1"/>
  <c r="J875" i="19"/>
  <c r="G875" i="19" s="1"/>
  <c r="D94" i="23"/>
  <c r="J24" i="6"/>
  <c r="T24" i="6"/>
  <c r="R24" i="6"/>
  <c r="G683" i="19"/>
  <c r="D49" i="23"/>
  <c r="T26" i="5"/>
  <c r="J26" i="5"/>
  <c r="R26" i="5"/>
  <c r="E73" i="17"/>
  <c r="G532" i="19"/>
  <c r="D792" i="23"/>
  <c r="J53" i="28"/>
  <c r="G2095" i="19"/>
  <c r="D2245" i="23"/>
  <c r="G23" i="9"/>
  <c r="I4" i="9"/>
  <c r="T4" i="9"/>
  <c r="G1827" i="19"/>
  <c r="J1892" i="19"/>
  <c r="G1892" i="19" s="1"/>
  <c r="R1892" i="19"/>
  <c r="V1892" i="19" s="1"/>
  <c r="G1228" i="19"/>
  <c r="G1005" i="19"/>
  <c r="D1817" i="23"/>
  <c r="C433" i="19"/>
  <c r="H433" i="19" s="1"/>
  <c r="G433" i="19" s="1"/>
  <c r="J2223" i="19"/>
  <c r="G2223" i="19" s="1"/>
  <c r="R2223" i="19"/>
  <c r="G1448" i="19"/>
  <c r="G1216" i="19"/>
  <c r="G967" i="19"/>
  <c r="D1853" i="23"/>
  <c r="G1144" i="19"/>
  <c r="G1730" i="19"/>
  <c r="E607" i="23"/>
  <c r="S36" i="15"/>
  <c r="O36" i="15"/>
  <c r="U36" i="15"/>
  <c r="K37" i="15"/>
  <c r="G1418" i="19"/>
  <c r="G2005" i="19"/>
  <c r="G1975" i="19"/>
  <c r="D629" i="23"/>
  <c r="I24" i="28"/>
  <c r="D663" i="23" s="1"/>
  <c r="D247" i="23"/>
  <c r="R36" i="9"/>
  <c r="J36" i="9"/>
  <c r="T36" i="9"/>
  <c r="R1615" i="19"/>
  <c r="V1615" i="19" s="1"/>
  <c r="J1615" i="19"/>
  <c r="G1615" i="19" s="1"/>
  <c r="J1050" i="19"/>
  <c r="G1050" i="19" s="1"/>
  <c r="R1050" i="19"/>
  <c r="V1050" i="19" s="1"/>
  <c r="R182" i="19"/>
  <c r="V182" i="19" s="1"/>
  <c r="J182" i="19"/>
  <c r="G182" i="19" s="1"/>
  <c r="J1900" i="19"/>
  <c r="G1900" i="19" s="1"/>
  <c r="R1900" i="19"/>
  <c r="V1900" i="19" s="1"/>
  <c r="G1262" i="19"/>
  <c r="J1196" i="19"/>
  <c r="R1196" i="19"/>
  <c r="V1196" i="19" s="1"/>
  <c r="R1754" i="19"/>
  <c r="V1754" i="19" s="1"/>
  <c r="J1754" i="19"/>
  <c r="G1754" i="19" s="1"/>
  <c r="I61" i="28"/>
  <c r="D766" i="23" s="1"/>
  <c r="H51" i="15"/>
  <c r="R1323" i="19"/>
  <c r="V1323" i="19" s="1"/>
  <c r="J1323" i="19"/>
  <c r="G1323" i="19" s="1"/>
  <c r="J586" i="19"/>
  <c r="G586" i="19" s="1"/>
  <c r="R586" i="19"/>
  <c r="V586" i="19" s="1"/>
  <c r="F43" i="16"/>
  <c r="C2239" i="19" s="1"/>
  <c r="H2239" i="19" s="1"/>
  <c r="G2239" i="19" s="1"/>
  <c r="R1776" i="19"/>
  <c r="V1776" i="19" s="1"/>
  <c r="J1776" i="19"/>
  <c r="D1021" i="23"/>
  <c r="E1021" i="23"/>
  <c r="R734" i="19"/>
  <c r="V734" i="19" s="1"/>
  <c r="J734" i="19"/>
  <c r="G734" i="19" s="1"/>
  <c r="G2187" i="19"/>
  <c r="J426" i="19"/>
  <c r="R426" i="19"/>
  <c r="V426" i="19" s="1"/>
  <c r="R2520" i="19"/>
  <c r="V2520" i="19" s="1"/>
  <c r="J2520" i="19"/>
  <c r="G2520" i="19" s="1"/>
  <c r="D605" i="23"/>
  <c r="J34" i="15"/>
  <c r="T34" i="15"/>
  <c r="R34" i="15"/>
  <c r="K2481" i="19"/>
  <c r="S2481" i="19"/>
  <c r="J2554" i="19"/>
  <c r="G2554" i="19" s="1"/>
  <c r="R2554" i="19"/>
  <c r="V2554" i="19" s="1"/>
  <c r="D1585" i="23"/>
  <c r="M57" i="2"/>
  <c r="G57" i="2"/>
  <c r="D1357" i="23" s="1"/>
  <c r="I37" i="8"/>
  <c r="D2231" i="23" s="1"/>
  <c r="H44" i="8"/>
  <c r="H48" i="8" s="1"/>
  <c r="D1849" i="23"/>
  <c r="J1464" i="19"/>
  <c r="G1464" i="19" s="1"/>
  <c r="R1464" i="19"/>
  <c r="V1464" i="19" s="1"/>
  <c r="D384" i="23"/>
  <c r="T32" i="12"/>
  <c r="R32" i="12"/>
  <c r="J32" i="12"/>
  <c r="J2016" i="19"/>
  <c r="G2016" i="19" s="1"/>
  <c r="R2016" i="19"/>
  <c r="V2016" i="19" s="1"/>
  <c r="R1192" i="19"/>
  <c r="V1192" i="19" s="1"/>
  <c r="J1192" i="19"/>
  <c r="G1192" i="19" s="1"/>
  <c r="E1077" i="23"/>
  <c r="G2037" i="19"/>
  <c r="J1467" i="19"/>
  <c r="G1467" i="19" s="1"/>
  <c r="R1467" i="19"/>
  <c r="V1467" i="19" s="1"/>
  <c r="D1500" i="23"/>
  <c r="G31" i="2"/>
  <c r="D1331" i="23" s="1"/>
  <c r="M31" i="2"/>
  <c r="D622" i="23"/>
  <c r="I17" i="28"/>
  <c r="D656" i="23" s="1"/>
  <c r="D392" i="23"/>
  <c r="J40" i="12"/>
  <c r="T40" i="12"/>
  <c r="R40" i="12"/>
  <c r="D628" i="23"/>
  <c r="I23" i="28"/>
  <c r="D662" i="23" s="1"/>
  <c r="D2000" i="23"/>
  <c r="I41" i="6"/>
  <c r="D2047" i="23" s="1"/>
  <c r="J615" i="19"/>
  <c r="R615" i="19"/>
  <c r="V615" i="19" s="1"/>
  <c r="J1203" i="19"/>
  <c r="R1203" i="19"/>
  <c r="V1203" i="19" s="1"/>
  <c r="F73" i="17"/>
  <c r="D1084" i="23" s="1"/>
  <c r="G1146" i="19"/>
  <c r="R2447" i="19"/>
  <c r="V2447" i="19" s="1"/>
  <c r="J2447" i="19"/>
  <c r="G2447" i="19" s="1"/>
  <c r="J1761" i="19"/>
  <c r="G1761" i="19" s="1"/>
  <c r="R1761" i="19"/>
  <c r="V1761" i="19" s="1"/>
  <c r="G2146" i="19"/>
  <c r="G2451" i="19"/>
  <c r="G2096" i="19"/>
  <c r="G1384" i="19"/>
  <c r="G1068" i="19"/>
  <c r="G1651" i="19"/>
  <c r="G1538" i="19"/>
  <c r="R1616" i="19"/>
  <c r="V1616" i="19" s="1"/>
  <c r="J1616" i="19"/>
  <c r="G603" i="19"/>
  <c r="J2404" i="19"/>
  <c r="G2404" i="19" s="1"/>
  <c r="R2404" i="19"/>
  <c r="V2404" i="19" s="1"/>
  <c r="G1716" i="19"/>
  <c r="G1959" i="19"/>
  <c r="J2131" i="19"/>
  <c r="R2131" i="19"/>
  <c r="G1489" i="19"/>
  <c r="R2116" i="19"/>
  <c r="J2116" i="19"/>
  <c r="G1385" i="19"/>
  <c r="G1098" i="19"/>
  <c r="R2337" i="19"/>
  <c r="V2337" i="19" s="1"/>
  <c r="J2337" i="19"/>
  <c r="G2337" i="19" s="1"/>
  <c r="G1733" i="19"/>
  <c r="D413" i="23"/>
  <c r="J14" i="13"/>
  <c r="T14" i="13"/>
  <c r="R14" i="13"/>
  <c r="D511" i="23"/>
  <c r="I18" i="15"/>
  <c r="D545" i="23" s="1"/>
  <c r="J2235" i="19"/>
  <c r="R2235" i="19"/>
  <c r="G2060" i="19"/>
  <c r="J1902" i="19"/>
  <c r="G1902" i="19" s="1"/>
  <c r="R1902" i="19"/>
  <c r="V1902" i="19" s="1"/>
  <c r="J2036" i="19"/>
  <c r="R2036" i="19"/>
  <c r="V2036" i="19" s="1"/>
  <c r="J609" i="19"/>
  <c r="G609" i="19" s="1"/>
  <c r="R609" i="19"/>
  <c r="V609" i="19" s="1"/>
  <c r="R385" i="19"/>
  <c r="V385" i="19" s="1"/>
  <c r="J385" i="19"/>
  <c r="G385" i="19" s="1"/>
  <c r="G2608" i="19"/>
  <c r="R1747" i="19"/>
  <c r="V1747" i="19" s="1"/>
  <c r="J1747" i="19"/>
  <c r="G1747" i="19" s="1"/>
  <c r="J740" i="19"/>
  <c r="G740" i="19" s="1"/>
  <c r="R740" i="19"/>
  <c r="V740" i="19" s="1"/>
  <c r="G498" i="19"/>
  <c r="G2436" i="19"/>
  <c r="G1887" i="19"/>
  <c r="G1801" i="19"/>
  <c r="J2330" i="19"/>
  <c r="G2330" i="19" s="1"/>
  <c r="R2330" i="19"/>
  <c r="V2330" i="19" s="1"/>
  <c r="J1922" i="19"/>
  <c r="G1922" i="19" s="1"/>
  <c r="R1922" i="19"/>
  <c r="V1922" i="19" s="1"/>
  <c r="R1325" i="19"/>
  <c r="V1325" i="19" s="1"/>
  <c r="J1325" i="19"/>
  <c r="G1325" i="19" s="1"/>
  <c r="G941" i="19"/>
  <c r="J567" i="19"/>
  <c r="G567" i="19" s="1"/>
  <c r="R567" i="19"/>
  <c r="V567" i="19" s="1"/>
  <c r="D1642" i="23"/>
  <c r="G2301" i="19"/>
  <c r="D1794" i="23"/>
  <c r="G1997" i="19"/>
  <c r="G1272" i="19"/>
  <c r="D2634" i="23"/>
  <c r="I17" i="13"/>
  <c r="D2681" i="23" s="1"/>
  <c r="T17" i="13"/>
  <c r="G1951" i="19"/>
  <c r="D850" i="23"/>
  <c r="I54" i="15"/>
  <c r="D853" i="23" s="1"/>
  <c r="G1410" i="19"/>
  <c r="G794" i="19"/>
  <c r="G706" i="19"/>
  <c r="D1908" i="23"/>
  <c r="I43" i="5"/>
  <c r="D1955" i="23" s="1"/>
  <c r="T43" i="5"/>
  <c r="D394" i="23"/>
  <c r="T42" i="12"/>
  <c r="R42" i="12"/>
  <c r="J42" i="12"/>
  <c r="D688" i="23"/>
  <c r="J15" i="28"/>
  <c r="T15" i="28"/>
  <c r="R15" i="28"/>
  <c r="C2272" i="19"/>
  <c r="H2272" i="19" s="1"/>
  <c r="G2272" i="19" s="1"/>
  <c r="K53" i="16"/>
  <c r="J1748" i="19"/>
  <c r="G1748" i="19" s="1"/>
  <c r="R1748" i="19"/>
  <c r="V1748" i="19" s="1"/>
  <c r="G709" i="19"/>
  <c r="J518" i="19"/>
  <c r="R518" i="19"/>
  <c r="V518" i="19" s="1"/>
  <c r="G918" i="19"/>
  <c r="R2340" i="19"/>
  <c r="J2340" i="19"/>
  <c r="G2340" i="19" s="1"/>
  <c r="D2273" i="23"/>
  <c r="I32" i="9"/>
  <c r="D2320" i="23" s="1"/>
  <c r="D908" i="23"/>
  <c r="I15" i="17"/>
  <c r="D470" i="23"/>
  <c r="T24" i="14"/>
  <c r="J24" i="14"/>
  <c r="R24" i="14"/>
  <c r="R2035" i="19"/>
  <c r="V2035" i="19" s="1"/>
  <c r="J2035" i="19"/>
  <c r="G2035" i="19" s="1"/>
  <c r="R84" i="19"/>
  <c r="V84" i="19" s="1"/>
  <c r="J84" i="19"/>
  <c r="G84" i="19" s="1"/>
  <c r="J868" i="19"/>
  <c r="G868" i="19" s="1"/>
  <c r="R868" i="19"/>
  <c r="V868" i="19" s="1"/>
  <c r="D1988" i="23"/>
  <c r="I29" i="6"/>
  <c r="D2035" i="23" s="1"/>
  <c r="G44" i="6"/>
  <c r="D357" i="23"/>
  <c r="T5" i="12"/>
  <c r="J5" i="12"/>
  <c r="R5" i="12"/>
  <c r="D200" i="23"/>
  <c r="J36" i="8"/>
  <c r="T36" i="8"/>
  <c r="R36" i="8"/>
  <c r="F2513" i="22"/>
  <c r="E1419" i="23"/>
  <c r="D2085" i="23"/>
  <c r="I32" i="7"/>
  <c r="D2132" i="23" s="1"/>
  <c r="D2263" i="23"/>
  <c r="I22" i="9"/>
  <c r="D2310" i="23" s="1"/>
  <c r="D187" i="23"/>
  <c r="J23" i="8"/>
  <c r="F27" i="8"/>
  <c r="E1942" i="23"/>
  <c r="N44" i="5"/>
  <c r="O44" i="5" s="1"/>
  <c r="E1439" i="23"/>
  <c r="D2462" i="23"/>
  <c r="I33" i="11"/>
  <c r="D2509" i="23" s="1"/>
  <c r="D2002" i="23"/>
  <c r="I43" i="6"/>
  <c r="D2049" i="23" s="1"/>
  <c r="G77" i="17"/>
  <c r="G1741" i="19"/>
  <c r="G1165" i="19"/>
  <c r="D2882" i="23"/>
  <c r="J66" i="16"/>
  <c r="I66" i="16"/>
  <c r="D2935" i="23" s="1"/>
  <c r="R2278" i="19"/>
  <c r="V2278" i="19" s="1"/>
  <c r="J2278" i="19"/>
  <c r="G2278" i="19" s="1"/>
  <c r="E1029" i="23"/>
  <c r="D1029" i="23"/>
  <c r="C2548" i="19"/>
  <c r="H2548" i="19" s="1"/>
  <c r="G2548" i="19" s="1"/>
  <c r="G1616" i="19"/>
  <c r="G972" i="19"/>
  <c r="G1254" i="19"/>
  <c r="J692" i="19"/>
  <c r="G692" i="19" s="1"/>
  <c r="R692" i="19"/>
  <c r="V692" i="19" s="1"/>
  <c r="G2192" i="19"/>
  <c r="G2052" i="19"/>
  <c r="J1482" i="19"/>
  <c r="G1482" i="19" s="1"/>
  <c r="R1482" i="19"/>
  <c r="V1482" i="19" s="1"/>
  <c r="J1195" i="19"/>
  <c r="G1195" i="19" s="1"/>
  <c r="R1195" i="19"/>
  <c r="V1195" i="19" s="1"/>
  <c r="J1170" i="19"/>
  <c r="G1170" i="19" s="1"/>
  <c r="R1170" i="19"/>
  <c r="V1170" i="19" s="1"/>
  <c r="J744" i="19"/>
  <c r="G744" i="19" s="1"/>
  <c r="R744" i="19"/>
  <c r="V744" i="19" s="1"/>
  <c r="D2959" i="23"/>
  <c r="F13" i="17"/>
  <c r="H4" i="17"/>
  <c r="D2821" i="23"/>
  <c r="I16" i="16"/>
  <c r="D2836" i="23" s="1"/>
  <c r="R1611" i="19"/>
  <c r="V1611" i="19" s="1"/>
  <c r="J1611" i="19"/>
  <c r="G1611" i="19" s="1"/>
  <c r="J2401" i="19"/>
  <c r="G2401" i="19" s="1"/>
  <c r="R2401" i="19"/>
  <c r="V2401" i="19" s="1"/>
  <c r="E2505" i="23"/>
  <c r="N44" i="11"/>
  <c r="O44" i="11" s="1"/>
  <c r="D256" i="23"/>
  <c r="R45" i="9"/>
  <c r="J45" i="9"/>
  <c r="T45" i="9"/>
  <c r="R595" i="19"/>
  <c r="V595" i="19" s="1"/>
  <c r="J595" i="19"/>
  <c r="G595" i="19" s="1"/>
  <c r="E1060" i="23"/>
  <c r="D1060" i="23"/>
  <c r="I68" i="17"/>
  <c r="G2437" i="19"/>
  <c r="G2088" i="19"/>
  <c r="J1055" i="19"/>
  <c r="G1055" i="19" s="1"/>
  <c r="R1055" i="19"/>
  <c r="V1055" i="19" s="1"/>
  <c r="G1717" i="19"/>
  <c r="G2177" i="19"/>
  <c r="J2120" i="19"/>
  <c r="G2120" i="19" s="1"/>
  <c r="R2120" i="19"/>
  <c r="D2187" i="23"/>
  <c r="I40" i="8"/>
  <c r="D2234" i="23" s="1"/>
  <c r="T40" i="8"/>
  <c r="J1038" i="19"/>
  <c r="G1038" i="19" s="1"/>
  <c r="R1038" i="19"/>
  <c r="V1038" i="19" s="1"/>
  <c r="O22" i="18"/>
  <c r="D3034" i="23" s="1"/>
  <c r="G1419" i="19"/>
  <c r="D2277" i="23"/>
  <c r="I36" i="9"/>
  <c r="D2324" i="23" s="1"/>
  <c r="G556" i="19"/>
  <c r="D1830" i="23"/>
  <c r="E1026" i="23"/>
  <c r="D1026" i="23"/>
  <c r="D452" i="23"/>
  <c r="J6" i="14"/>
  <c r="T6" i="14"/>
  <c r="R6" i="14"/>
  <c r="D526" i="23"/>
  <c r="I33" i="15"/>
  <c r="D560" i="23" s="1"/>
  <c r="D806" i="23"/>
  <c r="J67" i="28"/>
  <c r="D313" i="23"/>
  <c r="J8" i="11"/>
  <c r="T8" i="11"/>
  <c r="R8" i="11"/>
  <c r="D2348" i="23"/>
  <c r="I13" i="10"/>
  <c r="D2395" i="23" s="1"/>
  <c r="H72" i="28"/>
  <c r="H55" i="15"/>
  <c r="I49" i="28"/>
  <c r="D754" i="23" s="1"/>
  <c r="G2271" i="19"/>
  <c r="D2455" i="23"/>
  <c r="I26" i="11"/>
  <c r="D2502" i="23" s="1"/>
  <c r="G2454" i="19"/>
  <c r="G949" i="19"/>
  <c r="J1621" i="19"/>
  <c r="R1621" i="19"/>
  <c r="V1621" i="19" s="1"/>
  <c r="E67" i="23"/>
  <c r="J75" i="17"/>
  <c r="K48" i="5"/>
  <c r="E1373" i="23"/>
  <c r="R1895" i="19"/>
  <c r="V1895" i="19" s="1"/>
  <c r="J1895" i="19"/>
  <c r="G1895" i="19" s="1"/>
  <c r="R2224" i="19"/>
  <c r="J2224" i="19"/>
  <c r="G2224" i="19" s="1"/>
  <c r="R894" i="19"/>
  <c r="V894" i="19" s="1"/>
  <c r="J894" i="19"/>
  <c r="G894" i="19" s="1"/>
  <c r="J1040" i="19"/>
  <c r="R1040" i="19"/>
  <c r="V1040" i="19" s="1"/>
  <c r="E2316" i="23"/>
  <c r="N44" i="9"/>
  <c r="O44" i="9" s="1"/>
  <c r="J728" i="19"/>
  <c r="R728" i="19"/>
  <c r="V728" i="19" s="1"/>
  <c r="D1893" i="23"/>
  <c r="I28" i="5"/>
  <c r="G44" i="5"/>
  <c r="T28" i="5"/>
  <c r="D1855" i="23"/>
  <c r="G56" i="2"/>
  <c r="D1356" i="23" s="1"/>
  <c r="D427" i="23"/>
  <c r="J28" i="13"/>
  <c r="T28" i="13"/>
  <c r="R28" i="13"/>
  <c r="F44" i="13"/>
  <c r="F23" i="11"/>
  <c r="E1408" i="23"/>
  <c r="O52" i="2"/>
  <c r="R2345" i="19"/>
  <c r="J2345" i="19"/>
  <c r="D1715" i="23"/>
  <c r="Q16" i="2"/>
  <c r="E1007" i="23"/>
  <c r="D1007" i="23"/>
  <c r="H6" i="17"/>
  <c r="D2961" i="23" s="1"/>
  <c r="G13" i="17"/>
  <c r="G24" i="17" s="1"/>
  <c r="G1661" i="19"/>
  <c r="I2020" i="19"/>
  <c r="I2017" i="19"/>
  <c r="R723" i="19"/>
  <c r="V723" i="19" s="1"/>
  <c r="J723" i="19"/>
  <c r="G723" i="19" s="1"/>
  <c r="G2616" i="19"/>
  <c r="D487" i="23"/>
  <c r="J41" i="14"/>
  <c r="T41" i="14"/>
  <c r="R41" i="14"/>
  <c r="D594" i="23"/>
  <c r="J23" i="15"/>
  <c r="D333" i="23"/>
  <c r="T28" i="11"/>
  <c r="R28" i="11"/>
  <c r="F44" i="11"/>
  <c r="D254" i="23"/>
  <c r="J43" i="9"/>
  <c r="R43" i="9"/>
  <c r="T43" i="9"/>
  <c r="R1333" i="19"/>
  <c r="V1333" i="19" s="1"/>
  <c r="J1333" i="19"/>
  <c r="G1333" i="19" s="1"/>
  <c r="J327" i="19"/>
  <c r="G327" i="19" s="1"/>
  <c r="R327" i="19"/>
  <c r="V327" i="19" s="1"/>
  <c r="J2441" i="19"/>
  <c r="G2441" i="19" s="1"/>
  <c r="R2441" i="19"/>
  <c r="V2441" i="19" s="1"/>
  <c r="J1896" i="19"/>
  <c r="G1896" i="19" s="1"/>
  <c r="R1896" i="19"/>
  <c r="V1896" i="19" s="1"/>
  <c r="D2448" i="23"/>
  <c r="I19" i="11"/>
  <c r="D2495" i="23" s="1"/>
  <c r="D2175" i="23"/>
  <c r="I28" i="8"/>
  <c r="G44" i="8"/>
  <c r="T28" i="8"/>
  <c r="D902" i="23"/>
  <c r="E24" i="17"/>
  <c r="C2383" i="19" s="1"/>
  <c r="H2383" i="19" s="1"/>
  <c r="G2383" i="19" s="1"/>
  <c r="I4" i="17"/>
  <c r="J2413" i="19"/>
  <c r="G2413" i="19" s="1"/>
  <c r="R2413" i="19"/>
  <c r="V2413" i="19" s="1"/>
  <c r="D2095" i="23"/>
  <c r="I42" i="7"/>
  <c r="D2142" i="23" s="1"/>
  <c r="D1774" i="23"/>
  <c r="Q22" i="2"/>
  <c r="D589" i="23"/>
  <c r="J18" i="15"/>
  <c r="R18" i="15"/>
  <c r="T18" i="15"/>
  <c r="E349" i="23"/>
  <c r="K48" i="11"/>
  <c r="J1189" i="19"/>
  <c r="G1189" i="19" s="1"/>
  <c r="R1189" i="19"/>
  <c r="V1189" i="19" s="1"/>
  <c r="J1629" i="19"/>
  <c r="G1629" i="19" s="1"/>
  <c r="R1629" i="19"/>
  <c r="V1629" i="19" s="1"/>
  <c r="E2941" i="23"/>
  <c r="N76" i="16"/>
  <c r="E2944" i="23" s="1"/>
  <c r="R1919" i="19"/>
  <c r="V1919" i="19" s="1"/>
  <c r="J1919" i="19"/>
  <c r="G1919" i="19" s="1"/>
  <c r="R1182" i="19"/>
  <c r="V1182" i="19" s="1"/>
  <c r="J1182" i="19"/>
  <c r="G1182" i="19" s="1"/>
  <c r="J1929" i="19"/>
  <c r="G1929" i="19" s="1"/>
  <c r="R1929" i="19"/>
  <c r="V1929" i="19" s="1"/>
  <c r="R2123" i="19"/>
  <c r="J2123" i="19"/>
  <c r="E1382" i="23"/>
  <c r="D347" i="23"/>
  <c r="J42" i="11"/>
  <c r="R42" i="11"/>
  <c r="T42" i="11"/>
  <c r="R1602" i="19"/>
  <c r="V1602" i="19" s="1"/>
  <c r="J1602" i="19"/>
  <c r="G1602" i="19" s="1"/>
  <c r="R102" i="19"/>
  <c r="V102" i="19" s="1"/>
  <c r="J102" i="19"/>
  <c r="G102" i="19" s="1"/>
  <c r="R2402" i="19"/>
  <c r="V2402" i="19" s="1"/>
  <c r="J2402" i="19"/>
  <c r="G2402" i="19" s="1"/>
  <c r="D2281" i="23"/>
  <c r="I40" i="9"/>
  <c r="D2328" i="23" s="1"/>
  <c r="E234" i="23"/>
  <c r="K27" i="9"/>
  <c r="D143" i="23"/>
  <c r="J26" i="7"/>
  <c r="T26" i="7"/>
  <c r="R26" i="7"/>
  <c r="J1020" i="19"/>
  <c r="G1020" i="19" s="1"/>
  <c r="R1020" i="19"/>
  <c r="V1020" i="19" s="1"/>
  <c r="J1179" i="19"/>
  <c r="R1179" i="19"/>
  <c r="V1179" i="19" s="1"/>
  <c r="R732" i="19"/>
  <c r="V732" i="19" s="1"/>
  <c r="J732" i="19"/>
  <c r="G732" i="19" s="1"/>
  <c r="R2406" i="19"/>
  <c r="V2406" i="19" s="1"/>
  <c r="J2406" i="19"/>
  <c r="D292" i="23"/>
  <c r="J34" i="10"/>
  <c r="T34" i="10"/>
  <c r="R34" i="10"/>
  <c r="D1311" i="23"/>
  <c r="Q41" i="2"/>
  <c r="L2655" i="23"/>
  <c r="F2655" i="23" s="1"/>
  <c r="K2655" i="23"/>
  <c r="P2655" i="23"/>
  <c r="O2655" i="23"/>
  <c r="F2609" i="23"/>
  <c r="F467" i="23"/>
  <c r="E2524" i="22"/>
  <c r="E2526" i="22" s="1"/>
  <c r="E2528" i="22" s="1"/>
  <c r="R2440" i="19"/>
  <c r="V2440" i="19" s="1"/>
  <c r="J2440" i="19"/>
  <c r="G2440" i="19" s="1"/>
  <c r="J1775" i="19"/>
  <c r="G1775" i="19" s="1"/>
  <c r="R1775" i="19"/>
  <c r="V1775" i="19" s="1"/>
  <c r="J2433" i="19"/>
  <c r="G2433" i="19" s="1"/>
  <c r="R2433" i="19"/>
  <c r="V2433" i="19" s="1"/>
  <c r="R2328" i="19"/>
  <c r="V2328" i="19" s="1"/>
  <c r="J2328" i="19"/>
  <c r="G2328" i="19" s="1"/>
  <c r="G1702" i="19"/>
  <c r="J1612" i="19"/>
  <c r="G1612" i="19" s="1"/>
  <c r="R1612" i="19"/>
  <c r="V1612" i="19" s="1"/>
  <c r="R599" i="19"/>
  <c r="V599" i="19" s="1"/>
  <c r="J599" i="19"/>
  <c r="G599" i="19" s="1"/>
  <c r="R2550" i="19"/>
  <c r="V2550" i="19" s="1"/>
  <c r="J2550" i="19"/>
  <c r="G2550" i="19" s="1"/>
  <c r="D2929" i="23"/>
  <c r="H62" i="4"/>
  <c r="G1847" i="19"/>
  <c r="G1713" i="19"/>
  <c r="R2122" i="19"/>
  <c r="J2122" i="19"/>
  <c r="J1351" i="19"/>
  <c r="G1351" i="19" s="1"/>
  <c r="R1351" i="19"/>
  <c r="V1351" i="19" s="1"/>
  <c r="G1221" i="19"/>
  <c r="G666" i="19"/>
  <c r="G647" i="19"/>
  <c r="G633" i="19"/>
  <c r="D2877" i="23"/>
  <c r="J61" i="16"/>
  <c r="I61" i="16"/>
  <c r="D2930" i="23" s="1"/>
  <c r="R1756" i="19"/>
  <c r="V1756" i="19" s="1"/>
  <c r="J1756" i="19"/>
  <c r="G1756" i="19" s="1"/>
  <c r="R882" i="19"/>
  <c r="V882" i="19" s="1"/>
  <c r="J882" i="19"/>
  <c r="E2264" i="23"/>
  <c r="L27" i="9"/>
  <c r="G775" i="19"/>
  <c r="D331" i="23"/>
  <c r="J26" i="11"/>
  <c r="T26" i="11"/>
  <c r="R26" i="11"/>
  <c r="J1643" i="19"/>
  <c r="G1643" i="19" s="1"/>
  <c r="R1643" i="19"/>
  <c r="V1643" i="19" s="1"/>
  <c r="E1106" i="23"/>
  <c r="L24" i="18"/>
  <c r="L25" i="18"/>
  <c r="L26" i="18"/>
  <c r="E2980" i="23"/>
  <c r="J12" i="18"/>
  <c r="J1780" i="19"/>
  <c r="G1780" i="19" s="1"/>
  <c r="R1780" i="19"/>
  <c r="V1780" i="19" s="1"/>
  <c r="D1716" i="23"/>
  <c r="G1798" i="19"/>
  <c r="G1092" i="19"/>
  <c r="E2889" i="23"/>
  <c r="L77" i="16"/>
  <c r="M48" i="15"/>
  <c r="D611" i="23"/>
  <c r="I6" i="28"/>
  <c r="D645" i="23" s="1"/>
  <c r="T6" i="28"/>
  <c r="G1834" i="19"/>
  <c r="D409" i="23"/>
  <c r="J10" i="13"/>
  <c r="T10" i="13"/>
  <c r="R10" i="13"/>
  <c r="G2169" i="19"/>
  <c r="J608" i="19"/>
  <c r="R608" i="19"/>
  <c r="V608" i="19" s="1"/>
  <c r="D34" i="23"/>
  <c r="T11" i="5"/>
  <c r="R11" i="5"/>
  <c r="J11" i="5"/>
  <c r="D2740" i="23"/>
  <c r="I29" i="14"/>
  <c r="D2788" i="23" s="1"/>
  <c r="T29" i="14"/>
  <c r="R2129" i="19"/>
  <c r="J2129" i="19"/>
  <c r="G2129" i="19" s="1"/>
  <c r="D2547" i="23"/>
  <c r="I24" i="12"/>
  <c r="D2594" i="23" s="1"/>
  <c r="R1046" i="19"/>
  <c r="V1046" i="19" s="1"/>
  <c r="J1046" i="19"/>
  <c r="D109" i="23"/>
  <c r="R39" i="6"/>
  <c r="T39" i="6"/>
  <c r="J39" i="6"/>
  <c r="E813" i="23"/>
  <c r="N41" i="15"/>
  <c r="E816" i="23" s="1"/>
  <c r="L44" i="15"/>
  <c r="U41" i="15"/>
  <c r="D810" i="23"/>
  <c r="J71" i="28"/>
  <c r="J545" i="19"/>
  <c r="R545" i="19"/>
  <c r="V545" i="19" s="1"/>
  <c r="D1440" i="23"/>
  <c r="S43" i="2"/>
  <c r="D243" i="23"/>
  <c r="J32" i="9"/>
  <c r="T32" i="9"/>
  <c r="R32" i="9"/>
  <c r="F2340" i="23"/>
  <c r="F2565" i="23"/>
  <c r="F2630" i="23"/>
  <c r="F2351" i="23"/>
  <c r="F2481" i="23"/>
  <c r="F2230" i="23"/>
  <c r="F1954" i="23"/>
  <c r="F1944" i="23"/>
  <c r="F2115" i="23"/>
  <c r="O431" i="23"/>
  <c r="P431" i="23"/>
  <c r="K431" i="23"/>
  <c r="L431" i="23"/>
  <c r="F431" i="23" s="1"/>
  <c r="F346" i="23"/>
  <c r="F437" i="23"/>
  <c r="F360" i="23"/>
  <c r="G2452" i="19"/>
  <c r="G2386" i="19"/>
  <c r="G1885" i="19"/>
  <c r="G1860" i="19"/>
  <c r="G2477" i="19"/>
  <c r="G2296" i="19"/>
  <c r="G1680" i="19"/>
  <c r="G2293" i="19"/>
  <c r="G1064" i="19"/>
  <c r="G689" i="19"/>
  <c r="G2247" i="19"/>
  <c r="J1917" i="19"/>
  <c r="G1917" i="19" s="1"/>
  <c r="R1917" i="19"/>
  <c r="V1917" i="19" s="1"/>
  <c r="J1485" i="19"/>
  <c r="G1485" i="19" s="1"/>
  <c r="R1485" i="19"/>
  <c r="V1485" i="19" s="1"/>
  <c r="G1409" i="19"/>
  <c r="G1516" i="19"/>
  <c r="G991" i="19"/>
  <c r="G502" i="19"/>
  <c r="E2885" i="23"/>
  <c r="O72" i="16"/>
  <c r="G1873" i="19"/>
  <c r="J2212" i="19"/>
  <c r="G2212" i="19" s="1"/>
  <c r="R2212" i="19"/>
  <c r="G1965" i="19"/>
  <c r="G2081" i="19"/>
  <c r="G838" i="19"/>
  <c r="G763" i="19"/>
  <c r="J730" i="19"/>
  <c r="G730" i="19" s="1"/>
  <c r="R730" i="19"/>
  <c r="V730" i="19" s="1"/>
  <c r="R2017" i="19"/>
  <c r="V2017" i="19" s="1"/>
  <c r="J2017" i="19"/>
  <c r="R1751" i="19"/>
  <c r="V1751" i="19" s="1"/>
  <c r="J1751" i="19"/>
  <c r="G1751" i="19" s="1"/>
  <c r="J2034" i="19"/>
  <c r="G2034" i="19" s="1"/>
  <c r="R2034" i="19"/>
  <c r="V2034" i="19" s="1"/>
  <c r="G1294" i="19"/>
  <c r="E1168" i="23"/>
  <c r="E2581" i="19"/>
  <c r="D2567" i="19"/>
  <c r="I2567" i="19" s="1"/>
  <c r="C2567" i="19"/>
  <c r="H2567" i="19" s="1"/>
  <c r="C2581" i="19"/>
  <c r="H2581" i="19" s="1"/>
  <c r="D1168" i="23"/>
  <c r="G45" i="1"/>
  <c r="D2276" i="23"/>
  <c r="I35" i="9"/>
  <c r="D2323" i="23" s="1"/>
  <c r="J1342" i="19"/>
  <c r="G1342" i="19" s="1"/>
  <c r="R1342" i="19"/>
  <c r="V1342" i="19" s="1"/>
  <c r="D614" i="23"/>
  <c r="I9" i="28"/>
  <c r="D648" i="23" s="1"/>
  <c r="T9" i="28"/>
  <c r="D1108" i="23"/>
  <c r="H24" i="18"/>
  <c r="D1106" i="23" s="1"/>
  <c r="E833" i="23"/>
  <c r="O47" i="15"/>
  <c r="G1451" i="19"/>
  <c r="G1435" i="19"/>
  <c r="G1002" i="19"/>
  <c r="R1494" i="19"/>
  <c r="V1494" i="19" s="1"/>
  <c r="J1494" i="19"/>
  <c r="G1494" i="19" s="1"/>
  <c r="J1636" i="19"/>
  <c r="G1636" i="19" s="1"/>
  <c r="R1636" i="19"/>
  <c r="V1636" i="19" s="1"/>
  <c r="E1412" i="23"/>
  <c r="J1893" i="19"/>
  <c r="G1893" i="19" s="1"/>
  <c r="R1893" i="19"/>
  <c r="V1893" i="19" s="1"/>
  <c r="G1955" i="19"/>
  <c r="D289" i="23"/>
  <c r="R31" i="10"/>
  <c r="T31" i="10"/>
  <c r="J31" i="10"/>
  <c r="R2228" i="19"/>
  <c r="J2228" i="19"/>
  <c r="R2233" i="19"/>
  <c r="J2233" i="19"/>
  <c r="G2233" i="19" s="1"/>
  <c r="D833" i="23"/>
  <c r="J47" i="15"/>
  <c r="E1416" i="23"/>
  <c r="D390" i="23"/>
  <c r="T38" i="12"/>
  <c r="R38" i="12"/>
  <c r="J38" i="12"/>
  <c r="J2356" i="19"/>
  <c r="G2356" i="19" s="1"/>
  <c r="R2356" i="19"/>
  <c r="V2356" i="19" s="1"/>
  <c r="D2449" i="23"/>
  <c r="I20" i="11"/>
  <c r="D2496" i="23" s="1"/>
  <c r="E469" i="23"/>
  <c r="K27" i="14"/>
  <c r="O23" i="14"/>
  <c r="T35" i="15"/>
  <c r="R1483" i="19"/>
  <c r="V1483" i="19" s="1"/>
  <c r="J1483" i="19"/>
  <c r="D2252" i="23"/>
  <c r="I11" i="9"/>
  <c r="D2299" i="23" s="1"/>
  <c r="J1019" i="19"/>
  <c r="R1019" i="19"/>
  <c r="V1019" i="19" s="1"/>
  <c r="J1909" i="19"/>
  <c r="G1909" i="19" s="1"/>
  <c r="R1909" i="19"/>
  <c r="V1909" i="19" s="1"/>
  <c r="G2134" i="19"/>
  <c r="D2552" i="23"/>
  <c r="I29" i="12"/>
  <c r="D2599" i="23" s="1"/>
  <c r="T29" i="12"/>
  <c r="G44" i="12"/>
  <c r="R1317" i="19"/>
  <c r="V1317" i="19" s="1"/>
  <c r="J1317" i="19"/>
  <c r="G1317" i="19" s="1"/>
  <c r="E2003" i="23"/>
  <c r="K76" i="17"/>
  <c r="E1087" i="23" s="1"/>
  <c r="L48" i="6"/>
  <c r="E2007" i="23" s="1"/>
  <c r="R1772" i="19"/>
  <c r="V1772" i="19" s="1"/>
  <c r="J1772" i="19"/>
  <c r="J2013" i="19"/>
  <c r="R2013" i="19"/>
  <c r="V2013" i="19" s="1"/>
  <c r="J2638" i="19"/>
  <c r="G2638" i="19" s="1"/>
  <c r="R2638" i="19"/>
  <c r="V2638" i="19" s="1"/>
  <c r="E2640" i="23"/>
  <c r="L27" i="13"/>
  <c r="J1788" i="19"/>
  <c r="G1788" i="19" s="1"/>
  <c r="R1788" i="19"/>
  <c r="V1788" i="19" s="1"/>
  <c r="R2006" i="19"/>
  <c r="V2006" i="19" s="1"/>
  <c r="J2006" i="19"/>
  <c r="G2006" i="19" s="1"/>
  <c r="J1630" i="19"/>
  <c r="G1630" i="19" s="1"/>
  <c r="R1630" i="19"/>
  <c r="V1630" i="19" s="1"/>
  <c r="J283" i="19"/>
  <c r="G283" i="19" s="1"/>
  <c r="R283" i="19"/>
  <c r="V283" i="19" s="1"/>
  <c r="R2343" i="19"/>
  <c r="J2343" i="19"/>
  <c r="G2343" i="19" s="1"/>
  <c r="J1181" i="19"/>
  <c r="G1181" i="19" s="1"/>
  <c r="R1181" i="19"/>
  <c r="V1181" i="19" s="1"/>
  <c r="R861" i="19"/>
  <c r="V861" i="19" s="1"/>
  <c r="J861" i="19"/>
  <c r="G861" i="19" s="1"/>
  <c r="J763" i="19"/>
  <c r="R763" i="19"/>
  <c r="V763" i="19" s="1"/>
  <c r="J2444" i="19"/>
  <c r="G2444" i="19" s="1"/>
  <c r="R2444" i="19"/>
  <c r="V2444" i="19" s="1"/>
  <c r="R2217" i="19"/>
  <c r="J2217" i="19"/>
  <c r="G2217" i="19" s="1"/>
  <c r="J1930" i="19"/>
  <c r="G1930" i="19" s="1"/>
  <c r="R1930" i="19"/>
  <c r="V1930" i="19" s="1"/>
  <c r="J872" i="19"/>
  <c r="G872" i="19" s="1"/>
  <c r="R872" i="19"/>
  <c r="V872" i="19" s="1"/>
  <c r="R1027" i="19"/>
  <c r="V1027" i="19" s="1"/>
  <c r="J1027" i="19"/>
  <c r="G1027" i="19" s="1"/>
  <c r="J2655" i="19"/>
  <c r="G2655" i="19" s="1"/>
  <c r="R2655" i="19"/>
  <c r="V2655" i="19" s="1"/>
  <c r="D2956" i="23"/>
  <c r="H20" i="17"/>
  <c r="D2975" i="23" s="1"/>
  <c r="J910" i="19"/>
  <c r="G910" i="19" s="1"/>
  <c r="R910" i="19"/>
  <c r="V910" i="19" s="1"/>
  <c r="J590" i="19"/>
  <c r="G590" i="19" s="1"/>
  <c r="R590" i="19"/>
  <c r="V590" i="19" s="1"/>
  <c r="E2734" i="23"/>
  <c r="L27" i="14"/>
  <c r="D712" i="23"/>
  <c r="I41" i="28"/>
  <c r="D746" i="23" s="1"/>
  <c r="G47" i="15"/>
  <c r="G48" i="28"/>
  <c r="G1078" i="19"/>
  <c r="J1934" i="19"/>
  <c r="G1934" i="19" s="1"/>
  <c r="R1934" i="19"/>
  <c r="V1934" i="19" s="1"/>
  <c r="G1871" i="19"/>
  <c r="R2207" i="19"/>
  <c r="J2207" i="19"/>
  <c r="G2207" i="19" s="1"/>
  <c r="R2524" i="19"/>
  <c r="V2524" i="19" s="1"/>
  <c r="J2524" i="19"/>
  <c r="G2524" i="19" s="1"/>
  <c r="R2408" i="19"/>
  <c r="V2408" i="19" s="1"/>
  <c r="J2408" i="19"/>
  <c r="G2408" i="19" s="1"/>
  <c r="E1389" i="23"/>
  <c r="O43" i="2"/>
  <c r="E939" i="23"/>
  <c r="D939" i="23"/>
  <c r="I29" i="1"/>
  <c r="E2482" i="19" s="1"/>
  <c r="J2020" i="19"/>
  <c r="R2020" i="19"/>
  <c r="V2020" i="19" s="1"/>
  <c r="R1202" i="19"/>
  <c r="V1202" i="19" s="1"/>
  <c r="J1202" i="19"/>
  <c r="G1202" i="19" s="1"/>
  <c r="D2886" i="23"/>
  <c r="G76" i="16"/>
  <c r="I73" i="16"/>
  <c r="J73" i="16" s="1"/>
  <c r="J1085" i="19"/>
  <c r="G1085" i="19" s="1"/>
  <c r="R1085" i="19"/>
  <c r="V1085" i="19" s="1"/>
  <c r="E2865" i="23"/>
  <c r="L52" i="16"/>
  <c r="D352" i="23"/>
  <c r="J47" i="11"/>
  <c r="T47" i="11"/>
  <c r="R47" i="11"/>
  <c r="D2737" i="23"/>
  <c r="I26" i="14"/>
  <c r="D2785" i="23" s="1"/>
  <c r="T26" i="14"/>
  <c r="J2026" i="19"/>
  <c r="G2026" i="19" s="1"/>
  <c r="R2026" i="19"/>
  <c r="V2026" i="19" s="1"/>
  <c r="J2209" i="19"/>
  <c r="G2209" i="19" s="1"/>
  <c r="R2209" i="19"/>
  <c r="R908" i="19"/>
  <c r="V908" i="19" s="1"/>
  <c r="J908" i="19"/>
  <c r="D705" i="23"/>
  <c r="J32" i="28"/>
  <c r="R32" i="28"/>
  <c r="T32" i="28"/>
  <c r="D239" i="23"/>
  <c r="F44" i="9"/>
  <c r="T28" i="9"/>
  <c r="R28" i="9"/>
  <c r="J28" i="9"/>
  <c r="D1812" i="23"/>
  <c r="J2231" i="19"/>
  <c r="G2231" i="19" s="1"/>
  <c r="R2231" i="19"/>
  <c r="D213" i="23"/>
  <c r="T50" i="8"/>
  <c r="R50" i="8"/>
  <c r="E1888" i="23"/>
  <c r="L27" i="5"/>
  <c r="K71" i="17"/>
  <c r="F2632" i="23"/>
  <c r="F2562" i="23"/>
  <c r="F2748" i="23"/>
  <c r="L2627" i="23"/>
  <c r="K2627" i="23"/>
  <c r="F2627" i="23" s="1"/>
  <c r="P2627" i="23"/>
  <c r="O2627" i="23"/>
  <c r="F2539" i="23"/>
  <c r="F1977" i="23"/>
  <c r="P405" i="23"/>
  <c r="L405" i="23"/>
  <c r="F405" i="23" s="1"/>
  <c r="O405" i="23"/>
  <c r="K405" i="23"/>
  <c r="F480" i="23"/>
  <c r="F77" i="23"/>
  <c r="F201" i="23"/>
  <c r="G2305" i="19"/>
  <c r="R2332" i="19"/>
  <c r="V2332" i="19" s="1"/>
  <c r="J2332" i="19"/>
  <c r="G2332" i="19" s="1"/>
  <c r="J2029" i="19"/>
  <c r="G2029" i="19" s="1"/>
  <c r="R2029" i="19"/>
  <c r="V2029" i="19" s="1"/>
  <c r="G2579" i="19"/>
  <c r="G1728" i="19"/>
  <c r="G1699" i="19"/>
  <c r="G2051" i="19"/>
  <c r="J1161" i="19"/>
  <c r="G1161" i="19" s="1"/>
  <c r="R1161" i="19"/>
  <c r="V1161" i="19" s="1"/>
  <c r="J2307" i="19"/>
  <c r="G2307" i="19" s="1"/>
  <c r="R2307" i="19"/>
  <c r="V2307" i="19" s="1"/>
  <c r="D2726" i="23"/>
  <c r="I15" i="14"/>
  <c r="D2774" i="23" s="1"/>
  <c r="G1101" i="19"/>
  <c r="G1534" i="19"/>
  <c r="G1147" i="19"/>
  <c r="G1344" i="19"/>
  <c r="R2631" i="19"/>
  <c r="V2631" i="19" s="1"/>
  <c r="J2631" i="19"/>
  <c r="G2631" i="19" s="1"/>
  <c r="G1686" i="19"/>
  <c r="J2030" i="19"/>
  <c r="G2030" i="19" s="1"/>
  <c r="R2030" i="19"/>
  <c r="V2030" i="19" s="1"/>
  <c r="D637" i="23"/>
  <c r="I32" i="28"/>
  <c r="D671" i="23" s="1"/>
  <c r="J1449" i="19"/>
  <c r="R1449" i="19"/>
  <c r="V1449" i="19" s="1"/>
  <c r="E1176" i="23"/>
  <c r="D1176" i="23"/>
  <c r="D2581" i="19"/>
  <c r="I2581" i="19" s="1"/>
  <c r="I45" i="1"/>
  <c r="D2880" i="23"/>
  <c r="I64" i="16"/>
  <c r="D2933" i="23" s="1"/>
  <c r="G1835" i="19"/>
  <c r="D635" i="23"/>
  <c r="I30" i="28"/>
  <c r="D669" i="23" s="1"/>
  <c r="D2253" i="23"/>
  <c r="I12" i="9"/>
  <c r="D2300" i="23" s="1"/>
  <c r="T12" i="9"/>
  <c r="G804" i="19"/>
  <c r="J1928" i="19"/>
  <c r="G1928" i="19" s="1"/>
  <c r="R1928" i="19"/>
  <c r="V1928" i="19" s="1"/>
  <c r="D2561" i="23"/>
  <c r="I38" i="12"/>
  <c r="D2608" i="23" s="1"/>
  <c r="G1291" i="19"/>
  <c r="G1007" i="19"/>
  <c r="D2559" i="19"/>
  <c r="I2559" i="19" s="1"/>
  <c r="G2559" i="19" s="1"/>
  <c r="G2335" i="19"/>
  <c r="E827" i="23"/>
  <c r="N47" i="15"/>
  <c r="E830" i="23" s="1"/>
  <c r="G2083" i="19"/>
  <c r="D3039" i="23"/>
  <c r="H9" i="18"/>
  <c r="D2984" i="23" s="1"/>
  <c r="G1839" i="19"/>
  <c r="G2143" i="19"/>
  <c r="G2061" i="19"/>
  <c r="E1379" i="23"/>
  <c r="G1382" i="19"/>
  <c r="G1105" i="19"/>
  <c r="G1238" i="19"/>
  <c r="G2322" i="19"/>
  <c r="E2787" i="23"/>
  <c r="N44" i="14"/>
  <c r="G2080" i="19"/>
  <c r="J1048" i="19"/>
  <c r="R1048" i="19"/>
  <c r="V1048" i="19" s="1"/>
  <c r="D75" i="23"/>
  <c r="J5" i="6"/>
  <c r="R5" i="6"/>
  <c r="T5" i="6"/>
  <c r="F23" i="6"/>
  <c r="D444" i="23"/>
  <c r="T45" i="13"/>
  <c r="R45" i="13"/>
  <c r="J45" i="13"/>
  <c r="G2145" i="19"/>
  <c r="D610" i="23"/>
  <c r="I5" i="28"/>
  <c r="D644" i="23" s="1"/>
  <c r="G46" i="15"/>
  <c r="R580" i="19"/>
  <c r="V580" i="19" s="1"/>
  <c r="J580" i="19"/>
  <c r="G580" i="19" s="1"/>
  <c r="D1428" i="23"/>
  <c r="R2138" i="19"/>
  <c r="J2138" i="19"/>
  <c r="G2138" i="19" s="1"/>
  <c r="J1773" i="19"/>
  <c r="R1773" i="19"/>
  <c r="V1773" i="19" s="1"/>
  <c r="D597" i="23"/>
  <c r="J26" i="15"/>
  <c r="T26" i="15"/>
  <c r="R26" i="15"/>
  <c r="G653" i="19"/>
  <c r="H37" i="28"/>
  <c r="J604" i="19"/>
  <c r="G604" i="19" s="1"/>
  <c r="R604" i="19"/>
  <c r="V604" i="19" s="1"/>
  <c r="J755" i="19"/>
  <c r="R755" i="19"/>
  <c r="V755" i="19" s="1"/>
  <c r="D697" i="23"/>
  <c r="J24" i="28"/>
  <c r="T24" i="28"/>
  <c r="R24" i="28"/>
  <c r="D1373" i="23"/>
  <c r="J47" i="19"/>
  <c r="D2543" i="23"/>
  <c r="I20" i="12"/>
  <c r="D2590" i="23" s="1"/>
  <c r="T20" i="12"/>
  <c r="D1571" i="23"/>
  <c r="E1392" i="23"/>
  <c r="G1981" i="19"/>
  <c r="G1138" i="19"/>
  <c r="R2613" i="19"/>
  <c r="V2613" i="19" s="1"/>
  <c r="J2613" i="19"/>
  <c r="G2613" i="19" s="1"/>
  <c r="G2250" i="19"/>
  <c r="R1753" i="19"/>
  <c r="V1753" i="19" s="1"/>
  <c r="J1753" i="19"/>
  <c r="G1753" i="19" s="1"/>
  <c r="G2565" i="19"/>
  <c r="G1925" i="19"/>
  <c r="G1974" i="19"/>
  <c r="J2115" i="19"/>
  <c r="G2115" i="19" s="1"/>
  <c r="R2115" i="19"/>
  <c r="G1472" i="19"/>
  <c r="D2288" i="23"/>
  <c r="I47" i="9"/>
  <c r="D2335" i="23" s="1"/>
  <c r="J2360" i="19"/>
  <c r="G2360" i="19" s="1"/>
  <c r="R2360" i="19"/>
  <c r="V2360" i="19" s="1"/>
  <c r="J2018" i="19"/>
  <c r="G2018" i="19" s="1"/>
  <c r="R2018" i="19"/>
  <c r="V2018" i="19" s="1"/>
  <c r="J2355" i="19"/>
  <c r="G2355" i="19" s="1"/>
  <c r="R2355" i="19"/>
  <c r="V2355" i="19" s="1"/>
  <c r="D701" i="23"/>
  <c r="T28" i="28"/>
  <c r="R28" i="28"/>
  <c r="J28" i="28"/>
  <c r="J1475" i="19"/>
  <c r="G1475" i="19" s="1"/>
  <c r="R1475" i="19"/>
  <c r="V1475" i="19" s="1"/>
  <c r="G2001" i="19"/>
  <c r="G2144" i="19"/>
  <c r="J1469" i="19"/>
  <c r="G1469" i="19" s="1"/>
  <c r="R1469" i="19"/>
  <c r="V1469" i="19" s="1"/>
  <c r="G1314" i="19"/>
  <c r="G704" i="19"/>
  <c r="K2482" i="19"/>
  <c r="R1763" i="19"/>
  <c r="V1763" i="19" s="1"/>
  <c r="J1763" i="19"/>
  <c r="G1763" i="19" s="1"/>
  <c r="R1166" i="19"/>
  <c r="V1166" i="19" s="1"/>
  <c r="J1166" i="19"/>
  <c r="G1166" i="19" s="1"/>
  <c r="J756" i="19"/>
  <c r="G756" i="19" s="1"/>
  <c r="R756" i="19"/>
  <c r="V756" i="19" s="1"/>
  <c r="J644" i="19"/>
  <c r="G644" i="19" s="1"/>
  <c r="R644" i="19"/>
  <c r="V644" i="19" s="1"/>
  <c r="R726" i="19"/>
  <c r="V726" i="19" s="1"/>
  <c r="J726" i="19"/>
  <c r="G726" i="19" s="1"/>
  <c r="R2327" i="19"/>
  <c r="V2327" i="19" s="1"/>
  <c r="J2327" i="19"/>
  <c r="G2327" i="19" s="1"/>
  <c r="G1682" i="19"/>
  <c r="G1700" i="19"/>
  <c r="G2136" i="19"/>
  <c r="G1285" i="19"/>
  <c r="G927" i="19"/>
  <c r="G686" i="19"/>
  <c r="G538" i="19"/>
  <c r="J2232" i="19"/>
  <c r="G2232" i="19" s="1"/>
  <c r="R2232" i="19"/>
  <c r="G1473" i="19"/>
  <c r="D387" i="23"/>
  <c r="T35" i="12"/>
  <c r="R35" i="12"/>
  <c r="J35" i="12"/>
  <c r="I1339" i="19"/>
  <c r="G1339" i="19" s="1"/>
  <c r="I1336" i="19"/>
  <c r="G1336" i="19" s="1"/>
  <c r="R735" i="19"/>
  <c r="V735" i="19" s="1"/>
  <c r="J735" i="19"/>
  <c r="G735" i="19" s="1"/>
  <c r="R720" i="19"/>
  <c r="V720" i="19" s="1"/>
  <c r="J720" i="19"/>
  <c r="G720" i="19" s="1"/>
  <c r="G2253" i="19"/>
  <c r="G1845" i="19"/>
  <c r="R1175" i="19"/>
  <c r="V1175" i="19" s="1"/>
  <c r="J1175" i="19"/>
  <c r="G1175" i="19" s="1"/>
  <c r="D457" i="23"/>
  <c r="T11" i="14"/>
  <c r="J11" i="14"/>
  <c r="R11" i="14"/>
  <c r="E3015" i="23"/>
  <c r="N23" i="18"/>
  <c r="G1837" i="19"/>
  <c r="D419" i="23"/>
  <c r="T20" i="13"/>
  <c r="R20" i="13"/>
  <c r="J20" i="13"/>
  <c r="R2125" i="19"/>
  <c r="J2125" i="19"/>
  <c r="D2269" i="23"/>
  <c r="I28" i="9"/>
  <c r="G44" i="9"/>
  <c r="D388" i="23"/>
  <c r="R36" i="12"/>
  <c r="T36" i="12"/>
  <c r="J36" i="12"/>
  <c r="J1609" i="19"/>
  <c r="G1609" i="19" s="1"/>
  <c r="R1609" i="19"/>
  <c r="V1609" i="19" s="1"/>
  <c r="G925" i="19"/>
  <c r="G544" i="19"/>
  <c r="D507" i="23"/>
  <c r="G49" i="15"/>
  <c r="I14" i="15"/>
  <c r="D541" i="23" s="1"/>
  <c r="G36" i="15"/>
  <c r="D2194" i="23"/>
  <c r="I47" i="8"/>
  <c r="D2241" i="23" s="1"/>
  <c r="D2183" i="23"/>
  <c r="I36" i="8"/>
  <c r="D2230" i="23" s="1"/>
  <c r="E2755" i="23"/>
  <c r="L48" i="14"/>
  <c r="E2759" i="23" s="1"/>
  <c r="G2300" i="19"/>
  <c r="R1752" i="19"/>
  <c r="V1752" i="19" s="1"/>
  <c r="J1752" i="19"/>
  <c r="G1752" i="19" s="1"/>
  <c r="R1498" i="19"/>
  <c r="V1498" i="19" s="1"/>
  <c r="J1498" i="19"/>
  <c r="G1498" i="19" s="1"/>
  <c r="D502" i="23"/>
  <c r="I9" i="15"/>
  <c r="D536" i="23" s="1"/>
  <c r="T9" i="15"/>
  <c r="D2284" i="23"/>
  <c r="I43" i="9"/>
  <c r="D2331" i="23" s="1"/>
  <c r="D374" i="23"/>
  <c r="J22" i="12"/>
  <c r="R22" i="12"/>
  <c r="T22" i="12"/>
  <c r="D2151" i="23"/>
  <c r="G23" i="8"/>
  <c r="I4" i="8"/>
  <c r="T4" i="8"/>
  <c r="R2028" i="19"/>
  <c r="V2028" i="19" s="1"/>
  <c r="J2028" i="19"/>
  <c r="G2028" i="19" s="1"/>
  <c r="D2169" i="23"/>
  <c r="T22" i="8"/>
  <c r="I22" i="8"/>
  <c r="D2216" i="23" s="1"/>
  <c r="E998" i="23"/>
  <c r="D998" i="23"/>
  <c r="E255" i="23"/>
  <c r="K48" i="9"/>
  <c r="D2010" i="23"/>
  <c r="H20" i="4"/>
  <c r="D2527" i="23"/>
  <c r="G23" i="12"/>
  <c r="I4" i="12"/>
  <c r="D83" i="23"/>
  <c r="R13" i="6"/>
  <c r="J13" i="6"/>
  <c r="T13" i="6"/>
  <c r="R578" i="19"/>
  <c r="V578" i="19" s="1"/>
  <c r="J578" i="19"/>
  <c r="E837" i="23"/>
  <c r="L52" i="15"/>
  <c r="N49" i="15"/>
  <c r="R1479" i="19"/>
  <c r="V1479" i="19" s="1"/>
  <c r="J1479" i="19"/>
  <c r="G1479" i="19" s="1"/>
  <c r="J1133" i="19"/>
  <c r="G1133" i="19" s="1"/>
  <c r="R1133" i="19"/>
  <c r="V1133" i="19" s="1"/>
  <c r="D722" i="23"/>
  <c r="I51" i="28"/>
  <c r="D756" i="23" s="1"/>
  <c r="G55" i="15"/>
  <c r="G72" i="28"/>
  <c r="D311" i="23"/>
  <c r="J6" i="11"/>
  <c r="T6" i="11"/>
  <c r="R6" i="11"/>
  <c r="D230" i="23"/>
  <c r="J19" i="9"/>
  <c r="T19" i="9"/>
  <c r="R19" i="9"/>
  <c r="D2098" i="23"/>
  <c r="I45" i="7"/>
  <c r="D2145" i="23" s="1"/>
  <c r="T45" i="7"/>
  <c r="D1990" i="23"/>
  <c r="I31" i="6"/>
  <c r="D2037" i="23" s="1"/>
  <c r="R721" i="19"/>
  <c r="V721" i="19" s="1"/>
  <c r="J721" i="19"/>
  <c r="G721" i="19" s="1"/>
  <c r="D1185" i="23"/>
  <c r="K48" i="18"/>
  <c r="H54" i="18"/>
  <c r="D2478" i="23"/>
  <c r="I50" i="11"/>
  <c r="D2525" i="23" s="1"/>
  <c r="T50" i="11"/>
  <c r="R1619" i="19"/>
  <c r="V1619" i="19" s="1"/>
  <c r="J1619" i="19"/>
  <c r="G1619" i="19" s="1"/>
  <c r="D317" i="23"/>
  <c r="J12" i="11"/>
  <c r="T12" i="11"/>
  <c r="R12" i="11"/>
  <c r="D1183" i="23"/>
  <c r="K52" i="18"/>
  <c r="D1189" i="23" s="1"/>
  <c r="R2215" i="19"/>
  <c r="J2215" i="19"/>
  <c r="G2215" i="19" s="1"/>
  <c r="D2883" i="23"/>
  <c r="J67" i="16"/>
  <c r="I67" i="16"/>
  <c r="D2936" i="23" s="1"/>
  <c r="D1462" i="23"/>
  <c r="R2407" i="19"/>
  <c r="V2407" i="19" s="1"/>
  <c r="J2407" i="19"/>
  <c r="G2407" i="19" s="1"/>
  <c r="D466" i="23"/>
  <c r="J20" i="14"/>
  <c r="T20" i="14"/>
  <c r="R20" i="14"/>
  <c r="D523" i="23"/>
  <c r="I30" i="15"/>
  <c r="D557" i="23" s="1"/>
  <c r="R1032" i="19"/>
  <c r="V1032" i="19" s="1"/>
  <c r="J1032" i="19"/>
  <c r="J724" i="19"/>
  <c r="G724" i="19" s="1"/>
  <c r="R724" i="19"/>
  <c r="V724" i="19" s="1"/>
  <c r="G2004" i="19"/>
  <c r="F44" i="10"/>
  <c r="E396" i="23"/>
  <c r="O44" i="12"/>
  <c r="K48" i="12"/>
  <c r="G1302" i="19"/>
  <c r="W25" i="15"/>
  <c r="F2668" i="23"/>
  <c r="L2668" i="23"/>
  <c r="P2668" i="23"/>
  <c r="K2668" i="23"/>
  <c r="O2668" i="23"/>
  <c r="F2725" i="23"/>
  <c r="F2554" i="23"/>
  <c r="F2749" i="23"/>
  <c r="F2368" i="23"/>
  <c r="F2325" i="23"/>
  <c r="F2176" i="23"/>
  <c r="F2448" i="23"/>
  <c r="F1932" i="23"/>
  <c r="F2094" i="23"/>
  <c r="F387" i="23"/>
  <c r="F110" i="23"/>
  <c r="F178" i="23"/>
  <c r="F393" i="23"/>
  <c r="P419" i="23"/>
  <c r="O419" i="23"/>
  <c r="L419" i="23"/>
  <c r="F419" i="23" s="1"/>
  <c r="K419" i="23"/>
  <c r="G2324" i="19"/>
  <c r="G2013" i="19"/>
  <c r="G2107" i="19"/>
  <c r="G2075" i="19"/>
  <c r="G1658" i="19"/>
  <c r="G1720" i="19"/>
  <c r="G2302" i="19"/>
  <c r="G1838" i="19"/>
  <c r="R1912" i="19"/>
  <c r="V1912" i="19" s="1"/>
  <c r="J1912" i="19"/>
  <c r="G1912" i="19" s="1"/>
  <c r="G1672" i="19"/>
  <c r="J1198" i="19"/>
  <c r="G1198" i="19" s="1"/>
  <c r="R1198" i="19"/>
  <c r="V1198" i="19" s="1"/>
  <c r="G1530" i="19"/>
  <c r="G1608" i="19"/>
  <c r="J2208" i="19"/>
  <c r="G2208" i="19" s="1"/>
  <c r="R2208" i="19"/>
  <c r="E2611" i="19"/>
  <c r="E1129" i="23"/>
  <c r="D1129" i="23"/>
  <c r="G2336" i="19"/>
  <c r="G1668" i="19"/>
  <c r="R1178" i="19"/>
  <c r="V1178" i="19" s="1"/>
  <c r="J1178" i="19"/>
  <c r="R741" i="19"/>
  <c r="V741" i="19" s="1"/>
  <c r="J741" i="19"/>
  <c r="G741" i="19" s="1"/>
  <c r="G1943" i="19"/>
  <c r="E289" i="19"/>
  <c r="E288" i="19"/>
  <c r="H40" i="16"/>
  <c r="H43" i="16" s="1"/>
  <c r="F2514" i="22" s="1"/>
  <c r="I24" i="16"/>
  <c r="J24" i="16" s="1"/>
  <c r="G1120" i="19"/>
  <c r="J901" i="19"/>
  <c r="G901" i="19" s="1"/>
  <c r="R901" i="19"/>
  <c r="V901" i="19" s="1"/>
  <c r="G578" i="19"/>
  <c r="D3008" i="23"/>
  <c r="H15" i="18"/>
  <c r="D2989" i="23" s="1"/>
  <c r="M22" i="18"/>
  <c r="D3015" i="23" s="1"/>
  <c r="G2168" i="19"/>
  <c r="D1865" i="23"/>
  <c r="C125" i="19"/>
  <c r="H125" i="19" s="1"/>
  <c r="G125" i="19" s="1"/>
  <c r="L71" i="3"/>
  <c r="R2335" i="19"/>
  <c r="V2335" i="19" s="1"/>
  <c r="J2335" i="19"/>
  <c r="D2739" i="23"/>
  <c r="I28" i="14"/>
  <c r="G44" i="14"/>
  <c r="H12" i="15"/>
  <c r="H45" i="15"/>
  <c r="H48" i="15" s="1"/>
  <c r="H57" i="15" s="1"/>
  <c r="J1190" i="19"/>
  <c r="G1190" i="19" s="1"/>
  <c r="R1190" i="19"/>
  <c r="V1190" i="19" s="1"/>
  <c r="G426" i="19"/>
  <c r="R2549" i="19"/>
  <c r="V2549" i="19" s="1"/>
  <c r="J2549" i="19"/>
  <c r="G2549" i="19" s="1"/>
  <c r="J2536" i="19"/>
  <c r="G2536" i="19" s="1"/>
  <c r="R2536" i="19"/>
  <c r="V2536" i="19" s="1"/>
  <c r="G2390" i="19"/>
  <c r="R1932" i="19"/>
  <c r="V1932" i="19" s="1"/>
  <c r="J1932" i="19"/>
  <c r="J902" i="19"/>
  <c r="G902" i="19" s="1"/>
  <c r="R902" i="19"/>
  <c r="V902" i="19" s="1"/>
  <c r="D1998" i="23"/>
  <c r="I39" i="6"/>
  <c r="D2045" i="23" s="1"/>
  <c r="J1477" i="19"/>
  <c r="R1477" i="19"/>
  <c r="V1477" i="19" s="1"/>
  <c r="E302" i="23"/>
  <c r="K48" i="10"/>
  <c r="R1784" i="19"/>
  <c r="V1784" i="19" s="1"/>
  <c r="J1784" i="19"/>
  <c r="G1784" i="19" s="1"/>
  <c r="J2025" i="19"/>
  <c r="G2025" i="19" s="1"/>
  <c r="R2025" i="19"/>
  <c r="V2025" i="19" s="1"/>
  <c r="G2606" i="19"/>
  <c r="R2218" i="19"/>
  <c r="J2218" i="19"/>
  <c r="D1790" i="23"/>
  <c r="G41" i="2"/>
  <c r="D1341" i="23" s="1"/>
  <c r="R1787" i="19"/>
  <c r="V1787" i="19" s="1"/>
  <c r="J1787" i="19"/>
  <c r="G1787" i="19" s="1"/>
  <c r="D108" i="23"/>
  <c r="R38" i="6"/>
  <c r="T38" i="6"/>
  <c r="J38" i="6"/>
  <c r="D3036" i="23"/>
  <c r="H26" i="18"/>
  <c r="D2998" i="23" s="1"/>
  <c r="D2439" i="23"/>
  <c r="I10" i="11"/>
  <c r="D2486" i="23" s="1"/>
  <c r="T10" i="11"/>
  <c r="D2648" i="23"/>
  <c r="I31" i="13"/>
  <c r="D2695" i="23" s="1"/>
  <c r="T31" i="13"/>
  <c r="T17" i="28"/>
  <c r="J750" i="19"/>
  <c r="G750" i="19" s="1"/>
  <c r="R750" i="19"/>
  <c r="V750" i="19" s="1"/>
  <c r="R714" i="19"/>
  <c r="V714" i="19" s="1"/>
  <c r="J714" i="19"/>
  <c r="G714" i="19" s="1"/>
  <c r="D1968" i="23"/>
  <c r="I9" i="6"/>
  <c r="D2015" i="23" s="1"/>
  <c r="D225" i="23"/>
  <c r="R14" i="9"/>
  <c r="J14" i="9"/>
  <c r="T14" i="9"/>
  <c r="D2549" i="23"/>
  <c r="I26" i="12"/>
  <c r="D2596" i="23" s="1"/>
  <c r="T26" i="12"/>
  <c r="D2374" i="23"/>
  <c r="I39" i="10"/>
  <c r="D2421" i="23" s="1"/>
  <c r="F80" i="17"/>
  <c r="D1091" i="23" s="1"/>
  <c r="R82" i="19"/>
  <c r="V82" i="19" s="1"/>
  <c r="J82" i="19"/>
  <c r="G82" i="19" s="1"/>
  <c r="D2628" i="23"/>
  <c r="I11" i="13"/>
  <c r="D2675" i="23" s="1"/>
  <c r="T11" i="13"/>
  <c r="G44" i="7"/>
  <c r="I731" i="19"/>
  <c r="I728" i="19"/>
  <c r="G728" i="19" s="1"/>
  <c r="J1350" i="19"/>
  <c r="R1350" i="19"/>
  <c r="V1350" i="19" s="1"/>
  <c r="J1025" i="19"/>
  <c r="G1025" i="19" s="1"/>
  <c r="R1025" i="19"/>
  <c r="V1025" i="19" s="1"/>
  <c r="J1771" i="19"/>
  <c r="G1771" i="19" s="1"/>
  <c r="R1771" i="19"/>
  <c r="V1771" i="19" s="1"/>
  <c r="G1865" i="19"/>
  <c r="D601" i="23"/>
  <c r="J30" i="15"/>
  <c r="R30" i="15"/>
  <c r="T30" i="15"/>
  <c r="R2112" i="19"/>
  <c r="J2112" i="19"/>
  <c r="G2112" i="19" s="1"/>
  <c r="R1173" i="19"/>
  <c r="V1173" i="19" s="1"/>
  <c r="J1173" i="19"/>
  <c r="G1173" i="19" s="1"/>
  <c r="J2134" i="19"/>
  <c r="R2134" i="19"/>
  <c r="R1608" i="19"/>
  <c r="V1608" i="19" s="1"/>
  <c r="J1608" i="19"/>
  <c r="R2348" i="19"/>
  <c r="V2348" i="19" s="1"/>
  <c r="J2348" i="19"/>
  <c r="G2348" i="19" s="1"/>
  <c r="G2084" i="19"/>
  <c r="G1121" i="19"/>
  <c r="R1340" i="19"/>
  <c r="V1340" i="19" s="1"/>
  <c r="J1340" i="19"/>
  <c r="G1340" i="19" s="1"/>
  <c r="G1229" i="19"/>
  <c r="G700" i="19"/>
  <c r="G681" i="19"/>
  <c r="G2387" i="19"/>
  <c r="D435" i="23"/>
  <c r="J36" i="13"/>
  <c r="R36" i="13"/>
  <c r="T36" i="13"/>
  <c r="G1424" i="19"/>
  <c r="G1081" i="19"/>
  <c r="R2354" i="19"/>
  <c r="V2354" i="19" s="1"/>
  <c r="J2354" i="19"/>
  <c r="G2354" i="19" s="1"/>
  <c r="J2381" i="19"/>
  <c r="G2381" i="19" s="1"/>
  <c r="R2381" i="19"/>
  <c r="V2381" i="19" s="1"/>
  <c r="R1777" i="19"/>
  <c r="V1777" i="19" s="1"/>
  <c r="J1777" i="19"/>
  <c r="G1777" i="19" s="1"/>
  <c r="R2008" i="19"/>
  <c r="V2008" i="19" s="1"/>
  <c r="J2008" i="19"/>
  <c r="G2008" i="19" s="1"/>
  <c r="G2195" i="19"/>
  <c r="J2140" i="19"/>
  <c r="R2140" i="19"/>
  <c r="D1125" i="23"/>
  <c r="H34" i="18"/>
  <c r="E2893" i="23"/>
  <c r="N40" i="16"/>
  <c r="D585" i="23"/>
  <c r="R14" i="15"/>
  <c r="J14" i="15"/>
  <c r="F49" i="15"/>
  <c r="T14" i="15"/>
  <c r="F36" i="15"/>
  <c r="J1024" i="19"/>
  <c r="G1024" i="19" s="1"/>
  <c r="R1024" i="19"/>
  <c r="V1024" i="19" s="1"/>
  <c r="G481" i="19"/>
  <c r="D206" i="23"/>
  <c r="J42" i="8"/>
  <c r="R42" i="8"/>
  <c r="T42" i="8"/>
  <c r="D2722" i="23"/>
  <c r="I11" i="14"/>
  <c r="D2770" i="23" s="1"/>
  <c r="D441" i="23"/>
  <c r="T42" i="13"/>
  <c r="R42" i="13"/>
  <c r="J42" i="13"/>
  <c r="D801" i="23"/>
  <c r="J62" i="28"/>
  <c r="G1391" i="19"/>
  <c r="D226" i="23"/>
  <c r="J15" i="9"/>
  <c r="R15" i="9"/>
  <c r="T15" i="9"/>
  <c r="G1877" i="19"/>
  <c r="R2010" i="19"/>
  <c r="V2010" i="19" s="1"/>
  <c r="J2010" i="19"/>
  <c r="G2010" i="19" s="1"/>
  <c r="G1093" i="19"/>
  <c r="G1932" i="19"/>
  <c r="M74" i="28"/>
  <c r="J1022" i="19"/>
  <c r="G1022" i="19" s="1"/>
  <c r="R1022" i="19"/>
  <c r="V1022" i="19" s="1"/>
  <c r="G1103" i="19"/>
  <c r="D2102" i="23"/>
  <c r="I50" i="7"/>
  <c r="D2149" i="23" s="1"/>
  <c r="T50" i="7"/>
  <c r="G1010" i="19"/>
  <c r="G2575" i="19"/>
  <c r="G2318" i="19"/>
  <c r="G1868" i="19"/>
  <c r="G2185" i="19"/>
  <c r="G1421" i="19"/>
  <c r="G2154" i="19"/>
  <c r="G860" i="19"/>
  <c r="D174" i="23"/>
  <c r="T10" i="8"/>
  <c r="R10" i="8"/>
  <c r="J10" i="8"/>
  <c r="G2203" i="19"/>
  <c r="D334" i="23"/>
  <c r="J29" i="11"/>
  <c r="T29" i="11"/>
  <c r="R29" i="11"/>
  <c r="G1412" i="19"/>
  <c r="G2312" i="19"/>
  <c r="G2000" i="19"/>
  <c r="I38" i="10"/>
  <c r="D2420" i="23" s="1"/>
  <c r="H44" i="10"/>
  <c r="H48" i="10" s="1"/>
  <c r="E2501" i="23"/>
  <c r="E1428" i="19"/>
  <c r="E1398" i="23"/>
  <c r="K2631" i="23"/>
  <c r="F2631" i="23" s="1"/>
  <c r="O2631" i="23"/>
  <c r="P2631" i="23"/>
  <c r="L2631" i="23"/>
  <c r="F2633" i="23"/>
  <c r="F2494" i="23"/>
  <c r="F1869" i="23"/>
  <c r="F2283" i="23"/>
  <c r="F2508" i="23"/>
  <c r="F2089" i="23"/>
  <c r="F2207" i="23"/>
  <c r="K2648" i="23"/>
  <c r="F2648" i="23" s="1"/>
  <c r="L2648" i="23"/>
  <c r="P2648" i="23"/>
  <c r="O2648" i="23"/>
  <c r="F228" i="23"/>
  <c r="F293" i="23"/>
  <c r="F247" i="23"/>
  <c r="F324" i="23"/>
  <c r="F147" i="23"/>
  <c r="F153" i="23"/>
  <c r="F195" i="23"/>
  <c r="F179" i="23"/>
  <c r="G2009" i="19"/>
  <c r="J2139" i="19"/>
  <c r="G2139" i="19" s="1"/>
  <c r="R2139" i="19"/>
  <c r="G2557" i="19"/>
  <c r="G2313" i="19"/>
  <c r="G2292" i="19"/>
  <c r="G2282" i="19"/>
  <c r="R1749" i="19"/>
  <c r="V1749" i="19" s="1"/>
  <c r="J1749" i="19"/>
  <c r="G1749" i="19" s="1"/>
  <c r="E1138" i="23"/>
  <c r="D1138" i="23"/>
  <c r="M40" i="18"/>
  <c r="G2276" i="19"/>
  <c r="R2032" i="19"/>
  <c r="V2032" i="19" s="1"/>
  <c r="J2032" i="19"/>
  <c r="G2048" i="19"/>
  <c r="G2562" i="19"/>
  <c r="E954" i="23"/>
  <c r="D954" i="23"/>
  <c r="J2015" i="19"/>
  <c r="G2015" i="19" s="1"/>
  <c r="R2015" i="19"/>
  <c r="V2015" i="19" s="1"/>
  <c r="G1626" i="19"/>
  <c r="G1512" i="19"/>
  <c r="R614" i="19"/>
  <c r="V614" i="19" s="1"/>
  <c r="J614" i="19"/>
  <c r="G614" i="19" s="1"/>
  <c r="G1734" i="19"/>
  <c r="E787" i="23"/>
  <c r="K73" i="28"/>
  <c r="O48" i="28"/>
  <c r="J1310" i="19"/>
  <c r="G1310" i="19" s="1"/>
  <c r="R1310" i="19"/>
  <c r="V1310" i="19" s="1"/>
  <c r="G1825" i="19"/>
  <c r="G1683" i="19"/>
  <c r="D417" i="23"/>
  <c r="J18" i="13"/>
  <c r="R18" i="13"/>
  <c r="T18" i="13"/>
  <c r="H36" i="15"/>
  <c r="H37" i="15" s="1"/>
  <c r="H53" i="15"/>
  <c r="I13" i="15"/>
  <c r="D540" i="23" s="1"/>
  <c r="J1162" i="19"/>
  <c r="G1162" i="19" s="1"/>
  <c r="R1162" i="19"/>
  <c r="V1162" i="19" s="1"/>
  <c r="I828" i="19"/>
  <c r="I831" i="19"/>
  <c r="G831" i="19" s="1"/>
  <c r="J722" i="19"/>
  <c r="G722" i="19" s="1"/>
  <c r="R722" i="19"/>
  <c r="V722" i="19" s="1"/>
  <c r="E1119" i="23"/>
  <c r="C2585" i="19"/>
  <c r="H2585" i="19" s="1"/>
  <c r="G2585" i="19" s="1"/>
  <c r="E2831" i="23"/>
  <c r="N15" i="16"/>
  <c r="E2835" i="23" s="1"/>
  <c r="D565" i="23"/>
  <c r="I67" i="15"/>
  <c r="D572" i="23" s="1"/>
  <c r="E2292" i="23"/>
  <c r="N23" i="9"/>
  <c r="O23" i="9" s="1"/>
  <c r="G869" i="19"/>
  <c r="D2445" i="23"/>
  <c r="I16" i="11"/>
  <c r="D2492" i="23" s="1"/>
  <c r="D2361" i="23"/>
  <c r="I26" i="10"/>
  <c r="D2408" i="23" s="1"/>
  <c r="D60" i="23"/>
  <c r="R37" i="5"/>
  <c r="T37" i="5"/>
  <c r="J37" i="5"/>
  <c r="R587" i="19"/>
  <c r="V587" i="19" s="1"/>
  <c r="J587" i="19"/>
  <c r="G587" i="19" s="1"/>
  <c r="D3042" i="23"/>
  <c r="Q22" i="18"/>
  <c r="D3050" i="23" s="1"/>
  <c r="H14" i="18"/>
  <c r="G1851" i="19"/>
  <c r="D726" i="23"/>
  <c r="I55" i="28"/>
  <c r="D760" i="23" s="1"/>
  <c r="R2141" i="19"/>
  <c r="J2141" i="19"/>
  <c r="G2141" i="19" s="1"/>
  <c r="R1488" i="19"/>
  <c r="V1488" i="19" s="1"/>
  <c r="J1488" i="19"/>
  <c r="G1488" i="19" s="1"/>
  <c r="R1898" i="19"/>
  <c r="V1898" i="19" s="1"/>
  <c r="J1898" i="19"/>
  <c r="G1898" i="19" s="1"/>
  <c r="G1735" i="19"/>
  <c r="G1945" i="19"/>
  <c r="G836" i="19"/>
  <c r="D2872" i="23"/>
  <c r="J56" i="16"/>
  <c r="I56" i="16"/>
  <c r="G72" i="16"/>
  <c r="J1486" i="19"/>
  <c r="G1486" i="19" s="1"/>
  <c r="R1486" i="19"/>
  <c r="V1486" i="19" s="1"/>
  <c r="F23" i="9"/>
  <c r="R1633" i="19"/>
  <c r="V1633" i="19" s="1"/>
  <c r="J1633" i="19"/>
  <c r="G1633" i="19" s="1"/>
  <c r="G707" i="19"/>
  <c r="G553" i="19"/>
  <c r="G795" i="19"/>
  <c r="G1984" i="19"/>
  <c r="G1477" i="19"/>
  <c r="G1823" i="19"/>
  <c r="D189" i="23"/>
  <c r="J25" i="8"/>
  <c r="T25" i="8"/>
  <c r="R25" i="8"/>
  <c r="V25" i="28"/>
  <c r="V25" i="15"/>
  <c r="D170" i="23"/>
  <c r="R6" i="8"/>
  <c r="J6" i="8"/>
  <c r="T6" i="8"/>
  <c r="R1487" i="19"/>
  <c r="V1487" i="19" s="1"/>
  <c r="J1487" i="19"/>
  <c r="G1487" i="19" s="1"/>
  <c r="E656" i="23"/>
  <c r="E862" i="19"/>
  <c r="E1450" i="19"/>
  <c r="D325" i="23"/>
  <c r="J20" i="11"/>
  <c r="T20" i="11"/>
  <c r="R20" i="11"/>
  <c r="D365" i="23"/>
  <c r="T13" i="12"/>
  <c r="R13" i="12"/>
  <c r="J13" i="12"/>
  <c r="J1933" i="19"/>
  <c r="G1933" i="19" s="1"/>
  <c r="R1933" i="19"/>
  <c r="V1933" i="19" s="1"/>
  <c r="R1767" i="19"/>
  <c r="V1767" i="19" s="1"/>
  <c r="J1767" i="19"/>
  <c r="G1767" i="19" s="1"/>
  <c r="J2341" i="19"/>
  <c r="G2341" i="19" s="1"/>
  <c r="R2341" i="19"/>
  <c r="J581" i="19"/>
  <c r="G581" i="19" s="1"/>
  <c r="R581" i="19"/>
  <c r="V581" i="19" s="1"/>
  <c r="G2116" i="19"/>
  <c r="J1326" i="19"/>
  <c r="G1326" i="19" s="1"/>
  <c r="R1326" i="19"/>
  <c r="V1326" i="19" s="1"/>
  <c r="J1894" i="19"/>
  <c r="G1894" i="19" s="1"/>
  <c r="R1894" i="19"/>
  <c r="V1894" i="19" s="1"/>
  <c r="G1178" i="19"/>
  <c r="R752" i="19"/>
  <c r="V752" i="19" s="1"/>
  <c r="J752" i="19"/>
  <c r="G752" i="19" s="1"/>
  <c r="R738" i="19"/>
  <c r="V738" i="19" s="1"/>
  <c r="J738" i="19"/>
  <c r="G738" i="19" s="1"/>
  <c r="D431" i="23"/>
  <c r="J32" i="13"/>
  <c r="T32" i="13"/>
  <c r="R32" i="13"/>
  <c r="D872" i="23"/>
  <c r="J8" i="16"/>
  <c r="D469" i="23"/>
  <c r="J23" i="14"/>
  <c r="F27" i="14"/>
  <c r="R1622" i="19"/>
  <c r="V1622" i="19" s="1"/>
  <c r="J1622" i="19"/>
  <c r="G1622" i="19" s="1"/>
  <c r="D278" i="23"/>
  <c r="J20" i="10"/>
  <c r="T20" i="10"/>
  <c r="R20" i="10"/>
  <c r="D2186" i="23"/>
  <c r="I39" i="8"/>
  <c r="D2233" i="23" s="1"/>
  <c r="G606" i="19"/>
  <c r="D911" i="23"/>
  <c r="I20" i="17"/>
  <c r="R1172" i="19"/>
  <c r="V1172" i="19" s="1"/>
  <c r="J1172" i="19"/>
  <c r="G1172" i="19" s="1"/>
  <c r="D293" i="23"/>
  <c r="J35" i="10"/>
  <c r="T35" i="10"/>
  <c r="R35" i="10"/>
  <c r="J2349" i="19"/>
  <c r="G2349" i="19" s="1"/>
  <c r="R2349" i="19"/>
  <c r="V2349" i="19" s="1"/>
  <c r="R729" i="19"/>
  <c r="V729" i="19" s="1"/>
  <c r="J729" i="19"/>
  <c r="G729" i="19" s="1"/>
  <c r="R1762" i="19"/>
  <c r="V1762" i="19" s="1"/>
  <c r="J1762" i="19"/>
  <c r="G1762" i="19" s="1"/>
  <c r="G882" i="19"/>
  <c r="D2646" i="23"/>
  <c r="I29" i="13"/>
  <c r="D2693" i="23" s="1"/>
  <c r="T29" i="13"/>
  <c r="D350" i="23"/>
  <c r="J45" i="11"/>
  <c r="T45" i="11"/>
  <c r="R45" i="11"/>
  <c r="J1176" i="19"/>
  <c r="G1176" i="19" s="1"/>
  <c r="R1176" i="19"/>
  <c r="V1176" i="19" s="1"/>
  <c r="E831" i="23"/>
  <c r="S45" i="15"/>
  <c r="U45" i="15"/>
  <c r="O45" i="15"/>
  <c r="K48" i="15"/>
  <c r="H44" i="9"/>
  <c r="H48" i="9" s="1"/>
  <c r="J754" i="19"/>
  <c r="G754" i="19" s="1"/>
  <c r="R754" i="19"/>
  <c r="V754" i="19" s="1"/>
  <c r="D2857" i="23"/>
  <c r="G43" i="16"/>
  <c r="D1731" i="23"/>
  <c r="Q32" i="2"/>
  <c r="R1907" i="19"/>
  <c r="V1907" i="19" s="1"/>
  <c r="J1907" i="19"/>
  <c r="G1907" i="19" s="1"/>
  <c r="D439" i="23"/>
  <c r="J40" i="13"/>
  <c r="T40" i="13"/>
  <c r="R40" i="13"/>
  <c r="F23" i="13"/>
  <c r="G2123" i="19"/>
  <c r="D1388" i="23"/>
  <c r="H43" i="4"/>
  <c r="D257" i="23"/>
  <c r="R46" i="9"/>
  <c r="J46" i="9"/>
  <c r="T46" i="9"/>
  <c r="V51" i="15"/>
  <c r="E77" i="17"/>
  <c r="D59" i="23"/>
  <c r="T36" i="5"/>
  <c r="J36" i="5"/>
  <c r="R36" i="5"/>
  <c r="D1618" i="23"/>
  <c r="G2345" i="19"/>
  <c r="K2542" i="19"/>
  <c r="R1783" i="19"/>
  <c r="V1783" i="19" s="1"/>
  <c r="J1783" i="19"/>
  <c r="G1783" i="19" s="1"/>
  <c r="R1768" i="19"/>
  <c r="V1768" i="19" s="1"/>
  <c r="J1768" i="19"/>
  <c r="G1768" i="19" s="1"/>
  <c r="G2406" i="19"/>
  <c r="E422" i="23"/>
  <c r="O23" i="13"/>
  <c r="K27" i="13"/>
  <c r="G2093" i="19"/>
  <c r="G1368" i="19"/>
  <c r="J1908" i="19"/>
  <c r="G1908" i="19" s="1"/>
  <c r="R1908" i="19"/>
  <c r="V1908" i="19" s="1"/>
  <c r="J2537" i="19"/>
  <c r="G2537" i="19" s="1"/>
  <c r="R2537" i="19"/>
  <c r="V2537" i="19" s="1"/>
  <c r="R1920" i="19"/>
  <c r="V1920" i="19" s="1"/>
  <c r="J1920" i="19"/>
  <c r="G1920" i="19" s="1"/>
  <c r="G1445" i="19"/>
  <c r="R2353" i="19"/>
  <c r="V2353" i="19" s="1"/>
  <c r="J2353" i="19"/>
  <c r="G2353" i="19" s="1"/>
  <c r="G1916" i="19"/>
  <c r="D730" i="23"/>
  <c r="I59" i="28"/>
  <c r="D764" i="23" s="1"/>
  <c r="R2329" i="19"/>
  <c r="V2329" i="19" s="1"/>
  <c r="J2329" i="19"/>
  <c r="G2329" i="19" s="1"/>
  <c r="K52" i="15"/>
  <c r="O49" i="15"/>
  <c r="R892" i="19"/>
  <c r="V892" i="19" s="1"/>
  <c r="J892" i="19"/>
  <c r="G892" i="19" s="1"/>
  <c r="R612" i="19"/>
  <c r="V612" i="19" s="1"/>
  <c r="J612" i="19"/>
  <c r="G612" i="19" s="1"/>
  <c r="E1036" i="23"/>
  <c r="D1036" i="23"/>
  <c r="D2437" i="23"/>
  <c r="I8" i="11"/>
  <c r="D2484" i="23" s="1"/>
  <c r="G2221" i="19"/>
  <c r="G1044" i="19"/>
  <c r="D481" i="23"/>
  <c r="T35" i="14"/>
  <c r="J35" i="14"/>
  <c r="R35" i="14"/>
  <c r="D1806" i="23"/>
  <c r="J1155" i="19"/>
  <c r="G1155" i="19" s="1"/>
  <c r="R1155" i="19"/>
  <c r="V1155" i="19" s="1"/>
  <c r="D267" i="23"/>
  <c r="R9" i="10"/>
  <c r="J9" i="10"/>
  <c r="T9" i="10"/>
  <c r="J326" i="19"/>
  <c r="G326" i="19" s="1"/>
  <c r="R326" i="19"/>
  <c r="V326" i="19" s="1"/>
  <c r="G2347" i="19"/>
  <c r="G1380" i="19"/>
  <c r="J1200" i="19"/>
  <c r="G1200" i="19" s="1"/>
  <c r="R1200" i="19"/>
  <c r="V1200" i="19" s="1"/>
  <c r="G866" i="19"/>
  <c r="J1918" i="19"/>
  <c r="G1918" i="19" s="1"/>
  <c r="R1918" i="19"/>
  <c r="V1918" i="19" s="1"/>
  <c r="D498" i="23"/>
  <c r="I5" i="15"/>
  <c r="D532" i="23" s="1"/>
  <c r="G45" i="15"/>
  <c r="G12" i="15"/>
  <c r="T30" i="28"/>
  <c r="D321" i="23"/>
  <c r="J16" i="11"/>
  <c r="T16" i="11"/>
  <c r="R16" i="11"/>
  <c r="D151" i="23"/>
  <c r="J34" i="7"/>
  <c r="T34" i="7"/>
  <c r="R34" i="7"/>
  <c r="J938" i="19"/>
  <c r="G938" i="19" s="1"/>
  <c r="R938" i="19"/>
  <c r="V938" i="19" s="1"/>
  <c r="D433" i="23"/>
  <c r="T34" i="13"/>
  <c r="R34" i="13"/>
  <c r="J34" i="13"/>
  <c r="D1894" i="23"/>
  <c r="I29" i="5"/>
  <c r="D1941" i="23" s="1"/>
  <c r="H72" i="16"/>
  <c r="H77" i="16" s="1"/>
  <c r="F2516" i="22" s="1"/>
  <c r="R1789" i="19"/>
  <c r="V1789" i="19" s="1"/>
  <c r="J1789" i="19"/>
  <c r="G1789" i="19" s="1"/>
  <c r="G2311" i="19"/>
  <c r="R753" i="19"/>
  <c r="V753" i="19" s="1"/>
  <c r="J753" i="19"/>
  <c r="G753" i="19" s="1"/>
  <c r="E811" i="23"/>
  <c r="O72" i="28"/>
  <c r="D1431" i="23"/>
  <c r="F2768" i="23"/>
  <c r="F2433" i="23"/>
  <c r="F2421" i="23"/>
  <c r="K2676" i="23"/>
  <c r="F2676" i="23" s="1"/>
  <c r="L2676" i="23"/>
  <c r="P2676" i="23"/>
  <c r="O2676" i="23"/>
  <c r="F2175" i="23"/>
  <c r="F1998" i="23"/>
  <c r="F176" i="23"/>
  <c r="F389" i="23"/>
  <c r="F334" i="23"/>
  <c r="F2386" i="23"/>
  <c r="F150" i="23"/>
  <c r="F2021" i="23"/>
  <c r="F31" i="23"/>
  <c r="R2605" i="19"/>
  <c r="V2605" i="19" s="1"/>
  <c r="J2605" i="19"/>
  <c r="G2605" i="19" s="1"/>
  <c r="G2391" i="19"/>
  <c r="G1878" i="19"/>
  <c r="G1688" i="19"/>
  <c r="G1673" i="19"/>
  <c r="D1068" i="23"/>
  <c r="C2525" i="19"/>
  <c r="H2525" i="19" s="1"/>
  <c r="G2389" i="19"/>
  <c r="G1886" i="19"/>
  <c r="G1492" i="19"/>
  <c r="G1194" i="19"/>
  <c r="G2264" i="19"/>
  <c r="G1983" i="19"/>
  <c r="J1891" i="19"/>
  <c r="G1891" i="19" s="1"/>
  <c r="R1891" i="19"/>
  <c r="V1891" i="19" s="1"/>
  <c r="G2125" i="19"/>
  <c r="G1465" i="19"/>
  <c r="G1542" i="19"/>
  <c r="G1623" i="19"/>
  <c r="R1604" i="19"/>
  <c r="V1604" i="19" s="1"/>
  <c r="J1604" i="19"/>
  <c r="G1604" i="19" s="1"/>
  <c r="G1213" i="19"/>
  <c r="G1731" i="19"/>
  <c r="J2206" i="19"/>
  <c r="G2206" i="19" s="1"/>
  <c r="R2206" i="19"/>
  <c r="G677" i="19"/>
  <c r="J1778" i="19"/>
  <c r="G1778" i="19" s="1"/>
  <c r="R1778" i="19"/>
  <c r="V1778" i="19" s="1"/>
  <c r="J1760" i="19"/>
  <c r="G1760" i="19" s="1"/>
  <c r="R1760" i="19"/>
  <c r="V1760" i="19" s="1"/>
  <c r="G2228" i="19"/>
  <c r="E850" i="23"/>
  <c r="N54" i="15"/>
  <c r="E853" i="23" s="1"/>
  <c r="G1462" i="19"/>
  <c r="J1174" i="19"/>
  <c r="G1174" i="19" s="1"/>
  <c r="R1174" i="19"/>
  <c r="V1174" i="19" s="1"/>
  <c r="G850" i="19"/>
  <c r="G827" i="19"/>
  <c r="G641" i="19"/>
  <c r="G1821" i="19"/>
  <c r="G1679" i="19"/>
  <c r="G1759" i="19"/>
  <c r="G2193" i="19"/>
  <c r="R2127" i="19"/>
  <c r="J2127" i="19"/>
  <c r="G2127" i="19" s="1"/>
  <c r="R2382" i="19"/>
  <c r="V2382" i="19" s="1"/>
  <c r="J2382" i="19"/>
  <c r="G2382" i="19" s="1"/>
  <c r="G2200" i="19"/>
  <c r="G2131" i="19"/>
  <c r="G1574" i="19"/>
  <c r="J1021" i="19"/>
  <c r="G1021" i="19" s="1"/>
  <c r="R1021" i="19"/>
  <c r="V1021" i="19" s="1"/>
  <c r="M13" i="17"/>
  <c r="G2458" i="19"/>
  <c r="D2816" i="23"/>
  <c r="G15" i="16"/>
  <c r="D2820" i="23" s="1"/>
  <c r="I11" i="16"/>
  <c r="J11" i="16" s="1"/>
  <c r="G2189" i="19"/>
  <c r="G1242" i="19"/>
  <c r="G887" i="19"/>
  <c r="G947" i="19"/>
  <c r="E880" i="23"/>
  <c r="J749" i="19"/>
  <c r="G749" i="19" s="1"/>
  <c r="R749" i="19"/>
  <c r="V749" i="19" s="1"/>
  <c r="E1958" i="23"/>
  <c r="E568" i="19"/>
  <c r="E1303" i="19"/>
  <c r="AB51" i="15"/>
  <c r="M77" i="17"/>
  <c r="E1100" i="23" s="1"/>
  <c r="D1744" i="23"/>
  <c r="Q48" i="2"/>
  <c r="R1313" i="19"/>
  <c r="V1313" i="19" s="1"/>
  <c r="J1313" i="19"/>
  <c r="G1313" i="19" s="1"/>
  <c r="R899" i="19"/>
  <c r="V899" i="19" s="1"/>
  <c r="J899" i="19"/>
  <c r="G899" i="19" s="1"/>
  <c r="G824" i="19"/>
  <c r="I22" i="6"/>
  <c r="D2028" i="23" s="1"/>
  <c r="H23" i="6"/>
  <c r="J1315" i="19"/>
  <c r="G1315" i="19" s="1"/>
  <c r="R1315" i="19"/>
  <c r="V1315" i="19" s="1"/>
  <c r="D2652" i="23"/>
  <c r="I35" i="13"/>
  <c r="D2699" i="23" s="1"/>
  <c r="T35" i="13"/>
  <c r="G800" i="19"/>
  <c r="R1035" i="19"/>
  <c r="V1035" i="19" s="1"/>
  <c r="J1035" i="19"/>
  <c r="D2960" i="23"/>
  <c r="H5" i="17"/>
  <c r="G73" i="17"/>
  <c r="I25" i="5"/>
  <c r="E1400" i="23"/>
  <c r="R2230" i="19"/>
  <c r="J2230" i="19"/>
  <c r="G2230" i="19" s="1"/>
  <c r="G2174" i="19"/>
  <c r="D793" i="23"/>
  <c r="J54" i="28"/>
  <c r="J791" i="19"/>
  <c r="G791" i="19" s="1"/>
  <c r="R791" i="19"/>
  <c r="V791" i="19" s="1"/>
  <c r="D1712" i="23"/>
  <c r="C331" i="19"/>
  <c r="H331" i="19" s="1"/>
  <c r="G331" i="19" s="1"/>
  <c r="D2463" i="23"/>
  <c r="I34" i="11"/>
  <c r="D2510" i="23" s="1"/>
  <c r="T34" i="11"/>
  <c r="G2315" i="19"/>
  <c r="D2728" i="23"/>
  <c r="I17" i="14"/>
  <c r="D2776" i="23" s="1"/>
  <c r="G1588" i="19"/>
  <c r="G1307" i="19"/>
  <c r="G1484" i="19"/>
  <c r="D2380" i="23"/>
  <c r="I45" i="10"/>
  <c r="D2427" i="23" s="1"/>
  <c r="G674" i="19"/>
  <c r="D1517" i="23"/>
  <c r="G48" i="2"/>
  <c r="D1348" i="23" s="1"/>
  <c r="M48" i="2"/>
  <c r="J48" i="19"/>
  <c r="G48" i="19" s="1"/>
  <c r="R48" i="19"/>
  <c r="V48" i="19" s="1"/>
  <c r="N44" i="10"/>
  <c r="O44" i="10" s="1"/>
  <c r="D301" i="23"/>
  <c r="T43" i="10"/>
  <c r="R43" i="10"/>
  <c r="J43" i="10"/>
  <c r="R1316" i="19"/>
  <c r="V1316" i="19" s="1"/>
  <c r="J1316" i="19"/>
  <c r="J616" i="19"/>
  <c r="G616" i="19" s="1"/>
  <c r="R616" i="19"/>
  <c r="V616" i="19" s="1"/>
  <c r="D2165" i="23"/>
  <c r="I18" i="8"/>
  <c r="D2212" i="23" s="1"/>
  <c r="R1253" i="19"/>
  <c r="V1253" i="19" s="1"/>
  <c r="J1253" i="19"/>
  <c r="G1253" i="19" s="1"/>
  <c r="G2036" i="19"/>
  <c r="D632" i="23"/>
  <c r="I27" i="28"/>
  <c r="D666" i="23" s="1"/>
  <c r="G833" i="19"/>
  <c r="D515" i="23"/>
  <c r="I22" i="15"/>
  <c r="D549" i="23" s="1"/>
  <c r="D217" i="23"/>
  <c r="R6" i="9"/>
  <c r="J6" i="9"/>
  <c r="T6" i="9"/>
  <c r="D2873" i="23"/>
  <c r="J57" i="16"/>
  <c r="I57" i="16"/>
  <c r="D2926" i="23" s="1"/>
  <c r="J1463" i="19"/>
  <c r="G1463" i="19" s="1"/>
  <c r="R1463" i="19"/>
  <c r="V1463" i="19" s="1"/>
  <c r="R2111" i="19"/>
  <c r="J2111" i="19"/>
  <c r="D2855" i="23"/>
  <c r="I37" i="16"/>
  <c r="D2906" i="23" s="1"/>
  <c r="R1379" i="19"/>
  <c r="V1379" i="19" s="1"/>
  <c r="J1379" i="19"/>
  <c r="G1379" i="19" s="1"/>
  <c r="R1308" i="19"/>
  <c r="V1308" i="19" s="1"/>
  <c r="J1308" i="19"/>
  <c r="E1397" i="23"/>
  <c r="E2104" i="23"/>
  <c r="N23" i="7"/>
  <c r="J83" i="19"/>
  <c r="G83" i="19" s="1"/>
  <c r="R83" i="19"/>
  <c r="V83" i="19" s="1"/>
  <c r="R746" i="19"/>
  <c r="V746" i="19" s="1"/>
  <c r="J746" i="19"/>
  <c r="J601" i="19"/>
  <c r="G601" i="19" s="1"/>
  <c r="R601" i="19"/>
  <c r="V601" i="19" s="1"/>
  <c r="M44" i="15"/>
  <c r="G1295" i="19"/>
  <c r="G1124" i="19"/>
  <c r="J1923" i="19"/>
  <c r="R1923" i="19"/>
  <c r="V1923" i="19" s="1"/>
  <c r="G566" i="19"/>
  <c r="J2226" i="19"/>
  <c r="G2226" i="19" s="1"/>
  <c r="R2226" i="19"/>
  <c r="I11" i="11"/>
  <c r="D2487" i="23" s="1"/>
  <c r="D1681" i="23"/>
  <c r="Q35" i="2"/>
  <c r="E1446" i="23"/>
  <c r="G1564" i="19"/>
  <c r="D1976" i="23"/>
  <c r="I17" i="6"/>
  <c r="D2023" i="23" s="1"/>
  <c r="J41" i="19"/>
  <c r="G41" i="19" s="1"/>
  <c r="R41" i="19"/>
  <c r="V41" i="19" s="1"/>
  <c r="J903" i="19"/>
  <c r="R903" i="19"/>
  <c r="V903" i="19" s="1"/>
  <c r="D2560" i="23"/>
  <c r="I37" i="12"/>
  <c r="D2607" i="23" s="1"/>
  <c r="G1862" i="19"/>
  <c r="E972" i="23"/>
  <c r="D972" i="23"/>
  <c r="D314" i="23"/>
  <c r="T9" i="11"/>
  <c r="R9" i="11"/>
  <c r="J9" i="11"/>
  <c r="R1167" i="19"/>
  <c r="V1167" i="19" s="1"/>
  <c r="J1167" i="19"/>
  <c r="G1167" i="19" s="1"/>
  <c r="D193" i="23"/>
  <c r="J29" i="8"/>
  <c r="T29" i="8"/>
  <c r="R29" i="8"/>
  <c r="R19" i="19"/>
  <c r="V19" i="19" s="1"/>
  <c r="J19" i="19"/>
  <c r="G19" i="19" s="1"/>
  <c r="D600" i="23"/>
  <c r="T29" i="15"/>
  <c r="R29" i="15"/>
  <c r="J29" i="15"/>
  <c r="E1868" i="23"/>
  <c r="C275" i="19"/>
  <c r="H275" i="19" s="1"/>
  <c r="G275" i="19" s="1"/>
  <c r="J62" i="2"/>
  <c r="E1362" i="23" s="1"/>
  <c r="G680" i="19"/>
  <c r="J1341" i="19"/>
  <c r="G1341" i="19" s="1"/>
  <c r="R1341" i="19"/>
  <c r="V1341" i="19" s="1"/>
  <c r="G1557" i="19"/>
  <c r="E1982" i="23"/>
  <c r="K72" i="17"/>
  <c r="E1083" i="23" s="1"/>
  <c r="L27" i="6"/>
  <c r="G2158" i="19"/>
  <c r="H48" i="14"/>
  <c r="H51" i="14" s="1"/>
  <c r="F2512" i="22" s="1"/>
  <c r="G2163" i="19"/>
  <c r="D1685" i="23"/>
  <c r="Q42" i="2"/>
  <c r="G1371" i="19"/>
  <c r="D1825" i="23"/>
  <c r="E1051" i="23"/>
  <c r="D1051" i="23"/>
  <c r="E1512" i="23"/>
  <c r="D459" i="23"/>
  <c r="T13" i="14"/>
  <c r="R13" i="14"/>
  <c r="J13" i="14"/>
  <c r="J1320" i="19"/>
  <c r="G1320" i="19" s="1"/>
  <c r="R1320" i="19"/>
  <c r="V1320" i="19" s="1"/>
  <c r="D740" i="23"/>
  <c r="I69" i="28"/>
  <c r="D774" i="23" s="1"/>
  <c r="G2074" i="19"/>
  <c r="D678" i="23"/>
  <c r="T5" i="28"/>
  <c r="R5" i="28"/>
  <c r="J5" i="28"/>
  <c r="F46" i="15"/>
  <c r="F48" i="15" s="1"/>
  <c r="J1635" i="19"/>
  <c r="G1635" i="19" s="1"/>
  <c r="R1635" i="19"/>
  <c r="V1635" i="19" s="1"/>
  <c r="D788" i="23"/>
  <c r="J49" i="28"/>
  <c r="F72" i="28"/>
  <c r="F55" i="15"/>
  <c r="G1046" i="19"/>
  <c r="R374" i="19"/>
  <c r="V374" i="19" s="1"/>
  <c r="J374" i="19"/>
  <c r="E1705" i="23"/>
  <c r="E323" i="19"/>
  <c r="N62" i="4"/>
  <c r="G1437" i="19"/>
  <c r="G1140" i="19"/>
  <c r="G979" i="19"/>
  <c r="G615" i="19"/>
  <c r="R1785" i="19"/>
  <c r="V1785" i="19" s="1"/>
  <c r="J1785" i="19"/>
  <c r="G1785" i="19" s="1"/>
  <c r="G2101" i="19"/>
  <c r="G973" i="19"/>
  <c r="R1755" i="19"/>
  <c r="V1755" i="19" s="1"/>
  <c r="J1755" i="19"/>
  <c r="G1755" i="19" s="1"/>
  <c r="G1580" i="19"/>
  <c r="G792" i="19"/>
  <c r="E1079" i="23"/>
  <c r="N80" i="17"/>
  <c r="G847" i="19"/>
  <c r="D633" i="23"/>
  <c r="I28" i="28"/>
  <c r="D667" i="23" s="1"/>
  <c r="G1567" i="19"/>
  <c r="E1462" i="23"/>
  <c r="G2140" i="19"/>
  <c r="G1393" i="19"/>
  <c r="G631" i="19"/>
  <c r="E1454" i="23"/>
  <c r="G1237" i="19"/>
  <c r="J605" i="19"/>
  <c r="G605" i="19" s="1"/>
  <c r="R605" i="19"/>
  <c r="V605" i="19" s="1"/>
  <c r="J67" i="19"/>
  <c r="G67" i="19" s="1"/>
  <c r="R67" i="19"/>
  <c r="V67" i="19" s="1"/>
  <c r="J1644" i="19"/>
  <c r="G1644" i="19" s="1"/>
  <c r="R1644" i="19"/>
  <c r="V1644" i="19" s="1"/>
  <c r="G649" i="19"/>
  <c r="G504" i="19"/>
  <c r="J37" i="19"/>
  <c r="G37" i="19" s="1"/>
  <c r="R37" i="19"/>
  <c r="V37" i="19" s="1"/>
  <c r="G1277" i="19"/>
  <c r="D2061" i="23"/>
  <c r="I8" i="7"/>
  <c r="D2108" i="23" s="1"/>
  <c r="G1518" i="19"/>
  <c r="E1469" i="23"/>
  <c r="D1633" i="23"/>
  <c r="G1107" i="19"/>
  <c r="D2539" i="23"/>
  <c r="I16" i="12"/>
  <c r="D2586" i="23" s="1"/>
  <c r="T16" i="12"/>
  <c r="G844" i="19"/>
  <c r="E1466" i="23"/>
  <c r="E875" i="23"/>
  <c r="Q9" i="3"/>
  <c r="K17" i="16"/>
  <c r="O10" i="16"/>
  <c r="O16" i="16"/>
  <c r="D802" i="23"/>
  <c r="J63" i="28"/>
  <c r="J874" i="19"/>
  <c r="G874" i="19" s="1"/>
  <c r="R874" i="19"/>
  <c r="V874" i="19" s="1"/>
  <c r="R1043" i="19"/>
  <c r="V1043" i="19" s="1"/>
  <c r="J1043" i="19"/>
  <c r="G1043" i="19" s="1"/>
  <c r="D1694" i="23"/>
  <c r="Q51" i="2"/>
  <c r="D465" i="23"/>
  <c r="T19" i="14"/>
  <c r="J19" i="14"/>
  <c r="R19" i="14"/>
  <c r="D2182" i="23"/>
  <c r="I35" i="8"/>
  <c r="D2229" i="23" s="1"/>
  <c r="D1831" i="23"/>
  <c r="E1429" i="23"/>
  <c r="D1730" i="23"/>
  <c r="G1586" i="19"/>
  <c r="D304" i="23"/>
  <c r="J46" i="10"/>
  <c r="T46" i="10"/>
  <c r="R46" i="10"/>
  <c r="G1070" i="19"/>
  <c r="D1387" i="23"/>
  <c r="R576" i="19"/>
  <c r="V576" i="19" s="1"/>
  <c r="J576" i="19"/>
  <c r="G576" i="19" s="1"/>
  <c r="E208" i="23"/>
  <c r="K48" i="8"/>
  <c r="O44" i="8"/>
  <c r="D1541" i="23"/>
  <c r="C175" i="19"/>
  <c r="H175" i="19" s="1"/>
  <c r="G175" i="19" s="1"/>
  <c r="D179" i="23"/>
  <c r="J15" i="8"/>
  <c r="T15" i="8"/>
  <c r="R15" i="8"/>
  <c r="G705" i="19"/>
  <c r="H50" i="15"/>
  <c r="D1713" i="23"/>
  <c r="C332" i="19"/>
  <c r="H332" i="19" s="1"/>
  <c r="G332" i="19" s="1"/>
  <c r="D1972" i="23"/>
  <c r="I13" i="6"/>
  <c r="D2019" i="23" s="1"/>
  <c r="D474" i="23"/>
  <c r="T28" i="14"/>
  <c r="R28" i="14"/>
  <c r="J28" i="14"/>
  <c r="F44" i="14"/>
  <c r="L24" i="17"/>
  <c r="M19" i="16" s="1"/>
  <c r="D1964" i="23"/>
  <c r="I5" i="6"/>
  <c r="D2011" i="23" s="1"/>
  <c r="G23" i="6"/>
  <c r="D1749" i="23"/>
  <c r="R2222" i="19"/>
  <c r="J2222" i="19"/>
  <c r="G2222" i="19" s="1"/>
  <c r="D463" i="23"/>
  <c r="T17" i="14"/>
  <c r="J17" i="14"/>
  <c r="R17" i="14"/>
  <c r="R2227" i="19"/>
  <c r="J2227" i="19"/>
  <c r="G2227" i="19" s="1"/>
  <c r="E1073" i="23"/>
  <c r="N73" i="17"/>
  <c r="E1452" i="23"/>
  <c r="R879" i="19"/>
  <c r="V879" i="19" s="1"/>
  <c r="J879" i="19"/>
  <c r="E685" i="23"/>
  <c r="U12" i="28"/>
  <c r="K37" i="28"/>
  <c r="S12" i="28"/>
  <c r="O12" i="28"/>
  <c r="R876" i="19"/>
  <c r="V876" i="19" s="1"/>
  <c r="J876" i="19"/>
  <c r="G876" i="19" s="1"/>
  <c r="R2523" i="19"/>
  <c r="V2523" i="19" s="1"/>
  <c r="J2523" i="19"/>
  <c r="G2523" i="19" s="1"/>
  <c r="D2950" i="23"/>
  <c r="H9" i="17"/>
  <c r="G1692" i="19"/>
  <c r="G1454" i="19"/>
  <c r="R54" i="19"/>
  <c r="V54" i="19" s="1"/>
  <c r="J54" i="19"/>
  <c r="G54" i="19" s="1"/>
  <c r="G2235" i="19"/>
  <c r="R1311" i="19"/>
  <c r="V1311" i="19" s="1"/>
  <c r="J1311" i="19"/>
  <c r="G1311" i="19" s="1"/>
  <c r="J1913" i="19"/>
  <c r="G1913" i="19" s="1"/>
  <c r="R1913" i="19"/>
  <c r="V1913" i="19" s="1"/>
  <c r="D2636" i="23"/>
  <c r="I19" i="13"/>
  <c r="D2683" i="23" s="1"/>
  <c r="I1739" i="19"/>
  <c r="G1739" i="19" s="1"/>
  <c r="I1742" i="19"/>
  <c r="G1742" i="19" s="1"/>
  <c r="G2151" i="19"/>
  <c r="G1773" i="19"/>
  <c r="J1493" i="19"/>
  <c r="G1493" i="19" s="1"/>
  <c r="R1493" i="19"/>
  <c r="V1493" i="19" s="1"/>
  <c r="G1573" i="19"/>
  <c r="R761" i="19"/>
  <c r="V761" i="19" s="1"/>
  <c r="J761" i="19"/>
  <c r="G761" i="19" s="1"/>
  <c r="G518" i="19"/>
  <c r="G1559" i="19"/>
  <c r="R597" i="19"/>
  <c r="V597" i="19" s="1"/>
  <c r="J597" i="19"/>
  <c r="G597" i="19" s="1"/>
  <c r="G1660" i="19"/>
  <c r="D2155" i="23"/>
  <c r="I8" i="8"/>
  <c r="D2202" i="23" s="1"/>
  <c r="D119" i="23"/>
  <c r="T50" i="6"/>
  <c r="E80" i="17"/>
  <c r="R50" i="6"/>
  <c r="G2102" i="19"/>
  <c r="E1458" i="23"/>
  <c r="G1308" i="19"/>
  <c r="G2176" i="19"/>
  <c r="E2191" i="23"/>
  <c r="L48" i="8"/>
  <c r="E2195" i="23" s="1"/>
  <c r="G557" i="19"/>
  <c r="E1377" i="23"/>
  <c r="D2660" i="23"/>
  <c r="I43" i="13"/>
  <c r="D2707" i="23" s="1"/>
  <c r="D525" i="23"/>
  <c r="I32" i="15"/>
  <c r="D559" i="23" s="1"/>
  <c r="J2114" i="19"/>
  <c r="G2114" i="19" s="1"/>
  <c r="R2114" i="19"/>
  <c r="G1203" i="19"/>
  <c r="D1566" i="23"/>
  <c r="G822" i="19"/>
  <c r="J1042" i="19"/>
  <c r="G1042" i="19" s="1"/>
  <c r="R1042" i="19"/>
  <c r="V1042" i="19" s="1"/>
  <c r="D172" i="23"/>
  <c r="T8" i="8"/>
  <c r="R8" i="8"/>
  <c r="J8" i="8"/>
  <c r="D1631" i="23"/>
  <c r="L52" i="3"/>
  <c r="M44" i="2"/>
  <c r="D429" i="23"/>
  <c r="T30" i="13"/>
  <c r="R30" i="13"/>
  <c r="J30" i="13"/>
  <c r="R1614" i="19"/>
  <c r="V1614" i="19" s="1"/>
  <c r="J1614" i="19"/>
  <c r="G1614" i="19" s="1"/>
  <c r="R602" i="19"/>
  <c r="V602" i="19" s="1"/>
  <c r="J602" i="19"/>
  <c r="G602" i="19" s="1"/>
  <c r="E1417" i="23"/>
  <c r="R1204" i="19"/>
  <c r="V1204" i="19" s="1"/>
  <c r="J1204" i="19"/>
  <c r="G1204" i="19" s="1"/>
  <c r="D297" i="23"/>
  <c r="T39" i="10"/>
  <c r="R39" i="10"/>
  <c r="J39" i="10"/>
  <c r="E1539" i="23"/>
  <c r="G2165" i="19"/>
  <c r="D2450" i="23"/>
  <c r="I21" i="11"/>
  <c r="D2497" i="23" s="1"/>
  <c r="T21" i="11"/>
  <c r="G2162" i="19"/>
  <c r="J1640" i="19"/>
  <c r="G1640" i="19" s="1"/>
  <c r="R1640" i="19"/>
  <c r="V1640" i="19" s="1"/>
  <c r="G997" i="19"/>
  <c r="J1901" i="19"/>
  <c r="G1901" i="19" s="1"/>
  <c r="R1901" i="19"/>
  <c r="V1901" i="19" s="1"/>
  <c r="G684" i="19"/>
  <c r="E1442" i="23"/>
  <c r="D1569" i="23"/>
  <c r="M41" i="2"/>
  <c r="E1102" i="23"/>
  <c r="D351" i="23"/>
  <c r="J46" i="11"/>
  <c r="T46" i="11"/>
  <c r="R46" i="11"/>
  <c r="E1549" i="23"/>
  <c r="G1966" i="19"/>
  <c r="D135" i="23"/>
  <c r="T18" i="7"/>
  <c r="J18" i="7"/>
  <c r="R18" i="7"/>
  <c r="L71" i="17"/>
  <c r="M27" i="5"/>
  <c r="E490" i="23"/>
  <c r="K48" i="14"/>
  <c r="O44" i="14"/>
  <c r="J812" i="19"/>
  <c r="G812" i="19" s="1"/>
  <c r="R812" i="19"/>
  <c r="V812" i="19" s="1"/>
  <c r="J867" i="19"/>
  <c r="G867" i="19" s="1"/>
  <c r="R867" i="19"/>
  <c r="V867" i="19" s="1"/>
  <c r="D1737" i="23"/>
  <c r="D2067" i="23"/>
  <c r="I14" i="7"/>
  <c r="D2114" i="23" s="1"/>
  <c r="J51" i="19"/>
  <c r="G51" i="19" s="1"/>
  <c r="R51" i="19"/>
  <c r="V51" i="19" s="1"/>
  <c r="J593" i="19"/>
  <c r="R593" i="19"/>
  <c r="V593" i="19" s="1"/>
  <c r="D1815" i="23"/>
  <c r="C431" i="19"/>
  <c r="H431" i="19" s="1"/>
  <c r="G431" i="19" s="1"/>
  <c r="E1371" i="23"/>
  <c r="O10" i="2"/>
  <c r="D820" i="23"/>
  <c r="J42" i="15"/>
  <c r="G656" i="19"/>
  <c r="G500" i="19"/>
  <c r="G2024" i="19"/>
  <c r="R1496" i="19"/>
  <c r="V1496" i="19" s="1"/>
  <c r="J1496" i="19"/>
  <c r="G1496" i="19" s="1"/>
  <c r="J1163" i="19"/>
  <c r="G1163" i="19" s="1"/>
  <c r="R1163" i="19"/>
  <c r="V1163" i="19" s="1"/>
  <c r="G1268" i="19"/>
  <c r="J889" i="19"/>
  <c r="G889" i="19" s="1"/>
  <c r="R889" i="19"/>
  <c r="V889" i="19" s="1"/>
  <c r="G2310" i="19"/>
  <c r="G1880" i="19"/>
  <c r="R1911" i="19"/>
  <c r="V1911" i="19" s="1"/>
  <c r="J1911" i="19"/>
  <c r="G1911" i="19" s="1"/>
  <c r="J1766" i="19"/>
  <c r="G1766" i="19" s="1"/>
  <c r="R1766" i="19"/>
  <c r="V1766" i="19" s="1"/>
  <c r="D271" i="23"/>
  <c r="J13" i="10"/>
  <c r="T13" i="10"/>
  <c r="R13" i="10"/>
  <c r="D1696" i="23"/>
  <c r="Q53" i="2"/>
  <c r="J1490" i="19"/>
  <c r="G1490" i="19" s="1"/>
  <c r="R1490" i="19"/>
  <c r="V1490" i="19" s="1"/>
  <c r="G1417" i="19"/>
  <c r="D1682" i="23"/>
  <c r="Q38" i="2"/>
  <c r="D2645" i="23"/>
  <c r="I28" i="13"/>
  <c r="G44" i="13"/>
  <c r="G1334" i="19"/>
  <c r="D203" i="23"/>
  <c r="T39" i="8"/>
  <c r="J39" i="8"/>
  <c r="R39" i="8"/>
  <c r="G702" i="19"/>
  <c r="J959" i="19"/>
  <c r="G959" i="19" s="1"/>
  <c r="R959" i="19"/>
  <c r="V959" i="19" s="1"/>
  <c r="G977" i="19"/>
  <c r="D1564" i="23"/>
  <c r="G992" i="19"/>
  <c r="G945" i="19"/>
  <c r="E1639" i="23"/>
  <c r="N58" i="3"/>
  <c r="D147" i="23"/>
  <c r="J30" i="7"/>
  <c r="T30" i="7"/>
  <c r="R30" i="7"/>
  <c r="W25" i="28"/>
  <c r="R1607" i="19"/>
  <c r="V1607" i="19" s="1"/>
  <c r="J1607" i="19"/>
  <c r="G1607" i="19" s="1"/>
  <c r="R1034" i="19"/>
  <c r="V1034" i="19" s="1"/>
  <c r="J1034" i="19"/>
  <c r="G1034" i="19" s="1"/>
  <c r="D625" i="23"/>
  <c r="I20" i="28"/>
  <c r="D659" i="23" s="1"/>
  <c r="R1343" i="19"/>
  <c r="V1343" i="19" s="1"/>
  <c r="J1343" i="19"/>
  <c r="G1343" i="19" s="1"/>
  <c r="D2064" i="23"/>
  <c r="I11" i="7"/>
  <c r="D2111" i="23" s="1"/>
  <c r="D1677" i="23"/>
  <c r="Q31" i="2"/>
  <c r="R2229" i="19"/>
  <c r="J2229" i="19"/>
  <c r="G1423" i="19"/>
  <c r="D1743" i="23"/>
  <c r="Q47" i="2"/>
  <c r="R1906" i="19"/>
  <c r="V1906" i="19" s="1"/>
  <c r="J1906" i="19"/>
  <c r="G1906" i="19" s="1"/>
  <c r="E814" i="23"/>
  <c r="N42" i="15"/>
  <c r="E817" i="23" s="1"/>
  <c r="D699" i="23"/>
  <c r="R26" i="28"/>
  <c r="J26" i="28"/>
  <c r="T26" i="28"/>
  <c r="D1672" i="23"/>
  <c r="Q26" i="2"/>
  <c r="D1659" i="23"/>
  <c r="C278" i="19"/>
  <c r="H278" i="19" s="1"/>
  <c r="G278" i="19" s="1"/>
  <c r="Q13" i="2"/>
  <c r="D1538" i="23"/>
  <c r="G9" i="2"/>
  <c r="D1309" i="23" s="1"/>
  <c r="D1254" i="23"/>
  <c r="E1254" i="23"/>
  <c r="E59" i="19"/>
  <c r="R870" i="19"/>
  <c r="V870" i="19" s="1"/>
  <c r="J870" i="19"/>
  <c r="G870" i="19" s="1"/>
  <c r="D1090" i="23"/>
  <c r="H79" i="17"/>
  <c r="D1102" i="23" s="1"/>
  <c r="E140" i="23"/>
  <c r="K27" i="7"/>
  <c r="O23" i="7"/>
  <c r="D113" i="23"/>
  <c r="J43" i="6"/>
  <c r="T43" i="6"/>
  <c r="R43" i="6"/>
  <c r="J52" i="19"/>
  <c r="R52" i="19"/>
  <c r="G942" i="19"/>
  <c r="D1850" i="23"/>
  <c r="D1511" i="23"/>
  <c r="M42" i="2"/>
  <c r="G42" i="2"/>
  <c r="D1342" i="23" s="1"/>
  <c r="D1580" i="23"/>
  <c r="H58" i="3"/>
  <c r="H23" i="5"/>
  <c r="E2815" i="23"/>
  <c r="L17" i="16"/>
  <c r="J1400" i="19"/>
  <c r="G1400" i="19" s="1"/>
  <c r="R1400" i="19"/>
  <c r="V1400" i="19" s="1"/>
  <c r="E1521" i="23"/>
  <c r="F58" i="3"/>
  <c r="D2845" i="23"/>
  <c r="J27" i="16"/>
  <c r="I27" i="16"/>
  <c r="D2896" i="23" s="1"/>
  <c r="G672" i="19"/>
  <c r="E1387" i="23"/>
  <c r="L75" i="17"/>
  <c r="M48" i="5"/>
  <c r="D1565" i="23"/>
  <c r="M37" i="2"/>
  <c r="G37" i="2"/>
  <c r="D1337" i="23" s="1"/>
  <c r="G497" i="19"/>
  <c r="D1735" i="23"/>
  <c r="J69" i="19"/>
  <c r="G69" i="19" s="1"/>
  <c r="R69" i="19"/>
  <c r="V69" i="19" s="1"/>
  <c r="J45" i="19"/>
  <c r="G45" i="19" s="1"/>
  <c r="R45" i="19"/>
  <c r="V45" i="19" s="1"/>
  <c r="D2666" i="23"/>
  <c r="I50" i="13"/>
  <c r="D2713" i="23" s="1"/>
  <c r="E1405" i="23"/>
  <c r="R2031" i="19"/>
  <c r="V2031" i="19" s="1"/>
  <c r="J2031" i="19"/>
  <c r="D1852" i="23"/>
  <c r="R58" i="19"/>
  <c r="V58" i="19" s="1"/>
  <c r="J58" i="19"/>
  <c r="G58" i="19" s="1"/>
  <c r="D2812" i="23"/>
  <c r="I5" i="16"/>
  <c r="R129" i="19"/>
  <c r="V129" i="19" s="1"/>
  <c r="J129" i="19"/>
  <c r="G129" i="19" s="1"/>
  <c r="D1603" i="23"/>
  <c r="D401" i="23"/>
  <c r="T50" i="12"/>
  <c r="R50" i="12"/>
  <c r="D2073" i="23"/>
  <c r="I20" i="7"/>
  <c r="D2120" i="23" s="1"/>
  <c r="T20" i="7"/>
  <c r="D1838" i="23"/>
  <c r="G828" i="19"/>
  <c r="R594" i="19"/>
  <c r="V594" i="19" s="1"/>
  <c r="J594" i="19"/>
  <c r="G594" i="19" s="1"/>
  <c r="D2630" i="23"/>
  <c r="I13" i="13"/>
  <c r="D2677" i="23" s="1"/>
  <c r="E1434" i="23"/>
  <c r="D2185" i="23"/>
  <c r="I38" i="8"/>
  <c r="D2232" i="23" s="1"/>
  <c r="E1470" i="23"/>
  <c r="E1451" i="23"/>
  <c r="D282" i="23"/>
  <c r="R24" i="10"/>
  <c r="J24" i="10"/>
  <c r="T24" i="10"/>
  <c r="R1193" i="19"/>
  <c r="V1193" i="19" s="1"/>
  <c r="J1193" i="19"/>
  <c r="G1193" i="19" s="1"/>
  <c r="G1066" i="19"/>
  <c r="D2005" i="23"/>
  <c r="I46" i="6"/>
  <c r="G564" i="19"/>
  <c r="E1022" i="23"/>
  <c r="D1022" i="23"/>
  <c r="D2641" i="23"/>
  <c r="I24" i="13"/>
  <c r="D2688" i="23" s="1"/>
  <c r="D2083" i="23"/>
  <c r="I30" i="7"/>
  <c r="D2130" i="23" s="1"/>
  <c r="E338" i="19"/>
  <c r="H49" i="16"/>
  <c r="H52" i="16" s="1"/>
  <c r="E339" i="19"/>
  <c r="E855" i="23"/>
  <c r="K56" i="15"/>
  <c r="O53" i="15"/>
  <c r="D2447" i="23"/>
  <c r="I18" i="11"/>
  <c r="D2494" i="23" s="1"/>
  <c r="T18" i="11"/>
  <c r="G1179" i="19"/>
  <c r="G635" i="19"/>
  <c r="E1378" i="23"/>
  <c r="D1181" i="23"/>
  <c r="K50" i="18"/>
  <c r="D1187" i="23" s="1"/>
  <c r="E2473" i="23"/>
  <c r="L48" i="11"/>
  <c r="E2477" i="23" s="1"/>
  <c r="D3014" i="23"/>
  <c r="H21" i="18"/>
  <c r="D2995" i="23" s="1"/>
  <c r="E2692" i="23"/>
  <c r="N44" i="13"/>
  <c r="G1248" i="19"/>
  <c r="G952" i="19"/>
  <c r="D1375" i="23"/>
  <c r="D1895" i="23"/>
  <c r="I30" i="5"/>
  <c r="D1942" i="23" s="1"/>
  <c r="E2128" i="23"/>
  <c r="N44" i="7"/>
  <c r="J873" i="19"/>
  <c r="G873" i="19" s="1"/>
  <c r="R873" i="19"/>
  <c r="V873" i="19" s="1"/>
  <c r="E1414" i="23"/>
  <c r="G1250" i="19"/>
  <c r="G1316" i="19"/>
  <c r="G921" i="19"/>
  <c r="G1772" i="19"/>
  <c r="G1289" i="19"/>
  <c r="D623" i="23"/>
  <c r="I18" i="28"/>
  <c r="D657" i="23" s="1"/>
  <c r="T18" i="28"/>
  <c r="D2346" i="23"/>
  <c r="I11" i="10"/>
  <c r="D2393" i="23" s="1"/>
  <c r="G1811" i="19"/>
  <c r="D821" i="23"/>
  <c r="R43" i="15"/>
  <c r="J43" i="15"/>
  <c r="E1428" i="23"/>
  <c r="R86" i="19"/>
  <c r="V86" i="19" s="1"/>
  <c r="J86" i="19"/>
  <c r="G86" i="19" s="1"/>
  <c r="D809" i="23"/>
  <c r="J70" i="28"/>
  <c r="D831" i="23"/>
  <c r="R45" i="15"/>
  <c r="T45" i="15"/>
  <c r="J45" i="15"/>
  <c r="G1350" i="19"/>
  <c r="G711" i="19"/>
  <c r="E1410" i="23"/>
  <c r="E2574" i="23"/>
  <c r="N23" i="12"/>
  <c r="D2071" i="23"/>
  <c r="I18" i="7"/>
  <c r="D2118" i="23" s="1"/>
  <c r="D1689" i="23"/>
  <c r="Q46" i="2"/>
  <c r="G928" i="19"/>
  <c r="R33" i="19"/>
  <c r="V33" i="19" s="1"/>
  <c r="J33" i="19"/>
  <c r="G33" i="19" s="1"/>
  <c r="G784" i="19"/>
  <c r="D116" i="23"/>
  <c r="J46" i="6"/>
  <c r="R46" i="6"/>
  <c r="T46" i="6"/>
  <c r="E1307" i="23"/>
  <c r="J10" i="2"/>
  <c r="E1310" i="23" s="1"/>
  <c r="G701" i="19"/>
  <c r="E2857" i="23"/>
  <c r="L43" i="16"/>
  <c r="O40" i="16"/>
  <c r="G2105" i="19"/>
  <c r="D1717" i="23"/>
  <c r="U51" i="15"/>
  <c r="S51" i="15"/>
  <c r="O51" i="15"/>
  <c r="E1432" i="23"/>
  <c r="R40" i="19"/>
  <c r="V40" i="19" s="1"/>
  <c r="J40" i="19"/>
  <c r="G40" i="19" s="1"/>
  <c r="D1664" i="23"/>
  <c r="Q18" i="2"/>
  <c r="E820" i="23"/>
  <c r="K44" i="15"/>
  <c r="O42" i="15"/>
  <c r="D64" i="23"/>
  <c r="T41" i="5"/>
  <c r="R41" i="5"/>
  <c r="J41" i="5"/>
  <c r="D1700" i="23"/>
  <c r="Q57" i="2"/>
  <c r="D2247" i="23"/>
  <c r="I6" i="9"/>
  <c r="D2294" i="23" s="1"/>
  <c r="D1391" i="23"/>
  <c r="R1328" i="19"/>
  <c r="V1328" i="19" s="1"/>
  <c r="J1328" i="19"/>
  <c r="G1328" i="19" s="1"/>
  <c r="R1455" i="19"/>
  <c r="V1455" i="19" s="1"/>
  <c r="J1455" i="19"/>
  <c r="G1455" i="19" s="1"/>
  <c r="R1186" i="19"/>
  <c r="V1186" i="19" s="1"/>
  <c r="J1186" i="19"/>
  <c r="G1186" i="19" s="1"/>
  <c r="D360" i="23"/>
  <c r="R8" i="12"/>
  <c r="J8" i="12"/>
  <c r="T8" i="12"/>
  <c r="D499" i="23"/>
  <c r="I6" i="15"/>
  <c r="D533" i="23" s="1"/>
  <c r="G2094" i="19"/>
  <c r="R1171" i="19"/>
  <c r="V1171" i="19" s="1"/>
  <c r="J1171" i="19"/>
  <c r="G1171" i="19" s="1"/>
  <c r="G1036" i="19"/>
  <c r="D2730" i="23"/>
  <c r="I19" i="14"/>
  <c r="D2778" i="23" s="1"/>
  <c r="F48" i="28"/>
  <c r="D2382" i="23"/>
  <c r="I47" i="10"/>
  <c r="D2429" i="23" s="1"/>
  <c r="T47" i="10"/>
  <c r="E2598" i="23"/>
  <c r="N44" i="12"/>
  <c r="D1711" i="23"/>
  <c r="C330" i="19"/>
  <c r="H330" i="19" s="1"/>
  <c r="G330" i="19" s="1"/>
  <c r="D358" i="23"/>
  <c r="R6" i="12"/>
  <c r="T6" i="12"/>
  <c r="J6" i="12"/>
  <c r="D139" i="23"/>
  <c r="T22" i="7"/>
  <c r="J22" i="7"/>
  <c r="R22" i="7"/>
  <c r="J2588" i="19"/>
  <c r="G2588" i="19" s="1"/>
  <c r="R2588" i="19"/>
  <c r="V2588" i="19" s="1"/>
  <c r="M15" i="2"/>
  <c r="E1391" i="23"/>
  <c r="J103" i="19"/>
  <c r="G103" i="19" s="1"/>
  <c r="R103" i="19"/>
  <c r="V103" i="19" s="1"/>
  <c r="D1516" i="23"/>
  <c r="G47" i="2"/>
  <c r="D1347" i="23" s="1"/>
  <c r="M47" i="2"/>
  <c r="D616" i="23"/>
  <c r="I11" i="28"/>
  <c r="D650" i="23" s="1"/>
  <c r="E2546" i="23"/>
  <c r="L27" i="12"/>
  <c r="G832" i="19"/>
  <c r="E1459" i="23"/>
  <c r="J1039" i="19"/>
  <c r="G1039" i="19" s="1"/>
  <c r="R1039" i="19"/>
  <c r="V1039" i="19" s="1"/>
  <c r="I17" i="19"/>
  <c r="J881" i="19"/>
  <c r="G881" i="19" s="1"/>
  <c r="R881" i="19"/>
  <c r="V881" i="19" s="1"/>
  <c r="D1970" i="23"/>
  <c r="I11" i="6"/>
  <c r="D2017" i="23" s="1"/>
  <c r="E2097" i="23"/>
  <c r="L48" i="7"/>
  <c r="E2101" i="23" s="1"/>
  <c r="D1854" i="23"/>
  <c r="J909" i="19"/>
  <c r="G909" i="19" s="1"/>
  <c r="R909" i="19"/>
  <c r="V909" i="19" s="1"/>
  <c r="D1477" i="23"/>
  <c r="C116" i="19"/>
  <c r="H116" i="19" s="1"/>
  <c r="G116" i="19" s="1"/>
  <c r="M7" i="2"/>
  <c r="G7" i="2"/>
  <c r="D10" i="3"/>
  <c r="R1321" i="19"/>
  <c r="V1321" i="19" s="1"/>
  <c r="J1321" i="19"/>
  <c r="G1321" i="19" s="1"/>
  <c r="E1598" i="23"/>
  <c r="D789" i="23"/>
  <c r="J50" i="28"/>
  <c r="F51" i="15"/>
  <c r="T18" i="8"/>
  <c r="J497" i="19"/>
  <c r="R497" i="19"/>
  <c r="V497" i="19" s="1"/>
  <c r="G1446" i="19"/>
  <c r="R2110" i="19"/>
  <c r="J2110" i="19"/>
  <c r="G2110" i="19" s="1"/>
  <c r="D33" i="23"/>
  <c r="T10" i="5"/>
  <c r="J10" i="5"/>
  <c r="R10" i="5"/>
  <c r="D1414" i="23"/>
  <c r="J63" i="19"/>
  <c r="G63" i="19" s="1"/>
  <c r="R63" i="19"/>
  <c r="V63" i="19" s="1"/>
  <c r="E2219" i="23"/>
  <c r="E987" i="19"/>
  <c r="E1311" i="23"/>
  <c r="J20" i="2"/>
  <c r="E1320" i="23" s="1"/>
  <c r="D1398" i="23"/>
  <c r="F12" i="28"/>
  <c r="D2339" i="23"/>
  <c r="G23" i="10"/>
  <c r="I4" i="10"/>
  <c r="J1750" i="19"/>
  <c r="G1750" i="19" s="1"/>
  <c r="R1750" i="19"/>
  <c r="V1750" i="19" s="1"/>
  <c r="G1457" i="19"/>
  <c r="J1185" i="19"/>
  <c r="G1185" i="19" s="1"/>
  <c r="R1185" i="19"/>
  <c r="V1185" i="19" s="1"/>
  <c r="J2130" i="19"/>
  <c r="G2130" i="19" s="1"/>
  <c r="R2130" i="19"/>
  <c r="G1220" i="19"/>
  <c r="E1739" i="23"/>
  <c r="D695" i="23"/>
  <c r="J22" i="28"/>
  <c r="T22" i="28"/>
  <c r="R22" i="28"/>
  <c r="D2457" i="23"/>
  <c r="G44" i="11"/>
  <c r="I28" i="11"/>
  <c r="J28" i="11" s="1"/>
  <c r="D1961" i="23"/>
  <c r="D42" i="23"/>
  <c r="J19" i="5"/>
  <c r="T19" i="5"/>
  <c r="R19" i="5"/>
  <c r="D38" i="23"/>
  <c r="J15" i="5"/>
  <c r="T15" i="5"/>
  <c r="R15" i="5"/>
  <c r="E443" i="23"/>
  <c r="O44" i="13"/>
  <c r="K48" i="13"/>
  <c r="E505" i="23"/>
  <c r="D1982" i="19"/>
  <c r="C1982" i="19"/>
  <c r="N12" i="15"/>
  <c r="E539" i="23" s="1"/>
  <c r="U12" i="15"/>
  <c r="L37" i="15"/>
  <c r="D310" i="23"/>
  <c r="J5" i="11"/>
  <c r="T5" i="11"/>
  <c r="R5" i="11"/>
  <c r="D2570" i="23"/>
  <c r="I47" i="12"/>
  <c r="D2617" i="23" s="1"/>
  <c r="D2536" i="23"/>
  <c r="I13" i="12"/>
  <c r="D2583" i="23" s="1"/>
  <c r="D1680" i="23"/>
  <c r="Q34" i="2"/>
  <c r="D1557" i="23"/>
  <c r="G1677" i="19"/>
  <c r="G2295" i="19"/>
  <c r="R1036" i="19"/>
  <c r="V1036" i="19" s="1"/>
  <c r="J1036" i="19"/>
  <c r="D867" i="23"/>
  <c r="J4" i="16"/>
  <c r="F10" i="16"/>
  <c r="AO20" i="22" s="1"/>
  <c r="M55" i="1" s="1"/>
  <c r="P11" i="3"/>
  <c r="H23" i="8"/>
  <c r="H27" i="8" s="1"/>
  <c r="H51" i="8" s="1"/>
  <c r="F2508" i="22" s="1"/>
  <c r="D1641" i="23"/>
  <c r="D2859" i="23"/>
  <c r="I42" i="16"/>
  <c r="D2911" i="23" s="1"/>
  <c r="D2568" i="23"/>
  <c r="I45" i="12"/>
  <c r="D2615" i="23" s="1"/>
  <c r="E2567" i="23"/>
  <c r="L48" i="12"/>
  <c r="E2571" i="23" s="1"/>
  <c r="J871" i="19"/>
  <c r="G871" i="19" s="1"/>
  <c r="R871" i="19"/>
  <c r="V871" i="19" s="1"/>
  <c r="G50" i="15"/>
  <c r="R1603" i="19"/>
  <c r="V1603" i="19" s="1"/>
  <c r="J1603" i="19"/>
  <c r="G1603" i="19" s="1"/>
  <c r="D1878" i="23"/>
  <c r="I13" i="5"/>
  <c r="D1925" i="23" s="1"/>
  <c r="D1397" i="23"/>
  <c r="J2132" i="19"/>
  <c r="G2132" i="19" s="1"/>
  <c r="R2132" i="19"/>
  <c r="D1561" i="23"/>
  <c r="D2540" i="23"/>
  <c r="I17" i="12"/>
  <c r="D2587" i="23" s="1"/>
  <c r="D242" i="23"/>
  <c r="T31" i="9"/>
  <c r="R31" i="9"/>
  <c r="J31" i="9"/>
  <c r="R759" i="19"/>
  <c r="V759" i="19" s="1"/>
  <c r="J759" i="19"/>
  <c r="G759" i="19" s="1"/>
  <c r="J1497" i="19"/>
  <c r="G1497" i="19" s="1"/>
  <c r="R1497" i="19"/>
  <c r="V1497" i="19" s="1"/>
  <c r="R389" i="19"/>
  <c r="V389" i="19" s="1"/>
  <c r="J389" i="19"/>
  <c r="G389" i="19" s="1"/>
  <c r="R17" i="19"/>
  <c r="J17" i="19"/>
  <c r="G33" i="2"/>
  <c r="D1333" i="23" s="1"/>
  <c r="D485" i="23"/>
  <c r="T39" i="14"/>
  <c r="R39" i="14"/>
  <c r="J39" i="14"/>
  <c r="F53" i="19"/>
  <c r="D2089" i="23"/>
  <c r="I36" i="7"/>
  <c r="D2136" i="23" s="1"/>
  <c r="D1844" i="23"/>
  <c r="J128" i="19"/>
  <c r="G128" i="19" s="1"/>
  <c r="R128" i="19"/>
  <c r="V128" i="19" s="1"/>
  <c r="D275" i="23"/>
  <c r="T17" i="10"/>
  <c r="J17" i="10"/>
  <c r="R17" i="10"/>
  <c r="E2386" i="23"/>
  <c r="N23" i="10"/>
  <c r="D2060" i="23"/>
  <c r="I7" i="7"/>
  <c r="D2107" i="23" s="1"/>
  <c r="D1835" i="23"/>
  <c r="J233" i="19"/>
  <c r="G233" i="19" s="1"/>
  <c r="R233" i="19"/>
  <c r="V233" i="19" s="1"/>
  <c r="J1904" i="19"/>
  <c r="G1904" i="19" s="1"/>
  <c r="R1904" i="19"/>
  <c r="V1904" i="19" s="1"/>
  <c r="D1706" i="23"/>
  <c r="D1610" i="23"/>
  <c r="L43" i="3"/>
  <c r="J85" i="19"/>
  <c r="G85" i="19" s="1"/>
  <c r="R85" i="19"/>
  <c r="V85" i="19" s="1"/>
  <c r="D1486" i="23"/>
  <c r="M16" i="2"/>
  <c r="G16" i="2"/>
  <c r="D1316" i="23" s="1"/>
  <c r="G1000" i="19"/>
  <c r="G1114" i="19"/>
  <c r="E815" i="23"/>
  <c r="U43" i="15"/>
  <c r="N43" i="15"/>
  <c r="E818" i="23" s="1"/>
  <c r="D446" i="23"/>
  <c r="J47" i="13"/>
  <c r="R47" i="13"/>
  <c r="T47" i="13"/>
  <c r="E849" i="23"/>
  <c r="L56" i="15"/>
  <c r="N53" i="15"/>
  <c r="E852" i="23" s="1"/>
  <c r="G1274" i="19"/>
  <c r="G1386" i="19"/>
  <c r="G1621" i="19"/>
  <c r="G1013" i="19"/>
  <c r="G922" i="19"/>
  <c r="D1056" i="23"/>
  <c r="E1056" i="23"/>
  <c r="D2626" i="23"/>
  <c r="I9" i="13"/>
  <c r="D2673" i="23" s="1"/>
  <c r="T9" i="13"/>
  <c r="D613" i="23"/>
  <c r="I8" i="28"/>
  <c r="D647" i="23" s="1"/>
  <c r="J285" i="19"/>
  <c r="G285" i="19" s="1"/>
  <c r="R285" i="19"/>
  <c r="V285" i="19" s="1"/>
  <c r="D2847" i="23"/>
  <c r="I29" i="16"/>
  <c r="D2898" i="23" s="1"/>
  <c r="J29" i="16"/>
  <c r="R1480" i="19"/>
  <c r="V1480" i="19" s="1"/>
  <c r="J1480" i="19"/>
  <c r="G1480" i="19" s="1"/>
  <c r="J1457" i="19"/>
  <c r="R1457" i="19"/>
  <c r="V1457" i="19" s="1"/>
  <c r="G1420" i="19"/>
  <c r="E187" i="23"/>
  <c r="O23" i="8"/>
  <c r="K27" i="8"/>
  <c r="D1673" i="23"/>
  <c r="Q27" i="2"/>
  <c r="D1492" i="23"/>
  <c r="G22" i="2"/>
  <c r="D1322" i="23" s="1"/>
  <c r="M22" i="2"/>
  <c r="D2658" i="23"/>
  <c r="I41" i="13"/>
  <c r="D2705" i="23" s="1"/>
  <c r="T41" i="13"/>
  <c r="D693" i="23"/>
  <c r="T20" i="28"/>
  <c r="R20" i="28"/>
  <c r="J20" i="28"/>
  <c r="G1431" i="19"/>
  <c r="G1415" i="19"/>
  <c r="G491" i="19"/>
  <c r="J65" i="19"/>
  <c r="G65" i="19" s="1"/>
  <c r="R65" i="19"/>
  <c r="V65" i="19" s="1"/>
  <c r="R1345" i="19"/>
  <c r="V1345" i="19" s="1"/>
  <c r="J1345" i="19"/>
  <c r="G1345" i="19" s="1"/>
  <c r="J1049" i="19"/>
  <c r="G1049" i="19" s="1"/>
  <c r="R1049" i="19"/>
  <c r="V1049" i="19" s="1"/>
  <c r="D96" i="23"/>
  <c r="R26" i="6"/>
  <c r="J26" i="6"/>
  <c r="T26" i="6"/>
  <c r="D1829" i="23"/>
  <c r="E1464" i="23"/>
  <c r="D804" i="23"/>
  <c r="J65" i="28"/>
  <c r="J896" i="19"/>
  <c r="G896" i="19" s="1"/>
  <c r="R896" i="19"/>
  <c r="V896" i="19" s="1"/>
  <c r="G929" i="19"/>
  <c r="D380" i="23"/>
  <c r="T28" i="12"/>
  <c r="R28" i="12"/>
  <c r="F44" i="12"/>
  <c r="J28" i="12"/>
  <c r="R1347" i="19"/>
  <c r="V1347" i="19" s="1"/>
  <c r="J1347" i="19"/>
  <c r="G1347" i="19" s="1"/>
  <c r="D210" i="23"/>
  <c r="T46" i="8"/>
  <c r="R46" i="8"/>
  <c r="J46" i="8"/>
  <c r="J1018" i="19"/>
  <c r="G1018" i="19" s="1"/>
  <c r="R1018" i="19"/>
  <c r="V1018" i="19" s="1"/>
  <c r="I32" i="5"/>
  <c r="G1531" i="19"/>
  <c r="D1974" i="23"/>
  <c r="I15" i="6"/>
  <c r="D2021" i="23" s="1"/>
  <c r="D2255" i="23"/>
  <c r="I14" i="9"/>
  <c r="D2302" i="23" s="1"/>
  <c r="G1509" i="19"/>
  <c r="D1869" i="23"/>
  <c r="G23" i="5"/>
  <c r="I4" i="5"/>
  <c r="D421" i="23"/>
  <c r="J22" i="13"/>
  <c r="T22" i="13"/>
  <c r="R22" i="13"/>
  <c r="G1976" i="19"/>
  <c r="G939" i="19"/>
  <c r="R78" i="19"/>
  <c r="V78" i="19" s="1"/>
  <c r="J78" i="19"/>
  <c r="G78" i="19" s="1"/>
  <c r="J2275" i="19"/>
  <c r="G2275" i="19" s="1"/>
  <c r="R2275" i="19"/>
  <c r="V2275" i="19" s="1"/>
  <c r="D518" i="23"/>
  <c r="I25" i="15"/>
  <c r="D552" i="23" s="1"/>
  <c r="G1160" i="19"/>
  <c r="G1575" i="19"/>
  <c r="D211" i="23"/>
  <c r="R47" i="8"/>
  <c r="J47" i="8"/>
  <c r="T47" i="8"/>
  <c r="J1031" i="19"/>
  <c r="G1031" i="19" s="1"/>
  <c r="R1031" i="19"/>
  <c r="V1031" i="19" s="1"/>
  <c r="D596" i="23"/>
  <c r="J25" i="15"/>
  <c r="G1577" i="19"/>
  <c r="D1601" i="23"/>
  <c r="C226" i="19"/>
  <c r="H226" i="19" s="1"/>
  <c r="G226" i="19" s="1"/>
  <c r="G13" i="2"/>
  <c r="D1313" i="23" s="1"/>
  <c r="M13" i="2"/>
  <c r="J2236" i="19"/>
  <c r="G2236" i="19" s="1"/>
  <c r="R2236" i="19"/>
  <c r="G2068" i="19"/>
  <c r="D2008" i="23"/>
  <c r="I50" i="6"/>
  <c r="D2055" i="23" s="1"/>
  <c r="G41" i="15"/>
  <c r="E1457" i="23"/>
  <c r="S52" i="2"/>
  <c r="O20" i="2"/>
  <c r="R583" i="19"/>
  <c r="V583" i="19" s="1"/>
  <c r="J583" i="19"/>
  <c r="G583" i="19" s="1"/>
  <c r="E1608" i="23"/>
  <c r="G1553" i="19"/>
  <c r="R68" i="19"/>
  <c r="V68" i="19" s="1"/>
  <c r="J68" i="19"/>
  <c r="G68" i="19" s="1"/>
  <c r="R53" i="19"/>
  <c r="J53" i="19"/>
  <c r="J762" i="19"/>
  <c r="G762" i="19" s="1"/>
  <c r="R762" i="19"/>
  <c r="V762" i="19" s="1"/>
  <c r="G53" i="2"/>
  <c r="D1353" i="23" s="1"/>
  <c r="J1915" i="19"/>
  <c r="G1915" i="19" s="1"/>
  <c r="R1915" i="19"/>
  <c r="V1915" i="19" s="1"/>
  <c r="D2189" i="23"/>
  <c r="I42" i="8"/>
  <c r="D2236" i="23" s="1"/>
  <c r="M51" i="10"/>
  <c r="D704" i="23"/>
  <c r="J31" i="28"/>
  <c r="T31" i="28"/>
  <c r="R31" i="28"/>
  <c r="D700" i="23"/>
  <c r="J27" i="28"/>
  <c r="T27" i="28"/>
  <c r="R27" i="28"/>
  <c r="E2076" i="23"/>
  <c r="L27" i="7"/>
  <c r="R234" i="19"/>
  <c r="V234" i="19" s="1"/>
  <c r="J234" i="19"/>
  <c r="G234" i="19" s="1"/>
  <c r="G1809" i="19"/>
  <c r="D1635" i="23"/>
  <c r="G2046" i="19"/>
  <c r="D1750" i="23"/>
  <c r="Q54" i="2"/>
  <c r="G1701" i="19"/>
  <c r="G2089" i="19"/>
  <c r="E1394" i="23"/>
  <c r="J80" i="19"/>
  <c r="G80" i="19" s="1"/>
  <c r="R80" i="19"/>
  <c r="V80" i="19" s="1"/>
  <c r="G1196" i="19"/>
  <c r="D2625" i="23"/>
  <c r="I8" i="13"/>
  <c r="D2672" i="23" s="1"/>
  <c r="E719" i="23"/>
  <c r="N48" i="28"/>
  <c r="E753" i="23" s="1"/>
  <c r="L73" i="28"/>
  <c r="D345" i="23"/>
  <c r="J40" i="11"/>
  <c r="T40" i="11"/>
  <c r="R40" i="11"/>
  <c r="G1585" i="19"/>
  <c r="G1561" i="19"/>
  <c r="R888" i="19"/>
  <c r="V888" i="19" s="1"/>
  <c r="J888" i="19"/>
  <c r="G888" i="19" s="1"/>
  <c r="G713" i="19"/>
  <c r="G1483" i="19"/>
  <c r="G1525" i="19"/>
  <c r="G855" i="19"/>
  <c r="G1019" i="19"/>
  <c r="G527" i="19"/>
  <c r="R2445" i="19"/>
  <c r="V2445" i="19" s="1"/>
  <c r="J2445" i="19"/>
  <c r="G2445" i="19" s="1"/>
  <c r="D454" i="23"/>
  <c r="J8" i="14"/>
  <c r="T8" i="14"/>
  <c r="R8" i="14"/>
  <c r="G2082" i="19"/>
  <c r="D194" i="23"/>
  <c r="J30" i="8"/>
  <c r="T30" i="8"/>
  <c r="R30" i="8"/>
  <c r="J1015" i="19"/>
  <c r="G1015" i="19" s="1"/>
  <c r="R1015" i="19"/>
  <c r="V1015" i="19" s="1"/>
  <c r="D684" i="23"/>
  <c r="T11" i="28"/>
  <c r="J11" i="28"/>
  <c r="R11" i="28"/>
  <c r="G1383" i="19"/>
  <c r="D158" i="23"/>
  <c r="T41" i="7"/>
  <c r="R41" i="7"/>
  <c r="J41" i="7"/>
  <c r="G1705" i="19"/>
  <c r="G1954" i="19"/>
  <c r="G1578" i="19"/>
  <c r="D2442" i="23"/>
  <c r="I13" i="11"/>
  <c r="D2489" i="23" s="1"/>
  <c r="D70" i="23"/>
  <c r="T47" i="5"/>
  <c r="R47" i="5"/>
  <c r="J47" i="5"/>
  <c r="J584" i="19"/>
  <c r="G584" i="19" s="1"/>
  <c r="R584" i="19"/>
  <c r="V584" i="19" s="1"/>
  <c r="G2167" i="19"/>
  <c r="G1597" i="19"/>
  <c r="D456" i="23"/>
  <c r="R10" i="14"/>
  <c r="T10" i="14"/>
  <c r="J10" i="14"/>
  <c r="D218" i="23"/>
  <c r="J7" i="9"/>
  <c r="T7" i="9"/>
  <c r="R7" i="9"/>
  <c r="E1937" i="23"/>
  <c r="E546" i="19"/>
  <c r="M73" i="17"/>
  <c r="E1096" i="23" s="1"/>
  <c r="AB25" i="28"/>
  <c r="AB25" i="15"/>
  <c r="D1780" i="23"/>
  <c r="J1625" i="19"/>
  <c r="G1625" i="19" s="1"/>
  <c r="R1625" i="19"/>
  <c r="V1625" i="19" s="1"/>
  <c r="D2286" i="23"/>
  <c r="I45" i="9"/>
  <c r="D2333" i="23" s="1"/>
  <c r="J893" i="19"/>
  <c r="G893" i="19" s="1"/>
  <c r="R893" i="19"/>
  <c r="V893" i="19" s="1"/>
  <c r="J591" i="19"/>
  <c r="G591" i="19" s="1"/>
  <c r="R591" i="19"/>
  <c r="V591" i="19" s="1"/>
  <c r="D1734" i="23"/>
  <c r="E1916" i="23"/>
  <c r="N23" i="5"/>
  <c r="D462" i="23"/>
  <c r="J16" i="14"/>
  <c r="R16" i="14"/>
  <c r="T16" i="14"/>
  <c r="G1669" i="19"/>
  <c r="G1995" i="19"/>
  <c r="D2091" i="23"/>
  <c r="I38" i="7"/>
  <c r="D2138" i="23" s="1"/>
  <c r="T38" i="7"/>
  <c r="G934" i="19"/>
  <c r="G1594" i="19"/>
  <c r="G1304" i="19"/>
  <c r="G788" i="19"/>
  <c r="G533" i="19"/>
  <c r="G1566" i="19"/>
  <c r="G719" i="19"/>
  <c r="D2948" i="23"/>
  <c r="H7" i="17"/>
  <c r="D2962" i="23" s="1"/>
  <c r="E1695" i="23"/>
  <c r="F58" i="4"/>
  <c r="D111" i="23"/>
  <c r="R41" i="6"/>
  <c r="T41" i="6"/>
  <c r="J41" i="6"/>
  <c r="E1250" i="23"/>
  <c r="D1250" i="23"/>
  <c r="D20" i="3"/>
  <c r="R665" i="19"/>
  <c r="V665" i="19" s="1"/>
  <c r="J665" i="19"/>
  <c r="G665" i="19" s="1"/>
  <c r="E1453" i="23"/>
  <c r="E1792" i="23"/>
  <c r="T13" i="5"/>
  <c r="H23" i="10"/>
  <c r="H27" i="10" s="1"/>
  <c r="J43" i="2"/>
  <c r="E1343" i="23" s="1"/>
  <c r="G2069" i="19"/>
  <c r="G821" i="19"/>
  <c r="D1824" i="23"/>
  <c r="P43" i="4"/>
  <c r="R2216" i="19"/>
  <c r="J2216" i="19"/>
  <c r="G530" i="19"/>
  <c r="E1402" i="23"/>
  <c r="R610" i="19"/>
  <c r="V610" i="19" s="1"/>
  <c r="J610" i="19"/>
  <c r="G610" i="19" s="1"/>
  <c r="R36" i="19"/>
  <c r="V36" i="19" s="1"/>
  <c r="J36" i="19"/>
  <c r="G36" i="19" s="1"/>
  <c r="D171" i="23"/>
  <c r="J7" i="8"/>
  <c r="T7" i="8"/>
  <c r="R7" i="8"/>
  <c r="D483" i="23"/>
  <c r="J37" i="14"/>
  <c r="T37" i="14"/>
  <c r="R37" i="14"/>
  <c r="D338" i="23"/>
  <c r="T33" i="11"/>
  <c r="R33" i="11"/>
  <c r="J33" i="11"/>
  <c r="R1595" i="19"/>
  <c r="V1595" i="19" s="1"/>
  <c r="J1595" i="19"/>
  <c r="G1595" i="19" s="1"/>
  <c r="J54" i="18"/>
  <c r="F2518" i="22" s="1"/>
  <c r="K49" i="18"/>
  <c r="D1186" i="23" s="1"/>
  <c r="D2970" i="23"/>
  <c r="H15" i="17"/>
  <c r="H23" i="17" s="1"/>
  <c r="I23" i="17" s="1"/>
  <c r="F23" i="17"/>
  <c r="D2957" i="23" s="1"/>
  <c r="H44" i="7"/>
  <c r="H48" i="7" s="1"/>
  <c r="H51" i="7" s="1"/>
  <c r="F2507" i="22" s="1"/>
  <c r="I28" i="7"/>
  <c r="D723" i="23"/>
  <c r="I52" i="28"/>
  <c r="D757" i="23" s="1"/>
  <c r="J2019" i="19"/>
  <c r="G2019" i="19" s="1"/>
  <c r="R2019" i="19"/>
  <c r="V2019" i="19" s="1"/>
  <c r="G917" i="19"/>
  <c r="G679" i="19"/>
  <c r="R588" i="19"/>
  <c r="V588" i="19" s="1"/>
  <c r="J588" i="19"/>
  <c r="G588" i="19" s="1"/>
  <c r="E1266" i="23"/>
  <c r="D1266" i="23"/>
  <c r="R46" i="19"/>
  <c r="V46" i="19" s="1"/>
  <c r="J46" i="19"/>
  <c r="G46" i="19" s="1"/>
  <c r="R1770" i="19"/>
  <c r="V1770" i="19" s="1"/>
  <c r="J1770" i="19"/>
  <c r="G1770" i="19" s="1"/>
  <c r="G1359" i="19"/>
  <c r="R1164" i="19"/>
  <c r="V1164" i="19" s="1"/>
  <c r="J1164" i="19"/>
  <c r="G1164" i="19" s="1"/>
  <c r="R1026" i="19"/>
  <c r="V1026" i="19" s="1"/>
  <c r="J1026" i="19"/>
  <c r="G1026" i="19" s="1"/>
  <c r="J2553" i="19"/>
  <c r="G2553" i="19" s="1"/>
  <c r="R2553" i="19"/>
  <c r="V2553" i="19" s="1"/>
  <c r="D2094" i="23"/>
  <c r="I41" i="7"/>
  <c r="D2141" i="23" s="1"/>
  <c r="G1154" i="19"/>
  <c r="R1627" i="19"/>
  <c r="V1627" i="19" s="1"/>
  <c r="J1627" i="19"/>
  <c r="G1627" i="19" s="1"/>
  <c r="D356" i="23"/>
  <c r="R4" i="12"/>
  <c r="F23" i="12"/>
  <c r="T4" i="12"/>
  <c r="J4" i="12"/>
  <c r="D2172" i="23"/>
  <c r="I25" i="8"/>
  <c r="D2219" i="23" s="1"/>
  <c r="G494" i="19"/>
  <c r="D591" i="23"/>
  <c r="T20" i="15"/>
  <c r="R20" i="15"/>
  <c r="J20" i="15"/>
  <c r="J1605" i="19"/>
  <c r="G1605" i="19" s="1"/>
  <c r="R1605" i="19"/>
  <c r="V1605" i="19" s="1"/>
  <c r="D2249" i="23"/>
  <c r="I8" i="9"/>
  <c r="D2296" i="23" s="1"/>
  <c r="J2326" i="19"/>
  <c r="G2326" i="19" s="1"/>
  <c r="R2326" i="19"/>
  <c r="V2326" i="19" s="1"/>
  <c r="R2027" i="19"/>
  <c r="V2027" i="19" s="1"/>
  <c r="J2027" i="19"/>
  <c r="J2128" i="19"/>
  <c r="G2128" i="19" s="1"/>
  <c r="R2128" i="19"/>
  <c r="E743" i="23"/>
  <c r="N72" i="28"/>
  <c r="E777" i="23" s="1"/>
  <c r="D324" i="23"/>
  <c r="T19" i="11"/>
  <c r="R19" i="11"/>
  <c r="J19" i="11"/>
  <c r="J1188" i="19"/>
  <c r="G1188" i="19" s="1"/>
  <c r="R1188" i="19"/>
  <c r="V1188" i="19" s="1"/>
  <c r="R44" i="19"/>
  <c r="V44" i="19" s="1"/>
  <c r="J44" i="19"/>
  <c r="G44" i="19" s="1"/>
  <c r="D52" i="23"/>
  <c r="T29" i="5"/>
  <c r="R29" i="5"/>
  <c r="F44" i="5"/>
  <c r="J29" i="5"/>
  <c r="D1833" i="23"/>
  <c r="D1532" i="23"/>
  <c r="G12" i="2"/>
  <c r="D1312" i="23" s="1"/>
  <c r="D291" i="23"/>
  <c r="T33" i="10"/>
  <c r="R33" i="10"/>
  <c r="J33" i="10"/>
  <c r="D2068" i="23"/>
  <c r="I15" i="7"/>
  <c r="D2115" i="23" s="1"/>
  <c r="T15" i="7"/>
  <c r="D373" i="23"/>
  <c r="T21" i="12"/>
  <c r="R21" i="12"/>
  <c r="J21" i="12"/>
  <c r="G851" i="19"/>
  <c r="D1683" i="23"/>
  <c r="Q40" i="2"/>
  <c r="E1383" i="23"/>
  <c r="D1773" i="23"/>
  <c r="L43" i="4"/>
  <c r="D1729" i="23"/>
  <c r="D513" i="23"/>
  <c r="I20" i="15"/>
  <c r="D547" i="23" s="1"/>
  <c r="D2754" i="23"/>
  <c r="I43" i="14"/>
  <c r="D2802" i="23" s="1"/>
  <c r="D2157" i="23"/>
  <c r="I10" i="8"/>
  <c r="D2204" i="23" s="1"/>
  <c r="D1567" i="23"/>
  <c r="D1156" i="23"/>
  <c r="E1156" i="23"/>
  <c r="O62" i="17"/>
  <c r="G482" i="19"/>
  <c r="D1560" i="23"/>
  <c r="D1524" i="23"/>
  <c r="M55" i="2"/>
  <c r="G55" i="2"/>
  <c r="D1355" i="23" s="1"/>
  <c r="G2027" i="19"/>
  <c r="R1057" i="19"/>
  <c r="V1057" i="19" s="1"/>
  <c r="J1057" i="19"/>
  <c r="G1057" i="19" s="1"/>
  <c r="R742" i="19"/>
  <c r="V742" i="19" s="1"/>
  <c r="J742" i="19"/>
  <c r="G742" i="19" s="1"/>
  <c r="D2441" i="23"/>
  <c r="I12" i="11"/>
  <c r="D2488" i="23" s="1"/>
  <c r="E1630" i="23"/>
  <c r="D1376" i="23"/>
  <c r="G27" i="2"/>
  <c r="D1327" i="23" s="1"/>
  <c r="J88" i="19"/>
  <c r="G88" i="19" s="1"/>
  <c r="R88" i="19"/>
  <c r="V88" i="19" s="1"/>
  <c r="J1547" i="19"/>
  <c r="G1547" i="19" s="1"/>
  <c r="R1547" i="19"/>
  <c r="V1547" i="19" s="1"/>
  <c r="E1380" i="23"/>
  <c r="D1819" i="23"/>
  <c r="R2137" i="19"/>
  <c r="J2137" i="19"/>
  <c r="G2137" i="19" s="1"/>
  <c r="R2133" i="19"/>
  <c r="J2133" i="19"/>
  <c r="G2133" i="19" s="1"/>
  <c r="D54" i="23"/>
  <c r="R31" i="5"/>
  <c r="T31" i="5"/>
  <c r="D1768" i="23"/>
  <c r="F44" i="7"/>
  <c r="E529" i="23"/>
  <c r="N36" i="15"/>
  <c r="E563" i="23" s="1"/>
  <c r="E281" i="23"/>
  <c r="K27" i="10"/>
  <c r="O23" i="10"/>
  <c r="D1848" i="23"/>
  <c r="D1545" i="23"/>
  <c r="D2558" i="23"/>
  <c r="I35" i="12"/>
  <c r="D2605" i="23" s="1"/>
  <c r="D1600" i="23"/>
  <c r="C225" i="19"/>
  <c r="H225" i="19" s="1"/>
  <c r="G225" i="19" s="1"/>
  <c r="G1883" i="19"/>
  <c r="G971" i="19"/>
  <c r="E46" i="23"/>
  <c r="K27" i="5"/>
  <c r="J71" i="17"/>
  <c r="O23" i="5"/>
  <c r="D149" i="23"/>
  <c r="T32" i="7"/>
  <c r="J32" i="7"/>
  <c r="R32" i="7"/>
  <c r="G1829" i="19"/>
  <c r="D185" i="23"/>
  <c r="T21" i="8"/>
  <c r="R21" i="8"/>
  <c r="J21" i="8"/>
  <c r="R429" i="19"/>
  <c r="V429" i="19" s="1"/>
  <c r="J429" i="19"/>
  <c r="G429" i="19" s="1"/>
  <c r="D1667" i="23"/>
  <c r="D43" i="4"/>
  <c r="Q21" i="2"/>
  <c r="D383" i="23"/>
  <c r="T31" i="12"/>
  <c r="R31" i="12"/>
  <c r="J31" i="12"/>
  <c r="D1669" i="23"/>
  <c r="Q23" i="2"/>
  <c r="D1546" i="23"/>
  <c r="D2851" i="23"/>
  <c r="I33" i="16"/>
  <c r="D2902" i="23" s="1"/>
  <c r="J33" i="16"/>
  <c r="E1435" i="23"/>
  <c r="R55" i="19"/>
  <c r="V55" i="19" s="1"/>
  <c r="J55" i="19"/>
  <c r="G55" i="19" s="1"/>
  <c r="D522" i="23"/>
  <c r="I29" i="15"/>
  <c r="D556" i="23" s="1"/>
  <c r="D222" i="23"/>
  <c r="R11" i="9"/>
  <c r="T11" i="9"/>
  <c r="J11" i="9"/>
  <c r="G856" i="19"/>
  <c r="R1056" i="19"/>
  <c r="V1056" i="19" s="1"/>
  <c r="J1056" i="19"/>
  <c r="G1056" i="19" s="1"/>
  <c r="D631" i="23"/>
  <c r="I26" i="28"/>
  <c r="D665" i="23" s="1"/>
  <c r="E375" i="23"/>
  <c r="O23" i="12"/>
  <c r="K27" i="12"/>
  <c r="E1444" i="23"/>
  <c r="D303" i="23"/>
  <c r="T45" i="10"/>
  <c r="J45" i="10"/>
  <c r="R45" i="10"/>
  <c r="J1764" i="19"/>
  <c r="G1764" i="19" s="1"/>
  <c r="R1764" i="19"/>
  <c r="V1764" i="19" s="1"/>
  <c r="G982" i="19"/>
  <c r="D1985" i="23"/>
  <c r="I26" i="6"/>
  <c r="D2032" i="23" s="1"/>
  <c r="D251" i="23"/>
  <c r="J40" i="9"/>
  <c r="T40" i="9"/>
  <c r="R40" i="9"/>
  <c r="G645" i="19"/>
  <c r="D1551" i="23"/>
  <c r="G10" i="16"/>
  <c r="G2064" i="19"/>
  <c r="G2262" i="19"/>
  <c r="E839" i="23"/>
  <c r="N51" i="15"/>
  <c r="J885" i="19"/>
  <c r="G885" i="19" s="1"/>
  <c r="R885" i="19"/>
  <c r="V885" i="19" s="1"/>
  <c r="D1598" i="23"/>
  <c r="J49" i="19"/>
  <c r="G49" i="19" s="1"/>
  <c r="R49" i="19"/>
  <c r="V49" i="19" s="1"/>
  <c r="E1144" i="23"/>
  <c r="D1144" i="23"/>
  <c r="J62" i="17"/>
  <c r="J65" i="17" s="1"/>
  <c r="G1373" i="19"/>
  <c r="G660" i="19"/>
  <c r="H20" i="3"/>
  <c r="D284" i="23"/>
  <c r="T26" i="10"/>
  <c r="R26" i="10"/>
  <c r="J26" i="10"/>
  <c r="R598" i="19"/>
  <c r="V598" i="19" s="1"/>
  <c r="J598" i="19"/>
  <c r="G598" i="19" s="1"/>
  <c r="E1427" i="23"/>
  <c r="S20" i="2"/>
  <c r="R1926" i="19"/>
  <c r="V1926" i="19" s="1"/>
  <c r="J1926" i="19"/>
  <c r="G1926" i="19" s="1"/>
  <c r="D2372" i="23"/>
  <c r="I37" i="10"/>
  <c r="D2419" i="23" s="1"/>
  <c r="E114" i="23"/>
  <c r="J76" i="17"/>
  <c r="K48" i="6"/>
  <c r="G26" i="2"/>
  <c r="D1326" i="23" s="1"/>
  <c r="D2534" i="23"/>
  <c r="I11" i="12"/>
  <c r="D2581" i="23" s="1"/>
  <c r="T11" i="12"/>
  <c r="R2654" i="19"/>
  <c r="V2654" i="19" s="1"/>
  <c r="J2654" i="19"/>
  <c r="G2654" i="19" s="1"/>
  <c r="H44" i="11"/>
  <c r="H48" i="11" s="1"/>
  <c r="H51" i="11" s="1"/>
  <c r="F2511" i="22" s="1"/>
  <c r="I31" i="11"/>
  <c r="D2507" i="23" s="1"/>
  <c r="J1460" i="19"/>
  <c r="G1460" i="19" s="1"/>
  <c r="R1460" i="19"/>
  <c r="V1460" i="19" s="1"/>
  <c r="D1994" i="23"/>
  <c r="I35" i="6"/>
  <c r="D2041" i="23" s="1"/>
  <c r="R579" i="19"/>
  <c r="V579" i="19" s="1"/>
  <c r="J579" i="19"/>
  <c r="G579" i="19" s="1"/>
  <c r="J895" i="19"/>
  <c r="R895" i="19"/>
  <c r="V895" i="19" s="1"/>
  <c r="D1764" i="23"/>
  <c r="C378" i="19"/>
  <c r="H378" i="19" s="1"/>
  <c r="G378" i="19" s="1"/>
  <c r="T8" i="7"/>
  <c r="J1459" i="19"/>
  <c r="G1459" i="19" s="1"/>
  <c r="R1459" i="19"/>
  <c r="V1459" i="19" s="1"/>
  <c r="R891" i="19"/>
  <c r="V891" i="19" s="1"/>
  <c r="J891" i="19"/>
  <c r="G891" i="19" s="1"/>
  <c r="G951" i="19"/>
  <c r="G634" i="19"/>
  <c r="G747" i="19"/>
  <c r="D595" i="23"/>
  <c r="T24" i="15"/>
  <c r="J24" i="15"/>
  <c r="R24" i="15"/>
  <c r="G1287" i="19"/>
  <c r="G908" i="19"/>
  <c r="G771" i="19"/>
  <c r="G926" i="19"/>
  <c r="G511" i="19"/>
  <c r="G1946" i="19"/>
  <c r="G1541" i="19"/>
  <c r="G1556" i="19"/>
  <c r="G1653" i="19"/>
  <c r="G2339" i="19"/>
  <c r="D411" i="23"/>
  <c r="T12" i="13"/>
  <c r="R12" i="13"/>
  <c r="J12" i="13"/>
  <c r="J1491" i="19"/>
  <c r="G1491" i="19" s="1"/>
  <c r="R1491" i="19"/>
  <c r="V1491" i="19" s="1"/>
  <c r="G2160" i="19"/>
  <c r="G1449" i="19"/>
  <c r="G1040" i="19"/>
  <c r="G1387" i="19"/>
  <c r="G1191" i="19"/>
  <c r="G1301" i="19"/>
  <c r="G1016" i="19"/>
  <c r="Q54" i="18"/>
  <c r="E2913" i="23"/>
  <c r="N49" i="16"/>
  <c r="O49" i="16" s="1"/>
  <c r="G2003" i="19"/>
  <c r="G2098" i="19"/>
  <c r="R904" i="19"/>
  <c r="V904" i="19" s="1"/>
  <c r="J904" i="19"/>
  <c r="G904" i="19" s="1"/>
  <c r="D486" i="23"/>
  <c r="J40" i="14"/>
  <c r="T40" i="14"/>
  <c r="R40" i="14"/>
  <c r="G2218" i="19"/>
  <c r="G2091" i="19"/>
  <c r="R1014" i="19"/>
  <c r="V1014" i="19" s="1"/>
  <c r="J1014" i="19"/>
  <c r="G1014" i="19" s="1"/>
  <c r="E2010" i="23"/>
  <c r="N23" i="6"/>
  <c r="D1769" i="23"/>
  <c r="G1241" i="19"/>
  <c r="E1257" i="23"/>
  <c r="D1257" i="23"/>
  <c r="E62" i="19"/>
  <c r="R62" i="19" s="1"/>
  <c r="V62" i="19" s="1"/>
  <c r="R1456" i="19"/>
  <c r="V1456" i="19" s="1"/>
  <c r="J1456" i="19"/>
  <c r="G1456" i="19" s="1"/>
  <c r="G2291" i="19"/>
  <c r="J1897" i="19"/>
  <c r="G1897" i="19" s="1"/>
  <c r="R1897" i="19"/>
  <c r="V1897" i="19" s="1"/>
  <c r="M51" i="13"/>
  <c r="G1280" i="19"/>
  <c r="D138" i="23"/>
  <c r="R21" i="7"/>
  <c r="J21" i="7"/>
  <c r="T21" i="7"/>
  <c r="D2161" i="23"/>
  <c r="I14" i="8"/>
  <c r="D2208" i="23" s="1"/>
  <c r="G2031" i="19"/>
  <c r="G1071" i="19"/>
  <c r="E2125" i="23"/>
  <c r="E840" i="19"/>
  <c r="G1505" i="19"/>
  <c r="I1032" i="19"/>
  <c r="G1032" i="19" s="1"/>
  <c r="I1035" i="19"/>
  <c r="G1035" i="19" s="1"/>
  <c r="W51" i="15"/>
  <c r="D1674" i="23"/>
  <c r="Q28" i="2"/>
  <c r="G28" i="2"/>
  <c r="D1328" i="23" s="1"/>
  <c r="J1903" i="19"/>
  <c r="G1903" i="19" s="1"/>
  <c r="R1903" i="19"/>
  <c r="V1903" i="19" s="1"/>
  <c r="D734" i="23"/>
  <c r="I63" i="28"/>
  <c r="D768" i="23" s="1"/>
  <c r="G950" i="19"/>
  <c r="D849" i="23"/>
  <c r="I53" i="15"/>
  <c r="D852" i="23" s="1"/>
  <c r="G56" i="15"/>
  <c r="D183" i="23"/>
  <c r="J19" i="8"/>
  <c r="T19" i="8"/>
  <c r="R19" i="8"/>
  <c r="D2826" i="23"/>
  <c r="I10" i="16"/>
  <c r="D28" i="23"/>
  <c r="R5" i="5"/>
  <c r="J5" i="5"/>
  <c r="T5" i="5"/>
  <c r="G2216" i="19"/>
  <c r="D2343" i="23"/>
  <c r="I8" i="10"/>
  <c r="D2390" i="23" s="1"/>
  <c r="J1758" i="19"/>
  <c r="G1758" i="19" s="1"/>
  <c r="R1758" i="19"/>
  <c r="V1758" i="19" s="1"/>
  <c r="D2152" i="23"/>
  <c r="I5" i="8"/>
  <c r="D2199" i="23" s="1"/>
  <c r="D237" i="23"/>
  <c r="R26" i="9"/>
  <c r="T26" i="9"/>
  <c r="J26" i="9"/>
  <c r="D1787" i="23"/>
  <c r="J2604" i="19"/>
  <c r="G2604" i="19" s="1"/>
  <c r="R2604" i="19"/>
  <c r="V2604" i="19" s="1"/>
  <c r="D2472" i="23"/>
  <c r="I43" i="11"/>
  <c r="D2519" i="23" s="1"/>
  <c r="T35" i="8"/>
  <c r="J725" i="19"/>
  <c r="G725" i="19" s="1"/>
  <c r="R725" i="19"/>
  <c r="V725" i="19" s="1"/>
  <c r="D1562" i="23"/>
  <c r="E1666" i="23"/>
  <c r="D2069" i="23"/>
  <c r="I16" i="7"/>
  <c r="D2116" i="23" s="1"/>
  <c r="D1771" i="23"/>
  <c r="Q19" i="2"/>
  <c r="L20" i="3"/>
  <c r="E2358" i="23"/>
  <c r="L27" i="10"/>
  <c r="D99" i="23"/>
  <c r="R29" i="6"/>
  <c r="J29" i="6"/>
  <c r="T29" i="6"/>
  <c r="F44" i="6"/>
  <c r="D1871" i="23"/>
  <c r="I6" i="5"/>
  <c r="D1918" i="23" s="1"/>
  <c r="R898" i="19"/>
  <c r="V898" i="19" s="1"/>
  <c r="J898" i="19"/>
  <c r="G898" i="19" s="1"/>
  <c r="D680" i="23"/>
  <c r="T7" i="28"/>
  <c r="R7" i="28"/>
  <c r="J7" i="28"/>
  <c r="E641" i="23"/>
  <c r="N36" i="28"/>
  <c r="E675" i="23" s="1"/>
  <c r="G503" i="19"/>
  <c r="D2725" i="23"/>
  <c r="I14" i="14"/>
  <c r="D2773" i="23" s="1"/>
  <c r="G1990" i="19"/>
  <c r="D87" i="23"/>
  <c r="T17" i="6"/>
  <c r="R17" i="6"/>
  <c r="J17" i="6"/>
  <c r="G554" i="19"/>
  <c r="E1399" i="23"/>
  <c r="D159" i="23"/>
  <c r="J42" i="7"/>
  <c r="R42" i="7"/>
  <c r="T42" i="7"/>
  <c r="J81" i="19"/>
  <c r="G81" i="19" s="1"/>
  <c r="R81" i="19"/>
  <c r="V81" i="19" s="1"/>
  <c r="R1924" i="19"/>
  <c r="V1924" i="19" s="1"/>
  <c r="J1924" i="19"/>
  <c r="G1924" i="19" s="1"/>
  <c r="J2117" i="19"/>
  <c r="G2117" i="19" s="1"/>
  <c r="R2117" i="19"/>
  <c r="R751" i="19"/>
  <c r="V751" i="19" s="1"/>
  <c r="J751" i="19"/>
  <c r="G751" i="19" s="1"/>
  <c r="J1927" i="19"/>
  <c r="G1927" i="19" s="1"/>
  <c r="R1927" i="19"/>
  <c r="V1927" i="19" s="1"/>
  <c r="L72" i="17"/>
  <c r="M27" i="6"/>
  <c r="J388" i="19"/>
  <c r="G388" i="19" s="1"/>
  <c r="R388" i="19"/>
  <c r="V388" i="19" s="1"/>
  <c r="E2334" i="23"/>
  <c r="E1009" i="19"/>
  <c r="E1156" i="19"/>
  <c r="D2528" i="23"/>
  <c r="I5" i="12"/>
  <c r="D2575" i="23" s="1"/>
  <c r="E1686" i="23"/>
  <c r="D1814" i="23"/>
  <c r="C430" i="19"/>
  <c r="H430" i="19" s="1"/>
  <c r="G430" i="19" s="1"/>
  <c r="P20" i="4"/>
  <c r="I4" i="13"/>
  <c r="H23" i="13"/>
  <c r="H27" i="13" s="1"/>
  <c r="H51" i="13" s="1"/>
  <c r="J1028" i="19"/>
  <c r="G1028" i="19" s="1"/>
  <c r="R1028" i="19"/>
  <c r="V1028" i="19" s="1"/>
  <c r="R427" i="19"/>
  <c r="V427" i="19" s="1"/>
  <c r="J427" i="19"/>
  <c r="D2260" i="23"/>
  <c r="I19" i="9"/>
  <c r="D2307" i="23" s="1"/>
  <c r="D266" i="23"/>
  <c r="J8" i="10"/>
  <c r="T8" i="10"/>
  <c r="R8" i="10"/>
  <c r="J986" i="19"/>
  <c r="G986" i="19" s="1"/>
  <c r="R986" i="19"/>
  <c r="V986" i="19" s="1"/>
  <c r="F77" i="17"/>
  <c r="D1088" i="23" s="1"/>
  <c r="R2022" i="19"/>
  <c r="V2022" i="19" s="1"/>
  <c r="J2022" i="19"/>
  <c r="G2022" i="19" s="1"/>
  <c r="G2229" i="19"/>
  <c r="D2087" i="23"/>
  <c r="I34" i="7"/>
  <c r="D2134" i="23" s="1"/>
  <c r="E1571" i="23"/>
  <c r="D906" i="23"/>
  <c r="I10" i="17"/>
  <c r="D482" i="23"/>
  <c r="R36" i="14"/>
  <c r="T36" i="14"/>
  <c r="J36" i="14"/>
  <c r="R2344" i="19"/>
  <c r="V2344" i="19" s="1"/>
  <c r="J2344" i="19"/>
  <c r="G2344" i="19" s="1"/>
  <c r="G806" i="19"/>
  <c r="R1183" i="19"/>
  <c r="V1183" i="19" s="1"/>
  <c r="J1183" i="19"/>
  <c r="R1470" i="19"/>
  <c r="V1470" i="19" s="1"/>
  <c r="J1470" i="19"/>
  <c r="G1470" i="19" s="1"/>
  <c r="R757" i="19"/>
  <c r="V757" i="19" s="1"/>
  <c r="J757" i="19"/>
  <c r="G757" i="19" s="1"/>
  <c r="R35" i="19"/>
  <c r="V35" i="19" s="1"/>
  <c r="J35" i="19"/>
  <c r="G35" i="19" s="1"/>
  <c r="D2654" i="23"/>
  <c r="I37" i="13"/>
  <c r="D2701" i="23" s="1"/>
  <c r="D79" i="23"/>
  <c r="R9" i="6"/>
  <c r="J9" i="6"/>
  <c r="T9" i="6"/>
  <c r="D1657" i="23"/>
  <c r="C276" i="19"/>
  <c r="H276" i="19" s="1"/>
  <c r="G276" i="19" s="1"/>
  <c r="D20" i="4"/>
  <c r="Q11" i="2"/>
  <c r="G1831" i="19"/>
  <c r="D1881" i="23"/>
  <c r="I16" i="5"/>
  <c r="D1928" i="23" s="1"/>
  <c r="E1197" i="23"/>
  <c r="D1197" i="23"/>
  <c r="D1733" i="23"/>
  <c r="E1293" i="23"/>
  <c r="D1293" i="23"/>
  <c r="R45" i="1"/>
  <c r="D295" i="23"/>
  <c r="T37" i="10"/>
  <c r="R37" i="10"/>
  <c r="J37" i="10"/>
  <c r="E1449" i="23"/>
  <c r="D91" i="23"/>
  <c r="T21" i="6"/>
  <c r="R21" i="6"/>
  <c r="J21" i="6"/>
  <c r="D1515" i="23"/>
  <c r="G46" i="2"/>
  <c r="D1346" i="23" s="1"/>
  <c r="M46" i="2"/>
  <c r="E1468" i="23"/>
  <c r="R877" i="19"/>
  <c r="V877" i="19" s="1"/>
  <c r="J877" i="19"/>
  <c r="G877" i="19" s="1"/>
  <c r="D1804" i="23"/>
  <c r="H27" i="9"/>
  <c r="H51" i="9" s="1"/>
  <c r="F2509" i="22" s="1"/>
  <c r="E1336" i="23"/>
  <c r="E106" i="17"/>
  <c r="F108" i="17" s="1"/>
  <c r="R2540" i="19"/>
  <c r="V2540" i="19" s="1"/>
  <c r="J2540" i="19"/>
  <c r="G2540" i="19" s="1"/>
  <c r="D322" i="23"/>
  <c r="T17" i="11"/>
  <c r="R17" i="11"/>
  <c r="J17" i="11"/>
  <c r="D130" i="23"/>
  <c r="T13" i="7"/>
  <c r="R13" i="7"/>
  <c r="J13" i="7"/>
  <c r="R2342" i="19"/>
  <c r="V2342" i="19" s="1"/>
  <c r="J2342" i="19"/>
  <c r="G2342" i="19" s="1"/>
  <c r="D2470" i="23"/>
  <c r="I41" i="11"/>
  <c r="D2517" i="23" s="1"/>
  <c r="J57" i="19"/>
  <c r="G57" i="19" s="1"/>
  <c r="R57" i="19"/>
  <c r="V57" i="19" s="1"/>
  <c r="D2861" i="23"/>
  <c r="G49" i="16"/>
  <c r="I44" i="16"/>
  <c r="J44" i="16" s="1"/>
  <c r="R1613" i="19"/>
  <c r="V1613" i="19" s="1"/>
  <c r="J1613" i="19"/>
  <c r="G1613" i="19" s="1"/>
  <c r="G1048" i="19"/>
  <c r="J731" i="19"/>
  <c r="R731" i="19"/>
  <c r="V731" i="19" s="1"/>
  <c r="G531" i="19"/>
  <c r="D782" i="23"/>
  <c r="J43" i="28"/>
  <c r="J2119" i="19"/>
  <c r="G2119" i="19" s="1"/>
  <c r="R2119" i="19"/>
  <c r="D2554" i="23"/>
  <c r="I31" i="12"/>
  <c r="D2601" i="23" s="1"/>
  <c r="J1023" i="19"/>
  <c r="G1023" i="19" s="1"/>
  <c r="R1023" i="19"/>
  <c r="V1023" i="19" s="1"/>
  <c r="G608" i="19"/>
  <c r="G483" i="19"/>
  <c r="D1776" i="23"/>
  <c r="R2011" i="19"/>
  <c r="V2011" i="19" s="1"/>
  <c r="J2011" i="19"/>
  <c r="G2011" i="19" s="1"/>
  <c r="R2121" i="19"/>
  <c r="J2121" i="19"/>
  <c r="G2121" i="19" s="1"/>
  <c r="J1637" i="19"/>
  <c r="G1637" i="19" s="1"/>
  <c r="R1637" i="19"/>
  <c r="V1637" i="19" s="1"/>
  <c r="D725" i="23"/>
  <c r="I54" i="28"/>
  <c r="D759" i="23" s="1"/>
  <c r="D907" i="23"/>
  <c r="I14" i="17"/>
  <c r="J1631" i="19"/>
  <c r="G1631" i="19" s="1"/>
  <c r="R1631" i="19"/>
  <c r="V1631" i="19" s="1"/>
  <c r="G2032" i="19"/>
  <c r="G1390" i="19"/>
  <c r="G627" i="19"/>
  <c r="H48" i="5"/>
  <c r="J87" i="19"/>
  <c r="G87" i="19" s="1"/>
  <c r="R87" i="19"/>
  <c r="V87" i="19" s="1"/>
  <c r="E1047" i="23"/>
  <c r="D1047" i="23"/>
  <c r="E2522" i="19"/>
  <c r="G809" i="19"/>
  <c r="E2170" i="23"/>
  <c r="L27" i="8"/>
  <c r="D3002" i="23"/>
  <c r="H7" i="18"/>
  <c r="D2982" i="23" s="1"/>
  <c r="G2079" i="19"/>
  <c r="G1832" i="19"/>
  <c r="R1782" i="19"/>
  <c r="V1782" i="19" s="1"/>
  <c r="J1782" i="19"/>
  <c r="G1782" i="19" s="1"/>
  <c r="G2179" i="19"/>
  <c r="G1427" i="19"/>
  <c r="G1546" i="19"/>
  <c r="R878" i="19"/>
  <c r="V878" i="19" s="1"/>
  <c r="J878" i="19"/>
  <c r="G878" i="19" s="1"/>
  <c r="D190" i="23"/>
  <c r="J26" i="8"/>
  <c r="R26" i="8"/>
  <c r="T26" i="8"/>
  <c r="D1912" i="23"/>
  <c r="I47" i="5"/>
  <c r="E1490" i="23"/>
  <c r="E1909" i="23"/>
  <c r="K75" i="17"/>
  <c r="L48" i="5"/>
  <c r="E1913" i="23" s="1"/>
  <c r="J1466" i="19"/>
  <c r="G1466" i="19" s="1"/>
  <c r="R1466" i="19"/>
  <c r="V1466" i="19" s="1"/>
  <c r="R1338" i="19"/>
  <c r="V1338" i="19" s="1"/>
  <c r="J1338" i="19"/>
  <c r="G1338" i="19" s="1"/>
  <c r="G783" i="19"/>
  <c r="M65" i="17"/>
  <c r="D2290" i="23"/>
  <c r="I50" i="9"/>
  <c r="D2337" i="23" s="1"/>
  <c r="L76" i="17"/>
  <c r="M48" i="6"/>
  <c r="C428" i="19"/>
  <c r="H428" i="19" s="1"/>
  <c r="G1802" i="19"/>
  <c r="J1610" i="19"/>
  <c r="R1610" i="19"/>
  <c r="V1610" i="19" s="1"/>
  <c r="J884" i="19"/>
  <c r="G884" i="19" s="1"/>
  <c r="R884" i="19"/>
  <c r="V884" i="19" s="1"/>
  <c r="D2057" i="23"/>
  <c r="I4" i="7"/>
  <c r="G23" i="7"/>
  <c r="J284" i="19"/>
  <c r="G284" i="19" s="1"/>
  <c r="R284" i="19"/>
  <c r="V284" i="19" s="1"/>
  <c r="D1723" i="23"/>
  <c r="R1349" i="19"/>
  <c r="V1349" i="19" s="1"/>
  <c r="J1349" i="19"/>
  <c r="G1349" i="19" s="1"/>
  <c r="D1745" i="23"/>
  <c r="D1402" i="23"/>
  <c r="G2453" i="19"/>
  <c r="E709" i="23"/>
  <c r="S36" i="28"/>
  <c r="U36" i="28"/>
  <c r="T4" i="5"/>
  <c r="D2651" i="23"/>
  <c r="I34" i="13"/>
  <c r="D2698" i="23" s="1"/>
  <c r="E1147" i="23"/>
  <c r="D1147" i="23"/>
  <c r="D1419" i="23"/>
  <c r="G2184" i="19"/>
  <c r="D157" i="23"/>
  <c r="T40" i="7"/>
  <c r="R40" i="7"/>
  <c r="J40" i="7"/>
  <c r="J70" i="19"/>
  <c r="G70" i="19" s="1"/>
  <c r="R70" i="19"/>
  <c r="V70" i="19" s="1"/>
  <c r="G966" i="19"/>
  <c r="J39" i="19"/>
  <c r="G39" i="19" s="1"/>
  <c r="R39" i="19"/>
  <c r="V39" i="19" s="1"/>
  <c r="D1828" i="23"/>
  <c r="J2338" i="19"/>
  <c r="G2338" i="19" s="1"/>
  <c r="R2338" i="19"/>
  <c r="E1441" i="23"/>
  <c r="D221" i="23"/>
  <c r="R10" i="9"/>
  <c r="J10" i="9"/>
  <c r="T10" i="9"/>
  <c r="D1478" i="23"/>
  <c r="G8" i="2"/>
  <c r="D1308" i="23" s="1"/>
  <c r="M8" i="2"/>
  <c r="G1233" i="19"/>
  <c r="R79" i="19"/>
  <c r="V79" i="19" s="1"/>
  <c r="J79" i="19"/>
  <c r="G79" i="19" s="1"/>
  <c r="D2555" i="23"/>
  <c r="I32" i="12"/>
  <c r="D2602" i="23" s="1"/>
  <c r="G830" i="19"/>
  <c r="E1433" i="23"/>
  <c r="R34" i="19"/>
  <c r="V34" i="19" s="1"/>
  <c r="J34" i="19"/>
  <c r="G34" i="19" s="1"/>
  <c r="R1618" i="19"/>
  <c r="V1618" i="19" s="1"/>
  <c r="J1618" i="19"/>
  <c r="G1618" i="19" s="1"/>
  <c r="J43" i="19"/>
  <c r="G43" i="19" s="1"/>
  <c r="R43" i="19"/>
  <c r="V43" i="19" s="1"/>
  <c r="D1617" i="23"/>
  <c r="E988" i="23"/>
  <c r="D988" i="23"/>
  <c r="D2340" i="23"/>
  <c r="I5" i="10"/>
  <c r="D2387" i="23" s="1"/>
  <c r="G526" i="19"/>
  <c r="D2954" i="23"/>
  <c r="H18" i="17"/>
  <c r="D2973" i="23" s="1"/>
  <c r="G640" i="19"/>
  <c r="D1498" i="23"/>
  <c r="G29" i="2"/>
  <c r="D1329" i="23" s="1"/>
  <c r="M29" i="2"/>
  <c r="G801" i="19"/>
  <c r="E1409" i="23"/>
  <c r="D621" i="23"/>
  <c r="I16" i="28"/>
  <c r="D655" i="23" s="1"/>
  <c r="J600" i="19"/>
  <c r="G600" i="19" s="1"/>
  <c r="R600" i="19"/>
  <c r="V600" i="19" s="1"/>
  <c r="H2" i="19"/>
  <c r="G2" i="19" s="1"/>
  <c r="D263" i="23"/>
  <c r="J5" i="10"/>
  <c r="T5" i="10"/>
  <c r="R5" i="10"/>
  <c r="R733" i="19"/>
  <c r="V733" i="19" s="1"/>
  <c r="J733" i="19"/>
  <c r="G733" i="19" s="1"/>
  <c r="G780" i="19"/>
  <c r="D2557" i="23"/>
  <c r="I34" i="12"/>
  <c r="D2604" i="23" s="1"/>
  <c r="D133" i="23"/>
  <c r="J16" i="7"/>
  <c r="T16" i="7"/>
  <c r="R16" i="7"/>
  <c r="G477" i="19"/>
  <c r="D1505" i="23"/>
  <c r="G36" i="2"/>
  <c r="D1336" i="23" s="1"/>
  <c r="M36" i="2"/>
  <c r="R1017" i="19"/>
  <c r="V1017" i="19" s="1"/>
  <c r="J1017" i="19"/>
  <c r="G1017" i="19" s="1"/>
  <c r="T5" i="8"/>
  <c r="D2167" i="23"/>
  <c r="I20" i="8"/>
  <c r="D2214" i="23" s="1"/>
  <c r="E1748" i="23"/>
  <c r="J58" i="4"/>
  <c r="D527" i="23"/>
  <c r="I34" i="15"/>
  <c r="D561" i="23" s="1"/>
  <c r="R2213" i="19"/>
  <c r="J2213" i="19"/>
  <c r="G2213" i="19" s="1"/>
  <c r="G755" i="19"/>
  <c r="G1776" i="19"/>
  <c r="D2355" i="23"/>
  <c r="I20" i="10"/>
  <c r="D2402" i="23" s="1"/>
  <c r="E2198" i="23"/>
  <c r="N23" i="8"/>
  <c r="G2555" i="19"/>
  <c r="D2735" i="23"/>
  <c r="I24" i="14"/>
  <c r="D2783" i="23" s="1"/>
  <c r="M17" i="16"/>
  <c r="R1427" i="19"/>
  <c r="V1427" i="19" s="1"/>
  <c r="J1427" i="19"/>
  <c r="D188" i="23"/>
  <c r="T24" i="8"/>
  <c r="J24" i="8"/>
  <c r="R24" i="8"/>
  <c r="D1660" i="23"/>
  <c r="C279" i="19"/>
  <c r="H279" i="19" s="1"/>
  <c r="G279" i="19" s="1"/>
  <c r="Q14" i="2"/>
  <c r="G14" i="2"/>
  <c r="D1314" i="23" s="1"/>
  <c r="D344" i="23"/>
  <c r="R39" i="11"/>
  <c r="T39" i="11"/>
  <c r="J39" i="11"/>
  <c r="R2237" i="19"/>
  <c r="J2237" i="19"/>
  <c r="G2237" i="19" s="1"/>
  <c r="J880" i="19"/>
  <c r="G880" i="19" s="1"/>
  <c r="R880" i="19"/>
  <c r="V880" i="19" s="1"/>
  <c r="R2519" i="19"/>
  <c r="V2519" i="19" s="1"/>
  <c r="J2519" i="19"/>
  <c r="G2519" i="19" s="1"/>
  <c r="G2181" i="19"/>
  <c r="D2363" i="23"/>
  <c r="G44" i="10"/>
  <c r="I28" i="10"/>
  <c r="T28" i="10"/>
  <c r="E2034" i="23"/>
  <c r="N44" i="6"/>
  <c r="O44" i="6" s="1"/>
  <c r="R1471" i="19"/>
  <c r="V1471" i="19" s="1"/>
  <c r="J1471" i="19"/>
  <c r="G1471" i="19" s="1"/>
  <c r="G1610" i="19"/>
  <c r="G787" i="19"/>
  <c r="G818" i="19"/>
  <c r="D1514" i="23"/>
  <c r="M45" i="2"/>
  <c r="G45" i="2"/>
  <c r="D1345" i="23" s="1"/>
  <c r="E978" i="23"/>
  <c r="D978" i="23"/>
  <c r="J1168" i="19"/>
  <c r="G1168" i="19" s="1"/>
  <c r="R1168" i="19"/>
  <c r="V1168" i="19" s="1"/>
  <c r="R900" i="19"/>
  <c r="V900" i="19" s="1"/>
  <c r="J900" i="19"/>
  <c r="G900" i="19" s="1"/>
  <c r="J839" i="19"/>
  <c r="G839" i="19" s="1"/>
  <c r="R839" i="19"/>
  <c r="V839" i="19" s="1"/>
  <c r="T14" i="8"/>
  <c r="G545" i="19"/>
  <c r="G2100" i="19"/>
  <c r="J1601" i="19"/>
  <c r="G1601" i="19" s="1"/>
  <c r="R1601" i="19"/>
  <c r="V1601" i="19" s="1"/>
  <c r="G1215" i="19"/>
  <c r="R1047" i="19"/>
  <c r="V1047" i="19" s="1"/>
  <c r="J1047" i="19"/>
  <c r="G1047" i="19" s="1"/>
  <c r="D2164" i="23"/>
  <c r="I17" i="8"/>
  <c r="D2211" i="23" s="1"/>
  <c r="T17" i="8"/>
  <c r="G694" i="19"/>
  <c r="F23" i="5"/>
  <c r="R2612" i="19"/>
  <c r="V2612" i="19" s="1"/>
  <c r="J2612" i="19"/>
  <c r="G2612" i="19" s="1"/>
  <c r="R384" i="19"/>
  <c r="V384" i="19" s="1"/>
  <c r="J384" i="19"/>
  <c r="G384" i="19" s="1"/>
  <c r="D1896" i="23"/>
  <c r="I31" i="5"/>
  <c r="D1943" i="23" s="1"/>
  <c r="G1183" i="19"/>
  <c r="E1115" i="23"/>
  <c r="D1115" i="23"/>
  <c r="C2570" i="19"/>
  <c r="H2570" i="19" s="1"/>
  <c r="G2570" i="19" s="1"/>
  <c r="H32" i="18"/>
  <c r="J1045" i="19"/>
  <c r="G1045" i="19" s="1"/>
  <c r="R1045" i="19"/>
  <c r="V1045" i="19" s="1"/>
  <c r="D514" i="23"/>
  <c r="I21" i="15"/>
  <c r="D548" i="23" s="1"/>
  <c r="T21" i="15"/>
  <c r="J1330" i="19"/>
  <c r="G1330" i="19" s="1"/>
  <c r="R1330" i="19"/>
  <c r="V1330" i="19" s="1"/>
  <c r="D1980" i="23"/>
  <c r="I21" i="6"/>
  <c r="D2027" i="23" s="1"/>
  <c r="D1663" i="23"/>
  <c r="Q17" i="2"/>
  <c r="G51" i="15"/>
  <c r="G648" i="19"/>
  <c r="E617" i="23"/>
  <c r="D2086" i="19"/>
  <c r="I2086" i="19" s="1"/>
  <c r="C2086" i="19"/>
  <c r="H2086" i="19" s="1"/>
  <c r="L37" i="28"/>
  <c r="N12" i="28"/>
  <c r="E651" i="23" s="1"/>
  <c r="H52" i="15"/>
  <c r="D1747" i="23"/>
  <c r="G895" i="19"/>
  <c r="D1553" i="23"/>
  <c r="G24" i="2"/>
  <c r="D1324" i="23" s="1"/>
  <c r="D480" i="23"/>
  <c r="J34" i="14"/>
  <c r="T34" i="14"/>
  <c r="R34" i="14"/>
  <c r="M33" i="2"/>
  <c r="M17" i="2"/>
  <c r="J1008" i="19"/>
  <c r="G1008" i="19" s="1"/>
  <c r="R1008" i="19"/>
  <c r="V1008" i="19" s="1"/>
  <c r="R906" i="19"/>
  <c r="V906" i="19" s="1"/>
  <c r="J906" i="19"/>
  <c r="G906" i="19" s="1"/>
  <c r="G965" i="19"/>
  <c r="R2551" i="19"/>
  <c r="V2551" i="19" s="1"/>
  <c r="J2551" i="19"/>
  <c r="G2551" i="19" s="1"/>
  <c r="G1703" i="19"/>
  <c r="G1864" i="19"/>
  <c r="G2111" i="19"/>
  <c r="D604" i="23"/>
  <c r="J33" i="15"/>
  <c r="T33" i="15"/>
  <c r="R33" i="15"/>
  <c r="E832" i="23"/>
  <c r="O46" i="15"/>
  <c r="G1642" i="19"/>
  <c r="D128" i="23"/>
  <c r="R11" i="7"/>
  <c r="T11" i="7"/>
  <c r="J11" i="7"/>
  <c r="R582" i="19"/>
  <c r="V582" i="19" s="1"/>
  <c r="J582" i="19"/>
  <c r="G582" i="19" s="1"/>
  <c r="D1519" i="23"/>
  <c r="G50" i="2"/>
  <c r="D1350" i="23" s="1"/>
  <c r="M50" i="2"/>
  <c r="J2211" i="19"/>
  <c r="G2211" i="19" s="1"/>
  <c r="R2211" i="19"/>
  <c r="D2376" i="23"/>
  <c r="I41" i="10"/>
  <c r="D2423" i="23" s="1"/>
  <c r="D1873" i="23"/>
  <c r="I8" i="5"/>
  <c r="D1920" i="23" s="1"/>
  <c r="T8" i="5"/>
  <c r="D288" i="23"/>
  <c r="T30" i="10"/>
  <c r="J30" i="10"/>
  <c r="R30" i="10"/>
  <c r="D1816" i="23"/>
  <c r="C432" i="19"/>
  <c r="H432" i="19" s="1"/>
  <c r="G432" i="19" s="1"/>
  <c r="E2379" i="23"/>
  <c r="L48" i="10"/>
  <c r="E2383" i="23" s="1"/>
  <c r="J1051" i="19"/>
  <c r="G1051" i="19" s="1"/>
  <c r="R1051" i="19"/>
  <c r="V1051" i="19" s="1"/>
  <c r="J428" i="19"/>
  <c r="R428" i="19"/>
  <c r="V428" i="19" s="1"/>
  <c r="D399" i="23"/>
  <c r="T47" i="12"/>
  <c r="R47" i="12"/>
  <c r="J47" i="12"/>
  <c r="D2341" i="23"/>
  <c r="I6" i="10"/>
  <c r="D2388" i="23" s="1"/>
  <c r="D2381" i="23"/>
  <c r="I46" i="10"/>
  <c r="D2428" i="23" s="1"/>
  <c r="D2357" i="23"/>
  <c r="I22" i="10"/>
  <c r="D2404" i="23" s="1"/>
  <c r="G803" i="19"/>
  <c r="G1312" i="19"/>
  <c r="D1382" i="23"/>
  <c r="G849" i="19"/>
  <c r="G2474" i="19"/>
  <c r="G2062" i="19"/>
  <c r="J1197" i="19"/>
  <c r="G1197" i="19" s="1"/>
  <c r="R1197" i="19"/>
  <c r="V1197" i="19" s="1"/>
  <c r="J1029" i="19"/>
  <c r="G1029" i="19" s="1"/>
  <c r="R1029" i="19"/>
  <c r="V1029" i="19" s="1"/>
  <c r="D1910" i="23"/>
  <c r="I45" i="5"/>
  <c r="D1957" i="23" s="1"/>
  <c r="T45" i="5"/>
  <c r="G1729" i="19"/>
  <c r="E1801" i="23"/>
  <c r="N58" i="4"/>
  <c r="E2452" i="23"/>
  <c r="L27" i="11"/>
  <c r="M51" i="11"/>
  <c r="D1789" i="23"/>
  <c r="D124" i="23"/>
  <c r="T7" i="7"/>
  <c r="R7" i="7"/>
  <c r="J7" i="7"/>
  <c r="G2023" i="19"/>
  <c r="F44" i="8"/>
  <c r="G628" i="19"/>
  <c r="D30" i="23"/>
  <c r="T7" i="5"/>
  <c r="R7" i="5"/>
  <c r="J7" i="5"/>
  <c r="D1802" i="23"/>
  <c r="T4" i="7"/>
  <c r="R1337" i="19"/>
  <c r="V1337" i="19" s="1"/>
  <c r="J1337" i="19"/>
  <c r="G1337" i="19" s="1"/>
  <c r="G536" i="19"/>
  <c r="D1378" i="23"/>
  <c r="T32" i="15"/>
  <c r="G1522" i="19"/>
  <c r="D2179" i="23"/>
  <c r="I32" i="8"/>
  <c r="D2226" i="23" s="1"/>
  <c r="G1244" i="19"/>
  <c r="G2049" i="19"/>
  <c r="J72" i="17"/>
  <c r="D52" i="3"/>
  <c r="D1389" i="23"/>
  <c r="T22" i="10"/>
  <c r="D1843" i="23"/>
  <c r="P52" i="4"/>
  <c r="D1499" i="23"/>
  <c r="M30" i="2"/>
  <c r="G30" i="2"/>
  <c r="D1330" i="23" s="1"/>
  <c r="D609" i="23"/>
  <c r="G42" i="15"/>
  <c r="I4" i="28"/>
  <c r="D643" i="23" s="1"/>
  <c r="G12" i="28"/>
  <c r="G1583" i="19"/>
  <c r="M52" i="15"/>
  <c r="M58" i="15" s="1"/>
  <c r="E693" i="19"/>
  <c r="D47" i="23"/>
  <c r="R24" i="5"/>
  <c r="T24" i="5"/>
  <c r="J24" i="5"/>
  <c r="E3041" i="23"/>
  <c r="R23" i="18"/>
  <c r="D1996" i="23"/>
  <c r="I37" i="6"/>
  <c r="D2043" i="23" s="1"/>
  <c r="D2542" i="23"/>
  <c r="I19" i="12"/>
  <c r="D2589" i="23" s="1"/>
  <c r="D2598" i="23"/>
  <c r="D56" i="23"/>
  <c r="J33" i="5"/>
  <c r="R33" i="5"/>
  <c r="T33" i="5"/>
  <c r="D1796" i="23"/>
  <c r="D258" i="23"/>
  <c r="J47" i="9"/>
  <c r="T47" i="9"/>
  <c r="R47" i="9"/>
  <c r="D2257" i="23"/>
  <c r="I16" i="9"/>
  <c r="D2304" i="23" s="1"/>
  <c r="E1961" i="23"/>
  <c r="M80" i="17"/>
  <c r="E1103" i="23" s="1"/>
  <c r="E1395" i="23"/>
  <c r="R76" i="19"/>
  <c r="V76" i="19" s="1"/>
  <c r="J76" i="19"/>
  <c r="G76" i="19" s="1"/>
  <c r="G1923" i="19"/>
  <c r="D197" i="23"/>
  <c r="J33" i="8"/>
  <c r="R33" i="8"/>
  <c r="T33" i="8"/>
  <c r="D1048" i="23"/>
  <c r="E1048" i="23"/>
  <c r="E2539" i="19"/>
  <c r="N65" i="17"/>
  <c r="D799" i="23"/>
  <c r="J60" i="28"/>
  <c r="D1624" i="23"/>
  <c r="D460" i="23"/>
  <c r="J14" i="14"/>
  <c r="T14" i="14"/>
  <c r="R14" i="14"/>
  <c r="D1793" i="23"/>
  <c r="L52" i="4"/>
  <c r="E1256" i="23"/>
  <c r="D1256" i="23"/>
  <c r="E61" i="19"/>
  <c r="D2433" i="23"/>
  <c r="G23" i="11"/>
  <c r="I4" i="11"/>
  <c r="D1767" i="23"/>
  <c r="D2733" i="23"/>
  <c r="I22" i="14"/>
  <c r="D2781" i="23" s="1"/>
  <c r="D2464" i="23"/>
  <c r="I35" i="11"/>
  <c r="D2511" i="23" s="1"/>
  <c r="D2034" i="23"/>
  <c r="D1416" i="23"/>
  <c r="E1344" i="23"/>
  <c r="J52" i="2"/>
  <c r="D2553" i="23"/>
  <c r="I30" i="12"/>
  <c r="D2600" i="23" s="1"/>
  <c r="R1053" i="19"/>
  <c r="V1053" i="19" s="1"/>
  <c r="J1053" i="19"/>
  <c r="G1053" i="19" s="1"/>
  <c r="L20" i="4"/>
  <c r="E1438" i="23"/>
  <c r="D2531" i="23"/>
  <c r="I8" i="12"/>
  <c r="D2578" i="23" s="1"/>
  <c r="R737" i="19"/>
  <c r="V737" i="19" s="1"/>
  <c r="J737" i="19"/>
  <c r="G737" i="19" s="1"/>
  <c r="J2113" i="19"/>
  <c r="G2113" i="19" s="1"/>
  <c r="R2113" i="19"/>
  <c r="E97" i="23"/>
  <c r="O27" i="6"/>
  <c r="D1469" i="23"/>
  <c r="G44" i="2"/>
  <c r="R42" i="19"/>
  <c r="V42" i="19" s="1"/>
  <c r="J42" i="19"/>
  <c r="G42" i="19" s="1"/>
  <c r="D800" i="23"/>
  <c r="J61" i="28"/>
  <c r="D1591" i="23"/>
  <c r="E1851" i="23"/>
  <c r="R58" i="4"/>
  <c r="J574" i="19"/>
  <c r="G574" i="19" s="1"/>
  <c r="R574" i="19"/>
  <c r="V574" i="19" s="1"/>
  <c r="D1676" i="23"/>
  <c r="Q30" i="2"/>
  <c r="D3038" i="23"/>
  <c r="Q12" i="18"/>
  <c r="D1491" i="23"/>
  <c r="M21" i="2"/>
  <c r="D43" i="3"/>
  <c r="G21" i="2"/>
  <c r="G17" i="2"/>
  <c r="D1317" i="23" s="1"/>
  <c r="D233" i="23"/>
  <c r="R22" i="9"/>
  <c r="T22" i="9"/>
  <c r="J22" i="9"/>
  <c r="D2541" i="23"/>
  <c r="I18" i="12"/>
  <c r="D2588" i="23" s="1"/>
  <c r="D639" i="23"/>
  <c r="I34" i="28"/>
  <c r="D673" i="23" s="1"/>
  <c r="T34" i="28"/>
  <c r="R1476" i="19"/>
  <c r="V1476" i="19" s="1"/>
  <c r="J1476" i="19"/>
  <c r="G1476" i="19" s="1"/>
  <c r="D2261" i="23"/>
  <c r="I20" i="9"/>
  <c r="D2308" i="23" s="1"/>
  <c r="T20" i="9"/>
  <c r="D262" i="23"/>
  <c r="F23" i="10"/>
  <c r="T4" i="10"/>
  <c r="J4" i="10"/>
  <c r="R4" i="10"/>
  <c r="D82" i="23"/>
  <c r="J12" i="6"/>
  <c r="R12" i="6"/>
  <c r="T12" i="6"/>
  <c r="D713" i="23"/>
  <c r="I42" i="28"/>
  <c r="D747" i="23" s="1"/>
  <c r="G43" i="15"/>
  <c r="J1106" i="19"/>
  <c r="G1106" i="19" s="1"/>
  <c r="R1106" i="19"/>
  <c r="V1106" i="19" s="1"/>
  <c r="R1628" i="19"/>
  <c r="V1628" i="19" s="1"/>
  <c r="J1628" i="19"/>
  <c r="G1628" i="19" s="1"/>
  <c r="G746" i="19"/>
  <c r="D362" i="23"/>
  <c r="R10" i="12"/>
  <c r="J10" i="12"/>
  <c r="T10" i="12"/>
  <c r="R2126" i="19"/>
  <c r="J2126" i="19"/>
  <c r="G2126" i="19" s="1"/>
  <c r="G777" i="19"/>
  <c r="D1698" i="23"/>
  <c r="Q55" i="2"/>
  <c r="E1135" i="23"/>
  <c r="D1135" i="23"/>
  <c r="E2637" i="19"/>
  <c r="G903" i="19"/>
  <c r="E2480" i="23"/>
  <c r="N23" i="11"/>
  <c r="E1023" i="23"/>
  <c r="D1023" i="23"/>
  <c r="Q44" i="2"/>
  <c r="E161" i="23"/>
  <c r="O44" i="7"/>
  <c r="K48" i="7"/>
  <c r="E2052" i="23"/>
  <c r="E715" i="19"/>
  <c r="E1596" i="19"/>
  <c r="G479" i="19"/>
  <c r="E1580" i="23"/>
  <c r="J58" i="3"/>
  <c r="D1616" i="23"/>
  <c r="F23" i="7"/>
  <c r="E1823" i="23"/>
  <c r="D163" i="23"/>
  <c r="J46" i="7"/>
  <c r="T46" i="7"/>
  <c r="R46" i="7"/>
  <c r="R745" i="19"/>
  <c r="V745" i="19" s="1"/>
  <c r="J745" i="19"/>
  <c r="G745" i="19" s="1"/>
  <c r="D1412" i="23"/>
  <c r="D1544" i="23"/>
  <c r="G2122" i="19"/>
  <c r="J1309" i="19"/>
  <c r="G1309" i="19" s="1"/>
  <c r="R1309" i="19"/>
  <c r="V1309" i="19" s="1"/>
  <c r="D1251" i="23"/>
  <c r="E1251" i="23"/>
  <c r="F93" i="17"/>
  <c r="H94" i="17" s="1"/>
  <c r="E56" i="19"/>
  <c r="I60" i="1"/>
  <c r="D184" i="23"/>
  <c r="J20" i="8"/>
  <c r="T20" i="8"/>
  <c r="R20" i="8"/>
  <c r="E1393" i="23"/>
  <c r="J50" i="19"/>
  <c r="G50" i="19" s="1"/>
  <c r="R50" i="19"/>
  <c r="V50" i="19" s="1"/>
  <c r="G879" i="19"/>
  <c r="J60" i="19"/>
  <c r="G60" i="19" s="1"/>
  <c r="R60" i="19"/>
  <c r="V60" i="19" s="1"/>
  <c r="D2849" i="23"/>
  <c r="J31" i="16"/>
  <c r="I31" i="16"/>
  <c r="D2900" i="23" s="1"/>
  <c r="J1468" i="19"/>
  <c r="G1468" i="19" s="1"/>
  <c r="R1468" i="19"/>
  <c r="V1468" i="19" s="1"/>
  <c r="D2090" i="23"/>
  <c r="I37" i="7"/>
  <c r="D2137" i="23" s="1"/>
  <c r="G779" i="19"/>
  <c r="G593" i="19"/>
  <c r="E1455" i="23"/>
  <c r="D2079" i="23"/>
  <c r="I26" i="7"/>
  <c r="D2126" i="23" s="1"/>
  <c r="R1921" i="19"/>
  <c r="V1921" i="19" s="1"/>
  <c r="J1921" i="19"/>
  <c r="G1921" i="19" s="1"/>
  <c r="M38" i="2"/>
  <c r="R64" i="19"/>
  <c r="V64" i="19" s="1"/>
  <c r="J64" i="19"/>
  <c r="G64" i="19" s="1"/>
  <c r="J62" i="19"/>
  <c r="G62" i="19" s="1"/>
  <c r="R2442" i="19"/>
  <c r="S2482" i="19"/>
  <c r="R2434" i="19"/>
  <c r="S2525" i="19"/>
  <c r="S2542" i="19"/>
  <c r="R47" i="19"/>
  <c r="V2434" i="19" l="1"/>
  <c r="J47" i="16"/>
  <c r="H51" i="10"/>
  <c r="F2510" i="22" s="1"/>
  <c r="G2017" i="19"/>
  <c r="G75" i="17"/>
  <c r="G2086" i="19"/>
  <c r="M51" i="6"/>
  <c r="J42" i="16"/>
  <c r="J37" i="16"/>
  <c r="J64" i="16"/>
  <c r="M57" i="15"/>
  <c r="O36" i="28"/>
  <c r="G17" i="19"/>
  <c r="V2542" i="19"/>
  <c r="V2442" i="19"/>
  <c r="G2442" i="19" s="1"/>
  <c r="V47" i="19"/>
  <c r="G47" i="19" s="1"/>
  <c r="J31" i="5"/>
  <c r="D2318" i="23"/>
  <c r="J30" i="9"/>
  <c r="D2528" i="22"/>
  <c r="D2964" i="23"/>
  <c r="I9" i="17"/>
  <c r="J35" i="9"/>
  <c r="O15" i="16"/>
  <c r="N77" i="17"/>
  <c r="D1944" i="23"/>
  <c r="J32" i="5"/>
  <c r="G731" i="19"/>
  <c r="M20" i="2"/>
  <c r="D1384" i="23" s="1"/>
  <c r="I36" i="28"/>
  <c r="D675" i="23" s="1"/>
  <c r="G428" i="19"/>
  <c r="O76" i="16"/>
  <c r="D2827" i="23"/>
  <c r="J5" i="16"/>
  <c r="H80" i="17"/>
  <c r="D1103" i="23" s="1"/>
  <c r="V2525" i="19"/>
  <c r="G2525" i="19" s="1"/>
  <c r="D2978" i="23"/>
  <c r="H62" i="3"/>
  <c r="E447" i="23"/>
  <c r="O48" i="13"/>
  <c r="D836" i="23"/>
  <c r="J48" i="15"/>
  <c r="D1429" i="23"/>
  <c r="D2692" i="23"/>
  <c r="I44" i="13"/>
  <c r="D1411" i="23"/>
  <c r="D234" i="23"/>
  <c r="F27" i="9"/>
  <c r="I23" i="14"/>
  <c r="D2003" i="23"/>
  <c r="F76" i="17"/>
  <c r="D1087" i="23" s="1"/>
  <c r="G48" i="6"/>
  <c r="D2007" i="23" s="1"/>
  <c r="D2640" i="23"/>
  <c r="G27" i="13"/>
  <c r="E2996" i="23"/>
  <c r="M20" i="16"/>
  <c r="D2452" i="23"/>
  <c r="G27" i="11"/>
  <c r="D1916" i="23"/>
  <c r="I23" i="5"/>
  <c r="D396" i="23"/>
  <c r="F48" i="12"/>
  <c r="J44" i="12"/>
  <c r="J987" i="19"/>
  <c r="G987" i="19" s="1"/>
  <c r="R987" i="19"/>
  <c r="V987" i="19" s="1"/>
  <c r="E860" i="23"/>
  <c r="O56" i="15"/>
  <c r="E1527" i="23"/>
  <c r="F59" i="3"/>
  <c r="D1447" i="23"/>
  <c r="E1645" i="23"/>
  <c r="N59" i="3"/>
  <c r="D2860" i="23"/>
  <c r="F2498" i="22"/>
  <c r="D4" i="4"/>
  <c r="J2611" i="19"/>
  <c r="G2611" i="19" s="1"/>
  <c r="R2611" i="19"/>
  <c r="V2611" i="19" s="1"/>
  <c r="E473" i="23"/>
  <c r="O27" i="14"/>
  <c r="K51" i="14"/>
  <c r="E2987" i="23"/>
  <c r="L18" i="18"/>
  <c r="L10" i="18"/>
  <c r="L7" i="18"/>
  <c r="L20" i="16"/>
  <c r="L20" i="18"/>
  <c r="L22" i="18"/>
  <c r="L15" i="18"/>
  <c r="L11" i="18"/>
  <c r="J23" i="18"/>
  <c r="L27" i="18"/>
  <c r="L17" i="18"/>
  <c r="L21" i="18"/>
  <c r="L9" i="18"/>
  <c r="L16" i="18"/>
  <c r="L6" i="18"/>
  <c r="L19" i="18"/>
  <c r="L5" i="18"/>
  <c r="L14" i="18"/>
  <c r="L8" i="18"/>
  <c r="N4" i="3"/>
  <c r="D1454" i="23"/>
  <c r="D1438" i="23"/>
  <c r="E2332" i="23"/>
  <c r="N48" i="9"/>
  <c r="E2336" i="23" s="1"/>
  <c r="D844" i="23"/>
  <c r="J50" i="15"/>
  <c r="D1468" i="23"/>
  <c r="D1772" i="23"/>
  <c r="E379" i="23"/>
  <c r="O27" i="12"/>
  <c r="K51" i="12"/>
  <c r="D1842" i="23"/>
  <c r="D1888" i="23"/>
  <c r="F71" i="17"/>
  <c r="G27" i="5"/>
  <c r="E191" i="23"/>
  <c r="O27" i="8"/>
  <c r="K51" i="8"/>
  <c r="E2405" i="23"/>
  <c r="N27" i="10"/>
  <c r="V17" i="19"/>
  <c r="D787" i="23"/>
  <c r="F73" i="28"/>
  <c r="J48" i="28"/>
  <c r="D1452" i="23"/>
  <c r="D93" i="23"/>
  <c r="E72" i="17"/>
  <c r="F27" i="6"/>
  <c r="J23" i="6"/>
  <c r="D719" i="23"/>
  <c r="G73" i="28"/>
  <c r="I48" i="28"/>
  <c r="D753" i="23" s="1"/>
  <c r="G20" i="2"/>
  <c r="D1320" i="23" s="1"/>
  <c r="E238" i="23"/>
  <c r="K51" i="9"/>
  <c r="E1415" i="23"/>
  <c r="O58" i="2"/>
  <c r="E2520" i="23"/>
  <c r="N48" i="11"/>
  <c r="E2524" i="23" s="1"/>
  <c r="D814" i="23"/>
  <c r="I42" i="15"/>
  <c r="D817" i="23" s="1"/>
  <c r="D2815" i="23"/>
  <c r="G17" i="16"/>
  <c r="D1467" i="23"/>
  <c r="E1384" i="23"/>
  <c r="D1380" i="23"/>
  <c r="D1450" i="23"/>
  <c r="D1379" i="23"/>
  <c r="J339" i="19"/>
  <c r="G339" i="19" s="1"/>
  <c r="R339" i="19"/>
  <c r="V339" i="19" s="1"/>
  <c r="D832" i="23"/>
  <c r="J46" i="15"/>
  <c r="D1211" i="23"/>
  <c r="E1211" i="23"/>
  <c r="Q38" i="17"/>
  <c r="D827" i="23"/>
  <c r="I47" i="15"/>
  <c r="D830" i="23" s="1"/>
  <c r="D1394" i="23"/>
  <c r="D880" i="23"/>
  <c r="C2240" i="19"/>
  <c r="H2240" i="19" s="1"/>
  <c r="G2240" i="19" s="1"/>
  <c r="F53" i="16"/>
  <c r="D1413" i="23"/>
  <c r="D1117" i="23"/>
  <c r="E1117" i="23"/>
  <c r="C2572" i="19"/>
  <c r="H2572" i="19" s="1"/>
  <c r="G2572" i="19" s="1"/>
  <c r="I27" i="18"/>
  <c r="D114" i="23"/>
  <c r="J44" i="6"/>
  <c r="E76" i="17"/>
  <c r="F48" i="6"/>
  <c r="E1465" i="23"/>
  <c r="S58" i="2"/>
  <c r="E2708" i="23"/>
  <c r="N48" i="13"/>
  <c r="E2712" i="23" s="1"/>
  <c r="F2515" i="22"/>
  <c r="H53" i="16"/>
  <c r="H78" i="16" s="1"/>
  <c r="D1442" i="23"/>
  <c r="D1079" i="23"/>
  <c r="I80" i="17"/>
  <c r="D2988" i="23"/>
  <c r="H22" i="18"/>
  <c r="D2285" i="23"/>
  <c r="G48" i="9"/>
  <c r="D2289" i="23" s="1"/>
  <c r="J2482" i="19"/>
  <c r="D2567" i="23"/>
  <c r="G48" i="12"/>
  <c r="D2571" i="23" s="1"/>
  <c r="D1395" i="23"/>
  <c r="D1408" i="23"/>
  <c r="D1801" i="23"/>
  <c r="L58" i="4"/>
  <c r="D1393" i="23"/>
  <c r="D1444" i="23"/>
  <c r="E1701" i="23"/>
  <c r="F59" i="4"/>
  <c r="D1739" i="23"/>
  <c r="D2885" i="23"/>
  <c r="E306" i="23"/>
  <c r="D2893" i="23"/>
  <c r="I40" i="16"/>
  <c r="J40" i="16" s="1"/>
  <c r="D743" i="23"/>
  <c r="I72" i="28"/>
  <c r="D777" i="23" s="1"/>
  <c r="D2574" i="23"/>
  <c r="I23" i="12"/>
  <c r="D2316" i="23"/>
  <c r="I44" i="9"/>
  <c r="J44" i="9" s="1"/>
  <c r="D255" i="23"/>
  <c r="F48" i="9"/>
  <c r="D328" i="23"/>
  <c r="F27" i="11"/>
  <c r="J23" i="11"/>
  <c r="E332" i="23"/>
  <c r="O27" i="11"/>
  <c r="K51" i="11"/>
  <c r="D1441" i="23"/>
  <c r="E3035" i="23"/>
  <c r="P27" i="18"/>
  <c r="E3037" i="23" s="1"/>
  <c r="D1539" i="23"/>
  <c r="E2238" i="23"/>
  <c r="N48" i="8"/>
  <c r="E2242" i="23" s="1"/>
  <c r="D1417" i="23"/>
  <c r="J2539" i="19"/>
  <c r="G2539" i="19" s="1"/>
  <c r="R2539" i="19"/>
  <c r="V2539" i="19" s="1"/>
  <c r="E642" i="23"/>
  <c r="N37" i="28"/>
  <c r="E676" i="23" s="1"/>
  <c r="L74" i="28"/>
  <c r="N74" i="28" s="1"/>
  <c r="D1399" i="23"/>
  <c r="E1295" i="23"/>
  <c r="D1295" i="23"/>
  <c r="E1586" i="23"/>
  <c r="J59" i="3"/>
  <c r="I44" i="12"/>
  <c r="D67" i="23"/>
  <c r="F48" i="5"/>
  <c r="E75" i="17"/>
  <c r="D1480" i="23"/>
  <c r="R338" i="19"/>
  <c r="V338" i="19" s="1"/>
  <c r="J338" i="19"/>
  <c r="G338" i="19" s="1"/>
  <c r="D1307" i="23"/>
  <c r="G10" i="2"/>
  <c r="D1310" i="23" s="1"/>
  <c r="E2822" i="23"/>
  <c r="J4" i="3"/>
  <c r="D1455" i="23"/>
  <c r="D2925" i="23"/>
  <c r="D62" i="4"/>
  <c r="I72" i="16"/>
  <c r="J72" i="16" s="1"/>
  <c r="D1184" i="23"/>
  <c r="F2502" i="22"/>
  <c r="D851" i="23"/>
  <c r="I55" i="15"/>
  <c r="D854" i="23" s="1"/>
  <c r="D2546" i="23"/>
  <c r="G27" i="12"/>
  <c r="D2198" i="23"/>
  <c r="I23" i="8"/>
  <c r="E2738" i="23"/>
  <c r="L51" i="14"/>
  <c r="E2762" i="23" s="1"/>
  <c r="D443" i="23"/>
  <c r="J44" i="13"/>
  <c r="F48" i="13"/>
  <c r="E608" i="23"/>
  <c r="U37" i="15"/>
  <c r="O37" i="15"/>
  <c r="S37" i="15"/>
  <c r="R1134" i="19"/>
  <c r="V1134" i="19" s="1"/>
  <c r="J1134" i="19"/>
  <c r="G1134" i="19" s="1"/>
  <c r="E2687" i="23"/>
  <c r="N27" i="13"/>
  <c r="E1063" i="23"/>
  <c r="D1063" i="23"/>
  <c r="E2217" i="23"/>
  <c r="N27" i="8"/>
  <c r="R1596" i="19"/>
  <c r="V1596" i="19" s="1"/>
  <c r="J1596" i="19"/>
  <c r="G1596" i="19" s="1"/>
  <c r="R715" i="19"/>
  <c r="V715" i="19" s="1"/>
  <c r="J715" i="19"/>
  <c r="G715" i="19" s="1"/>
  <c r="D281" i="23"/>
  <c r="J23" i="10"/>
  <c r="F27" i="10"/>
  <c r="D1512" i="23"/>
  <c r="E1352" i="23"/>
  <c r="F98" i="17"/>
  <c r="J58" i="2"/>
  <c r="D1851" i="23"/>
  <c r="P58" i="4"/>
  <c r="E2050" i="23"/>
  <c r="M76" i="17"/>
  <c r="E1099" i="23" s="1"/>
  <c r="N48" i="6"/>
  <c r="E2054" i="23" s="1"/>
  <c r="D1430" i="23"/>
  <c r="D1409" i="23"/>
  <c r="D2668" i="23"/>
  <c r="I23" i="13"/>
  <c r="D1549" i="23"/>
  <c r="D1439" i="23"/>
  <c r="D813" i="23"/>
  <c r="G44" i="15"/>
  <c r="I41" i="15"/>
  <c r="D816" i="23" s="1"/>
  <c r="D1371" i="23"/>
  <c r="M10" i="2"/>
  <c r="D1470" i="23"/>
  <c r="E144" i="23"/>
  <c r="O27" i="7"/>
  <c r="K51" i="7"/>
  <c r="E836" i="23"/>
  <c r="O48" i="15"/>
  <c r="J288" i="19"/>
  <c r="G288" i="19" s="1"/>
  <c r="R288" i="19"/>
  <c r="V288" i="19" s="1"/>
  <c r="E400" i="23"/>
  <c r="O48" i="12"/>
  <c r="K54" i="18"/>
  <c r="D2170" i="23"/>
  <c r="G27" i="8"/>
  <c r="E1406" i="23"/>
  <c r="E1456" i="23"/>
  <c r="G2020" i="19"/>
  <c r="D1383" i="23"/>
  <c r="E841" i="23"/>
  <c r="E844" i="23"/>
  <c r="E2080" i="23"/>
  <c r="L51" i="7"/>
  <c r="E2103" i="23" s="1"/>
  <c r="D815" i="23"/>
  <c r="I43" i="15"/>
  <c r="D818" i="23" s="1"/>
  <c r="J61" i="19"/>
  <c r="G61" i="19" s="1"/>
  <c r="R61" i="19"/>
  <c r="V61" i="19" s="1"/>
  <c r="D1792" i="23"/>
  <c r="G71" i="17"/>
  <c r="H27" i="5"/>
  <c r="H51" i="5" s="1"/>
  <c r="F2505" i="22" s="1"/>
  <c r="D1982" i="23"/>
  <c r="F72" i="17"/>
  <c r="D1083" i="23" s="1"/>
  <c r="G27" i="6"/>
  <c r="E1811" i="23"/>
  <c r="C423" i="19"/>
  <c r="H423" i="19" s="1"/>
  <c r="G423" i="19" s="1"/>
  <c r="C374" i="19"/>
  <c r="H374" i="19" s="1"/>
  <c r="G374" i="19" s="1"/>
  <c r="E812" i="23"/>
  <c r="O73" i="28"/>
  <c r="R1428" i="19"/>
  <c r="V1428" i="19" s="1"/>
  <c r="J1428" i="19"/>
  <c r="G1428" i="19" s="1"/>
  <c r="D1719" i="23"/>
  <c r="D1420" i="23"/>
  <c r="D3025" i="23"/>
  <c r="O23" i="18"/>
  <c r="E2940" i="23"/>
  <c r="N77" i="16"/>
  <c r="D1344" i="23"/>
  <c r="G52" i="2"/>
  <c r="D1823" i="23"/>
  <c r="E1935" i="23"/>
  <c r="M71" i="17"/>
  <c r="N71" i="17" s="1"/>
  <c r="N27" i="5"/>
  <c r="R546" i="19"/>
  <c r="V546" i="19" s="1"/>
  <c r="J546" i="19"/>
  <c r="G546" i="19" s="1"/>
  <c r="D2755" i="23"/>
  <c r="G48" i="14"/>
  <c r="D2759" i="23" s="1"/>
  <c r="E2868" i="23"/>
  <c r="L53" i="16"/>
  <c r="J4" i="4"/>
  <c r="D1396" i="23"/>
  <c r="D2076" i="23"/>
  <c r="G27" i="7"/>
  <c r="D1586" i="23"/>
  <c r="H59" i="3"/>
  <c r="D1466" i="23"/>
  <c r="E710" i="23"/>
  <c r="K74" i="28"/>
  <c r="O74" i="28" s="1"/>
  <c r="O37" i="28"/>
  <c r="U37" i="28"/>
  <c r="S37" i="28"/>
  <c r="R323" i="19"/>
  <c r="V323" i="19" s="1"/>
  <c r="J323" i="19"/>
  <c r="D422" i="23"/>
  <c r="J23" i="13"/>
  <c r="F27" i="13"/>
  <c r="D2787" i="23"/>
  <c r="I44" i="14"/>
  <c r="I23" i="6"/>
  <c r="E1227" i="23"/>
  <c r="D1227" i="23"/>
  <c r="D23" i="19"/>
  <c r="E1067" i="23"/>
  <c r="D1067" i="23"/>
  <c r="C2448" i="19"/>
  <c r="H2448" i="19" s="1"/>
  <c r="G2448" i="19" s="1"/>
  <c r="I16" i="1"/>
  <c r="R840" i="19"/>
  <c r="V840" i="19" s="1"/>
  <c r="J840" i="19"/>
  <c r="G840" i="19" s="1"/>
  <c r="E1071" i="23"/>
  <c r="N13" i="17"/>
  <c r="J82" i="17"/>
  <c r="K12" i="16"/>
  <c r="E877" i="23" s="1"/>
  <c r="Q26" i="3"/>
  <c r="Q37" i="3"/>
  <c r="J74" i="17"/>
  <c r="K73" i="2"/>
  <c r="H27" i="6"/>
  <c r="G72" i="17"/>
  <c r="D1385" i="23"/>
  <c r="M43" i="2"/>
  <c r="E2456" i="23"/>
  <c r="L51" i="11"/>
  <c r="E2479" i="23" s="1"/>
  <c r="D875" i="23"/>
  <c r="J10" i="16"/>
  <c r="F17" i="16"/>
  <c r="J16" i="16"/>
  <c r="P9" i="3"/>
  <c r="AO18" i="22"/>
  <c r="M53" i="1" s="1"/>
  <c r="M65" i="1" s="1"/>
  <c r="D2831" i="23"/>
  <c r="I15" i="16"/>
  <c r="D2835" i="23" s="1"/>
  <c r="D1061" i="23"/>
  <c r="E1061" i="23"/>
  <c r="R289" i="19"/>
  <c r="V289" i="19" s="1"/>
  <c r="J289" i="19"/>
  <c r="G289" i="19" s="1"/>
  <c r="D1401" i="23"/>
  <c r="E165" i="23"/>
  <c r="O48" i="7"/>
  <c r="E3051" i="23"/>
  <c r="R27" i="18"/>
  <c r="E3053" i="23" s="1"/>
  <c r="D839" i="23"/>
  <c r="I51" i="15"/>
  <c r="D842" i="23" s="1"/>
  <c r="D1630" i="23"/>
  <c r="D838" i="23"/>
  <c r="I50" i="15"/>
  <c r="D841" i="23" s="1"/>
  <c r="D3041" i="23"/>
  <c r="Q23" i="18"/>
  <c r="E118" i="23"/>
  <c r="D2128" i="23"/>
  <c r="I44" i="7"/>
  <c r="E744" i="23"/>
  <c r="N73" i="28"/>
  <c r="E778" i="23" s="1"/>
  <c r="E881" i="23"/>
  <c r="C2252" i="19"/>
  <c r="H2252" i="19" s="1"/>
  <c r="G2252" i="19" s="1"/>
  <c r="E2644" i="23"/>
  <c r="L51" i="13"/>
  <c r="E2667" i="23" s="1"/>
  <c r="D2292" i="23"/>
  <c r="I23" i="9"/>
  <c r="J23" i="9" s="1"/>
  <c r="D1695" i="23"/>
  <c r="D58" i="4"/>
  <c r="F2681" i="19"/>
  <c r="F2682" i="19" s="1"/>
  <c r="K52" i="19"/>
  <c r="D855" i="23"/>
  <c r="F56" i="15"/>
  <c r="J53" i="15"/>
  <c r="E1210" i="23"/>
  <c r="D1210" i="23"/>
  <c r="Q37" i="17"/>
  <c r="I39" i="1"/>
  <c r="E285" i="23"/>
  <c r="O27" i="10"/>
  <c r="K51" i="10"/>
  <c r="E2362" i="23"/>
  <c r="L51" i="10"/>
  <c r="E2385" i="23" s="1"/>
  <c r="D1418" i="23"/>
  <c r="D1433" i="23"/>
  <c r="D2410" i="23"/>
  <c r="I44" i="10"/>
  <c r="J44" i="10" s="1"/>
  <c r="D1392" i="23"/>
  <c r="D2104" i="23"/>
  <c r="I23" i="7"/>
  <c r="E1086" i="23"/>
  <c r="K78" i="17"/>
  <c r="E1089" i="23" s="1"/>
  <c r="E2918" i="23"/>
  <c r="N52" i="16"/>
  <c r="O52" i="16" s="1"/>
  <c r="E1046" i="23"/>
  <c r="D1046" i="23"/>
  <c r="E858" i="23"/>
  <c r="N56" i="15"/>
  <c r="E859" i="23" s="1"/>
  <c r="D1400" i="23"/>
  <c r="C323" i="19"/>
  <c r="H323" i="19" s="1"/>
  <c r="D1937" i="23"/>
  <c r="X25" i="15"/>
  <c r="H73" i="17"/>
  <c r="D1096" i="23" s="1"/>
  <c r="X25" i="28"/>
  <c r="D473" i="23"/>
  <c r="J27" i="14"/>
  <c r="D302" i="23"/>
  <c r="F48" i="10"/>
  <c r="E1082" i="23"/>
  <c r="K74" i="17"/>
  <c r="K82" i="17"/>
  <c r="E1093" i="23" s="1"/>
  <c r="K51" i="6"/>
  <c r="I44" i="6"/>
  <c r="E1807" i="23"/>
  <c r="N59" i="4"/>
  <c r="D2379" i="23"/>
  <c r="G48" i="10"/>
  <c r="D2383" i="23" s="1"/>
  <c r="D1608" i="23"/>
  <c r="E1076" i="23"/>
  <c r="E2550" i="23"/>
  <c r="L51" i="12"/>
  <c r="E2573" i="23" s="1"/>
  <c r="B79" i="20"/>
  <c r="E2860" i="23"/>
  <c r="F4" i="4"/>
  <c r="D1407" i="23"/>
  <c r="M52" i="2"/>
  <c r="E1986" i="23"/>
  <c r="L51" i="6"/>
  <c r="E2009" i="23" s="1"/>
  <c r="R1450" i="19"/>
  <c r="V1450" i="19" s="1"/>
  <c r="J1450" i="19"/>
  <c r="G1450" i="19" s="1"/>
  <c r="D607" i="23"/>
  <c r="F37" i="15"/>
  <c r="J36" i="15"/>
  <c r="T36" i="15"/>
  <c r="R36" i="15"/>
  <c r="E2803" i="23"/>
  <c r="N48" i="14"/>
  <c r="E2807" i="23" s="1"/>
  <c r="E1892" i="23"/>
  <c r="L51" i="5"/>
  <c r="E1915" i="23" s="1"/>
  <c r="D349" i="23"/>
  <c r="F48" i="11"/>
  <c r="G27" i="9"/>
  <c r="D2264" i="23"/>
  <c r="D1458" i="23"/>
  <c r="H73" i="28"/>
  <c r="H74" i="28" s="1"/>
  <c r="E834" i="23"/>
  <c r="N48" i="15"/>
  <c r="E835" i="23" s="1"/>
  <c r="E2481" i="19"/>
  <c r="D1118" i="23"/>
  <c r="C2573" i="19"/>
  <c r="H2573" i="19" s="1"/>
  <c r="G2573" i="19" s="1"/>
  <c r="I26" i="18"/>
  <c r="I24" i="18"/>
  <c r="I25" i="18"/>
  <c r="E1062" i="23"/>
  <c r="D1062" i="23"/>
  <c r="D1321" i="23"/>
  <c r="G43" i="2"/>
  <c r="D1343" i="23" s="1"/>
  <c r="D1381" i="23"/>
  <c r="D2830" i="23"/>
  <c r="I17" i="16"/>
  <c r="J17" i="16" s="1"/>
  <c r="D1459" i="23"/>
  <c r="E1139" i="23"/>
  <c r="D1139" i="23"/>
  <c r="M42" i="18"/>
  <c r="D1457" i="23"/>
  <c r="Q52" i="2"/>
  <c r="E2174" i="23"/>
  <c r="L51" i="8"/>
  <c r="E2197" i="23" s="1"/>
  <c r="D1435" i="23"/>
  <c r="E1191" i="23"/>
  <c r="C2641" i="19"/>
  <c r="H2641" i="19" s="1"/>
  <c r="G2641" i="19" s="1"/>
  <c r="N62" i="3"/>
  <c r="D161" i="23"/>
  <c r="F48" i="7"/>
  <c r="J44" i="7"/>
  <c r="E2593" i="23"/>
  <c r="N27" i="12"/>
  <c r="D1639" i="23"/>
  <c r="L58" i="3"/>
  <c r="D490" i="23"/>
  <c r="F48" i="14"/>
  <c r="J44" i="14"/>
  <c r="D1461" i="23"/>
  <c r="E2968" i="23"/>
  <c r="M24" i="17"/>
  <c r="N24" i="17" s="1"/>
  <c r="F62" i="3"/>
  <c r="R862" i="19"/>
  <c r="V862" i="19" s="1"/>
  <c r="J862" i="19"/>
  <c r="G862" i="19" s="1"/>
  <c r="E259" i="23"/>
  <c r="O48" i="9"/>
  <c r="D529" i="23"/>
  <c r="G37" i="15"/>
  <c r="I36" i="15"/>
  <c r="D563" i="23" s="1"/>
  <c r="E2890" i="23"/>
  <c r="O77" i="16"/>
  <c r="N4" i="4"/>
  <c r="H13" i="17"/>
  <c r="E1956" i="23"/>
  <c r="M75" i="17"/>
  <c r="N75" i="17" s="1"/>
  <c r="N48" i="5"/>
  <c r="E1960" i="23" s="1"/>
  <c r="D3006" i="23"/>
  <c r="M23" i="18"/>
  <c r="D1748" i="23"/>
  <c r="H58" i="4"/>
  <c r="D1449" i="23"/>
  <c r="E2782" i="23"/>
  <c r="N27" i="14"/>
  <c r="D1377" i="23"/>
  <c r="T43" i="15"/>
  <c r="D2981" i="23"/>
  <c r="H12" i="18"/>
  <c r="D2386" i="23"/>
  <c r="I23" i="10"/>
  <c r="D843" i="23"/>
  <c r="F52" i="15"/>
  <c r="J49" i="15"/>
  <c r="D1868" i="23"/>
  <c r="C230" i="19"/>
  <c r="H230" i="19" s="1"/>
  <c r="G230" i="19" s="1"/>
  <c r="G62" i="2"/>
  <c r="E843" i="23"/>
  <c r="E840" i="23"/>
  <c r="D2191" i="23"/>
  <c r="G48" i="8"/>
  <c r="D2195" i="23" s="1"/>
  <c r="F2519" i="22"/>
  <c r="H19" i="16"/>
  <c r="D2952" i="23"/>
  <c r="F24" i="17"/>
  <c r="D1521" i="23"/>
  <c r="D58" i="3"/>
  <c r="E1754" i="23"/>
  <c r="J59" i="4"/>
  <c r="E50" i="23"/>
  <c r="K51" i="5"/>
  <c r="O27" i="5"/>
  <c r="D1453" i="23"/>
  <c r="E530" i="23"/>
  <c r="N37" i="15"/>
  <c r="E564" i="23" s="1"/>
  <c r="D2358" i="23"/>
  <c r="G27" i="10"/>
  <c r="L78" i="17"/>
  <c r="F97" i="17"/>
  <c r="E494" i="23"/>
  <c r="O48" i="14"/>
  <c r="D1404" i="23"/>
  <c r="D1451" i="23"/>
  <c r="E2123" i="23"/>
  <c r="N27" i="7"/>
  <c r="E846" i="23"/>
  <c r="L58" i="15"/>
  <c r="N52" i="15"/>
  <c r="O52" i="15" s="1"/>
  <c r="D837" i="23"/>
  <c r="I49" i="15"/>
  <c r="D840" i="23" s="1"/>
  <c r="G52" i="15"/>
  <c r="E3016" i="23"/>
  <c r="N27" i="18"/>
  <c r="E3018" i="23" s="1"/>
  <c r="D826" i="23"/>
  <c r="I46" i="15"/>
  <c r="D829" i="23" s="1"/>
  <c r="D2941" i="23"/>
  <c r="I76" i="16"/>
  <c r="D2944" i="23" s="1"/>
  <c r="E8" i="23"/>
  <c r="D8" i="23"/>
  <c r="E2268" i="23"/>
  <c r="L51" i="9"/>
  <c r="E2291" i="23" s="1"/>
  <c r="D1758" i="23"/>
  <c r="E333" i="19"/>
  <c r="E353" i="23"/>
  <c r="D2222" i="23"/>
  <c r="I44" i="8"/>
  <c r="J44" i="8" s="1"/>
  <c r="E71" i="23"/>
  <c r="D191" i="23"/>
  <c r="J27" i="8"/>
  <c r="E2958" i="23"/>
  <c r="L19" i="16"/>
  <c r="E2824" i="23" s="1"/>
  <c r="Q4" i="3"/>
  <c r="D2052" i="23"/>
  <c r="X51" i="15"/>
  <c r="D1405" i="23"/>
  <c r="J59" i="19"/>
  <c r="G59" i="19" s="1"/>
  <c r="R59" i="19"/>
  <c r="V59" i="19" s="1"/>
  <c r="E212" i="23"/>
  <c r="E2499" i="23"/>
  <c r="N27" i="11"/>
  <c r="R693" i="19"/>
  <c r="V693" i="19" s="1"/>
  <c r="J693" i="19"/>
  <c r="G693" i="19" s="1"/>
  <c r="E1072" i="23"/>
  <c r="N72" i="17"/>
  <c r="D46" i="23"/>
  <c r="E71" i="17"/>
  <c r="J23" i="5"/>
  <c r="F27" i="5"/>
  <c r="D1959" i="23"/>
  <c r="H77" i="17"/>
  <c r="D1100" i="23" s="1"/>
  <c r="J2522" i="19"/>
  <c r="G2522" i="19" s="1"/>
  <c r="R2522" i="19"/>
  <c r="V2522" i="19" s="1"/>
  <c r="D1666" i="23"/>
  <c r="D858" i="23"/>
  <c r="D1437" i="23"/>
  <c r="Q43" i="2"/>
  <c r="E1049" i="23"/>
  <c r="D1049" i="23"/>
  <c r="E2552" i="19"/>
  <c r="O65" i="17"/>
  <c r="S53" i="19"/>
  <c r="V53" i="19" s="1"/>
  <c r="K53" i="19"/>
  <c r="G53" i="19" s="1"/>
  <c r="D2504" i="23"/>
  <c r="I44" i="11"/>
  <c r="J44" i="11" s="1"/>
  <c r="D1410" i="23"/>
  <c r="E824" i="23"/>
  <c r="D824" i="23"/>
  <c r="K57" i="15"/>
  <c r="O44" i="15"/>
  <c r="E2144" i="23"/>
  <c r="N48" i="7"/>
  <c r="E2148" i="23" s="1"/>
  <c r="E1374" i="23"/>
  <c r="D857" i="23"/>
  <c r="J55" i="15"/>
  <c r="D2097" i="23"/>
  <c r="G48" i="7"/>
  <c r="D2101" i="23" s="1"/>
  <c r="D2889" i="23"/>
  <c r="G77" i="16"/>
  <c r="E822" i="23"/>
  <c r="L57" i="15"/>
  <c r="N44" i="15"/>
  <c r="E823" i="23" s="1"/>
  <c r="D1909" i="23"/>
  <c r="G48" i="5"/>
  <c r="D1913" i="23" s="1"/>
  <c r="F75" i="17"/>
  <c r="E1075" i="23"/>
  <c r="J78" i="17"/>
  <c r="K14" i="16"/>
  <c r="E879" i="23" s="1"/>
  <c r="G76" i="17"/>
  <c r="G78" i="17" s="1"/>
  <c r="H48" i="6"/>
  <c r="E2830" i="23"/>
  <c r="N17" i="16"/>
  <c r="O17" i="16" s="1"/>
  <c r="D1427" i="23"/>
  <c r="Q20" i="2"/>
  <c r="E2029" i="23"/>
  <c r="M72" i="17"/>
  <c r="E1095" i="23" s="1"/>
  <c r="N27" i="6"/>
  <c r="D1386" i="23"/>
  <c r="D2473" i="23"/>
  <c r="G48" i="11"/>
  <c r="D2477" i="23" s="1"/>
  <c r="D685" i="23"/>
  <c r="J12" i="28"/>
  <c r="F37" i="28"/>
  <c r="T12" i="28"/>
  <c r="R12" i="28"/>
  <c r="D1460" i="23"/>
  <c r="M51" i="5"/>
  <c r="D811" i="23"/>
  <c r="J72" i="28"/>
  <c r="D505" i="23"/>
  <c r="I12" i="15"/>
  <c r="D539" i="23" s="1"/>
  <c r="H56" i="15"/>
  <c r="I56" i="15" s="1"/>
  <c r="D859" i="23" s="1"/>
  <c r="D1940" i="23"/>
  <c r="I44" i="5"/>
  <c r="J44" i="5" s="1"/>
  <c r="G427" i="19"/>
  <c r="E2978" i="23"/>
  <c r="J62" i="3"/>
  <c r="D1446" i="23"/>
  <c r="D208" i="23"/>
  <c r="F48" i="8"/>
  <c r="D1686" i="23"/>
  <c r="D1490" i="23"/>
  <c r="D845" i="23"/>
  <c r="J51" i="15"/>
  <c r="T51" i="15"/>
  <c r="R51" i="15"/>
  <c r="E2614" i="23"/>
  <c r="N48" i="12"/>
  <c r="E2618" i="23" s="1"/>
  <c r="L74" i="17"/>
  <c r="F96" i="17"/>
  <c r="L82" i="17"/>
  <c r="E2426" i="23"/>
  <c r="N48" i="10"/>
  <c r="E2430" i="23" s="1"/>
  <c r="R1303" i="19"/>
  <c r="J1303" i="19"/>
  <c r="G1303" i="19" s="1"/>
  <c r="D825" i="23"/>
  <c r="G48" i="15"/>
  <c r="I45" i="15"/>
  <c r="D828" i="23" s="1"/>
  <c r="E848" i="23"/>
  <c r="K58" i="15"/>
  <c r="E2909" i="23"/>
  <c r="N43" i="16"/>
  <c r="O43" i="16" s="1"/>
  <c r="G2567" i="19"/>
  <c r="D1432" i="23"/>
  <c r="D1073" i="23"/>
  <c r="I73" i="17"/>
  <c r="D709" i="23"/>
  <c r="T36" i="28"/>
  <c r="J36" i="28"/>
  <c r="R36" i="28"/>
  <c r="D583" i="23"/>
  <c r="T12" i="15"/>
  <c r="J12" i="15"/>
  <c r="R12" i="15"/>
  <c r="D2865" i="23"/>
  <c r="G52" i="16"/>
  <c r="J49" i="16"/>
  <c r="R1156" i="19"/>
  <c r="V1156" i="19" s="1"/>
  <c r="J1156" i="19"/>
  <c r="G1156" i="19" s="1"/>
  <c r="E1436" i="23"/>
  <c r="D1448" i="23"/>
  <c r="E1027" i="23"/>
  <c r="D1027" i="23"/>
  <c r="C2546" i="19"/>
  <c r="H2546" i="19" s="1"/>
  <c r="G2546" i="19" s="1"/>
  <c r="D819" i="23"/>
  <c r="F44" i="15"/>
  <c r="T41" i="15"/>
  <c r="R41" i="15"/>
  <c r="J41" i="15"/>
  <c r="D2734" i="23"/>
  <c r="G27" i="14"/>
  <c r="D2913" i="23"/>
  <c r="I49" i="16"/>
  <c r="E1261" i="23"/>
  <c r="D1261" i="23"/>
  <c r="C66" i="19"/>
  <c r="J2637" i="19"/>
  <c r="G2637" i="19" s="1"/>
  <c r="R2637" i="19"/>
  <c r="V2637" i="19" s="1"/>
  <c r="D1434" i="23"/>
  <c r="R568" i="19"/>
  <c r="V568" i="19" s="1"/>
  <c r="J568" i="19"/>
  <c r="G568" i="19" s="1"/>
  <c r="R56" i="19"/>
  <c r="V56" i="19" s="1"/>
  <c r="J56" i="19"/>
  <c r="G56" i="19" s="1"/>
  <c r="D140" i="23"/>
  <c r="F27" i="7"/>
  <c r="J23" i="7"/>
  <c r="E1857" i="23"/>
  <c r="R59" i="4"/>
  <c r="D2480" i="23"/>
  <c r="I23" i="11"/>
  <c r="D617" i="23"/>
  <c r="G37" i="28"/>
  <c r="I12" i="28"/>
  <c r="D651" i="23" s="1"/>
  <c r="D1372" i="23"/>
  <c r="J1009" i="19"/>
  <c r="G1009" i="19" s="1"/>
  <c r="R1009" i="19"/>
  <c r="V1009" i="19" s="1"/>
  <c r="E845" i="23"/>
  <c r="E842" i="23"/>
  <c r="D375" i="23"/>
  <c r="J23" i="12"/>
  <c r="F27" i="12"/>
  <c r="D1443" i="23"/>
  <c r="D2661" i="23"/>
  <c r="G48" i="13"/>
  <c r="D2665" i="23" s="1"/>
  <c r="D1464" i="23"/>
  <c r="E426" i="23"/>
  <c r="K51" i="13"/>
  <c r="O27" i="13"/>
  <c r="D1077" i="23"/>
  <c r="I77" i="17"/>
  <c r="E2311" i="23"/>
  <c r="N27" i="9"/>
  <c r="O27" i="9" s="1"/>
  <c r="D1119" i="23"/>
  <c r="C2574" i="19"/>
  <c r="H2574" i="19" s="1"/>
  <c r="G2574" i="19" s="1"/>
  <c r="J2581" i="19"/>
  <c r="G2581" i="19" s="1"/>
  <c r="R2581" i="19"/>
  <c r="V2581" i="19" s="1"/>
  <c r="R2482" i="19"/>
  <c r="S52" i="19"/>
  <c r="O48" i="5" l="1"/>
  <c r="O48" i="11"/>
  <c r="O48" i="10"/>
  <c r="J76" i="16"/>
  <c r="H51" i="6"/>
  <c r="F2506" i="22" s="1"/>
  <c r="O48" i="8"/>
  <c r="O48" i="6"/>
  <c r="V2482" i="19"/>
  <c r="G2482" i="19" s="1"/>
  <c r="H58" i="15"/>
  <c r="N76" i="17"/>
  <c r="J15" i="16"/>
  <c r="E863" i="23"/>
  <c r="K68" i="15"/>
  <c r="O57" i="15"/>
  <c r="D144" i="23"/>
  <c r="F51" i="7"/>
  <c r="J27" i="7"/>
  <c r="D1362" i="23"/>
  <c r="F2527" i="22"/>
  <c r="E1808" i="23"/>
  <c r="N60" i="4"/>
  <c r="E1198" i="23"/>
  <c r="D1198" i="23"/>
  <c r="I22" i="1"/>
  <c r="D1986" i="23"/>
  <c r="G51" i="6"/>
  <c r="D822" i="23"/>
  <c r="G57" i="15"/>
  <c r="I44" i="15"/>
  <c r="D823" i="23" s="1"/>
  <c r="E1534" i="23"/>
  <c r="F121" i="17"/>
  <c r="D2996" i="23"/>
  <c r="F2517" i="22"/>
  <c r="H20" i="16"/>
  <c r="D2782" i="23"/>
  <c r="I27" i="14"/>
  <c r="E2033" i="23"/>
  <c r="N51" i="6"/>
  <c r="O51" i="6" s="1"/>
  <c r="D1465" i="23"/>
  <c r="Q58" i="2"/>
  <c r="J2481" i="19"/>
  <c r="E308" i="23"/>
  <c r="C1258" i="19"/>
  <c r="H1258" i="19" s="1"/>
  <c r="G1258" i="19" s="1"/>
  <c r="O50" i="10"/>
  <c r="D1406" i="23"/>
  <c r="D332" i="23"/>
  <c r="J27" i="11"/>
  <c r="F51" i="11"/>
  <c r="E1702" i="23"/>
  <c r="F60" i="4"/>
  <c r="S59" i="2"/>
  <c r="D1892" i="23"/>
  <c r="G51" i="5"/>
  <c r="D238" i="23"/>
  <c r="F51" i="9"/>
  <c r="D2426" i="23"/>
  <c r="I48" i="10"/>
  <c r="D2430" i="23" s="1"/>
  <c r="J44" i="15"/>
  <c r="F57" i="15"/>
  <c r="D846" i="23"/>
  <c r="I52" i="15"/>
  <c r="G58" i="15"/>
  <c r="H98" i="17"/>
  <c r="D1956" i="23"/>
  <c r="H75" i="17"/>
  <c r="I75" i="17" s="1"/>
  <c r="I48" i="5"/>
  <c r="D1960" i="23" s="1"/>
  <c r="D3016" i="23"/>
  <c r="M27" i="18"/>
  <c r="D3018" i="23" s="1"/>
  <c r="D379" i="23"/>
  <c r="J27" i="12"/>
  <c r="F51" i="12"/>
  <c r="L81" i="17"/>
  <c r="M18" i="16" s="1"/>
  <c r="M21" i="16" s="1"/>
  <c r="M79" i="16" s="1"/>
  <c r="D2890" i="23"/>
  <c r="F2500" i="22"/>
  <c r="L4" i="4"/>
  <c r="D1761" i="23" s="1"/>
  <c r="D1064" i="23"/>
  <c r="E1064" i="23"/>
  <c r="D1352" i="23"/>
  <c r="G58" i="2"/>
  <c r="D2174" i="23"/>
  <c r="G51" i="8"/>
  <c r="D447" i="23"/>
  <c r="J48" i="13"/>
  <c r="D1082" i="23"/>
  <c r="F74" i="17"/>
  <c r="F82" i="17"/>
  <c r="D1093" i="23" s="1"/>
  <c r="E1593" i="23"/>
  <c r="H121" i="17"/>
  <c r="E496" i="23"/>
  <c r="C1843" i="19"/>
  <c r="H1843" i="19" s="1"/>
  <c r="G1843" i="19" s="1"/>
  <c r="O50" i="14"/>
  <c r="O51" i="14"/>
  <c r="D2050" i="23"/>
  <c r="H76" i="17"/>
  <c r="D1099" i="23" s="1"/>
  <c r="I48" i="6"/>
  <c r="D2054" i="23" s="1"/>
  <c r="E864" i="23"/>
  <c r="N58" i="15"/>
  <c r="E865" i="23" s="1"/>
  <c r="D848" i="23"/>
  <c r="F58" i="15"/>
  <c r="J52" i="15"/>
  <c r="E1098" i="23"/>
  <c r="M78" i="17"/>
  <c r="E1101" i="23" s="1"/>
  <c r="E120" i="23"/>
  <c r="C670" i="19"/>
  <c r="H670" i="19" s="1"/>
  <c r="G670" i="19" s="1"/>
  <c r="O50" i="6"/>
  <c r="E1221" i="23"/>
  <c r="D1221" i="23"/>
  <c r="I23" i="19"/>
  <c r="G23" i="19" s="1"/>
  <c r="E2945" i="23"/>
  <c r="C2325" i="19"/>
  <c r="H2325" i="19" s="1"/>
  <c r="G2325" i="19" s="1"/>
  <c r="N5" i="4"/>
  <c r="O59" i="4" s="1"/>
  <c r="G82" i="17"/>
  <c r="G74" i="17"/>
  <c r="G81" i="17" s="1"/>
  <c r="H18" i="16" s="1"/>
  <c r="H21" i="16" s="1"/>
  <c r="H79" i="16" s="1"/>
  <c r="D1191" i="23"/>
  <c r="C2586" i="19"/>
  <c r="H2586" i="19" s="1"/>
  <c r="G2586" i="19" s="1"/>
  <c r="L62" i="3"/>
  <c r="D259" i="23"/>
  <c r="J48" i="9"/>
  <c r="D2918" i="23"/>
  <c r="I52" i="16"/>
  <c r="J52" i="16" s="1"/>
  <c r="R2552" i="19"/>
  <c r="V2552" i="19" s="1"/>
  <c r="J2552" i="19"/>
  <c r="G2552" i="19" s="1"/>
  <c r="D2238" i="23"/>
  <c r="I48" i="8"/>
  <c r="D2242" i="23" s="1"/>
  <c r="E847" i="23"/>
  <c r="O63" i="15"/>
  <c r="O65" i="15"/>
  <c r="O67" i="15"/>
  <c r="O66" i="15"/>
  <c r="O61" i="15"/>
  <c r="O60" i="15"/>
  <c r="O62" i="15"/>
  <c r="O64" i="15"/>
  <c r="D494" i="23"/>
  <c r="J48" i="14"/>
  <c r="E1141" i="23"/>
  <c r="D1141" i="23"/>
  <c r="C2590" i="19"/>
  <c r="H2590" i="19" s="1"/>
  <c r="G2590" i="19" s="1"/>
  <c r="D1587" i="23"/>
  <c r="H60" i="3"/>
  <c r="D285" i="23"/>
  <c r="F51" i="10"/>
  <c r="J27" i="10"/>
  <c r="D2080" i="23"/>
  <c r="G51" i="7"/>
  <c r="E73" i="23"/>
  <c r="C523" i="19"/>
  <c r="H523" i="19" s="1"/>
  <c r="G523" i="19" s="1"/>
  <c r="O50" i="5"/>
  <c r="D1436" i="23"/>
  <c r="E2503" i="23"/>
  <c r="N51" i="11"/>
  <c r="E2921" i="23"/>
  <c r="C2306" i="19"/>
  <c r="H2306" i="19" s="1"/>
  <c r="G2306" i="19" s="1"/>
  <c r="N53" i="16"/>
  <c r="O53" i="16" s="1"/>
  <c r="J5" i="4"/>
  <c r="E2127" i="23"/>
  <c r="N51" i="7"/>
  <c r="E1755" i="23"/>
  <c r="J60" i="4"/>
  <c r="D2405" i="23"/>
  <c r="I27" i="10"/>
  <c r="D2968" i="23"/>
  <c r="H24" i="17"/>
  <c r="I24" i="17" s="1"/>
  <c r="D62" i="3"/>
  <c r="D1645" i="23"/>
  <c r="L59" i="3"/>
  <c r="D1415" i="23"/>
  <c r="M58" i="2"/>
  <c r="E1085" i="23"/>
  <c r="K81" i="17"/>
  <c r="D3035" i="23"/>
  <c r="O27" i="18"/>
  <c r="D3037" i="23" s="1"/>
  <c r="D2687" i="23"/>
  <c r="I27" i="13"/>
  <c r="D2332" i="23"/>
  <c r="I48" i="9"/>
  <c r="D2336" i="23" s="1"/>
  <c r="D97" i="23"/>
  <c r="J27" i="6"/>
  <c r="F51" i="6"/>
  <c r="E402" i="23"/>
  <c r="C1552" i="19"/>
  <c r="H1552" i="19" s="1"/>
  <c r="G1552" i="19" s="1"/>
  <c r="O50" i="12"/>
  <c r="O51" i="12"/>
  <c r="D400" i="23"/>
  <c r="J48" i="12"/>
  <c r="D2708" i="23"/>
  <c r="I48" i="13"/>
  <c r="D2712" i="23" s="1"/>
  <c r="D744" i="23"/>
  <c r="I73" i="28"/>
  <c r="D778" i="23" s="1"/>
  <c r="E1761" i="23"/>
  <c r="M121" i="17"/>
  <c r="D2217" i="23"/>
  <c r="I27" i="8"/>
  <c r="D1807" i="23"/>
  <c r="L59" i="4"/>
  <c r="D1072" i="23"/>
  <c r="I72" i="17"/>
  <c r="E2912" i="23"/>
  <c r="C2299" i="19"/>
  <c r="H2299" i="19" s="1"/>
  <c r="G2299" i="19" s="1"/>
  <c r="F5" i="4"/>
  <c r="R333" i="19"/>
  <c r="V333" i="19" s="1"/>
  <c r="J333" i="19"/>
  <c r="E2597" i="23"/>
  <c r="N51" i="12"/>
  <c r="D2837" i="23"/>
  <c r="C2244" i="19"/>
  <c r="H2244" i="19" s="1"/>
  <c r="G2244" i="19" s="1"/>
  <c r="H5" i="3"/>
  <c r="D2268" i="23"/>
  <c r="G51" i="9"/>
  <c r="E1655" i="23"/>
  <c r="J121" i="17"/>
  <c r="S4" i="2"/>
  <c r="E1425" i="23" s="1"/>
  <c r="D306" i="23"/>
  <c r="J48" i="10"/>
  <c r="D2803" i="23"/>
  <c r="I48" i="14"/>
  <c r="D2807" i="23" s="1"/>
  <c r="D2593" i="23"/>
  <c r="I27" i="12"/>
  <c r="D1655" i="23"/>
  <c r="D1935" i="23"/>
  <c r="I27" i="5"/>
  <c r="H71" i="17"/>
  <c r="I71" i="17" s="1"/>
  <c r="D1527" i="23"/>
  <c r="D59" i="3"/>
  <c r="D2987" i="23"/>
  <c r="F2501" i="22"/>
  <c r="G20" i="16"/>
  <c r="L4" i="3"/>
  <c r="D1593" i="23" s="1"/>
  <c r="H23" i="18"/>
  <c r="D2123" i="23"/>
  <c r="I27" i="7"/>
  <c r="D860" i="23"/>
  <c r="J56" i="15"/>
  <c r="E1708" i="23"/>
  <c r="K121" i="17"/>
  <c r="D2550" i="23"/>
  <c r="G51" i="12"/>
  <c r="D2573" i="23" s="1"/>
  <c r="D1075" i="23"/>
  <c r="E78" i="17"/>
  <c r="F14" i="16"/>
  <c r="D879" i="23" s="1"/>
  <c r="D2822" i="23"/>
  <c r="F2497" i="22"/>
  <c r="H4" i="3"/>
  <c r="D1534" i="23" s="1"/>
  <c r="E2837" i="23"/>
  <c r="C2380" i="19"/>
  <c r="H2380" i="19" s="1"/>
  <c r="G2380" i="19" s="1"/>
  <c r="J5" i="3"/>
  <c r="K62" i="3" s="1"/>
  <c r="D1456" i="23"/>
  <c r="D2144" i="23"/>
  <c r="I48" i="7"/>
  <c r="D2148" i="23" s="1"/>
  <c r="L7" i="2"/>
  <c r="L10" i="2"/>
  <c r="L8" i="2"/>
  <c r="L9" i="2"/>
  <c r="D2029" i="23"/>
  <c r="I27" i="6"/>
  <c r="H72" i="17"/>
  <c r="D1095" i="23" s="1"/>
  <c r="E2315" i="23"/>
  <c r="N51" i="9"/>
  <c r="O51" i="9" s="1"/>
  <c r="H66" i="19"/>
  <c r="G66" i="19" s="1"/>
  <c r="D353" i="23"/>
  <c r="E1074" i="23"/>
  <c r="J81" i="17"/>
  <c r="D426" i="23"/>
  <c r="F51" i="13"/>
  <c r="J27" i="13"/>
  <c r="E2221" i="23"/>
  <c r="N51" i="8"/>
  <c r="O51" i="8" s="1"/>
  <c r="D71" i="23"/>
  <c r="V52" i="19"/>
  <c r="G52" i="19" s="1"/>
  <c r="E866" i="23"/>
  <c r="D530" i="23"/>
  <c r="I37" i="15"/>
  <c r="D564" i="23" s="1"/>
  <c r="D165" i="23"/>
  <c r="J48" i="7"/>
  <c r="F51" i="14"/>
  <c r="D3051" i="23"/>
  <c r="Q27" i="18"/>
  <c r="D3053" i="23" s="1"/>
  <c r="E2869" i="23"/>
  <c r="L78" i="16"/>
  <c r="E167" i="23"/>
  <c r="C817" i="19"/>
  <c r="H817" i="19" s="1"/>
  <c r="G817" i="19" s="1"/>
  <c r="O51" i="7"/>
  <c r="O50" i="7"/>
  <c r="E1471" i="23"/>
  <c r="D2456" i="23"/>
  <c r="G51" i="11"/>
  <c r="D642" i="23"/>
  <c r="G74" i="28"/>
  <c r="I74" i="28" s="1"/>
  <c r="I37" i="28"/>
  <c r="D676" i="23" s="1"/>
  <c r="D2868" i="23"/>
  <c r="F2499" i="22"/>
  <c r="G53" i="16"/>
  <c r="H4" i="4"/>
  <c r="D1708" i="23" s="1"/>
  <c r="E1078" i="23"/>
  <c r="D2958" i="23"/>
  <c r="F2503" i="22"/>
  <c r="G19" i="16"/>
  <c r="D2824" i="23" s="1"/>
  <c r="P4" i="3"/>
  <c r="D1652" i="23" s="1"/>
  <c r="D2909" i="23"/>
  <c r="I43" i="16"/>
  <c r="J43" i="16" s="1"/>
  <c r="D812" i="23"/>
  <c r="J73" i="28"/>
  <c r="E1646" i="23"/>
  <c r="N60" i="3"/>
  <c r="E1649" i="23"/>
  <c r="D2738" i="23"/>
  <c r="G51" i="14"/>
  <c r="D1857" i="23"/>
  <c r="P59" i="4"/>
  <c r="E1421" i="23"/>
  <c r="O59" i="2"/>
  <c r="D2644" i="23"/>
  <c r="G51" i="13"/>
  <c r="D2667" i="23" s="1"/>
  <c r="D1590" i="23"/>
  <c r="D1086" i="23"/>
  <c r="F78" i="17"/>
  <c r="D1089" i="23" s="1"/>
  <c r="D1701" i="23"/>
  <c r="D59" i="4"/>
  <c r="E1081" i="23"/>
  <c r="Q7" i="3"/>
  <c r="D2940" i="23"/>
  <c r="I77" i="16"/>
  <c r="J77" i="16" s="1"/>
  <c r="E1587" i="23"/>
  <c r="J60" i="3"/>
  <c r="E1858" i="23"/>
  <c r="R60" i="4"/>
  <c r="D2362" i="23"/>
  <c r="G51" i="10"/>
  <c r="D1374" i="23"/>
  <c r="D1705" i="23"/>
  <c r="E280" i="19"/>
  <c r="L62" i="4"/>
  <c r="E2409" i="23"/>
  <c r="N51" i="10"/>
  <c r="O51" i="10" s="1"/>
  <c r="D118" i="23"/>
  <c r="J48" i="6"/>
  <c r="E2997" i="23"/>
  <c r="J27" i="18"/>
  <c r="D834" i="23"/>
  <c r="I48" i="15"/>
  <c r="D835" i="23" s="1"/>
  <c r="D212" i="23"/>
  <c r="E2786" i="23"/>
  <c r="N51" i="14"/>
  <c r="E1652" i="23"/>
  <c r="I121" i="17"/>
  <c r="D50" i="23"/>
  <c r="J27" i="5"/>
  <c r="F51" i="5"/>
  <c r="E1531" i="23"/>
  <c r="E1939" i="23"/>
  <c r="N51" i="5"/>
  <c r="O51" i="5" s="1"/>
  <c r="E355" i="23"/>
  <c r="C1405" i="19"/>
  <c r="H1405" i="19" s="1"/>
  <c r="G1405" i="19" s="1"/>
  <c r="O51" i="11"/>
  <c r="O50" i="11"/>
  <c r="E449" i="23"/>
  <c r="C1698" i="19"/>
  <c r="H1698" i="19" s="1"/>
  <c r="G1698" i="19" s="1"/>
  <c r="O50" i="13"/>
  <c r="O51" i="13"/>
  <c r="D710" i="23"/>
  <c r="F74" i="28"/>
  <c r="J74" i="28" s="1"/>
  <c r="R37" i="28"/>
  <c r="J37" i="28"/>
  <c r="T37" i="28"/>
  <c r="D881" i="23"/>
  <c r="C2238" i="19"/>
  <c r="H2238" i="19" s="1"/>
  <c r="D2238" i="19"/>
  <c r="I2238" i="19" s="1"/>
  <c r="E2691" i="23"/>
  <c r="N51" i="13"/>
  <c r="D1076" i="23"/>
  <c r="E1590" i="23"/>
  <c r="D2520" i="23"/>
  <c r="I48" i="11"/>
  <c r="D2524" i="23" s="1"/>
  <c r="D1754" i="23"/>
  <c r="H59" i="4"/>
  <c r="E2979" i="23"/>
  <c r="C2510" i="19"/>
  <c r="H2510" i="19" s="1"/>
  <c r="G2510" i="19" s="1"/>
  <c r="Q5" i="3"/>
  <c r="N19" i="16"/>
  <c r="D2614" i="23"/>
  <c r="I48" i="12"/>
  <c r="D2618" i="23" s="1"/>
  <c r="D2499" i="23"/>
  <c r="I27" i="11"/>
  <c r="G323" i="19"/>
  <c r="D2311" i="23"/>
  <c r="I27" i="9"/>
  <c r="J27" i="9" s="1"/>
  <c r="E1094" i="23"/>
  <c r="M74" i="17"/>
  <c r="N74" i="17" s="1"/>
  <c r="M82" i="17"/>
  <c r="E1105" i="23" s="1"/>
  <c r="E1358" i="23"/>
  <c r="J59" i="2"/>
  <c r="E261" i="23"/>
  <c r="C1111" i="19"/>
  <c r="H1111" i="19" s="1"/>
  <c r="G1111" i="19" s="1"/>
  <c r="O50" i="9"/>
  <c r="E214" i="23"/>
  <c r="C964" i="19"/>
  <c r="H964" i="19" s="1"/>
  <c r="G964" i="19" s="1"/>
  <c r="O50" i="8"/>
  <c r="E861" i="23"/>
  <c r="L68" i="15"/>
  <c r="N57" i="15"/>
  <c r="D1071" i="23"/>
  <c r="I13" i="17"/>
  <c r="E82" i="17"/>
  <c r="AN20" i="22" s="1"/>
  <c r="L55" i="1" s="1"/>
  <c r="F12" i="16"/>
  <c r="D877" i="23" s="1"/>
  <c r="P37" i="3"/>
  <c r="P26" i="3"/>
  <c r="E74" i="17"/>
  <c r="H73" i="2"/>
  <c r="F51" i="8"/>
  <c r="D608" i="23"/>
  <c r="T37" i="15"/>
  <c r="R37" i="15"/>
  <c r="J37" i="15"/>
  <c r="E1528" i="23"/>
  <c r="F60" i="3"/>
  <c r="R2481" i="19"/>
  <c r="N78" i="17" l="1"/>
  <c r="O58" i="15"/>
  <c r="N82" i="17"/>
  <c r="V2481" i="19"/>
  <c r="G2481" i="19" s="1"/>
  <c r="J48" i="5"/>
  <c r="J48" i="8"/>
  <c r="E2839" i="23"/>
  <c r="O19" i="16"/>
  <c r="J48" i="11"/>
  <c r="I76" i="17"/>
  <c r="D2221" i="23"/>
  <c r="I51" i="8"/>
  <c r="J51" i="8" s="1"/>
  <c r="K59" i="3"/>
  <c r="D1858" i="23"/>
  <c r="P60" i="4"/>
  <c r="E1709" i="23"/>
  <c r="K17" i="4"/>
  <c r="K63" i="4"/>
  <c r="K32" i="4"/>
  <c r="K50" i="4"/>
  <c r="K56" i="4"/>
  <c r="K40" i="4"/>
  <c r="K33" i="4"/>
  <c r="K27" i="4"/>
  <c r="K5" i="4"/>
  <c r="J61" i="4"/>
  <c r="K22" i="4"/>
  <c r="K55" i="4"/>
  <c r="K24" i="4"/>
  <c r="K14" i="4"/>
  <c r="K62" i="4"/>
  <c r="K23" i="4"/>
  <c r="K11" i="4"/>
  <c r="K28" i="4"/>
  <c r="K57" i="4"/>
  <c r="K51" i="4"/>
  <c r="K46" i="4"/>
  <c r="K18" i="4"/>
  <c r="K49" i="4"/>
  <c r="K15" i="4"/>
  <c r="K44" i="4"/>
  <c r="K34" i="4"/>
  <c r="K13" i="4"/>
  <c r="K29" i="4"/>
  <c r="K30" i="4"/>
  <c r="K31" i="4"/>
  <c r="K35" i="4"/>
  <c r="K54" i="4"/>
  <c r="K20" i="4"/>
  <c r="K41" i="4"/>
  <c r="K16" i="4"/>
  <c r="K45" i="4"/>
  <c r="K38" i="4"/>
  <c r="K53" i="4"/>
  <c r="K47" i="4"/>
  <c r="K42" i="4"/>
  <c r="K26" i="4"/>
  <c r="K19" i="4"/>
  <c r="K12" i="4"/>
  <c r="K48" i="4"/>
  <c r="K21" i="4"/>
  <c r="K25" i="4"/>
  <c r="K52" i="4"/>
  <c r="K43" i="4"/>
  <c r="K58" i="4"/>
  <c r="D2197" i="23"/>
  <c r="F2492" i="22"/>
  <c r="D864" i="23"/>
  <c r="I58" i="15"/>
  <c r="D865" i="23" s="1"/>
  <c r="D861" i="23"/>
  <c r="G68" i="15"/>
  <c r="I57" i="15"/>
  <c r="D2997" i="23"/>
  <c r="H27" i="18"/>
  <c r="I7" i="2"/>
  <c r="I10" i="2"/>
  <c r="I8" i="2"/>
  <c r="I9" i="2"/>
  <c r="D2291" i="23"/>
  <c r="F2493" i="22"/>
  <c r="E2922" i="23"/>
  <c r="N78" i="16"/>
  <c r="E2946" i="23" s="1"/>
  <c r="D1755" i="23"/>
  <c r="H60" i="4"/>
  <c r="E1588" i="23"/>
  <c r="K60" i="3"/>
  <c r="D2869" i="23"/>
  <c r="G78" i="16"/>
  <c r="D496" i="23"/>
  <c r="C1794" i="19"/>
  <c r="H1794" i="19" s="1"/>
  <c r="G1794" i="19" s="1"/>
  <c r="J50" i="14"/>
  <c r="J51" i="14"/>
  <c r="D847" i="23"/>
  <c r="J64" i="15"/>
  <c r="J63" i="15"/>
  <c r="J66" i="15"/>
  <c r="J60" i="15"/>
  <c r="J65" i="15"/>
  <c r="J67" i="15"/>
  <c r="J61" i="15"/>
  <c r="J62" i="15"/>
  <c r="E1092" i="23"/>
  <c r="F4" i="3"/>
  <c r="L18" i="16"/>
  <c r="D1649" i="23"/>
  <c r="D866" i="23"/>
  <c r="J58" i="15"/>
  <c r="D1358" i="23"/>
  <c r="G59" i="2"/>
  <c r="D2009" i="23"/>
  <c r="F2490" i="22"/>
  <c r="D1535" i="23"/>
  <c r="I54" i="3"/>
  <c r="H61" i="3"/>
  <c r="I5" i="3"/>
  <c r="I35" i="3"/>
  <c r="I51" i="3"/>
  <c r="I48" i="3"/>
  <c r="I23" i="3"/>
  <c r="I42" i="3"/>
  <c r="I8" i="3"/>
  <c r="I47" i="3"/>
  <c r="I21" i="3"/>
  <c r="I53" i="3"/>
  <c r="I56" i="3"/>
  <c r="I13" i="3"/>
  <c r="I27" i="3"/>
  <c r="I14" i="3"/>
  <c r="I50" i="3"/>
  <c r="I11" i="3"/>
  <c r="I40" i="3"/>
  <c r="I31" i="3"/>
  <c r="I45" i="3"/>
  <c r="I55" i="3"/>
  <c r="I49" i="3"/>
  <c r="I44" i="3"/>
  <c r="I25" i="3"/>
  <c r="I46" i="3"/>
  <c r="I26" i="3"/>
  <c r="I30" i="3"/>
  <c r="I18" i="3"/>
  <c r="I33" i="3"/>
  <c r="I9" i="3"/>
  <c r="I39" i="3"/>
  <c r="I43" i="3"/>
  <c r="I24" i="3"/>
  <c r="I41" i="3"/>
  <c r="I32" i="3"/>
  <c r="I37" i="3"/>
  <c r="I52" i="3"/>
  <c r="I15" i="3"/>
  <c r="I12" i="3"/>
  <c r="I19" i="3"/>
  <c r="I57" i="3"/>
  <c r="I63" i="3"/>
  <c r="I36" i="3"/>
  <c r="I17" i="3"/>
  <c r="I16" i="3"/>
  <c r="I34" i="3"/>
  <c r="I7" i="3"/>
  <c r="I22" i="3"/>
  <c r="I38" i="3"/>
  <c r="I29" i="3"/>
  <c r="I10" i="3"/>
  <c r="I20" i="3"/>
  <c r="I58" i="3"/>
  <c r="E1359" i="23"/>
  <c r="J60" i="2"/>
  <c r="K78" i="16"/>
  <c r="E901" i="23" s="1"/>
  <c r="E1097" i="23"/>
  <c r="M81" i="17"/>
  <c r="N81" i="17" s="1"/>
  <c r="E2432" i="23"/>
  <c r="C1355" i="19"/>
  <c r="H1355" i="19" s="1"/>
  <c r="G1355" i="19" s="1"/>
  <c r="E2620" i="23"/>
  <c r="C1648" i="19"/>
  <c r="H1648" i="19" s="1"/>
  <c r="G1648" i="19" s="1"/>
  <c r="D1646" i="23"/>
  <c r="L60" i="3"/>
  <c r="E1647" i="23"/>
  <c r="D1939" i="23"/>
  <c r="I51" i="5"/>
  <c r="D2033" i="23"/>
  <c r="I51" i="6"/>
  <c r="D1094" i="23"/>
  <c r="H82" i="17"/>
  <c r="D1105" i="23" s="1"/>
  <c r="H74" i="17"/>
  <c r="E1762" i="23"/>
  <c r="N61" i="4"/>
  <c r="O5" i="4"/>
  <c r="O13" i="4"/>
  <c r="O22" i="4"/>
  <c r="O33" i="4"/>
  <c r="O32" i="4"/>
  <c r="O50" i="4"/>
  <c r="O30" i="4"/>
  <c r="O56" i="4"/>
  <c r="O24" i="4"/>
  <c r="O40" i="4"/>
  <c r="O17" i="4"/>
  <c r="O14" i="4"/>
  <c r="O45" i="4"/>
  <c r="O29" i="4"/>
  <c r="O51" i="4"/>
  <c r="O47" i="4"/>
  <c r="O23" i="4"/>
  <c r="O46" i="4"/>
  <c r="O27" i="4"/>
  <c r="O49" i="4"/>
  <c r="O53" i="4"/>
  <c r="O15" i="4"/>
  <c r="O63" i="4"/>
  <c r="O31" i="4"/>
  <c r="O25" i="4"/>
  <c r="O44" i="4"/>
  <c r="O16" i="4"/>
  <c r="O19" i="4"/>
  <c r="O35" i="4"/>
  <c r="O55" i="4"/>
  <c r="O26" i="4"/>
  <c r="O21" i="4"/>
  <c r="O18" i="4"/>
  <c r="O20" i="4"/>
  <c r="O28" i="4"/>
  <c r="O42" i="4"/>
  <c r="O12" i="4"/>
  <c r="O11" i="4"/>
  <c r="O34" i="4"/>
  <c r="O48" i="4"/>
  <c r="O54" i="4"/>
  <c r="O38" i="4"/>
  <c r="O41" i="4"/>
  <c r="O57" i="4"/>
  <c r="O43" i="4"/>
  <c r="O52" i="4"/>
  <c r="O62" i="4"/>
  <c r="O58" i="4"/>
  <c r="D261" i="23"/>
  <c r="C1062" i="19"/>
  <c r="H1062" i="19" s="1"/>
  <c r="G1062" i="19" s="1"/>
  <c r="J50" i="9"/>
  <c r="D1471" i="23"/>
  <c r="E1809" i="23"/>
  <c r="O60" i="4"/>
  <c r="E1962" i="23"/>
  <c r="C620" i="19"/>
  <c r="H620" i="19" s="1"/>
  <c r="G620" i="19" s="1"/>
  <c r="D2479" i="23"/>
  <c r="F2495" i="22"/>
  <c r="D2315" i="23"/>
  <c r="I51" i="9"/>
  <c r="J51" i="9" s="1"/>
  <c r="E2714" i="23"/>
  <c r="C1793" i="19"/>
  <c r="H1793" i="19" s="1"/>
  <c r="G1793" i="19" s="1"/>
  <c r="D1811" i="23"/>
  <c r="C381" i="19"/>
  <c r="H381" i="19" s="1"/>
  <c r="G381" i="19" s="1"/>
  <c r="C333" i="19"/>
  <c r="H333" i="19" s="1"/>
  <c r="G333" i="19" s="1"/>
  <c r="C280" i="19"/>
  <c r="H280" i="19" s="1"/>
  <c r="D1702" i="23"/>
  <c r="Q59" i="2"/>
  <c r="D60" i="4"/>
  <c r="D1078" i="23"/>
  <c r="D1915" i="23"/>
  <c r="F2489" i="22"/>
  <c r="E2056" i="23"/>
  <c r="C767" i="19"/>
  <c r="H767" i="19" s="1"/>
  <c r="G767" i="19" s="1"/>
  <c r="D2945" i="23"/>
  <c r="C2243" i="19"/>
  <c r="H2243" i="19" s="1"/>
  <c r="G2243" i="19" s="1"/>
  <c r="L5" i="4"/>
  <c r="M62" i="4" s="1"/>
  <c r="E2338" i="23"/>
  <c r="C1208" i="19"/>
  <c r="H1208" i="19" s="1"/>
  <c r="G1208" i="19" s="1"/>
  <c r="E2526" i="23"/>
  <c r="C1502" i="19"/>
  <c r="H1502" i="19" s="1"/>
  <c r="G1502" i="19" s="1"/>
  <c r="D1081" i="23"/>
  <c r="AN18" i="22"/>
  <c r="L53" i="1" s="1"/>
  <c r="L65" i="1" s="1"/>
  <c r="P7" i="3"/>
  <c r="D2979" i="23"/>
  <c r="C2422" i="19"/>
  <c r="H2422" i="19" s="1"/>
  <c r="G2422" i="19" s="1"/>
  <c r="I19" i="16"/>
  <c r="P5" i="3"/>
  <c r="D402" i="23"/>
  <c r="C1503" i="19"/>
  <c r="H1503" i="19" s="1"/>
  <c r="G1503" i="19" s="1"/>
  <c r="J50" i="12"/>
  <c r="J51" i="12"/>
  <c r="D1074" i="23"/>
  <c r="E81" i="17"/>
  <c r="AM20" i="22" s="1"/>
  <c r="K55" i="1" s="1"/>
  <c r="I74" i="17"/>
  <c r="D1421" i="23"/>
  <c r="M59" i="2"/>
  <c r="Q4" i="2"/>
  <c r="D1425" i="23" s="1"/>
  <c r="D1531" i="23"/>
  <c r="E1656" i="23"/>
  <c r="G15" i="4"/>
  <c r="G5" i="4"/>
  <c r="G47" i="4"/>
  <c r="G12" i="4"/>
  <c r="F61" i="4"/>
  <c r="G19" i="4"/>
  <c r="G49" i="4"/>
  <c r="G25" i="4"/>
  <c r="G54" i="4"/>
  <c r="G48" i="4"/>
  <c r="G27" i="4"/>
  <c r="G22" i="4"/>
  <c r="G50" i="4"/>
  <c r="G24" i="4"/>
  <c r="G28" i="4"/>
  <c r="G30" i="4"/>
  <c r="G29" i="4"/>
  <c r="S5" i="2"/>
  <c r="T59" i="2" s="1"/>
  <c r="G55" i="4"/>
  <c r="G17" i="4"/>
  <c r="G46" i="4"/>
  <c r="G42" i="4"/>
  <c r="G21" i="4"/>
  <c r="G11" i="4"/>
  <c r="G40" i="4"/>
  <c r="G44" i="4"/>
  <c r="G14" i="4"/>
  <c r="G63" i="4"/>
  <c r="G31" i="4"/>
  <c r="G18" i="4"/>
  <c r="G16" i="4"/>
  <c r="G35" i="4"/>
  <c r="G57" i="4"/>
  <c r="G56" i="4"/>
  <c r="G26" i="4"/>
  <c r="G51" i="4"/>
  <c r="G33" i="4"/>
  <c r="G53" i="4"/>
  <c r="G41" i="4"/>
  <c r="G23" i="4"/>
  <c r="G32" i="4"/>
  <c r="G13" i="4"/>
  <c r="G34" i="4"/>
  <c r="G38" i="4"/>
  <c r="G45" i="4"/>
  <c r="G20" i="4"/>
  <c r="G43" i="4"/>
  <c r="G62" i="4"/>
  <c r="G52" i="4"/>
  <c r="G58" i="4"/>
  <c r="D2503" i="23"/>
  <c r="I51" i="11"/>
  <c r="J51" i="11" s="1"/>
  <c r="D2103" i="23"/>
  <c r="F2491" i="22"/>
  <c r="E1472" i="23"/>
  <c r="S60" i="2"/>
  <c r="D2786" i="23"/>
  <c r="I51" i="14"/>
  <c r="R280" i="19"/>
  <c r="V280" i="19" s="1"/>
  <c r="J280" i="19"/>
  <c r="E2681" i="19"/>
  <c r="E2682" i="19" s="1"/>
  <c r="D2409" i="23"/>
  <c r="I51" i="10"/>
  <c r="J51" i="10" s="1"/>
  <c r="D167" i="23"/>
  <c r="C768" i="19"/>
  <c r="H768" i="19" s="1"/>
  <c r="G768" i="19" s="1"/>
  <c r="J50" i="7"/>
  <c r="J51" i="7"/>
  <c r="E2244" i="23"/>
  <c r="C1061" i="19"/>
  <c r="H1061" i="19" s="1"/>
  <c r="G1061" i="19" s="1"/>
  <c r="E1529" i="23"/>
  <c r="D73" i="23"/>
  <c r="C474" i="19"/>
  <c r="H474" i="19" s="1"/>
  <c r="G474" i="19" s="1"/>
  <c r="J50" i="5"/>
  <c r="J51" i="5"/>
  <c r="G2238" i="19"/>
  <c r="D2762" i="23"/>
  <c r="F2496" i="22"/>
  <c r="D1528" i="23"/>
  <c r="D60" i="3"/>
  <c r="E862" i="23"/>
  <c r="N68" i="15"/>
  <c r="O68" i="15" s="1"/>
  <c r="E1204" i="23"/>
  <c r="D1204" i="23"/>
  <c r="I43" i="1"/>
  <c r="D2912" i="23"/>
  <c r="C2241" i="19"/>
  <c r="H2241" i="19" s="1"/>
  <c r="G2241" i="19" s="1"/>
  <c r="D5" i="4"/>
  <c r="E59" i="4" s="1"/>
  <c r="D2597" i="23"/>
  <c r="I51" i="12"/>
  <c r="I62" i="3"/>
  <c r="D120" i="23"/>
  <c r="C621" i="19"/>
  <c r="H621" i="19" s="1"/>
  <c r="G621" i="19" s="1"/>
  <c r="J51" i="6"/>
  <c r="J50" i="6"/>
  <c r="E1703" i="23"/>
  <c r="G60" i="4"/>
  <c r="D2385" i="23"/>
  <c r="F2494" i="22"/>
  <c r="E2891" i="23"/>
  <c r="C2542" i="19"/>
  <c r="H2542" i="19" s="1"/>
  <c r="G2542" i="19" s="1"/>
  <c r="O78" i="16"/>
  <c r="D1808" i="23"/>
  <c r="L60" i="4"/>
  <c r="E1756" i="23"/>
  <c r="K60" i="4"/>
  <c r="D1085" i="23"/>
  <c r="F81" i="17"/>
  <c r="D355" i="23"/>
  <c r="C1356" i="19"/>
  <c r="H1356" i="19" s="1"/>
  <c r="G1356" i="19" s="1"/>
  <c r="J50" i="11"/>
  <c r="E574" i="23"/>
  <c r="C1973" i="19"/>
  <c r="H1973" i="19" s="1"/>
  <c r="G1973" i="19" s="1"/>
  <c r="D863" i="23"/>
  <c r="F68" i="15"/>
  <c r="J57" i="15"/>
  <c r="K59" i="4"/>
  <c r="D308" i="23"/>
  <c r="C1209" i="19"/>
  <c r="H1209" i="19" s="1"/>
  <c r="G1209" i="19" s="1"/>
  <c r="J50" i="10"/>
  <c r="E1653" i="23"/>
  <c r="Q62" i="3"/>
  <c r="E1654" i="23" s="1"/>
  <c r="E2810" i="23"/>
  <c r="C1938" i="19"/>
  <c r="H1938" i="19" s="1"/>
  <c r="G1938" i="19" s="1"/>
  <c r="E1859" i="23"/>
  <c r="C472" i="19"/>
  <c r="H472" i="19" s="1"/>
  <c r="G472" i="19" s="1"/>
  <c r="R63" i="4"/>
  <c r="E1080" i="23"/>
  <c r="N79" i="17"/>
  <c r="D2543" i="19" s="1"/>
  <c r="I2543" i="19" s="1"/>
  <c r="G2543" i="19" s="1"/>
  <c r="K18" i="16"/>
  <c r="E882" i="23" s="1"/>
  <c r="D2127" i="23"/>
  <c r="I51" i="7"/>
  <c r="I59" i="3"/>
  <c r="D1098" i="23"/>
  <c r="H78" i="17"/>
  <c r="D1101" i="23" s="1"/>
  <c r="D214" i="23"/>
  <c r="C915" i="19"/>
  <c r="H915" i="19" s="1"/>
  <c r="G915" i="19" s="1"/>
  <c r="J50" i="8"/>
  <c r="E1535" i="23"/>
  <c r="K54" i="3"/>
  <c r="K56" i="3"/>
  <c r="J61" i="3"/>
  <c r="K5" i="3"/>
  <c r="K7" i="3"/>
  <c r="K13" i="3"/>
  <c r="K41" i="3"/>
  <c r="K51" i="3"/>
  <c r="K39" i="3"/>
  <c r="K42" i="3"/>
  <c r="K23" i="3"/>
  <c r="K47" i="3"/>
  <c r="K18" i="3"/>
  <c r="K49" i="3"/>
  <c r="K55" i="3"/>
  <c r="K14" i="3"/>
  <c r="K63" i="3"/>
  <c r="K15" i="3"/>
  <c r="K45" i="3"/>
  <c r="K24" i="3"/>
  <c r="K46" i="3"/>
  <c r="K53" i="3"/>
  <c r="K17" i="3"/>
  <c r="K16" i="3"/>
  <c r="K34" i="3"/>
  <c r="K32" i="3"/>
  <c r="K25" i="3"/>
  <c r="K33" i="3"/>
  <c r="K9" i="3"/>
  <c r="K35" i="3"/>
  <c r="K37" i="3"/>
  <c r="K8" i="3"/>
  <c r="K26" i="3"/>
  <c r="K38" i="3"/>
  <c r="K12" i="3"/>
  <c r="K31" i="3"/>
  <c r="K44" i="3"/>
  <c r="K22" i="3"/>
  <c r="K21" i="3"/>
  <c r="K29" i="3"/>
  <c r="K11" i="3"/>
  <c r="K40" i="3"/>
  <c r="K50" i="3"/>
  <c r="K57" i="3"/>
  <c r="K19" i="3"/>
  <c r="K27" i="3"/>
  <c r="K36" i="3"/>
  <c r="K30" i="3"/>
  <c r="K48" i="3"/>
  <c r="K10" i="3"/>
  <c r="K52" i="3"/>
  <c r="K43" i="3"/>
  <c r="K20" i="3"/>
  <c r="K58" i="3"/>
  <c r="E2999" i="23"/>
  <c r="C2582" i="19"/>
  <c r="H2582" i="19" s="1"/>
  <c r="G2582" i="19" s="1"/>
  <c r="N5" i="3"/>
  <c r="O60" i="3" s="1"/>
  <c r="N20" i="16"/>
  <c r="E2840" i="23" s="1"/>
  <c r="G59" i="4"/>
  <c r="D449" i="23"/>
  <c r="C1649" i="19"/>
  <c r="H1649" i="19" s="1"/>
  <c r="G1649" i="19" s="1"/>
  <c r="J50" i="13"/>
  <c r="J51" i="13"/>
  <c r="E1422" i="23"/>
  <c r="O60" i="2"/>
  <c r="D2691" i="23"/>
  <c r="I51" i="13"/>
  <c r="E2150" i="23"/>
  <c r="C914" i="19"/>
  <c r="H914" i="19" s="1"/>
  <c r="G914" i="19" s="1"/>
  <c r="D1588" i="23"/>
  <c r="I60" i="3"/>
  <c r="D2921" i="23"/>
  <c r="C2242" i="19"/>
  <c r="H2242" i="19" s="1"/>
  <c r="G2242" i="19" s="1"/>
  <c r="I53" i="16"/>
  <c r="J53" i="16" s="1"/>
  <c r="H5" i="4"/>
  <c r="R2682" i="19" l="1"/>
  <c r="K56" i="20" s="1"/>
  <c r="D2839" i="23"/>
  <c r="J19" i="16"/>
  <c r="I82" i="17"/>
  <c r="I78" i="17"/>
  <c r="D1809" i="23"/>
  <c r="M60" i="4"/>
  <c r="D2056" i="23"/>
  <c r="C622" i="19"/>
  <c r="H622" i="19" s="1"/>
  <c r="G622" i="19" s="1"/>
  <c r="E1594" i="23"/>
  <c r="O40" i="3"/>
  <c r="O21" i="3"/>
  <c r="N61" i="3"/>
  <c r="O5" i="3"/>
  <c r="O51" i="3"/>
  <c r="O49" i="3"/>
  <c r="O47" i="3"/>
  <c r="O8" i="3"/>
  <c r="O42" i="3"/>
  <c r="O25" i="3"/>
  <c r="O57" i="3"/>
  <c r="O17" i="3"/>
  <c r="O45" i="3"/>
  <c r="O26" i="3"/>
  <c r="O50" i="3"/>
  <c r="O9" i="3"/>
  <c r="O18" i="3"/>
  <c r="O53" i="3"/>
  <c r="O16" i="3"/>
  <c r="O7" i="3"/>
  <c r="O22" i="3"/>
  <c r="O41" i="3"/>
  <c r="O11" i="3"/>
  <c r="O44" i="3"/>
  <c r="O56" i="3"/>
  <c r="O29" i="3"/>
  <c r="O13" i="3"/>
  <c r="O63" i="3"/>
  <c r="O30" i="3"/>
  <c r="O24" i="3"/>
  <c r="O37" i="3"/>
  <c r="O35" i="3"/>
  <c r="O12" i="3"/>
  <c r="O54" i="3"/>
  <c r="O48" i="3"/>
  <c r="O14" i="3"/>
  <c r="O15" i="3"/>
  <c r="O31" i="3"/>
  <c r="O46" i="3"/>
  <c r="O32" i="3"/>
  <c r="O39" i="3"/>
  <c r="O34" i="3"/>
  <c r="O55" i="3"/>
  <c r="O33" i="3"/>
  <c r="O19" i="3"/>
  <c r="O23" i="3"/>
  <c r="O36" i="3"/>
  <c r="O27" i="3"/>
  <c r="O38" i="3"/>
  <c r="O20" i="3"/>
  <c r="O43" i="3"/>
  <c r="O10" i="3"/>
  <c r="O52" i="3"/>
  <c r="O58" i="3"/>
  <c r="O62" i="3"/>
  <c r="O59" i="3"/>
  <c r="D1653" i="23"/>
  <c r="P62" i="3"/>
  <c r="D1654" i="23" s="1"/>
  <c r="E2823" i="23"/>
  <c r="L21" i="16"/>
  <c r="D1709" i="23"/>
  <c r="I57" i="4"/>
  <c r="I19" i="4"/>
  <c r="I5" i="4"/>
  <c r="I11" i="4"/>
  <c r="H61" i="4"/>
  <c r="I45" i="4"/>
  <c r="I55" i="4"/>
  <c r="I26" i="4"/>
  <c r="I22" i="4"/>
  <c r="I21" i="4"/>
  <c r="I23" i="4"/>
  <c r="I42" i="4"/>
  <c r="I40" i="4"/>
  <c r="I44" i="4"/>
  <c r="I28" i="4"/>
  <c r="I27" i="4"/>
  <c r="I29" i="4"/>
  <c r="I63" i="4"/>
  <c r="I56" i="4"/>
  <c r="I15" i="4"/>
  <c r="I50" i="4"/>
  <c r="I32" i="4"/>
  <c r="I13" i="4"/>
  <c r="I14" i="4"/>
  <c r="I49" i="4"/>
  <c r="I16" i="4"/>
  <c r="I51" i="4"/>
  <c r="I17" i="4"/>
  <c r="I47" i="4"/>
  <c r="I12" i="4"/>
  <c r="I48" i="4"/>
  <c r="I33" i="4"/>
  <c r="I46" i="4"/>
  <c r="I35" i="4"/>
  <c r="I31" i="4"/>
  <c r="I25" i="4"/>
  <c r="I41" i="4"/>
  <c r="I18" i="4"/>
  <c r="I24" i="4"/>
  <c r="I53" i="4"/>
  <c r="I38" i="4"/>
  <c r="I30" i="4"/>
  <c r="I34" i="4"/>
  <c r="I54" i="4"/>
  <c r="I52" i="4"/>
  <c r="I43" i="4"/>
  <c r="I20" i="4"/>
  <c r="I62" i="4"/>
  <c r="I58" i="4"/>
  <c r="E573" i="23"/>
  <c r="C2045" i="19"/>
  <c r="H2045" i="19" s="1"/>
  <c r="G2045" i="19" s="1"/>
  <c r="D2432" i="23"/>
  <c r="C1210" i="19"/>
  <c r="H1210" i="19" s="1"/>
  <c r="G1210" i="19" s="1"/>
  <c r="E1704" i="23"/>
  <c r="F64" i="4"/>
  <c r="G61" i="4"/>
  <c r="D1703" i="23"/>
  <c r="E60" i="4"/>
  <c r="D1962" i="23"/>
  <c r="C475" i="19"/>
  <c r="H475" i="19" s="1"/>
  <c r="G475" i="19" s="1"/>
  <c r="E1475" i="23"/>
  <c r="E121" i="17"/>
  <c r="J4" i="2"/>
  <c r="O4" i="2"/>
  <c r="E1369" i="23" s="1"/>
  <c r="I59" i="4"/>
  <c r="D2922" i="23"/>
  <c r="I78" i="16"/>
  <c r="D2946" i="23" s="1"/>
  <c r="D1472" i="23"/>
  <c r="Q60" i="2"/>
  <c r="D1756" i="23"/>
  <c r="I60" i="4"/>
  <c r="E1757" i="23"/>
  <c r="K61" i="4"/>
  <c r="J64" i="4"/>
  <c r="D2150" i="23"/>
  <c r="C769" i="19"/>
  <c r="H769" i="19" s="1"/>
  <c r="G769" i="19" s="1"/>
  <c r="G280" i="19"/>
  <c r="E1426" i="23"/>
  <c r="T5" i="2"/>
  <c r="T32" i="2"/>
  <c r="T14" i="2"/>
  <c r="S61" i="2"/>
  <c r="T50" i="2"/>
  <c r="T15" i="2"/>
  <c r="T48" i="2"/>
  <c r="T31" i="2"/>
  <c r="T21" i="2"/>
  <c r="T29" i="2"/>
  <c r="T24" i="2"/>
  <c r="T34" i="2"/>
  <c r="T27" i="2"/>
  <c r="T54" i="2"/>
  <c r="T47" i="2"/>
  <c r="T45" i="2"/>
  <c r="T19" i="2"/>
  <c r="T11" i="2"/>
  <c r="T26" i="2"/>
  <c r="T33" i="2"/>
  <c r="T42" i="2"/>
  <c r="T53" i="2"/>
  <c r="T38" i="2"/>
  <c r="T40" i="2"/>
  <c r="T30" i="2"/>
  <c r="T51" i="2"/>
  <c r="T17" i="2"/>
  <c r="T23" i="2"/>
  <c r="T13" i="2"/>
  <c r="T12" i="2"/>
  <c r="T25" i="2"/>
  <c r="T18" i="2"/>
  <c r="T44" i="2"/>
  <c r="T49" i="2"/>
  <c r="T46" i="2"/>
  <c r="T57" i="2"/>
  <c r="T22" i="2"/>
  <c r="T56" i="2"/>
  <c r="T55" i="2"/>
  <c r="T41" i="2"/>
  <c r="T35" i="2"/>
  <c r="T16" i="2"/>
  <c r="T28" i="2"/>
  <c r="T43" i="2"/>
  <c r="T52" i="2"/>
  <c r="T20" i="2"/>
  <c r="T58" i="2"/>
  <c r="D574" i="23"/>
  <c r="C1939" i="19"/>
  <c r="H1939" i="19" s="1"/>
  <c r="G1939" i="19" s="1"/>
  <c r="J68" i="15"/>
  <c r="D1647" i="23"/>
  <c r="D2810" i="23"/>
  <c r="C1795" i="19"/>
  <c r="H1795" i="19" s="1"/>
  <c r="G1795" i="19" s="1"/>
  <c r="D2714" i="23"/>
  <c r="C1650" i="19"/>
  <c r="H1650" i="19" s="1"/>
  <c r="G1650" i="19" s="1"/>
  <c r="E1473" i="23"/>
  <c r="T60" i="2"/>
  <c r="D1589" i="23"/>
  <c r="H64" i="3"/>
  <c r="I61" i="3"/>
  <c r="E1423" i="23"/>
  <c r="D2338" i="23"/>
  <c r="C1063" i="19"/>
  <c r="H1063" i="19" s="1"/>
  <c r="G1063" i="19" s="1"/>
  <c r="E2683" i="19"/>
  <c r="D1529" i="23"/>
  <c r="D1762" i="23"/>
  <c r="M5" i="4"/>
  <c r="L61" i="4"/>
  <c r="M31" i="4"/>
  <c r="M54" i="4"/>
  <c r="M11" i="4"/>
  <c r="M25" i="4"/>
  <c r="M14" i="4"/>
  <c r="M18" i="4"/>
  <c r="M49" i="4"/>
  <c r="M48" i="4"/>
  <c r="M34" i="4"/>
  <c r="M30" i="4"/>
  <c r="M13" i="4"/>
  <c r="M26" i="4"/>
  <c r="M23" i="4"/>
  <c r="M38" i="4"/>
  <c r="M32" i="4"/>
  <c r="M56" i="4"/>
  <c r="M42" i="4"/>
  <c r="M27" i="4"/>
  <c r="M29" i="4"/>
  <c r="M46" i="4"/>
  <c r="M51" i="4"/>
  <c r="M50" i="4"/>
  <c r="M33" i="4"/>
  <c r="M63" i="4"/>
  <c r="M24" i="4"/>
  <c r="M57" i="4"/>
  <c r="M41" i="4"/>
  <c r="M17" i="4"/>
  <c r="M16" i="4"/>
  <c r="M45" i="4"/>
  <c r="M12" i="4"/>
  <c r="M53" i="4"/>
  <c r="M21" i="4"/>
  <c r="M35" i="4"/>
  <c r="M44" i="4"/>
  <c r="M47" i="4"/>
  <c r="M15" i="4"/>
  <c r="M19" i="4"/>
  <c r="M40" i="4"/>
  <c r="M28" i="4"/>
  <c r="M22" i="4"/>
  <c r="M55" i="4"/>
  <c r="M20" i="4"/>
  <c r="M52" i="4"/>
  <c r="M43" i="4"/>
  <c r="M58" i="4"/>
  <c r="D1092" i="23"/>
  <c r="D4" i="3"/>
  <c r="G18" i="16"/>
  <c r="E1810" i="23"/>
  <c r="N64" i="4"/>
  <c r="O61" i="4"/>
  <c r="E1860" i="23"/>
  <c r="D324" i="19"/>
  <c r="I324" i="19" s="1"/>
  <c r="D424" i="19"/>
  <c r="I424" i="19" s="1"/>
  <c r="C375" i="19"/>
  <c r="H375" i="19" s="1"/>
  <c r="C165" i="19"/>
  <c r="H165" i="19" s="1"/>
  <c r="C473" i="19"/>
  <c r="H473" i="19" s="1"/>
  <c r="G473" i="19" s="1"/>
  <c r="C324" i="19"/>
  <c r="H324" i="19" s="1"/>
  <c r="C219" i="19"/>
  <c r="H219" i="19" s="1"/>
  <c r="C424" i="19"/>
  <c r="H424" i="19" s="1"/>
  <c r="C270" i="19"/>
  <c r="H270" i="19" s="1"/>
  <c r="D165" i="19"/>
  <c r="I165" i="19" s="1"/>
  <c r="D219" i="19"/>
  <c r="I219" i="19" s="1"/>
  <c r="D270" i="19"/>
  <c r="I270" i="19" s="1"/>
  <c r="D375" i="19"/>
  <c r="I375" i="19" s="1"/>
  <c r="E1104" i="23"/>
  <c r="F5" i="3"/>
  <c r="N18" i="16"/>
  <c r="O18" i="16" s="1"/>
  <c r="D2620" i="23"/>
  <c r="C1504" i="19"/>
  <c r="H1504" i="19" s="1"/>
  <c r="G1504" i="19" s="1"/>
  <c r="D2526" i="23"/>
  <c r="C1357" i="19"/>
  <c r="H1357" i="19" s="1"/>
  <c r="G1357" i="19" s="1"/>
  <c r="D1859" i="23"/>
  <c r="C434" i="19"/>
  <c r="H434" i="19" s="1"/>
  <c r="G434" i="19" s="1"/>
  <c r="P63" i="4"/>
  <c r="D1097" i="23"/>
  <c r="H81" i="17"/>
  <c r="D2244" i="23"/>
  <c r="C916" i="19"/>
  <c r="H916" i="19" s="1"/>
  <c r="G916" i="19" s="1"/>
  <c r="D1422" i="23"/>
  <c r="M60" i="2"/>
  <c r="E1589" i="23"/>
  <c r="J64" i="3"/>
  <c r="K61" i="3"/>
  <c r="D1080" i="23"/>
  <c r="D2400" i="19"/>
  <c r="I2400" i="19" s="1"/>
  <c r="G2400" i="19" s="1"/>
  <c r="I81" i="17"/>
  <c r="I79" i="17"/>
  <c r="AM18" i="22"/>
  <c r="K53" i="1" s="1"/>
  <c r="K65" i="1" s="1"/>
  <c r="F18" i="16"/>
  <c r="D882" i="23" s="1"/>
  <c r="D1359" i="23"/>
  <c r="F78" i="16"/>
  <c r="D901" i="23" s="1"/>
  <c r="G60" i="2"/>
  <c r="D2999" i="23"/>
  <c r="C2569" i="19"/>
  <c r="H2569" i="19" s="1"/>
  <c r="G2569" i="19" s="1"/>
  <c r="I20" i="16"/>
  <c r="D2840" i="23" s="1"/>
  <c r="L5" i="3"/>
  <c r="D1656" i="23"/>
  <c r="D61" i="4"/>
  <c r="E5" i="4"/>
  <c r="E19" i="4"/>
  <c r="E15" i="4"/>
  <c r="Q5" i="2"/>
  <c r="R59" i="2" s="1"/>
  <c r="E56" i="4"/>
  <c r="E24" i="4"/>
  <c r="E33" i="4"/>
  <c r="E25" i="4"/>
  <c r="E50" i="4"/>
  <c r="E48" i="4"/>
  <c r="E22" i="4"/>
  <c r="E47" i="4"/>
  <c r="E16" i="4"/>
  <c r="E44" i="4"/>
  <c r="E41" i="4"/>
  <c r="E49" i="4"/>
  <c r="E29" i="4"/>
  <c r="E12" i="4"/>
  <c r="E54" i="4"/>
  <c r="E32" i="4"/>
  <c r="E18" i="4"/>
  <c r="E21" i="4"/>
  <c r="E35" i="4"/>
  <c r="E11" i="4"/>
  <c r="E45" i="4"/>
  <c r="E30" i="4"/>
  <c r="E23" i="4"/>
  <c r="E63" i="4"/>
  <c r="E17" i="4"/>
  <c r="E14" i="4"/>
  <c r="E26" i="4"/>
  <c r="E57" i="4"/>
  <c r="E53" i="4"/>
  <c r="E46" i="4"/>
  <c r="E28" i="4"/>
  <c r="E55" i="4"/>
  <c r="E42" i="4"/>
  <c r="E40" i="4"/>
  <c r="E34" i="4"/>
  <c r="E38" i="4"/>
  <c r="E31" i="4"/>
  <c r="E13" i="4"/>
  <c r="E51" i="4"/>
  <c r="E27" i="4"/>
  <c r="E52" i="4"/>
  <c r="E20" i="4"/>
  <c r="E43" i="4"/>
  <c r="E62" i="4"/>
  <c r="E58" i="4"/>
  <c r="E1360" i="23"/>
  <c r="F104" i="17"/>
  <c r="D2891" i="23"/>
  <c r="J78" i="16"/>
  <c r="D862" i="23"/>
  <c r="I68" i="15"/>
  <c r="M59" i="4"/>
  <c r="E1225" i="23"/>
  <c r="D1225" i="23"/>
  <c r="I47" i="1"/>
  <c r="G219" i="19" l="1"/>
  <c r="G165" i="19"/>
  <c r="D6" i="23"/>
  <c r="E6" i="23"/>
  <c r="G324" i="19"/>
  <c r="C112" i="19"/>
  <c r="H112" i="19" s="1"/>
  <c r="K4" i="2"/>
  <c r="G375" i="19"/>
  <c r="D1594" i="23"/>
  <c r="L61" i="3"/>
  <c r="M5" i="3"/>
  <c r="M51" i="3"/>
  <c r="M49" i="3"/>
  <c r="M47" i="3"/>
  <c r="M34" i="3"/>
  <c r="M53" i="3"/>
  <c r="M27" i="3"/>
  <c r="M42" i="3"/>
  <c r="M40" i="3"/>
  <c r="M45" i="3"/>
  <c r="M57" i="3"/>
  <c r="M36" i="3"/>
  <c r="M14" i="3"/>
  <c r="M8" i="3"/>
  <c r="M33" i="3"/>
  <c r="M56" i="3"/>
  <c r="M50" i="3"/>
  <c r="M11" i="3"/>
  <c r="M9" i="3"/>
  <c r="M24" i="3"/>
  <c r="M63" i="3"/>
  <c r="M41" i="3"/>
  <c r="M17" i="3"/>
  <c r="M21" i="3"/>
  <c r="M19" i="3"/>
  <c r="M35" i="3"/>
  <c r="M18" i="3"/>
  <c r="M7" i="3"/>
  <c r="M38" i="3"/>
  <c r="M25" i="3"/>
  <c r="M39" i="3"/>
  <c r="M16" i="3"/>
  <c r="M26" i="3"/>
  <c r="M23" i="3"/>
  <c r="M54" i="3"/>
  <c r="M12" i="3"/>
  <c r="M55" i="3"/>
  <c r="M13" i="3"/>
  <c r="M10" i="3"/>
  <c r="M44" i="3"/>
  <c r="M37" i="3"/>
  <c r="M48" i="3"/>
  <c r="M31" i="3"/>
  <c r="M22" i="3"/>
  <c r="M32" i="3"/>
  <c r="M30" i="3"/>
  <c r="M29" i="3"/>
  <c r="M15" i="3"/>
  <c r="M46" i="3"/>
  <c r="M20" i="3"/>
  <c r="M43" i="3"/>
  <c r="M52" i="3"/>
  <c r="M58" i="3"/>
  <c r="M62" i="3"/>
  <c r="M59" i="3"/>
  <c r="M60" i="3"/>
  <c r="D1104" i="23"/>
  <c r="D5" i="3"/>
  <c r="I18" i="16"/>
  <c r="J18" i="16" s="1"/>
  <c r="D1810" i="23"/>
  <c r="M61" i="4"/>
  <c r="L64" i="4"/>
  <c r="D1473" i="23"/>
  <c r="R60" i="2"/>
  <c r="D573" i="23"/>
  <c r="C1940" i="19"/>
  <c r="H1940" i="19" s="1"/>
  <c r="G1940" i="19" s="1"/>
  <c r="D1360" i="23"/>
  <c r="F2525" i="22"/>
  <c r="E1474" i="23"/>
  <c r="T61" i="2"/>
  <c r="E1305" i="23"/>
  <c r="D112" i="19"/>
  <c r="I112" i="19" s="1"/>
  <c r="L51" i="2"/>
  <c r="L41" i="2"/>
  <c r="L33" i="2"/>
  <c r="L27" i="2"/>
  <c r="L17" i="2"/>
  <c r="L55" i="2"/>
  <c r="L50" i="2"/>
  <c r="L38" i="2"/>
  <c r="L65" i="2"/>
  <c r="L60" i="2"/>
  <c r="L53" i="2"/>
  <c r="L48" i="2"/>
  <c r="L32" i="2"/>
  <c r="L20" i="2"/>
  <c r="L58" i="2"/>
  <c r="L26" i="2"/>
  <c r="L24" i="2"/>
  <c r="L22" i="2"/>
  <c r="L16" i="2"/>
  <c r="L67" i="2"/>
  <c r="L62" i="2"/>
  <c r="L34" i="2"/>
  <c r="L30" i="2"/>
  <c r="L14" i="2"/>
  <c r="L12" i="2"/>
  <c r="L43" i="2"/>
  <c r="L36" i="2"/>
  <c r="L47" i="2"/>
  <c r="L52" i="2"/>
  <c r="L39" i="2"/>
  <c r="L42" i="2"/>
  <c r="L19" i="2"/>
  <c r="L15" i="2"/>
  <c r="L40" i="2"/>
  <c r="L28" i="2"/>
  <c r="L57" i="2"/>
  <c r="L49" i="2"/>
  <c r="L23" i="2"/>
  <c r="L64" i="2"/>
  <c r="L35" i="2"/>
  <c r="L18" i="2"/>
  <c r="L37" i="2"/>
  <c r="L56" i="2"/>
  <c r="L45" i="2"/>
  <c r="L13" i="2"/>
  <c r="L44" i="2"/>
  <c r="L21" i="2"/>
  <c r="L59" i="2"/>
  <c r="L29" i="2"/>
  <c r="L25" i="2"/>
  <c r="L31" i="2"/>
  <c r="L11" i="2"/>
  <c r="L54" i="2"/>
  <c r="L46" i="2"/>
  <c r="E1648" i="23"/>
  <c r="N64" i="3"/>
  <c r="O61" i="3"/>
  <c r="D1860" i="23"/>
  <c r="D228" i="19"/>
  <c r="I228" i="19" s="1"/>
  <c r="D334" i="19"/>
  <c r="I334" i="19" s="1"/>
  <c r="D382" i="19"/>
  <c r="I382" i="19" s="1"/>
  <c r="C281" i="19"/>
  <c r="H281" i="19" s="1"/>
  <c r="C435" i="19"/>
  <c r="H435" i="19" s="1"/>
  <c r="G435" i="19" s="1"/>
  <c r="C382" i="19"/>
  <c r="H382" i="19" s="1"/>
  <c r="G382" i="19" s="1"/>
  <c r="C178" i="19"/>
  <c r="H178" i="19" s="1"/>
  <c r="C228" i="19"/>
  <c r="H228" i="19" s="1"/>
  <c r="D281" i="19"/>
  <c r="I281" i="19" s="1"/>
  <c r="C123" i="19"/>
  <c r="H123" i="19" s="1"/>
  <c r="D123" i="19"/>
  <c r="I123" i="19" s="1"/>
  <c r="D178" i="19"/>
  <c r="I178" i="19" s="1"/>
  <c r="C334" i="19"/>
  <c r="H334" i="19" s="1"/>
  <c r="D1757" i="23"/>
  <c r="H64" i="4"/>
  <c r="I61" i="4"/>
  <c r="E1813" i="23"/>
  <c r="C425" i="19"/>
  <c r="H425" i="19" s="1"/>
  <c r="G425" i="19" s="1"/>
  <c r="O64" i="4"/>
  <c r="D2823" i="23"/>
  <c r="G21" i="16"/>
  <c r="E2825" i="23"/>
  <c r="L79" i="16"/>
  <c r="D1426" i="23"/>
  <c r="Q61" i="2"/>
  <c r="R5" i="2"/>
  <c r="R29" i="2"/>
  <c r="R50" i="2"/>
  <c r="R12" i="2"/>
  <c r="R56" i="2"/>
  <c r="R24" i="2"/>
  <c r="R15" i="2"/>
  <c r="R49" i="2"/>
  <c r="R22" i="2"/>
  <c r="R42" i="2"/>
  <c r="R19" i="2"/>
  <c r="R30" i="2"/>
  <c r="R51" i="2"/>
  <c r="R33" i="2"/>
  <c r="R25" i="2"/>
  <c r="R17" i="2"/>
  <c r="R31" i="2"/>
  <c r="R57" i="2"/>
  <c r="R55" i="2"/>
  <c r="R14" i="2"/>
  <c r="R47" i="2"/>
  <c r="R38" i="2"/>
  <c r="R13" i="2"/>
  <c r="R35" i="2"/>
  <c r="R54" i="2"/>
  <c r="R46" i="2"/>
  <c r="R21" i="2"/>
  <c r="R18" i="2"/>
  <c r="R45" i="2"/>
  <c r="R16" i="2"/>
  <c r="R32" i="2"/>
  <c r="R28" i="2"/>
  <c r="R11" i="2"/>
  <c r="R26" i="2"/>
  <c r="R23" i="2"/>
  <c r="R40" i="2"/>
  <c r="R27" i="2"/>
  <c r="R41" i="2"/>
  <c r="R34" i="2"/>
  <c r="R53" i="2"/>
  <c r="R44" i="2"/>
  <c r="R48" i="2"/>
  <c r="R43" i="2"/>
  <c r="R52" i="2"/>
  <c r="R20" i="2"/>
  <c r="R58" i="2"/>
  <c r="E1476" i="23"/>
  <c r="F61" i="3"/>
  <c r="G41" i="3"/>
  <c r="G35" i="3"/>
  <c r="G33" i="3"/>
  <c r="G31" i="3"/>
  <c r="G24" i="3"/>
  <c r="G39" i="3"/>
  <c r="G15" i="3"/>
  <c r="G45" i="3"/>
  <c r="G26" i="3"/>
  <c r="G51" i="3"/>
  <c r="G49" i="3"/>
  <c r="G27" i="3"/>
  <c r="G53" i="3"/>
  <c r="G40" i="3"/>
  <c r="G9" i="3"/>
  <c r="G14" i="3"/>
  <c r="O5" i="2"/>
  <c r="G11" i="3"/>
  <c r="G55" i="3"/>
  <c r="G5" i="3"/>
  <c r="G56" i="3"/>
  <c r="G44" i="3"/>
  <c r="G25" i="3"/>
  <c r="G57" i="3"/>
  <c r="G21" i="3"/>
  <c r="G32" i="3"/>
  <c r="G29" i="3"/>
  <c r="G8" i="3"/>
  <c r="G18" i="3"/>
  <c r="G7" i="3"/>
  <c r="G17" i="3"/>
  <c r="G48" i="3"/>
  <c r="G36" i="3"/>
  <c r="G50" i="3"/>
  <c r="G22" i="3"/>
  <c r="G10" i="3"/>
  <c r="G19" i="3"/>
  <c r="G16" i="3"/>
  <c r="G47" i="3"/>
  <c r="G12" i="3"/>
  <c r="G30" i="3"/>
  <c r="G38" i="3"/>
  <c r="G42" i="3"/>
  <c r="G63" i="3"/>
  <c r="G23" i="3"/>
  <c r="G13" i="3"/>
  <c r="G34" i="3"/>
  <c r="G46" i="3"/>
  <c r="G54" i="3"/>
  <c r="G37" i="3"/>
  <c r="G43" i="3"/>
  <c r="G20" i="3"/>
  <c r="G52" i="3"/>
  <c r="G58" i="3"/>
  <c r="G59" i="3"/>
  <c r="G62" i="3"/>
  <c r="G60" i="3"/>
  <c r="D1592" i="23"/>
  <c r="C179" i="19"/>
  <c r="H179" i="19" s="1"/>
  <c r="G179" i="19" s="1"/>
  <c r="I64" i="3"/>
  <c r="D1475" i="23"/>
  <c r="M4" i="2"/>
  <c r="D1369" i="23" s="1"/>
  <c r="G4" i="2"/>
  <c r="H4" i="2" s="1"/>
  <c r="E2838" i="23"/>
  <c r="N21" i="16"/>
  <c r="O21" i="16" s="1"/>
  <c r="E1592" i="23"/>
  <c r="C220" i="19"/>
  <c r="H220" i="19" s="1"/>
  <c r="G220" i="19" s="1"/>
  <c r="K64" i="3"/>
  <c r="E1760" i="23"/>
  <c r="C376" i="19"/>
  <c r="H376" i="19" s="1"/>
  <c r="G376" i="19" s="1"/>
  <c r="K64" i="4"/>
  <c r="E1707" i="23"/>
  <c r="C325" i="19"/>
  <c r="H325" i="19" s="1"/>
  <c r="G325" i="19" s="1"/>
  <c r="G64" i="4"/>
  <c r="D1423" i="23"/>
  <c r="D1704" i="23"/>
  <c r="E61" i="4"/>
  <c r="D64" i="4"/>
  <c r="G270" i="19"/>
  <c r="E1229" i="23"/>
  <c r="D1229" i="23"/>
  <c r="I68" i="1"/>
  <c r="P47" i="1"/>
  <c r="G424" i="19"/>
  <c r="G112" i="19" l="1"/>
  <c r="G178" i="19"/>
  <c r="D1476" i="23"/>
  <c r="D61" i="3"/>
  <c r="E51" i="3"/>
  <c r="E11" i="3"/>
  <c r="E24" i="3"/>
  <c r="E41" i="3"/>
  <c r="E35" i="3"/>
  <c r="M5" i="2"/>
  <c r="E37" i="3"/>
  <c r="E5" i="3"/>
  <c r="E44" i="3"/>
  <c r="E56" i="3"/>
  <c r="E14" i="3"/>
  <c r="E33" i="3"/>
  <c r="E18" i="3"/>
  <c r="E17" i="3"/>
  <c r="E25" i="3"/>
  <c r="E9" i="3"/>
  <c r="E39" i="3"/>
  <c r="E23" i="3"/>
  <c r="E13" i="3"/>
  <c r="E53" i="3"/>
  <c r="E57" i="3"/>
  <c r="E26" i="3"/>
  <c r="E32" i="3"/>
  <c r="E12" i="3"/>
  <c r="E34" i="3"/>
  <c r="E15" i="3"/>
  <c r="E19" i="3"/>
  <c r="E27" i="3"/>
  <c r="E38" i="3"/>
  <c r="E40" i="3"/>
  <c r="E49" i="3"/>
  <c r="E45" i="3"/>
  <c r="E8" i="3"/>
  <c r="E47" i="3"/>
  <c r="E22" i="3"/>
  <c r="E42" i="3"/>
  <c r="E29" i="3"/>
  <c r="E63" i="3"/>
  <c r="E46" i="3"/>
  <c r="E7" i="3"/>
  <c r="E21" i="3"/>
  <c r="E55" i="3"/>
  <c r="E54" i="3"/>
  <c r="E31" i="3"/>
  <c r="E30" i="3"/>
  <c r="E36" i="3"/>
  <c r="E48" i="3"/>
  <c r="E16" i="3"/>
  <c r="E50" i="3"/>
  <c r="E52" i="3"/>
  <c r="E20" i="3"/>
  <c r="E10" i="3"/>
  <c r="E43" i="3"/>
  <c r="E58" i="3"/>
  <c r="E62" i="3"/>
  <c r="E59" i="3"/>
  <c r="E60" i="3"/>
  <c r="D2825" i="23"/>
  <c r="G79" i="16"/>
  <c r="E13" i="23"/>
  <c r="D13" i="23"/>
  <c r="E1651" i="23"/>
  <c r="C271" i="19"/>
  <c r="H271" i="19" s="1"/>
  <c r="G271" i="19" s="1"/>
  <c r="O64" i="3"/>
  <c r="E1267" i="23"/>
  <c r="D1267" i="23"/>
  <c r="D71" i="19"/>
  <c r="C71" i="19"/>
  <c r="H86" i="17"/>
  <c r="H88" i="17" s="1"/>
  <c r="H100" i="17" s="1"/>
  <c r="D1760" i="23"/>
  <c r="C335" i="19"/>
  <c r="H335" i="19" s="1"/>
  <c r="G335" i="19" s="1"/>
  <c r="I64" i="4"/>
  <c r="E1530" i="23"/>
  <c r="F64" i="3"/>
  <c r="G61" i="3"/>
  <c r="G334" i="19"/>
  <c r="D1707" i="23"/>
  <c r="C282" i="19"/>
  <c r="H282" i="19" s="1"/>
  <c r="G282" i="19" s="1"/>
  <c r="E64" i="4"/>
  <c r="D1305" i="23"/>
  <c r="C111" i="19"/>
  <c r="H111" i="19" s="1"/>
  <c r="I51" i="2"/>
  <c r="I41" i="2"/>
  <c r="I33" i="2"/>
  <c r="I27" i="2"/>
  <c r="I17" i="2"/>
  <c r="I58" i="2"/>
  <c r="I48" i="2"/>
  <c r="I30" i="2"/>
  <c r="I24" i="2"/>
  <c r="I14" i="2"/>
  <c r="I57" i="2"/>
  <c r="I45" i="2"/>
  <c r="I12" i="2"/>
  <c r="I65" i="2"/>
  <c r="I60" i="2"/>
  <c r="I15" i="2"/>
  <c r="I52" i="2"/>
  <c r="I56" i="2"/>
  <c r="I54" i="2"/>
  <c r="I28" i="2"/>
  <c r="I20" i="2"/>
  <c r="I18" i="2"/>
  <c r="I26" i="2"/>
  <c r="I22" i="2"/>
  <c r="D111" i="19"/>
  <c r="I111" i="19" s="1"/>
  <c r="I43" i="2"/>
  <c r="I34" i="2"/>
  <c r="I32" i="2"/>
  <c r="I16" i="2"/>
  <c r="I53" i="2"/>
  <c r="I47" i="2"/>
  <c r="I64" i="2"/>
  <c r="I46" i="2"/>
  <c r="I44" i="2"/>
  <c r="I37" i="2"/>
  <c r="I29" i="2"/>
  <c r="I38" i="2"/>
  <c r="I23" i="2"/>
  <c r="I13" i="2"/>
  <c r="I36" i="2"/>
  <c r="I35" i="2"/>
  <c r="I50" i="2"/>
  <c r="I55" i="2"/>
  <c r="I42" i="2"/>
  <c r="I67" i="2"/>
  <c r="I49" i="2"/>
  <c r="I59" i="2"/>
  <c r="I40" i="2"/>
  <c r="I19" i="2"/>
  <c r="I25" i="2"/>
  <c r="I62" i="2"/>
  <c r="I39" i="2"/>
  <c r="I21" i="2"/>
  <c r="I31" i="2"/>
  <c r="I11" i="2"/>
  <c r="E1370" i="23"/>
  <c r="J5" i="2"/>
  <c r="O61" i="2"/>
  <c r="P26" i="2"/>
  <c r="P5" i="2"/>
  <c r="P24" i="2"/>
  <c r="P17" i="2"/>
  <c r="P57" i="2"/>
  <c r="P8" i="2"/>
  <c r="P22" i="2"/>
  <c r="P12" i="2"/>
  <c r="P40" i="2"/>
  <c r="P48" i="2"/>
  <c r="P55" i="2"/>
  <c r="P11" i="2"/>
  <c r="P21" i="2"/>
  <c r="P33" i="2"/>
  <c r="P38" i="2"/>
  <c r="P44" i="2"/>
  <c r="P50" i="2"/>
  <c r="P54" i="2"/>
  <c r="P42" i="2"/>
  <c r="P31" i="2"/>
  <c r="P39" i="2"/>
  <c r="P15" i="2"/>
  <c r="P18" i="2"/>
  <c r="P29" i="2"/>
  <c r="P34" i="2"/>
  <c r="P7" i="2"/>
  <c r="P23" i="2"/>
  <c r="P47" i="2"/>
  <c r="P14" i="2"/>
  <c r="P30" i="2"/>
  <c r="P36" i="2"/>
  <c r="P9" i="2"/>
  <c r="P53" i="2"/>
  <c r="P13" i="2"/>
  <c r="P51" i="2"/>
  <c r="P19" i="2"/>
  <c r="P49" i="2"/>
  <c r="P25" i="2"/>
  <c r="P37" i="2"/>
  <c r="P46" i="2"/>
  <c r="P32" i="2"/>
  <c r="P35" i="2"/>
  <c r="P16" i="2"/>
  <c r="P56" i="2"/>
  <c r="P45" i="2"/>
  <c r="P41" i="2"/>
  <c r="P27" i="2"/>
  <c r="P52" i="2"/>
  <c r="P10" i="2"/>
  <c r="P20" i="2"/>
  <c r="P43" i="2"/>
  <c r="P58" i="2"/>
  <c r="P59" i="2"/>
  <c r="P60" i="2"/>
  <c r="D1474" i="23"/>
  <c r="R61" i="2"/>
  <c r="D1648" i="23"/>
  <c r="M61" i="3"/>
  <c r="L64" i="3"/>
  <c r="E2841" i="23"/>
  <c r="N79" i="16"/>
  <c r="E2947" i="23" s="1"/>
  <c r="G123" i="19"/>
  <c r="G228" i="19"/>
  <c r="D1813" i="23"/>
  <c r="C383" i="19"/>
  <c r="H383" i="19" s="1"/>
  <c r="G383" i="19" s="1"/>
  <c r="M64" i="4"/>
  <c r="G281" i="19"/>
  <c r="E2892" i="23"/>
  <c r="D2838" i="23"/>
  <c r="I21" i="16"/>
  <c r="J21" i="16" s="1"/>
  <c r="K5" i="2" l="1"/>
  <c r="L5" i="2"/>
  <c r="O79" i="16"/>
  <c r="D2841" i="23"/>
  <c r="I79" i="16"/>
  <c r="D2947" i="23" s="1"/>
  <c r="E1533" i="23"/>
  <c r="C166" i="19"/>
  <c r="H166" i="19" s="1"/>
  <c r="G166" i="19" s="1"/>
  <c r="G64" i="3"/>
  <c r="H71" i="19"/>
  <c r="I71" i="19"/>
  <c r="E1424" i="23"/>
  <c r="P61" i="2"/>
  <c r="D1370" i="23"/>
  <c r="G5" i="2"/>
  <c r="M61" i="2"/>
  <c r="N5" i="2"/>
  <c r="N40" i="2"/>
  <c r="N26" i="2"/>
  <c r="N11" i="2"/>
  <c r="N23" i="2"/>
  <c r="N35" i="2"/>
  <c r="N39" i="2"/>
  <c r="N12" i="2"/>
  <c r="N25" i="2"/>
  <c r="N49" i="2"/>
  <c r="N53" i="2"/>
  <c r="N9" i="2"/>
  <c r="N24" i="2"/>
  <c r="N51" i="2"/>
  <c r="N56" i="2"/>
  <c r="N18" i="2"/>
  <c r="N14" i="2"/>
  <c r="N27" i="2"/>
  <c r="N34" i="2"/>
  <c r="N37" i="2"/>
  <c r="N22" i="2"/>
  <c r="N15" i="2"/>
  <c r="N20" i="2"/>
  <c r="N7" i="2"/>
  <c r="N55" i="2"/>
  <c r="N47" i="2"/>
  <c r="N19" i="2"/>
  <c r="N32" i="2"/>
  <c r="N13" i="2"/>
  <c r="N29" i="2"/>
  <c r="N42" i="2"/>
  <c r="N45" i="2"/>
  <c r="N17" i="2"/>
  <c r="N41" i="2"/>
  <c r="N8" i="2"/>
  <c r="N46" i="2"/>
  <c r="N57" i="2"/>
  <c r="N31" i="2"/>
  <c r="N54" i="2"/>
  <c r="N33" i="2"/>
  <c r="N44" i="2"/>
  <c r="N30" i="2"/>
  <c r="N48" i="2"/>
  <c r="N16" i="2"/>
  <c r="N38" i="2"/>
  <c r="N50" i="2"/>
  <c r="N36" i="2"/>
  <c r="N21" i="2"/>
  <c r="N10" i="2"/>
  <c r="N52" i="2"/>
  <c r="N43" i="2"/>
  <c r="N58" i="2"/>
  <c r="N59" i="2"/>
  <c r="N60" i="2"/>
  <c r="D1651" i="23"/>
  <c r="C229" i="19"/>
  <c r="H229" i="19" s="1"/>
  <c r="G229" i="19" s="1"/>
  <c r="M64" i="3"/>
  <c r="E1306" i="23"/>
  <c r="F102" i="17"/>
  <c r="H109" i="17" s="1"/>
  <c r="H110" i="17" s="1"/>
  <c r="H111" i="17" s="1"/>
  <c r="C65" i="17" s="1"/>
  <c r="K58" i="2"/>
  <c r="K48" i="2"/>
  <c r="K30" i="2"/>
  <c r="K24" i="2"/>
  <c r="K14" i="2"/>
  <c r="K55" i="2"/>
  <c r="K45" i="2"/>
  <c r="K39" i="2"/>
  <c r="K21" i="2"/>
  <c r="K11" i="2"/>
  <c r="K9" i="2"/>
  <c r="K7" i="2"/>
  <c r="S50" i="4"/>
  <c r="K40" i="2"/>
  <c r="K50" i="2"/>
  <c r="K38" i="2"/>
  <c r="K29" i="2"/>
  <c r="K27" i="2"/>
  <c r="K43" i="2"/>
  <c r="K25" i="2"/>
  <c r="K53" i="2"/>
  <c r="K32" i="2"/>
  <c r="K20" i="2"/>
  <c r="K54" i="2"/>
  <c r="K18" i="2"/>
  <c r="S26" i="4"/>
  <c r="S13" i="4"/>
  <c r="K26" i="2"/>
  <c r="K10" i="2"/>
  <c r="S42" i="4"/>
  <c r="S35" i="4"/>
  <c r="K60" i="2"/>
  <c r="K41" i="2"/>
  <c r="K22" i="2"/>
  <c r="K16" i="2"/>
  <c r="K67" i="2"/>
  <c r="K62" i="2"/>
  <c r="K34" i="2"/>
  <c r="K12" i="2"/>
  <c r="K36" i="2"/>
  <c r="K49" i="2"/>
  <c r="S32" i="4"/>
  <c r="S19" i="4"/>
  <c r="K46" i="2"/>
  <c r="K56" i="2"/>
  <c r="K19" i="2"/>
  <c r="K64" i="2"/>
  <c r="K51" i="2"/>
  <c r="K47" i="2"/>
  <c r="S54" i="4"/>
  <c r="S27" i="4"/>
  <c r="K42" i="2"/>
  <c r="K17" i="2"/>
  <c r="J61" i="2"/>
  <c r="L61" i="2" s="1"/>
  <c r="K44" i="2"/>
  <c r="K35" i="2"/>
  <c r="K28" i="2"/>
  <c r="K8" i="2"/>
  <c r="S45" i="4"/>
  <c r="K57" i="2"/>
  <c r="K23" i="2"/>
  <c r="K37" i="2"/>
  <c r="K33" i="2"/>
  <c r="K13" i="2"/>
  <c r="S49" i="4"/>
  <c r="K65" i="2"/>
  <c r="S41" i="4"/>
  <c r="K59" i="2"/>
  <c r="K15" i="2"/>
  <c r="S47" i="4"/>
  <c r="S18" i="4"/>
  <c r="K52" i="2"/>
  <c r="S57" i="4"/>
  <c r="K31" i="2"/>
  <c r="S22" i="4"/>
  <c r="S44" i="4"/>
  <c r="S11" i="4"/>
  <c r="S43" i="4"/>
  <c r="S12" i="4"/>
  <c r="S23" i="4"/>
  <c r="S51" i="4"/>
  <c r="S31" i="4"/>
  <c r="S21" i="4"/>
  <c r="S55" i="4"/>
  <c r="S24" i="4"/>
  <c r="S33" i="4"/>
  <c r="S40" i="4"/>
  <c r="S29" i="4"/>
  <c r="S15" i="4"/>
  <c r="S38" i="4"/>
  <c r="S53" i="4"/>
  <c r="S25" i="4"/>
  <c r="S56" i="4"/>
  <c r="S16" i="4"/>
  <c r="S46" i="4"/>
  <c r="S14" i="4"/>
  <c r="S30" i="4"/>
  <c r="S34" i="4"/>
  <c r="S17" i="4"/>
  <c r="S48" i="4"/>
  <c r="S52" i="4"/>
  <c r="S20" i="4"/>
  <c r="S58" i="4"/>
  <c r="S59" i="4"/>
  <c r="S60" i="4"/>
  <c r="S63" i="4"/>
  <c r="G111" i="19"/>
  <c r="D1530" i="23"/>
  <c r="E61" i="3"/>
  <c r="D64" i="3"/>
  <c r="D2892" i="23"/>
  <c r="J79" i="16"/>
  <c r="K61" i="2" l="1"/>
  <c r="E1069" i="23"/>
  <c r="D1069" i="23"/>
  <c r="H5" i="2"/>
  <c r="I5" i="2"/>
  <c r="D1424" i="23"/>
  <c r="N61" i="2"/>
  <c r="D1306" i="23"/>
  <c r="F2524" i="22"/>
  <c r="H67" i="2"/>
  <c r="H57" i="2"/>
  <c r="H47" i="2"/>
  <c r="H29" i="2"/>
  <c r="H23" i="2"/>
  <c r="H13" i="2"/>
  <c r="G61" i="2"/>
  <c r="I61" i="2" s="1"/>
  <c r="Q19" i="4"/>
  <c r="H62" i="2"/>
  <c r="H50" i="2"/>
  <c r="H65" i="2"/>
  <c r="H60" i="2"/>
  <c r="H39" i="2"/>
  <c r="Q48" i="4"/>
  <c r="H58" i="2"/>
  <c r="H52" i="2"/>
  <c r="H56" i="2"/>
  <c r="H54" i="2"/>
  <c r="H28" i="2"/>
  <c r="H7" i="2"/>
  <c r="H24" i="2"/>
  <c r="H20" i="2"/>
  <c r="H18" i="2"/>
  <c r="H10" i="2"/>
  <c r="H41" i="2"/>
  <c r="H30" i="2"/>
  <c r="H26" i="2"/>
  <c r="H22" i="2"/>
  <c r="H14" i="2"/>
  <c r="H45" i="2"/>
  <c r="H36" i="2"/>
  <c r="H51" i="2"/>
  <c r="H49" i="2"/>
  <c r="H48" i="2"/>
  <c r="H42" i="2"/>
  <c r="H31" i="2"/>
  <c r="H64" i="2"/>
  <c r="H46" i="2"/>
  <c r="H44" i="2"/>
  <c r="H37" i="2"/>
  <c r="H27" i="2"/>
  <c r="H11" i="2"/>
  <c r="H32" i="2"/>
  <c r="H43" i="2"/>
  <c r="H38" i="2"/>
  <c r="H33" i="2"/>
  <c r="H17" i="2"/>
  <c r="H19" i="2"/>
  <c r="H25" i="2"/>
  <c r="H12" i="2"/>
  <c r="H55" i="2"/>
  <c r="H40" i="2"/>
  <c r="H53" i="2"/>
  <c r="H15" i="2"/>
  <c r="H59" i="2"/>
  <c r="H16" i="2"/>
  <c r="H9" i="2"/>
  <c r="H35" i="2"/>
  <c r="H8" i="2"/>
  <c r="H21" i="2"/>
  <c r="H34" i="2"/>
  <c r="Q40" i="4"/>
  <c r="Q24" i="4"/>
  <c r="Q18" i="4"/>
  <c r="Q15" i="4"/>
  <c r="Q23" i="4"/>
  <c r="Q57" i="4"/>
  <c r="Q17" i="4"/>
  <c r="Q34" i="4"/>
  <c r="Q42" i="4"/>
  <c r="Q35" i="4"/>
  <c r="Q32" i="4"/>
  <c r="Q46" i="4"/>
  <c r="Q41" i="4"/>
  <c r="Q47" i="4"/>
  <c r="Q33" i="4"/>
  <c r="Q12" i="4"/>
  <c r="Q51" i="4"/>
  <c r="Q38" i="4"/>
  <c r="Q53" i="4"/>
  <c r="Q54" i="4"/>
  <c r="Q56" i="4"/>
  <c r="Q26" i="4"/>
  <c r="Q25" i="4"/>
  <c r="Q45" i="4"/>
  <c r="Q11" i="4"/>
  <c r="Q27" i="4"/>
  <c r="Q29" i="4"/>
  <c r="Q44" i="4"/>
  <c r="Q49" i="4"/>
  <c r="Q30" i="4"/>
  <c r="Q13" i="4"/>
  <c r="Q21" i="4"/>
  <c r="Q55" i="4"/>
  <c r="Q16" i="4"/>
  <c r="Q50" i="4"/>
  <c r="Q22" i="4"/>
  <c r="Q14" i="4"/>
  <c r="Q31" i="4"/>
  <c r="Q52" i="4"/>
  <c r="Q43" i="4"/>
  <c r="Q20" i="4"/>
  <c r="Q58" i="4"/>
  <c r="Q59" i="4"/>
  <c r="Q60" i="4"/>
  <c r="Q63" i="4"/>
  <c r="D1533" i="23"/>
  <c r="C124" i="19"/>
  <c r="H124" i="19" s="1"/>
  <c r="G124" i="19" s="1"/>
  <c r="E64" i="3"/>
  <c r="E1361" i="23"/>
  <c r="J63" i="2"/>
  <c r="G71" i="19"/>
  <c r="H61" i="2" l="1"/>
  <c r="L63" i="2"/>
  <c r="K63" i="2"/>
  <c r="E1363" i="23"/>
  <c r="N86" i="17"/>
  <c r="J66" i="2"/>
  <c r="D1361" i="23"/>
  <c r="F2526" i="22"/>
  <c r="G63" i="2"/>
  <c r="L66" i="2" l="1"/>
  <c r="K66" i="2"/>
  <c r="I63" i="2"/>
  <c r="H63" i="2"/>
  <c r="D1363" i="23"/>
  <c r="G66" i="2"/>
  <c r="E1366" i="23"/>
  <c r="J68" i="2"/>
  <c r="I66" i="2" l="1"/>
  <c r="H66" i="2"/>
  <c r="L68" i="2"/>
  <c r="K68" i="2"/>
  <c r="E1368" i="23"/>
  <c r="R66" i="1"/>
  <c r="D1366" i="23"/>
  <c r="G68" i="2"/>
  <c r="AP20" i="22" l="1"/>
  <c r="N55" i="1" s="1"/>
  <c r="I68" i="2"/>
  <c r="H68" i="2"/>
  <c r="D1368" i="23"/>
  <c r="F2522" i="22"/>
  <c r="F2528" i="22"/>
  <c r="AP18" i="22"/>
  <c r="N53" i="1" s="1"/>
  <c r="E1302" i="23"/>
  <c r="D1302" i="23"/>
  <c r="M91" i="17"/>
  <c r="R64" i="1"/>
  <c r="N65" i="1" l="1"/>
  <c r="E1301" i="23"/>
  <c r="D1301" i="23"/>
  <c r="C109" i="19"/>
  <c r="R67" i="1"/>
  <c r="E1303" i="23" l="1"/>
  <c r="D1303" i="23"/>
  <c r="M89" i="17"/>
  <c r="N92" i="17" s="1"/>
  <c r="N94" i="17" s="1"/>
  <c r="C60" i="17" s="1"/>
  <c r="R68" i="1"/>
  <c r="H109" i="19"/>
  <c r="G109" i="19" s="1"/>
  <c r="E1304" i="23" l="1"/>
  <c r="D1304" i="23"/>
  <c r="C110" i="19"/>
  <c r="D110" i="19"/>
  <c r="D1070" i="23"/>
  <c r="E1070" i="23"/>
  <c r="I110" i="19" l="1"/>
  <c r="D2681" i="19"/>
  <c r="D2682" i="19" s="1"/>
  <c r="H110" i="19"/>
  <c r="G110" i="19" s="1"/>
  <c r="C2681" i="19"/>
  <c r="C2682" i="19" s="1"/>
  <c r="C2683" i="19" l="1"/>
  <c r="K2" i="20" l="1"/>
  <c r="K54"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33" authorId="0" shapeId="0" xr:uid="{183E5656-20C4-4F72-8EAF-D6C1BD876FF4}">
      <text>
        <r>
          <rPr>
            <sz val="9"/>
            <color indexed="81"/>
            <rFont val="Tahoma"/>
            <family val="2"/>
          </rPr>
          <t>No.de ref. du commentaire.: Page1, Ligne 30 [Page1!I33]  - STOCKS - MATÉRIEL ATELIER CARROSS. ET PEINT. 
--- Un solde de clôture d'un compte de l'actif DEVRAIT ÊTRE supérieur ou égal à zéro (0) !
*** 100,0 Points de précision seront déduits suite à cette(ces) erreur(s) !</t>
        </r>
      </text>
    </comment>
    <comment ref="I40" authorId="0" shapeId="0" xr:uid="{8F758D89-C4CB-424B-9C6A-E030EFFEEBC1}">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<sst xmlns="http://schemas.openxmlformats.org/spreadsheetml/2006/main" count="51220" uniqueCount="15769">
  <si>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</si>
  <si>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</si>
  <si>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</si>
  <si>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</si>
  <si>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</si>
  <si>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</si>
  <si>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</si>
  <si>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</si>
  <si>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</si>
  <si>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</si>
  <si>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</si>
  <si>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</si>
  <si>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</si>
  <si>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</si>
  <si>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</si>
  <si>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</si>
  <si>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</si>
  <si>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</si>
  <si>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</si>
  <si>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</si>
  <si>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</si>
  <si>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</si>
  <si>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</si>
  <si>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</si>
  <si>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</si>
  <si>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</si>
  <si>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</si>
  <si>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</si>
  <si>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</si>
  <si>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</si>
  <si>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</si>
  <si>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</si>
  <si>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</si>
  <si>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</si>
  <si>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</si>
  <si>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</si>
  <si>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</si>
  <si>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</si>
  <si>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</si>
  <si>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</si>
  <si>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</si>
  <si>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</si>
  <si>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</si>
  <si>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</si>
  <si>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</si>
  <si>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</si>
  <si>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</si>
  <si>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</si>
  <si>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</si>
  <si>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</si>
  <si>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</si>
  <si>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</si>
  <si>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</si>
  <si>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</si>
  <si>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</si>
  <si>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</si>
  <si>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</si>
  <si>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</si>
  <si>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</si>
  <si>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</si>
  <si>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</si>
  <si>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</si>
  <si>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</si>
  <si>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</si>
  <si>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</si>
  <si>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</si>
  <si>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</si>
  <si>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</si>
  <si>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</si>
  <si>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</si>
  <si>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</si>
  <si>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</si>
  <si>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</si>
  <si>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</si>
  <si>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</si>
  <si>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</si>
  <si>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</si>
  <si>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</si>
  <si>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</si>
  <si>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</si>
  <si>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</si>
  <si>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</si>
  <si>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</si>
  <si>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</si>
  <si>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</si>
  <si>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</si>
  <si>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</si>
  <si>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</si>
  <si>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</si>
  <si>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</si>
  <si>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</si>
  <si>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</si>
  <si>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</si>
  <si>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</si>
  <si>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</si>
  <si>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</si>
  <si>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</si>
  <si>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</si>
  <si>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</si>
  <si>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</si>
  <si>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</si>
  <si>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</si>
  <si>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</si>
  <si>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</si>
  <si>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</si>
  <si>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</si>
  <si>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</si>
  <si>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</si>
  <si>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</si>
  <si>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</si>
  <si>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</si>
  <si>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</si>
  <si>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</si>
  <si>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</si>
  <si>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</si>
  <si>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</si>
  <si>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</si>
  <si>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</si>
  <si>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</si>
  <si>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</si>
  <si>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</si>
  <si>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</si>
  <si>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</si>
  <si>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</si>
  <si>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</si>
  <si>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</si>
  <si>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</si>
  <si>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</si>
  <si>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</si>
  <si>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</si>
  <si>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</si>
  <si>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</si>
  <si>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</si>
  <si>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</si>
  <si>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</si>
  <si>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</si>
  <si>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</si>
  <si>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</si>
  <si>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</si>
  <si>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</si>
  <si>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</si>
  <si>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</si>
  <si>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</si>
  <si>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</si>
  <si>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</si>
  <si>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</si>
  <si>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</si>
  <si>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</si>
  <si>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</si>
  <si>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</si>
  <si>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</si>
  <si>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</si>
  <si>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</si>
  <si>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</si>
  <si>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</si>
  <si>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</si>
  <si>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</si>
  <si>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</si>
  <si>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</si>
  <si>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</si>
  <si>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</si>
  <si>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</si>
  <si>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</si>
  <si>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</si>
  <si>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</si>
  <si>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</si>
  <si>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</si>
  <si>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</si>
  <si>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</si>
  <si>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</si>
  <si>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</si>
  <si>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</si>
  <si>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</si>
  <si>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</si>
  <si>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</si>
  <si>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</si>
  <si>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</si>
  <si>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</si>
  <si>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</si>
  <si>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</si>
  <si>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</si>
  <si>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</si>
  <si>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</si>
  <si>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</si>
  <si>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</si>
  <si>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</si>
  <si>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</si>
  <si>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</si>
  <si>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</si>
  <si>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</si>
  <si>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</si>
  <si>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</si>
  <si>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</si>
  <si>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</si>
  <si>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</si>
  <si>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</si>
  <si>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</si>
  <si>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</si>
  <si>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</si>
  <si>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</si>
  <si>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</si>
  <si>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</si>
  <si>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</si>
  <si>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</si>
  <si>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</si>
  <si>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</si>
  <si>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</si>
  <si>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</si>
  <si>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</si>
  <si>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</si>
  <si>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</si>
  <si>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</si>
  <si>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</si>
  <si>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</si>
  <si>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</si>
  <si>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</si>
  <si>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</si>
  <si>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</si>
  <si>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</si>
  <si>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</si>
  <si>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</si>
  <si>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</si>
  <si>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</si>
  <si>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</si>
  <si>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</si>
  <si>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</si>
  <si>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</si>
  <si>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</si>
  <si>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</si>
  <si>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</si>
  <si>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</si>
  <si>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</si>
  <si>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</si>
  <si>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</si>
  <si>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</si>
  <si>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</si>
  <si>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</si>
  <si>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</si>
  <si>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</si>
  <si>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</si>
  <si>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</si>
  <si>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</si>
  <si>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</si>
  <si>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</si>
  <si>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</si>
  <si>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</si>
  <si>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</si>
  <si>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</si>
  <si>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</si>
  <si>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</si>
  <si>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</si>
  <si>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</si>
  <si>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</si>
  <si>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</si>
  <si>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</si>
  <si>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</si>
  <si>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</si>
  <si>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</si>
  <si>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</si>
  <si>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</si>
  <si>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</si>
  <si>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</si>
  <si>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</si>
  <si>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</si>
  <si>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</si>
  <si>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</si>
  <si>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</si>
  <si>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</si>
  <si>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</si>
  <si>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</si>
  <si>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</si>
  <si>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</si>
  <si>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</si>
  <si>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</si>
  <si>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</si>
  <si>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</si>
  <si>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</si>
  <si>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</si>
  <si>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</si>
  <si>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</si>
  <si>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</si>
  <si>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</si>
  <si>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</si>
  <si>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</si>
  <si>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</si>
  <si>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</si>
  <si>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</si>
  <si>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</si>
  <si>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</si>
  <si>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</si>
  <si>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</si>
  <si>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</si>
  <si>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</si>
  <si>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</si>
  <si>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</si>
  <si>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</si>
  <si>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</si>
  <si>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</si>
  <si>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</si>
  <si>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</si>
  <si>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</si>
  <si>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</si>
  <si>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</si>
  <si>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</si>
  <si>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</si>
  <si>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</si>
  <si>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</si>
  <si>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</si>
  <si>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</si>
  <si>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</si>
  <si>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</si>
  <si>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</si>
  <si>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</si>
  <si>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</si>
  <si>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</si>
  <si>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</si>
  <si>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</si>
  <si>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</si>
  <si>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</si>
  <si>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</si>
  <si>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</si>
  <si>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</si>
  <si>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</si>
  <si>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</si>
  <si>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</si>
  <si>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</si>
  <si>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</si>
  <si>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</si>
  <si>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</si>
  <si>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</si>
  <si>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</si>
  <si>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</si>
  <si>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</si>
  <si>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</si>
  <si>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</si>
  <si>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</si>
  <si>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</si>
  <si>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</si>
  <si>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</si>
  <si>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</si>
  <si>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</si>
  <si>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</si>
  <si>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</si>
  <si>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</si>
  <si>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</si>
  <si>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</si>
  <si>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</si>
  <si>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</si>
  <si>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</si>
  <si>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</si>
  <si>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</si>
  <si>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</si>
  <si>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</si>
  <si>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</si>
  <si>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</si>
  <si>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</si>
  <si>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</si>
  <si>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</si>
  <si>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</si>
  <si>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</si>
  <si>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</si>
  <si>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</si>
  <si>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</si>
  <si>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</si>
  <si>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</si>
  <si>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</si>
  <si>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</si>
  <si>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</si>
  <si>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</si>
  <si>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</si>
  <si>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</si>
  <si>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</si>
  <si>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</si>
  <si>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</si>
  <si>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</si>
  <si>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</si>
  <si>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</si>
  <si>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</si>
  <si>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</si>
  <si>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</si>
  <si>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</si>
  <si>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</si>
  <si>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</si>
  <si>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</si>
  <si>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</si>
  <si>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</si>
  <si>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</si>
  <si>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</si>
  <si>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</si>
  <si>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</si>
  <si>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</si>
  <si>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</si>
  <si>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</si>
  <si>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</si>
  <si>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</si>
  <si>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</si>
  <si>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</si>
  <si>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</si>
  <si>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</si>
  <si>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</si>
  <si>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</si>
  <si>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</si>
  <si>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</si>
  <si>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</si>
  <si>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</si>
  <si>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</si>
  <si>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</si>
  <si>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</si>
  <si>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</si>
  <si>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</si>
  <si>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</si>
  <si>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</si>
  <si>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</si>
  <si>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</si>
  <si>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</si>
  <si>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</si>
  <si>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</si>
  <si>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</si>
  <si>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</si>
  <si>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</si>
  <si>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</si>
  <si>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</si>
  <si>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</si>
  <si>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</si>
  <si>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</si>
  <si>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</si>
  <si>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</si>
  <si>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</si>
  <si>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</si>
  <si>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</si>
  <si>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</si>
  <si>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</si>
  <si>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</si>
  <si>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</si>
  <si>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</si>
  <si>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</si>
  <si>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</si>
  <si>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</si>
  <si>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</si>
  <si>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</si>
  <si>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</si>
  <si>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</si>
  <si>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</si>
  <si>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</si>
  <si>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</si>
  <si>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</si>
  <si>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</si>
  <si>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</si>
  <si>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</si>
  <si>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</si>
  <si>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</si>
  <si>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</si>
  <si>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</si>
  <si>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</si>
  <si>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</si>
  <si>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</si>
  <si>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</si>
  <si>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</si>
  <si>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</si>
  <si>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</si>
  <si>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</si>
  <si>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</si>
  <si>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</si>
  <si>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</si>
  <si>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</si>
  <si>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</si>
  <si>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</si>
  <si>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</si>
  <si>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</si>
  <si>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</si>
  <si>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</si>
  <si>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</si>
  <si>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</si>
  <si>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</si>
  <si>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</si>
  <si>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</si>
  <si>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</si>
  <si>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</si>
  <si>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</si>
  <si>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</si>
  <si>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</si>
  <si>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</si>
  <si>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</si>
  <si>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</si>
  <si>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</si>
  <si>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</si>
  <si>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</si>
  <si>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</si>
  <si>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</si>
  <si>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</si>
  <si>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</si>
  <si>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</si>
  <si>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</si>
  <si>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</si>
  <si>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</si>
  <si>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</si>
  <si>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</si>
  <si>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</si>
  <si>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</si>
  <si>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</si>
  <si>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</si>
  <si>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</si>
  <si>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</si>
  <si>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</si>
  <si>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</si>
  <si>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</si>
  <si>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</si>
  <si>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</si>
  <si>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</si>
  <si>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</si>
  <si>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</si>
  <si>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</si>
  <si>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</si>
  <si>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</si>
  <si>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</si>
  <si>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</si>
  <si>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</si>
  <si>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</si>
  <si>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</si>
  <si>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</si>
  <si>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</si>
  <si>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</si>
  <si>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</si>
  <si>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</si>
  <si>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</si>
  <si>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</si>
  <si>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</si>
  <si>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</si>
  <si>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</si>
  <si>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</si>
  <si>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</si>
  <si>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</si>
  <si>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</si>
  <si>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</si>
  <si>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</si>
  <si>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</si>
  <si>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</si>
  <si>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</si>
  <si>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</si>
  <si>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</si>
  <si>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</si>
  <si>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</si>
  <si>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</si>
  <si>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</si>
  <si>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</si>
  <si>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</si>
  <si>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</si>
  <si>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</si>
  <si>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</si>
  <si>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</si>
  <si>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</si>
  <si>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</si>
  <si>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</si>
  <si>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</si>
  <si>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</si>
  <si>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</si>
  <si>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</si>
  <si>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</si>
  <si>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</si>
  <si>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</si>
  <si>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</si>
  <si>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</si>
  <si>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</si>
  <si>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</si>
  <si>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</si>
  <si>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</si>
  <si>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</si>
  <si>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</si>
  <si>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</si>
  <si>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</si>
  <si>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</si>
  <si>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</si>
  <si>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</si>
  <si>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</si>
  <si>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</si>
  <si>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</si>
  <si>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</si>
  <si>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</si>
  <si>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</si>
  <si>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</si>
  <si>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</si>
  <si>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</si>
  <si>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</si>
  <si>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</si>
  <si>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</si>
  <si>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</si>
  <si>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</si>
  <si>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</si>
  <si>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</si>
  <si>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</si>
  <si>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</si>
  <si>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</si>
  <si>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</si>
  <si>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</si>
  <si>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</si>
  <si>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</si>
  <si>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</si>
  <si>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</si>
  <si>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</si>
  <si>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</si>
  <si>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</si>
  <si>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</si>
  <si>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</si>
  <si>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</si>
  <si>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</si>
  <si>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</si>
  <si>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</si>
  <si>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</si>
  <si>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</si>
  <si>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</si>
  <si>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</si>
  <si>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</si>
  <si>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</si>
  <si>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</si>
  <si>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</si>
  <si>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</si>
  <si>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</si>
  <si>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</si>
  <si>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</si>
  <si>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</si>
  <si>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</si>
  <si>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</si>
  <si>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</si>
  <si>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</si>
  <si>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</si>
  <si>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</si>
  <si>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</si>
  <si>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</si>
  <si>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</si>
  <si>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</si>
  <si>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</si>
  <si>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</si>
  <si>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</si>
  <si>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</si>
  <si>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</si>
  <si>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</si>
  <si>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</si>
  <si>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</si>
  <si>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</si>
  <si>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</si>
  <si>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</si>
  <si>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</si>
  <si>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</si>
  <si>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</si>
  <si>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</si>
  <si>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</si>
  <si>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</si>
  <si>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</si>
  <si>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</si>
  <si>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</si>
  <si>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</si>
  <si>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</si>
  <si>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</si>
  <si>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</si>
  <si>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</si>
  <si>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</si>
  <si>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</si>
  <si>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</si>
  <si>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</si>
  <si>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</si>
  <si>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</si>
  <si>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</si>
  <si>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</si>
  <si>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</si>
  <si>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</si>
  <si>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</si>
  <si>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</si>
  <si>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</si>
  <si>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</si>
  <si>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</si>
  <si>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</si>
  <si>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</si>
  <si>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</si>
  <si>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</si>
  <si>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</si>
  <si>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</si>
  <si>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</si>
  <si>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</si>
  <si>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</si>
  <si>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</si>
  <si>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</si>
  <si>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</si>
  <si>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</si>
  <si>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</si>
  <si>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</si>
  <si>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</si>
  <si>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</si>
  <si>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</si>
  <si>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</si>
  <si>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</si>
  <si>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</si>
  <si>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</si>
  <si>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</si>
  <si>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</si>
  <si>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</si>
  <si>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</si>
  <si>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</si>
  <si>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</si>
  <si>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</si>
  <si>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</si>
  <si>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</si>
  <si>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</si>
  <si>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</si>
  <si>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</si>
  <si>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</si>
  <si>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</si>
  <si>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</si>
  <si>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</si>
  <si>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</si>
  <si>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</si>
  <si>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</si>
  <si>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</si>
  <si>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</si>
  <si>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</si>
  <si>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</si>
  <si>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</si>
  <si>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</si>
  <si>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</si>
  <si>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</si>
  <si>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</si>
  <si>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</si>
  <si>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</si>
  <si>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</si>
  <si>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</si>
  <si>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</si>
  <si>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</si>
  <si>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</si>
  <si>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</si>
  <si>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</si>
  <si>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</si>
  <si>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</si>
  <si>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</si>
  <si>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</si>
  <si>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</si>
  <si>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</si>
  <si>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</si>
  <si>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</si>
  <si>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</si>
  <si>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</si>
  <si>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</si>
  <si>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</si>
  <si>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</si>
  <si>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</si>
  <si>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</si>
  <si>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</si>
  <si>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</si>
  <si>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</si>
  <si>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</si>
  <si>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</si>
  <si>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</si>
  <si>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</si>
  <si>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</si>
  <si>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</si>
  <si>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</si>
  <si>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</si>
  <si>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</si>
  <si>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</si>
  <si>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</si>
  <si>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</si>
  <si>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</si>
  <si>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</si>
  <si>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</si>
  <si>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</si>
  <si>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</si>
  <si>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</si>
  <si>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</si>
  <si>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</si>
  <si>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</si>
  <si>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</si>
  <si>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</si>
  <si>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</si>
  <si>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</si>
  <si>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</si>
  <si>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</si>
  <si>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</si>
  <si>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</si>
  <si>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</si>
  <si>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</si>
  <si>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</si>
  <si>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</si>
  <si>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</si>
  <si>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</si>
  <si>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</si>
  <si>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</si>
  <si>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</si>
  <si>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</si>
  <si>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</si>
  <si>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</si>
  <si>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</si>
  <si>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</si>
  <si>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</si>
  <si>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</si>
  <si>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</si>
  <si>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</si>
  <si>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</si>
  <si>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</si>
  <si>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</si>
  <si>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</si>
  <si>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</si>
  <si>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</si>
  <si>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</si>
  <si>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</si>
  <si>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</si>
  <si>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</si>
  <si>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</si>
  <si>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</si>
  <si>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</si>
  <si>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</si>
  <si>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</si>
  <si>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</si>
  <si>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</si>
  <si>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</si>
  <si>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</si>
  <si>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</si>
  <si>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</si>
  <si>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</si>
  <si>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</si>
  <si>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</si>
  <si>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</si>
  <si>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</si>
  <si>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</si>
  <si>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</si>
  <si>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</si>
  <si>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</si>
  <si>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</si>
  <si>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</si>
  <si>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</si>
  <si>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</si>
  <si>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</si>
  <si>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</si>
  <si>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</si>
  <si>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</si>
  <si>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</si>
  <si>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</si>
  <si>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</si>
  <si>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</si>
  <si>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</si>
  <si>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</si>
  <si>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</si>
  <si>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</si>
  <si>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</si>
  <si>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</si>
  <si>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</si>
  <si>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</si>
  <si>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</si>
  <si>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</si>
  <si>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</si>
  <si>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</si>
  <si>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</si>
  <si>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</si>
  <si>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</si>
  <si>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</si>
  <si>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</si>
  <si>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</si>
  <si>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</si>
  <si>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</si>
  <si>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</si>
  <si>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</si>
  <si>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</si>
  <si>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</si>
  <si>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</si>
  <si>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</si>
  <si>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</si>
  <si>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</si>
  <si>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</si>
  <si>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</si>
  <si>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</si>
  <si>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</si>
  <si>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</si>
  <si>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</si>
  <si>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</si>
  <si>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</si>
  <si>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</si>
  <si>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</si>
  <si>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</si>
  <si>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</si>
  <si>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</si>
  <si>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</si>
  <si>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</si>
  <si>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</si>
  <si>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</si>
  <si>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</si>
  <si>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</si>
  <si>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</si>
  <si>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</si>
  <si>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</si>
  <si>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</si>
  <si>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</si>
  <si>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</si>
  <si>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</si>
  <si>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</si>
  <si>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</si>
  <si>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</si>
  <si>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</si>
  <si>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</si>
  <si>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</si>
  <si>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</si>
  <si>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</si>
  <si>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</si>
  <si>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</si>
  <si>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</si>
  <si>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</si>
  <si>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</si>
  <si>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</si>
  <si>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</si>
  <si>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</si>
  <si>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</si>
  <si>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</si>
  <si>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</si>
  <si>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</si>
  <si>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</si>
  <si>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</si>
  <si>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</si>
  <si>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</si>
  <si>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</si>
  <si>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</si>
  <si>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</si>
  <si>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</si>
  <si>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</si>
  <si>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</si>
  <si>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</si>
  <si>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</si>
  <si>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</si>
  <si>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</si>
  <si>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</si>
  <si>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</si>
  <si>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</si>
  <si>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</si>
  <si>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</si>
  <si>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</si>
  <si>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</si>
  <si>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</si>
  <si>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</si>
  <si>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</si>
  <si>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</si>
  <si>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</si>
  <si>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</si>
  <si>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</si>
  <si>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</si>
  <si>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</si>
  <si>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</si>
  <si>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</si>
  <si>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</si>
  <si>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</si>
  <si>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</si>
  <si>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</si>
  <si>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</si>
  <si>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</si>
  <si>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</si>
  <si>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</si>
  <si>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</si>
  <si>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</si>
  <si>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</si>
  <si>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</si>
  <si>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</si>
  <si>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</si>
  <si>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</si>
  <si>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</si>
  <si>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</si>
  <si>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</si>
  <si>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</si>
  <si>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</si>
  <si>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</si>
  <si>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</si>
  <si>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</si>
  <si>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</si>
  <si>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</si>
  <si>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</si>
  <si>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</si>
  <si>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</si>
  <si>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</si>
  <si>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</si>
  <si>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</si>
  <si>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</si>
  <si>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</si>
  <si>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</si>
  <si>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</si>
  <si>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</si>
  <si>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</si>
  <si>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</si>
  <si>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</si>
  <si>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</si>
  <si>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</si>
  <si>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</si>
  <si>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</si>
  <si>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</si>
  <si>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</si>
  <si>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</si>
  <si>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</si>
  <si>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</si>
  <si>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</si>
  <si>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</si>
  <si>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</si>
  <si>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</si>
  <si>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</si>
  <si>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</si>
  <si>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</si>
  <si>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</si>
  <si>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</si>
  <si>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</si>
  <si>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</si>
  <si>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</si>
  <si>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</si>
  <si>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</si>
  <si>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</si>
  <si>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</si>
  <si>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</si>
  <si>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</si>
  <si>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</si>
  <si>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</si>
  <si>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</si>
  <si>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</si>
  <si>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</si>
  <si>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</si>
  <si>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</si>
  <si>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</si>
  <si>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</si>
  <si>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</si>
  <si>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</si>
  <si>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</si>
  <si>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</si>
  <si>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</si>
  <si>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</si>
  <si>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</si>
  <si>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</si>
  <si>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</si>
  <si>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</si>
  <si>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</si>
  <si>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</si>
  <si>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</si>
  <si>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</si>
  <si>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</si>
  <si>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</si>
  <si>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</si>
  <si>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</si>
  <si>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</si>
  <si>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</si>
  <si>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</si>
  <si>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</si>
  <si>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</si>
  <si>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</si>
  <si>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</si>
  <si>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</si>
  <si>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</si>
  <si>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</si>
  <si>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</si>
  <si>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</si>
  <si>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</si>
  <si>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</si>
  <si>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</si>
  <si>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</si>
  <si>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</si>
  <si>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</si>
  <si>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</si>
  <si>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</si>
  <si>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</si>
  <si>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</si>
  <si>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</si>
  <si>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</si>
  <si>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</si>
  <si>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</si>
  <si>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</si>
  <si>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</si>
  <si>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</si>
  <si>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</si>
  <si>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</si>
  <si>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</si>
  <si>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</si>
  <si>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</si>
  <si>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</si>
  <si>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</si>
  <si>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</si>
  <si>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</si>
  <si>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</si>
  <si>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</si>
  <si>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</si>
  <si>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</si>
  <si>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</si>
  <si>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</si>
  <si>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</si>
  <si>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</si>
  <si>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</si>
  <si>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</si>
  <si>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</si>
  <si>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</si>
  <si>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</si>
  <si>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</si>
  <si>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</si>
  <si>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</si>
  <si>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</si>
  <si>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</si>
  <si>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</si>
  <si>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</si>
  <si>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</si>
  <si>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</si>
  <si>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</si>
  <si>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</si>
  <si>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</si>
  <si>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</si>
  <si>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</si>
  <si>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</si>
  <si>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</si>
  <si>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</si>
  <si>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</si>
  <si>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</si>
  <si>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</si>
  <si>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</si>
  <si>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</si>
  <si>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</si>
  <si>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</si>
  <si>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</si>
  <si>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</si>
  <si>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</si>
  <si>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</si>
  <si>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</si>
  <si>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</si>
  <si>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</si>
  <si>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</si>
  <si>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</si>
  <si>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</si>
  <si>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</si>
  <si>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</si>
  <si>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</si>
  <si>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</si>
  <si>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</si>
  <si>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</si>
  <si>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</si>
  <si>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</si>
  <si>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</si>
  <si>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</si>
  <si>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</si>
  <si>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</si>
  <si>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</si>
  <si>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</si>
  <si>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</si>
  <si>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</si>
  <si>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</si>
  <si>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</si>
  <si>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</si>
  <si>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</si>
  <si>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</si>
  <si>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</si>
  <si>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</si>
  <si>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</si>
  <si>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</si>
  <si>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</si>
  <si>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</si>
  <si>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</si>
  <si>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</si>
  <si>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</si>
  <si>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</si>
  <si>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</si>
  <si>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</si>
  <si>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</si>
  <si>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</si>
  <si>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</si>
  <si>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</si>
  <si>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</si>
  <si>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</si>
  <si>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</si>
  <si>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</si>
  <si>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</si>
  <si>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</si>
  <si>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</si>
  <si>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</si>
  <si>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</si>
  <si>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</si>
  <si>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</si>
  <si>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</si>
  <si>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</si>
  <si>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</si>
  <si>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</si>
  <si>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</si>
  <si>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</si>
  <si>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</si>
  <si>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</si>
  <si>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</si>
  <si>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</si>
  <si>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</si>
  <si>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</si>
  <si>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</si>
  <si>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</si>
  <si>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</si>
  <si>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</si>
  <si>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</si>
  <si>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</si>
  <si>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</si>
  <si>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</si>
  <si>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</si>
  <si>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</si>
  <si>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</si>
  <si>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</si>
  <si>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</si>
  <si>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</si>
  <si>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</si>
  <si>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</si>
  <si>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</si>
  <si>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</si>
  <si>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</si>
  <si>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</si>
  <si>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</si>
  <si>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</si>
  <si>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</si>
  <si>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</si>
  <si>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</si>
  <si>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</si>
  <si>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</si>
  <si>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</si>
  <si>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</si>
  <si>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</si>
  <si>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</si>
  <si>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</si>
  <si>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</si>
  <si>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</si>
  <si>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</si>
  <si>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</si>
  <si>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</si>
  <si>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</si>
  <si>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</si>
  <si>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</si>
  <si>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</si>
  <si>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</si>
  <si>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</si>
  <si>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</si>
  <si>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</si>
  <si>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</si>
  <si>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</si>
  <si>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</si>
  <si>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</si>
  <si>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</si>
  <si>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</si>
  <si>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</si>
  <si>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</si>
  <si>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</si>
  <si>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</si>
  <si>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</si>
  <si>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</si>
  <si>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</si>
  <si>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</si>
  <si>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</si>
  <si>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</si>
  <si>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</si>
  <si>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</si>
  <si>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</si>
  <si>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</si>
  <si>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</si>
  <si>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</si>
  <si>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</si>
  <si>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</si>
  <si>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</si>
  <si>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</si>
  <si>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</si>
  <si>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</si>
  <si>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</si>
  <si>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</si>
  <si>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</si>
  <si>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</si>
  <si>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</si>
  <si>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</si>
  <si>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</si>
  <si>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</si>
  <si>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</si>
  <si>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</si>
  <si>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</si>
  <si>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</si>
  <si>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</si>
  <si>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</si>
  <si>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</si>
  <si>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</si>
  <si>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</si>
  <si>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</si>
  <si>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</si>
  <si>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</si>
  <si>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</si>
  <si>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</si>
  <si>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</si>
  <si>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</si>
  <si>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</si>
  <si>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</si>
  <si>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</si>
  <si>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</si>
  <si>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</si>
  <si>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</si>
  <si>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</si>
  <si>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</si>
  <si>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</si>
  <si>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</si>
  <si>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</si>
  <si>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</si>
  <si>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</si>
  <si>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</si>
  <si>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</si>
  <si>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</si>
  <si>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</si>
  <si>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</si>
  <si>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</si>
  <si>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</si>
  <si>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</si>
  <si>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</si>
  <si>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</si>
  <si>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</si>
  <si>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</si>
  <si>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</si>
  <si>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</si>
  <si>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</si>
  <si>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</si>
  <si>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</si>
  <si>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</si>
  <si>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</si>
  <si>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</si>
  <si>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</si>
  <si>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</si>
  <si>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</si>
  <si>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</si>
  <si>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</si>
  <si>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</si>
  <si>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</si>
  <si>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</si>
  <si>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</si>
  <si>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</si>
  <si>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</si>
  <si>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</si>
  <si>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</si>
  <si>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</si>
  <si>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</si>
  <si>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</si>
  <si>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</si>
  <si>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</si>
  <si>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</si>
  <si>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</si>
  <si>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</si>
  <si>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</si>
  <si>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</si>
  <si>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</si>
  <si>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</si>
  <si>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</si>
  <si>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</si>
  <si>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</si>
  <si>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</si>
  <si>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</si>
  <si>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</si>
  <si>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</si>
  <si>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</si>
  <si>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</si>
  <si>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</si>
  <si>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</si>
  <si>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</si>
  <si>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</si>
  <si>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</si>
  <si>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</si>
  <si>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</si>
  <si>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</si>
  <si>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</si>
  <si>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</si>
  <si>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</si>
  <si>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</si>
  <si>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</si>
  <si>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</si>
  <si>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</si>
  <si>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</si>
  <si>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</si>
  <si>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</si>
  <si>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</si>
  <si>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</si>
  <si>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</si>
  <si>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</si>
  <si>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</si>
  <si>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</si>
  <si>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</si>
  <si>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</si>
  <si>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</si>
  <si>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</si>
  <si>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</si>
  <si>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</si>
  <si>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</si>
  <si>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</si>
  <si>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</si>
  <si>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</si>
  <si>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</si>
  <si>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</si>
  <si>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</si>
  <si>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</si>
  <si>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</si>
  <si>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</si>
  <si>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</si>
  <si>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</si>
  <si>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</si>
  <si>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</si>
  <si>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</si>
  <si>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</si>
  <si>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</si>
  <si>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</si>
  <si>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</si>
  <si>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</si>
  <si>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</si>
  <si>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</si>
  <si>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</si>
  <si>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</si>
  <si>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</si>
  <si>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</si>
  <si>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</si>
  <si>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</si>
  <si>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</si>
  <si>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</si>
  <si>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</si>
  <si>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</si>
  <si>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</si>
  <si>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</si>
  <si>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</si>
  <si>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</si>
  <si>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</si>
  <si>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</si>
  <si>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</si>
  <si>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</si>
  <si>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</si>
  <si>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</si>
  <si>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</si>
  <si>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</si>
  <si>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</si>
  <si>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</si>
  <si>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</si>
  <si>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</si>
  <si>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</si>
  <si>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</si>
  <si>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</si>
  <si>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</si>
  <si>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</si>
  <si>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</si>
  <si>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</si>
  <si>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</si>
  <si>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</si>
  <si>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</si>
  <si>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</si>
  <si>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</si>
  <si>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</si>
  <si>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</si>
  <si>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</si>
  <si>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</si>
  <si>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</si>
  <si>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</si>
  <si>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</si>
  <si>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</si>
  <si>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</si>
  <si>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</si>
  <si>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</si>
  <si>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</si>
  <si>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</si>
  <si>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</si>
  <si>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</si>
  <si>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</si>
  <si>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</si>
  <si>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</si>
  <si>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</si>
  <si>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</si>
  <si>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</si>
  <si>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</si>
  <si>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</si>
  <si>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</si>
  <si>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</si>
  <si>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</si>
  <si>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</si>
  <si>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</si>
  <si>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</si>
  <si>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</si>
  <si>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</si>
  <si>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</si>
  <si>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</si>
  <si>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</si>
  <si>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</si>
  <si>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</si>
  <si>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</si>
  <si>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</si>
  <si>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</si>
  <si>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</si>
  <si>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</si>
  <si>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</si>
  <si>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</si>
  <si>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</si>
  <si>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</si>
  <si>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</si>
  <si>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</si>
  <si>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</si>
  <si>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</si>
  <si>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</si>
  <si>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</si>
  <si>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</si>
  <si>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</si>
  <si>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</si>
  <si>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</si>
  <si>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</si>
  <si>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</si>
  <si>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</si>
  <si>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</si>
  <si>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</si>
  <si>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</si>
  <si>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</si>
  <si>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</si>
  <si>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</si>
  <si>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</si>
  <si>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</si>
  <si>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</si>
  <si>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</si>
  <si>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</si>
  <si>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</si>
  <si>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</si>
  <si>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</si>
  <si>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</si>
  <si>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</si>
  <si>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</si>
  <si>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</si>
  <si>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</si>
  <si>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</si>
  <si>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</si>
  <si>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</si>
  <si>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</si>
  <si>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</si>
  <si>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</si>
  <si>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</si>
  <si>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</si>
  <si>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</si>
  <si>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</si>
  <si>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</si>
  <si>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</si>
  <si>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</si>
  <si>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</si>
  <si>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</si>
  <si>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</si>
  <si>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</si>
  <si>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</si>
  <si>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</si>
  <si>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</si>
  <si>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</si>
  <si>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</si>
  <si>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</si>
  <si>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</si>
  <si>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</si>
  <si>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</si>
  <si>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</si>
  <si>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</si>
  <si>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</si>
  <si>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</si>
  <si>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</si>
  <si>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</si>
  <si>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</si>
  <si>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</si>
  <si>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</si>
  <si>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</si>
  <si>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</si>
  <si>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</si>
  <si>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</si>
  <si>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</si>
  <si>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</si>
  <si>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</si>
  <si>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</si>
  <si>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</si>
  <si>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</si>
  <si>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</si>
  <si>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</si>
  <si>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</si>
  <si>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</si>
  <si>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</si>
  <si>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</si>
  <si>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</si>
  <si>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</si>
  <si>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</si>
  <si>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</si>
  <si>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</si>
  <si>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</si>
  <si>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</si>
  <si>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</si>
  <si>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</si>
  <si>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</si>
  <si>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</si>
  <si>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</si>
  <si>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</si>
  <si>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</si>
  <si>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</si>
  <si>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</si>
  <si>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</si>
  <si>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</si>
  <si>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</si>
  <si>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</si>
  <si>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</si>
  <si>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</si>
  <si>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</si>
  <si>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</si>
  <si>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</si>
  <si>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</si>
  <si>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</si>
  <si>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</si>
  <si>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</si>
  <si>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</si>
  <si>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</si>
  <si>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</si>
  <si>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</si>
  <si>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</si>
  <si>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</si>
  <si>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</si>
  <si>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</si>
  <si>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</si>
  <si>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</si>
  <si>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</si>
  <si>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</si>
  <si>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</si>
  <si>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</si>
  <si>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</si>
  <si>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</si>
  <si>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</si>
  <si>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</si>
  <si>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</si>
  <si>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</si>
  <si>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</si>
  <si>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</si>
  <si>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</si>
  <si>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</si>
  <si>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</si>
  <si>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</si>
  <si>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</si>
  <si>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</si>
  <si>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</si>
  <si>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</si>
  <si>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</si>
  <si>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</si>
  <si>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</si>
  <si>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</si>
  <si>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</si>
  <si>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</si>
  <si>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</si>
  <si>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</si>
  <si>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</si>
  <si>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</si>
  <si>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</si>
  <si>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</si>
  <si>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</si>
  <si>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</si>
  <si>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</si>
  <si>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</si>
  <si>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</si>
  <si>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</si>
  <si>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</si>
  <si>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</si>
  <si>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</si>
  <si>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</si>
  <si>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</si>
  <si>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</si>
  <si>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</si>
  <si>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</si>
  <si>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</si>
  <si>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</si>
  <si>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</si>
  <si>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</si>
  <si>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</si>
  <si>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</si>
  <si>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</si>
  <si>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</si>
  <si>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</si>
  <si>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</si>
  <si>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</si>
  <si>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</si>
  <si>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</si>
  <si>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</si>
  <si>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</si>
  <si>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</si>
  <si>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</si>
  <si>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</si>
  <si>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</si>
  <si>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</si>
  <si>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</si>
  <si>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</si>
  <si>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</si>
  <si>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</si>
  <si>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</si>
  <si>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</si>
  <si>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</si>
  <si>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</si>
  <si>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</si>
  <si>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</si>
  <si>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</si>
  <si>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</si>
  <si>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</si>
  <si>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</si>
  <si>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</si>
  <si>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</si>
  <si>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</si>
  <si>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</si>
  <si>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</si>
  <si>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</si>
  <si>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</si>
  <si>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</si>
  <si>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</si>
  <si>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</si>
  <si>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</si>
  <si>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</si>
  <si>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</si>
  <si>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</si>
  <si>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</si>
  <si>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</si>
  <si>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</si>
  <si>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</si>
  <si>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</si>
  <si>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</si>
  <si>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</si>
  <si>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</si>
  <si>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</si>
  <si>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</si>
  <si>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</si>
  <si>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</si>
  <si>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</si>
  <si>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</si>
  <si>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</si>
  <si>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</si>
  <si>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</si>
  <si>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</si>
  <si>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</si>
  <si>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</si>
  <si>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</si>
  <si>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</si>
  <si>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</si>
  <si>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</si>
  <si>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</si>
  <si>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</si>
  <si>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</si>
  <si>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</si>
  <si>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</si>
  <si>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</si>
  <si>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</si>
  <si>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</si>
  <si>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</si>
  <si>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</si>
  <si>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</si>
  <si>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</si>
  <si>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</si>
  <si>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</si>
  <si>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</si>
  <si>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</si>
  <si>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</si>
  <si>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</si>
  <si>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</si>
  <si>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</si>
  <si>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</si>
  <si>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</si>
  <si>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</si>
  <si>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</si>
  <si>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</si>
  <si>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</si>
  <si>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</si>
  <si>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</si>
  <si>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</si>
  <si>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</si>
  <si>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</si>
  <si>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</si>
  <si>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</si>
  <si>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</si>
  <si>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</si>
  <si>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</si>
  <si>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</si>
  <si>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</si>
  <si>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</si>
  <si>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</si>
  <si>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</si>
  <si>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</si>
  <si>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</si>
  <si>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</si>
  <si>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</si>
  <si>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</si>
  <si>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</si>
  <si>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</si>
  <si>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</si>
  <si>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</si>
  <si>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</si>
  <si>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</si>
  <si>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</si>
  <si>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</si>
  <si>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</si>
  <si>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</si>
  <si>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</si>
  <si>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</si>
  <si>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</si>
  <si>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</si>
  <si>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</si>
  <si>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</si>
  <si>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</si>
  <si>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</si>
  <si>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</si>
  <si>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</si>
  <si>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</si>
  <si>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</si>
  <si>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</si>
  <si>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</si>
  <si>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</si>
  <si>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</si>
  <si>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</si>
  <si>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</si>
  <si>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</si>
  <si>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</si>
  <si>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</si>
  <si>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</si>
  <si>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</si>
  <si>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</si>
  <si>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</si>
  <si>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</si>
  <si>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</si>
  <si>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</si>
  <si>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</si>
  <si>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</si>
  <si>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</si>
  <si>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</si>
  <si>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</si>
  <si>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</si>
  <si>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</si>
  <si>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</si>
  <si>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</si>
  <si>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</si>
  <si>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</si>
  <si>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</si>
  <si>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</si>
  <si>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</si>
  <si>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</si>
  <si>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</si>
  <si>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</si>
  <si>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</si>
  <si>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</si>
  <si>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</si>
  <si>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</si>
  <si>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</si>
  <si>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</si>
  <si>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</si>
  <si>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</si>
  <si>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</si>
  <si>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</si>
  <si>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</si>
  <si>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</si>
  <si>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</si>
  <si>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</si>
  <si>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</si>
  <si>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</si>
  <si>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</si>
  <si>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</si>
  <si>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</si>
  <si>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</si>
  <si>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</si>
  <si>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</si>
  <si>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</si>
  <si>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</si>
  <si>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</si>
  <si>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</si>
  <si>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</si>
  <si>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</si>
  <si>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</si>
  <si>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</si>
  <si>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</si>
  <si>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</si>
  <si>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</si>
  <si>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</si>
  <si>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</si>
  <si>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</si>
  <si>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</si>
  <si>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</si>
  <si>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</si>
  <si>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</si>
  <si>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</si>
  <si>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</si>
  <si>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</si>
  <si>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</si>
  <si>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</si>
  <si>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</si>
  <si>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</si>
  <si>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</si>
  <si>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</si>
  <si>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</si>
  <si>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</si>
  <si>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</si>
  <si>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</si>
  <si>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</si>
  <si>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</si>
  <si>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</si>
  <si>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</si>
  <si>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</si>
  <si>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</si>
  <si>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</si>
  <si>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</si>
  <si>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</si>
  <si>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</si>
  <si>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</si>
  <si>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</si>
  <si>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</si>
  <si>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</si>
  <si>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</si>
  <si>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</si>
  <si>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</si>
  <si>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</si>
  <si>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</si>
  <si>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</si>
  <si>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</si>
  <si>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</si>
  <si>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</si>
  <si>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</si>
  <si>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</si>
  <si>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</si>
  <si>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</si>
  <si>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</si>
  <si>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</si>
  <si>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</si>
  <si>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</si>
  <si>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</si>
  <si>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</si>
  <si>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</si>
  <si>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</si>
  <si>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</si>
  <si>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</si>
  <si>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</si>
  <si>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</si>
  <si>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</si>
  <si>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</si>
  <si>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</si>
  <si>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</si>
  <si>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</si>
  <si>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</si>
  <si>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</si>
  <si>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</si>
  <si>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</si>
  <si>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</si>
  <si>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</si>
  <si>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</si>
  <si>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</si>
  <si>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</si>
  <si>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</si>
  <si>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</si>
  <si>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</si>
  <si>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</si>
  <si>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</si>
  <si>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</si>
  <si>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</si>
  <si>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</si>
  <si>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</si>
  <si>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</si>
  <si>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</si>
  <si>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</si>
  <si>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</si>
  <si>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</si>
  <si>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</si>
  <si>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</si>
  <si>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</si>
  <si>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</si>
  <si>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</si>
  <si>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</si>
  <si>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</si>
  <si>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</si>
  <si>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</si>
  <si>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</si>
  <si>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</si>
  <si>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</si>
  <si>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</si>
  <si>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</si>
  <si>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</si>
  <si>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</si>
  <si>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</si>
  <si>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</si>
  <si>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</si>
  <si>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</si>
  <si>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</si>
  <si>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</si>
  <si>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</si>
  <si>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</si>
  <si>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</si>
  <si>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</si>
  <si>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</si>
  <si>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</si>
  <si>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</si>
  <si>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</si>
  <si>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</si>
  <si>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</si>
  <si>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</si>
  <si>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</si>
  <si>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</si>
  <si>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</si>
  <si>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</si>
  <si>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</si>
  <si>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</si>
  <si>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</si>
  <si>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</si>
  <si>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</si>
  <si>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</si>
  <si>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</si>
  <si>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</si>
  <si>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</si>
  <si>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</si>
  <si>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</si>
  <si>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</si>
  <si>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</si>
  <si>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</si>
  <si>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</si>
  <si>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</si>
  <si>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</si>
  <si>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</si>
  <si>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</si>
  <si>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</si>
  <si>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</si>
  <si>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</si>
  <si>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</si>
  <si>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</si>
  <si>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</si>
  <si>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</si>
  <si>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</si>
  <si>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</si>
  <si>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</si>
  <si>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</si>
  <si>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</si>
  <si>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</si>
  <si>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</si>
  <si>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</si>
  <si>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</si>
  <si>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</si>
  <si>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</si>
  <si>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</si>
  <si>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</si>
  <si>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</si>
  <si>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</si>
  <si>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</si>
  <si>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</si>
  <si>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</si>
  <si>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</si>
  <si>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</si>
  <si>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</si>
  <si>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</si>
  <si>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</si>
  <si>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</si>
  <si>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</si>
  <si>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</si>
  <si>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</si>
  <si>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</si>
  <si>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</si>
  <si>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</si>
  <si>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</si>
  <si>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</si>
  <si>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</si>
  <si>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</si>
  <si>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</si>
  <si>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</si>
  <si>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</si>
  <si>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</si>
  <si>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</si>
  <si>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</si>
  <si>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</si>
  <si>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</si>
  <si>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</si>
  <si>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</si>
  <si>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</si>
  <si>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</si>
  <si>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</si>
  <si>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</si>
  <si>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</si>
  <si>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</si>
  <si>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</si>
  <si>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</si>
  <si>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</si>
  <si>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</si>
  <si>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</si>
  <si>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</si>
  <si>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</si>
  <si>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</si>
  <si>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</si>
  <si>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</si>
  <si>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</si>
  <si>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</si>
  <si>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</si>
  <si>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</si>
  <si>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</si>
  <si>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</si>
  <si>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</si>
  <si>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</si>
  <si>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</si>
  <si>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</si>
  <si>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</si>
  <si>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</si>
  <si>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</si>
  <si>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</si>
  <si>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</si>
  <si>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</si>
  <si>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</si>
  <si>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</si>
  <si>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</si>
  <si>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</si>
  <si>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</si>
  <si>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</si>
  <si>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</si>
  <si>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</si>
  <si>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</si>
  <si>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</si>
  <si>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</si>
  <si>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</si>
  <si>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</si>
  <si>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</si>
  <si>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</si>
  <si>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</si>
  <si>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</si>
  <si>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</si>
  <si>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</si>
  <si>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</si>
  <si>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</si>
  <si>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</si>
  <si>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</si>
  <si>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</si>
  <si>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</si>
  <si>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</si>
  <si>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</si>
  <si>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</si>
  <si>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</si>
  <si>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</si>
  <si>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</si>
  <si>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</si>
  <si>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</si>
  <si>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</si>
  <si>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</si>
  <si>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</si>
  <si>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</si>
  <si>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</si>
  <si>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</si>
  <si>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</si>
  <si>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</si>
  <si>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</si>
  <si>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</si>
  <si>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</si>
  <si>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</si>
  <si>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</si>
  <si>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</si>
  <si>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</si>
  <si>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</si>
  <si>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</si>
  <si>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</si>
  <si>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</si>
  <si>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</si>
  <si>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</si>
  <si>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</si>
  <si>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</si>
  <si>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</si>
  <si>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</si>
  <si>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</si>
  <si>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</si>
  <si>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</si>
  <si>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</si>
  <si>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</si>
  <si>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</si>
  <si>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</si>
  <si>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</si>
  <si>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</si>
  <si>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</si>
  <si>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</si>
  <si>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</si>
  <si>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</si>
  <si>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</si>
  <si>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</si>
  <si>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</si>
  <si>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</si>
  <si>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</si>
  <si>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</si>
  <si>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</si>
  <si>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</si>
  <si>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</si>
  <si>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</si>
  <si>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</si>
  <si>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</si>
  <si>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</si>
  <si>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</si>
  <si>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</si>
  <si>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</si>
  <si>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</si>
  <si>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</si>
  <si>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</si>
  <si>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</si>
  <si>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</si>
  <si>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</si>
  <si>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</si>
  <si>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</si>
  <si>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</si>
  <si>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</si>
  <si>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</si>
  <si>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</si>
  <si>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</si>
  <si>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</si>
  <si>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</si>
  <si>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</si>
  <si>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</si>
  <si>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</si>
  <si>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</si>
  <si>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</si>
  <si>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</si>
  <si>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</si>
  <si>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</si>
  <si>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</si>
  <si>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</si>
  <si>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</si>
  <si>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</si>
  <si>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</si>
  <si>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</si>
  <si>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</si>
  <si>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</si>
  <si>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</si>
  <si>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</si>
  <si>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</si>
  <si>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</si>
  <si>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</si>
  <si>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</si>
  <si>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</si>
  <si>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</si>
  <si>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</si>
  <si>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</si>
  <si>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</si>
  <si>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</si>
  <si>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</si>
  <si>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</si>
  <si>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</si>
  <si>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</si>
  <si>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</si>
  <si>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</si>
  <si>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</si>
  <si>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</si>
  <si>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</si>
  <si>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</si>
  <si>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</si>
  <si>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</si>
  <si>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</si>
  <si>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</si>
  <si>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</si>
  <si>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</si>
  <si>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</si>
  <si>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</si>
  <si>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</si>
  <si>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</si>
  <si>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</si>
  <si>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</si>
  <si>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</si>
  <si>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</si>
  <si>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</si>
  <si>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</si>
  <si>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</si>
  <si>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</si>
  <si>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</si>
  <si>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</si>
  <si>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</si>
  <si>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</si>
  <si>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</si>
  <si>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</si>
  <si>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</si>
  <si>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</si>
  <si>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</si>
  <si>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</si>
  <si>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</si>
  <si>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</si>
  <si>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</si>
  <si>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</si>
  <si>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</si>
  <si>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</si>
  <si>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</si>
  <si>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</si>
  <si>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</si>
  <si>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</si>
  <si>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</si>
  <si>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</si>
  <si>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</si>
  <si>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</si>
  <si>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</si>
  <si>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</si>
  <si>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</si>
  <si>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</si>
  <si>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</si>
  <si>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</si>
  <si>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</si>
  <si>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</si>
  <si>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</si>
  <si>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</si>
  <si>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</si>
  <si>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</si>
  <si>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</si>
  <si>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</si>
  <si>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</si>
  <si>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</si>
  <si>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</si>
  <si>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</si>
  <si>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</si>
  <si>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</si>
  <si>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</si>
  <si>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</si>
  <si>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</si>
  <si>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</si>
  <si>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</si>
  <si>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</si>
  <si>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</si>
  <si>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</si>
  <si>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</si>
  <si>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</si>
  <si>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</si>
  <si>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</si>
  <si>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</si>
  <si>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</si>
  <si>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</si>
  <si>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</si>
  <si>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</si>
  <si>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</si>
  <si>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</si>
  <si>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</si>
  <si>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</si>
  <si>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</si>
  <si>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</si>
  <si>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</si>
  <si>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</si>
  <si>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</si>
  <si>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</si>
  <si>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</si>
  <si>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</si>
  <si>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</si>
  <si>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</si>
  <si>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</si>
  <si>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</si>
  <si>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</si>
  <si>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</si>
  <si>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</si>
  <si>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</si>
  <si>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</si>
  <si>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</si>
  <si>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</si>
  <si>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</si>
  <si>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</si>
  <si>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</si>
  <si>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</si>
  <si>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</si>
  <si>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</si>
  <si>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</si>
  <si>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</si>
  <si>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</si>
  <si>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</si>
  <si>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</si>
  <si>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</si>
  <si>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</si>
  <si>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</si>
  <si>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</si>
  <si>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</si>
  <si>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</si>
  <si>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</si>
  <si>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</si>
  <si>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</si>
  <si>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</si>
  <si>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</si>
  <si>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</si>
  <si>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</si>
  <si>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</si>
  <si>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</si>
  <si>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</si>
  <si>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</si>
  <si>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</si>
  <si>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</si>
  <si>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</si>
  <si>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</si>
  <si>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</si>
  <si>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</si>
  <si>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</si>
  <si>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</si>
  <si>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</si>
  <si>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</si>
  <si>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</si>
  <si>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</si>
  <si>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</si>
  <si>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</si>
  <si>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</si>
  <si>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</si>
  <si>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</si>
  <si>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</si>
  <si>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</si>
  <si>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</si>
  <si>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</si>
  <si>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</si>
  <si>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</si>
  <si>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</si>
  <si>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</si>
  <si>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</si>
  <si>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</si>
  <si>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</si>
  <si>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</si>
  <si>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</si>
  <si>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</si>
  <si>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</si>
  <si>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</si>
  <si>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</si>
  <si>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</si>
  <si>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</si>
  <si>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</si>
  <si>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</si>
  <si>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</si>
  <si>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</si>
  <si>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</si>
  <si>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</si>
  <si>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</si>
  <si>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</si>
  <si>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</si>
  <si>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</si>
  <si>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</si>
  <si>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</si>
  <si>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</si>
  <si>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</si>
  <si>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</si>
  <si>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</si>
  <si>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</si>
  <si>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</si>
  <si>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</si>
  <si>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</si>
  <si>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</si>
  <si>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</si>
  <si>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</si>
  <si>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</si>
  <si>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</si>
  <si>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</si>
  <si>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</si>
  <si>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</si>
  <si>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</si>
  <si>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</si>
  <si>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</si>
  <si>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</si>
  <si>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</si>
  <si>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</si>
  <si>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</si>
  <si>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</si>
  <si>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</si>
  <si>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</si>
  <si>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</si>
  <si>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</si>
  <si>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</si>
  <si>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</si>
  <si>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</si>
  <si>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</si>
  <si>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</si>
  <si>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</si>
  <si>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</si>
  <si>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</si>
  <si>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</si>
  <si>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</si>
  <si>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</si>
  <si>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</si>
  <si>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</si>
  <si>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</si>
  <si>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</si>
  <si>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</si>
  <si>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</si>
  <si>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</si>
  <si>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</si>
  <si>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</si>
  <si>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</si>
  <si>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</si>
  <si>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</si>
  <si>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</si>
  <si>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</si>
  <si>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</si>
  <si>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</si>
  <si>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</si>
  <si>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</si>
  <si>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</si>
  <si>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</si>
  <si>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</si>
  <si>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</si>
  <si>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</si>
  <si>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</si>
  <si>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</si>
  <si>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</si>
  <si>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</si>
  <si>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</si>
  <si>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</si>
  <si>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</si>
  <si>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</si>
  <si>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</si>
  <si>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</si>
  <si>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</si>
  <si>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</si>
  <si>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</si>
  <si>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</si>
  <si>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</si>
  <si>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</si>
  <si>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</si>
  <si>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</si>
  <si>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</si>
  <si>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</si>
  <si>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</si>
  <si>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</si>
  <si>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</si>
  <si>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</si>
  <si>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</si>
  <si>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</si>
  <si>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</si>
  <si>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</si>
  <si>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</si>
  <si>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</si>
  <si>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</si>
  <si>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</si>
  <si>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</si>
  <si>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</si>
  <si>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</si>
  <si>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</si>
  <si>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</si>
  <si>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</si>
  <si>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</si>
  <si>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</si>
  <si>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</si>
  <si>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</si>
  <si>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</si>
  <si>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</si>
  <si>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</si>
  <si>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</si>
  <si>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</si>
  <si>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</si>
  <si>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</si>
  <si>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</si>
  <si>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</si>
  <si>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</si>
  <si>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</si>
  <si>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</si>
  <si>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</si>
  <si>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</si>
  <si>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</si>
  <si>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</si>
  <si>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</si>
  <si>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</si>
  <si>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</si>
  <si>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</si>
  <si>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</si>
  <si>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</si>
  <si>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</si>
  <si>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</si>
  <si>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</si>
  <si>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</si>
  <si>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</si>
  <si>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</si>
  <si>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</si>
  <si>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</si>
  <si>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</si>
  <si>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</si>
  <si>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</si>
  <si>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</si>
  <si>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</si>
  <si>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</si>
  <si>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</si>
  <si>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</si>
  <si>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</si>
  <si>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</si>
  <si>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</si>
  <si>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</si>
  <si>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</si>
  <si>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</si>
  <si>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</si>
  <si>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</si>
  <si>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</si>
  <si>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</si>
  <si>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</si>
  <si>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</si>
  <si>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</si>
  <si>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</si>
  <si>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</si>
  <si>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</si>
  <si>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</si>
  <si>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</si>
  <si>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</si>
  <si>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</si>
  <si>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</si>
  <si>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</si>
  <si>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</si>
  <si>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</si>
  <si>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</si>
  <si>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</si>
  <si>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</si>
  <si>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</si>
  <si>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</si>
  <si>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</si>
  <si>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</si>
  <si>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</si>
  <si>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</si>
  <si>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</si>
  <si>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</si>
  <si>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</si>
  <si>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</si>
  <si>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</si>
  <si>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</si>
  <si>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</si>
  <si>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</si>
  <si>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</si>
  <si>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</si>
  <si>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</si>
  <si>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</si>
  <si>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</si>
  <si>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</si>
  <si>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</si>
  <si>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</si>
  <si>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</si>
  <si>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</si>
  <si>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</si>
  <si>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</si>
  <si>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</si>
  <si>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</si>
  <si>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</si>
  <si>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</si>
  <si>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</si>
  <si>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</si>
  <si>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</si>
  <si>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</si>
  <si>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</si>
  <si>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</si>
  <si>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</si>
  <si>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</si>
  <si>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</si>
  <si>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</si>
  <si>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</si>
  <si>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</si>
  <si>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</si>
  <si>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</si>
  <si>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</si>
  <si>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</si>
  <si>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</si>
  <si>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</si>
  <si>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</si>
  <si>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</si>
  <si>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</si>
  <si>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</si>
  <si>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</si>
  <si>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</si>
  <si>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</si>
  <si>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</si>
  <si>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</si>
  <si>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</si>
  <si>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</si>
  <si>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</si>
  <si>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</si>
  <si>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</si>
  <si>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</si>
  <si>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</si>
  <si>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</si>
  <si>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</si>
  <si>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</si>
  <si>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</si>
  <si>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</si>
  <si>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</si>
  <si>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</si>
  <si>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</si>
  <si>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</si>
  <si>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</si>
  <si>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</si>
  <si>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</si>
  <si>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</si>
  <si>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</si>
  <si>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</si>
  <si>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</si>
  <si>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</si>
  <si>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</si>
  <si>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</si>
  <si>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</si>
  <si>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</si>
  <si>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</si>
  <si>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</si>
  <si>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</si>
  <si>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</si>
  <si>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</si>
  <si>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</si>
  <si>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</si>
  <si>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</si>
  <si>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</si>
  <si>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</si>
  <si>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</si>
  <si>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</si>
  <si>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</si>
  <si>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</si>
  <si>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</si>
  <si>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</si>
  <si>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</si>
  <si>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</si>
  <si>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</si>
  <si>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</si>
  <si>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</si>
  <si>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</si>
  <si>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</si>
  <si>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</si>
  <si>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</si>
  <si>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</si>
  <si>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</si>
  <si>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</si>
  <si>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</si>
  <si>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</si>
  <si>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</si>
  <si>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</si>
  <si>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</si>
  <si>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</si>
  <si>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</si>
  <si>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</si>
  <si>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</si>
  <si>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</si>
  <si>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</si>
  <si>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</si>
  <si>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</si>
  <si>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</si>
  <si>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</si>
  <si>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</si>
  <si>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</si>
  <si>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</si>
  <si>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</si>
  <si>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</si>
  <si>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</si>
  <si>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</si>
  <si>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</si>
  <si>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</si>
  <si>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</si>
  <si>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</si>
  <si>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</si>
  <si>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</si>
  <si>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</si>
  <si>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</si>
  <si>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</si>
  <si>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</si>
  <si>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</si>
  <si>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</si>
  <si>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</si>
  <si>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</si>
  <si>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</si>
  <si>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</si>
  <si>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</si>
  <si>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</si>
  <si>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</si>
  <si>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</si>
  <si>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</si>
  <si>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</si>
  <si>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</si>
  <si>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</si>
  <si>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</si>
  <si>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</si>
  <si>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</si>
  <si>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</si>
  <si>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</si>
  <si>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</si>
  <si>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</si>
  <si>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</si>
  <si>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</si>
  <si>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</si>
  <si>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</si>
  <si>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</si>
  <si>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</si>
  <si>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</si>
  <si>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</si>
  <si>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</si>
  <si>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</si>
  <si>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</si>
  <si>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</si>
  <si>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</si>
  <si>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</si>
  <si>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</si>
  <si>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</si>
  <si>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</si>
  <si>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</si>
  <si>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</si>
  <si>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</si>
  <si>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</si>
  <si>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</si>
  <si>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</si>
  <si>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</si>
  <si>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</si>
  <si>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</si>
  <si>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</si>
  <si>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</si>
  <si>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</si>
  <si>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</si>
  <si>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</si>
  <si>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</si>
  <si>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</si>
  <si>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</si>
  <si>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</si>
  <si>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</si>
  <si>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</si>
  <si>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</si>
  <si>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</si>
  <si>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</si>
  <si>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</si>
  <si>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</si>
  <si>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</si>
  <si>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</si>
  <si>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</si>
  <si>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</si>
  <si>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</si>
  <si>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</si>
  <si>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</si>
  <si>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</si>
  <si>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</si>
  <si>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</si>
  <si>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</si>
  <si>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</si>
  <si>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</si>
  <si>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</si>
  <si>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</si>
  <si>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</si>
  <si>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</si>
  <si>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</si>
  <si>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</si>
  <si>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</si>
  <si>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</si>
  <si>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</si>
  <si>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</si>
  <si>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</si>
  <si>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</si>
  <si>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</si>
  <si>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</si>
  <si>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</si>
  <si>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</si>
  <si>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</si>
  <si>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</si>
  <si>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</si>
  <si>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</si>
  <si>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</si>
  <si>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</si>
  <si>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</si>
  <si>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</si>
  <si>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</si>
  <si>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</si>
  <si>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</si>
  <si>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</si>
  <si>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</si>
  <si>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</si>
  <si>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</si>
  <si>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</si>
  <si>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</si>
  <si>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</si>
  <si>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</si>
  <si>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</si>
  <si>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</si>
  <si>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</si>
  <si>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</si>
  <si>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</si>
  <si>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</si>
  <si>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</si>
  <si>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</si>
  <si>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</si>
  <si>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</si>
  <si>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</si>
  <si>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</si>
  <si>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</si>
  <si>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</si>
  <si>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</si>
  <si>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</si>
  <si>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</si>
  <si>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</si>
  <si>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</si>
  <si>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</si>
  <si>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</si>
  <si>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</si>
  <si>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</si>
  <si>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</si>
  <si>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</si>
  <si>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</si>
  <si>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</si>
  <si>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</si>
  <si>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</si>
  <si>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</si>
  <si>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</si>
  <si>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</si>
  <si>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</si>
  <si>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</si>
  <si>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</si>
  <si>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</si>
  <si>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</si>
  <si>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</si>
  <si>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</si>
  <si>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</si>
  <si>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</si>
  <si>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</si>
  <si>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</si>
  <si>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</si>
  <si>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</si>
  <si>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</si>
  <si>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</si>
  <si>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</si>
  <si>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</si>
  <si>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</si>
  <si>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</si>
  <si>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</si>
  <si>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</si>
  <si>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</si>
  <si>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</si>
  <si>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</si>
  <si>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</si>
  <si>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</si>
  <si>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</si>
  <si>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</si>
  <si>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</si>
  <si>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</si>
  <si>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</si>
  <si>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</si>
  <si>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</si>
  <si>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</si>
  <si>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</si>
  <si>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</si>
  <si>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</si>
  <si>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</si>
  <si>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</si>
  <si>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</si>
  <si>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</si>
  <si>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</si>
  <si>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</si>
  <si>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</si>
  <si>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</si>
  <si>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</si>
  <si>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</si>
  <si>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</si>
  <si>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</si>
  <si>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</si>
  <si>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</si>
  <si>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</si>
  <si>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</si>
  <si>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</si>
  <si>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</si>
  <si>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</si>
  <si>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</si>
  <si>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</si>
  <si>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</si>
  <si>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</si>
  <si>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</si>
  <si>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</si>
  <si>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</si>
  <si>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</si>
  <si>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</si>
  <si>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</si>
  <si>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</si>
  <si>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</si>
  <si>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</si>
  <si>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</si>
  <si>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</si>
  <si>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</si>
  <si>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</si>
  <si>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</si>
  <si>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</si>
  <si>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</si>
  <si>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</si>
  <si>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</si>
  <si>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</si>
  <si>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</si>
  <si>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</si>
  <si>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</si>
  <si>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</si>
  <si>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</si>
  <si>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</si>
  <si>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</si>
  <si>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</si>
  <si>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</si>
  <si>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</si>
  <si>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</si>
  <si>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</si>
  <si>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</si>
  <si>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</si>
  <si>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</si>
  <si>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</si>
  <si>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</si>
  <si>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</si>
  <si>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</si>
  <si>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</si>
  <si>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</si>
  <si>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</si>
  <si>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</si>
  <si>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</si>
  <si>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</si>
  <si>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</si>
  <si>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</si>
  <si>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</si>
  <si>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</si>
  <si>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</si>
  <si>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</si>
  <si>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</si>
  <si>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</si>
  <si>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</si>
  <si>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</si>
  <si>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</si>
  <si>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</si>
  <si>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</si>
  <si>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</si>
  <si>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</si>
  <si>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</si>
  <si>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</si>
  <si>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</si>
  <si>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</si>
  <si>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</si>
  <si>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</si>
  <si>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</si>
  <si>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</si>
  <si>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</si>
  <si>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</si>
  <si>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</si>
  <si>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</si>
  <si>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</si>
  <si>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</si>
  <si>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</si>
  <si>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</si>
  <si>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</si>
  <si>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</si>
  <si>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</si>
  <si>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</si>
  <si>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</si>
  <si>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</si>
  <si>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</si>
  <si>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</si>
  <si>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</si>
  <si>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</si>
  <si>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</si>
  <si>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</si>
  <si>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</si>
  <si>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</si>
  <si>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</si>
  <si>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</si>
  <si>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</si>
  <si>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</si>
  <si>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</si>
  <si>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</si>
  <si>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</si>
  <si>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</si>
  <si>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</si>
  <si>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</si>
  <si>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</si>
  <si>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</si>
  <si>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</si>
  <si>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</si>
  <si>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</si>
  <si>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</si>
  <si>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</si>
  <si>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</si>
  <si>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</si>
  <si>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</si>
  <si>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</si>
  <si>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</si>
  <si>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</si>
  <si>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</si>
  <si>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</si>
  <si>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</si>
  <si>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</si>
  <si>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</si>
  <si>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</si>
  <si>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</si>
  <si>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</si>
  <si>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</si>
  <si>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</si>
  <si>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</si>
  <si>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</si>
  <si>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</si>
  <si>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</si>
  <si>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</si>
  <si>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</si>
  <si>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</si>
  <si>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</si>
  <si>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</si>
  <si>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</si>
  <si>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</si>
  <si>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</si>
  <si>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</si>
  <si>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</si>
  <si>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</si>
  <si>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</si>
  <si>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</si>
  <si>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</si>
  <si>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</si>
  <si>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</si>
  <si>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</si>
  <si>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</si>
  <si>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</si>
  <si>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</si>
  <si>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</si>
  <si>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</si>
  <si>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</si>
  <si>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</si>
  <si>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</si>
  <si>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</si>
  <si>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</si>
  <si>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</si>
  <si>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</si>
  <si>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</si>
  <si>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</si>
  <si>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</si>
  <si>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</si>
  <si>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</si>
  <si>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</si>
  <si>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</si>
  <si>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</si>
  <si>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</si>
  <si>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</si>
  <si>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</si>
  <si>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</si>
  <si>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</si>
  <si>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</si>
  <si>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</si>
  <si>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</si>
  <si>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</si>
  <si>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</si>
  <si>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</si>
  <si>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</si>
  <si>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</si>
  <si>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</si>
  <si>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</si>
  <si>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</si>
  <si>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</si>
  <si>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</si>
  <si>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</si>
  <si>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</si>
  <si>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</si>
  <si>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</si>
  <si>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</si>
  <si>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</si>
  <si>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</si>
  <si>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</si>
  <si>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</si>
  <si>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</si>
  <si>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</si>
  <si>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</si>
  <si>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</si>
  <si>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</si>
  <si>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</si>
  <si>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</si>
  <si>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</si>
  <si>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</si>
  <si>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</si>
  <si>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</si>
  <si>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</si>
  <si>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</si>
  <si>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</si>
  <si>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</si>
  <si>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</si>
  <si>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</si>
  <si>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</si>
  <si>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</si>
  <si>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</si>
  <si>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</si>
  <si>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</si>
  <si>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</si>
  <si>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</si>
  <si>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</si>
  <si>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</si>
  <si>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</si>
  <si>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</si>
  <si>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</si>
  <si>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</si>
  <si>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</si>
  <si>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</si>
  <si>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</si>
  <si>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</si>
  <si>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</si>
  <si>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</si>
  <si>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</si>
  <si>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</si>
  <si>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</si>
  <si>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</si>
  <si>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</si>
  <si>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</si>
  <si>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</si>
  <si>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</si>
  <si>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</si>
  <si>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</si>
  <si>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</si>
  <si>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</si>
  <si>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</si>
  <si>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</si>
  <si>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</si>
  <si>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</si>
  <si>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</si>
  <si>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</si>
  <si>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</si>
  <si>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</si>
  <si>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</si>
  <si>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</si>
  <si>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</si>
  <si>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</si>
  <si>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</si>
  <si>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</si>
  <si>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</si>
  <si>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</si>
  <si>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</si>
  <si>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</si>
  <si>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</si>
  <si>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</si>
  <si>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</si>
  <si>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</si>
  <si>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</si>
  <si>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</si>
  <si>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</si>
  <si>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</si>
  <si>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</si>
  <si>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</si>
  <si>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</si>
  <si>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</si>
  <si>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</si>
  <si>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</si>
  <si>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</si>
  <si>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</si>
  <si>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</si>
  <si>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</si>
  <si>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</si>
  <si>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</si>
  <si>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</si>
  <si>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</si>
  <si>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</si>
  <si>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</si>
  <si>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</si>
  <si>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</si>
  <si>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</si>
  <si>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</si>
  <si>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</si>
  <si>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</si>
  <si>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</si>
  <si>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</si>
  <si>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</si>
  <si>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</si>
  <si>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</si>
  <si>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</si>
  <si>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</si>
  <si>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</si>
  <si>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</si>
  <si>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</si>
  <si>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</si>
  <si>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</si>
  <si>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</si>
  <si>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</si>
  <si>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</si>
  <si>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</si>
  <si>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</si>
  <si>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</si>
  <si>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</si>
  <si>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</si>
  <si>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</si>
  <si>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</si>
  <si>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</si>
  <si>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</si>
  <si>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</si>
  <si>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</si>
  <si>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</si>
  <si>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</si>
  <si>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</si>
  <si>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</si>
  <si>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</si>
  <si>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</si>
  <si>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</si>
  <si>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</si>
  <si>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</si>
  <si>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</si>
  <si>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</si>
  <si>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</si>
  <si>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</si>
  <si>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</si>
  <si>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</si>
  <si>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</si>
  <si>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</si>
  <si>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</si>
  <si>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</si>
  <si>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</si>
  <si>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</si>
  <si>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</si>
  <si>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</si>
  <si>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</si>
  <si>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</si>
  <si>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</si>
  <si>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</si>
  <si>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</si>
  <si>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</si>
  <si>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</si>
  <si>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</si>
  <si>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</si>
  <si>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</si>
  <si>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</si>
  <si>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</si>
  <si>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</si>
  <si>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</si>
  <si>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</si>
  <si>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</si>
  <si>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</si>
  <si>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</si>
  <si>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</si>
  <si>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</si>
  <si>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</si>
  <si>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</si>
  <si>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</si>
  <si>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</si>
  <si>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</si>
  <si>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</si>
  <si>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</si>
  <si>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</si>
  <si>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</si>
  <si>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</si>
  <si>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</si>
  <si>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</si>
  <si>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</si>
  <si>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</si>
  <si>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</si>
  <si>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</si>
  <si>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</si>
  <si>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</si>
  <si>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</si>
  <si>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</si>
  <si>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</si>
  <si>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</si>
  <si>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</si>
  <si>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</si>
  <si>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</si>
  <si>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</si>
  <si>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</si>
  <si>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</si>
  <si>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</si>
  <si>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</si>
  <si>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</si>
  <si>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</si>
  <si>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</si>
  <si>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</si>
  <si>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</si>
  <si>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</si>
  <si>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</si>
  <si>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</si>
  <si>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</si>
  <si>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</si>
  <si>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</si>
  <si>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</si>
  <si>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</si>
  <si>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</si>
  <si>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</si>
  <si>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</si>
  <si>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</si>
  <si>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</si>
  <si>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</si>
  <si>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</si>
  <si>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</si>
  <si>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</si>
  <si>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</si>
  <si>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</si>
  <si>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</si>
  <si>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</si>
  <si>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</si>
  <si>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</si>
  <si>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</si>
  <si>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</si>
  <si>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</si>
  <si>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</si>
  <si>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</si>
  <si>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</si>
  <si>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</si>
  <si>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</si>
  <si>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</si>
  <si>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</si>
  <si>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</si>
  <si>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</si>
  <si>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</si>
  <si>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</si>
  <si>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</si>
  <si>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</si>
  <si>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</si>
  <si>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</si>
  <si>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</si>
  <si>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</si>
  <si>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</si>
  <si>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</si>
  <si>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</si>
  <si>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</si>
  <si>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</si>
  <si>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</si>
  <si>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</si>
  <si>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</si>
  <si>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</si>
  <si>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</si>
  <si>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</si>
  <si>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</si>
  <si>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</si>
  <si>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</si>
  <si>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</si>
  <si>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</si>
  <si>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</si>
  <si>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</si>
  <si>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</si>
  <si>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</si>
  <si>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</si>
  <si>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</si>
  <si>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</si>
  <si>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</si>
  <si>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</si>
  <si>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</si>
  <si>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</si>
  <si>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</si>
  <si>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</si>
  <si>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</si>
  <si>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</si>
  <si>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</si>
  <si>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</si>
  <si>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</si>
  <si>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</si>
  <si>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</si>
  <si>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</si>
  <si>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</si>
  <si>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</si>
  <si>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</si>
  <si>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</si>
  <si>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</si>
  <si>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</si>
  <si>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</si>
  <si>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</si>
  <si>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</si>
  <si>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</si>
  <si>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</si>
  <si>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</si>
  <si>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</si>
  <si>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</si>
  <si>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</si>
  <si>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</si>
  <si>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</si>
  <si>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</si>
  <si>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</si>
  <si>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</si>
  <si>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</si>
  <si>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</si>
  <si>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</si>
  <si>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</si>
  <si>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</si>
  <si>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</si>
  <si>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</si>
  <si>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</si>
  <si>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</si>
  <si>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</si>
  <si>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</si>
  <si>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</si>
  <si>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</si>
  <si>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</si>
  <si>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</si>
  <si>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</si>
  <si>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</si>
  <si>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</si>
  <si>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</si>
  <si>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</si>
  <si>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</si>
  <si>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</si>
  <si>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</si>
  <si>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</si>
  <si>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</si>
  <si>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</si>
  <si>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</si>
  <si>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</si>
  <si>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</si>
  <si>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</si>
  <si>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</si>
  <si>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</si>
  <si>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</si>
  <si>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</si>
  <si>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</si>
  <si>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</si>
  <si>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</si>
  <si>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</si>
  <si>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</si>
  <si>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</si>
  <si>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</si>
  <si>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</si>
  <si>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</si>
  <si>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</si>
  <si>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</si>
  <si>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</si>
  <si>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</si>
  <si>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</si>
  <si>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</si>
  <si>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</si>
  <si>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</si>
  <si>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</si>
  <si>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</si>
  <si>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</si>
  <si>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</si>
  <si>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</si>
  <si>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</si>
  <si>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</si>
  <si>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</si>
  <si>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</si>
  <si>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</si>
  <si>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</si>
  <si>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</si>
  <si>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</si>
  <si>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</si>
  <si>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</si>
  <si>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</si>
  <si>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</si>
  <si>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</si>
  <si>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</si>
  <si>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</si>
  <si>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</si>
  <si>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</si>
  <si>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</si>
  <si>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</si>
  <si>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</si>
  <si>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</si>
  <si>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</si>
  <si>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</si>
  <si>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</si>
  <si>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</si>
  <si>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</si>
  <si>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</si>
  <si>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</si>
  <si>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</si>
  <si>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</si>
  <si>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</si>
  <si>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</si>
  <si>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</si>
  <si>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</si>
  <si>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</si>
  <si>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</si>
  <si>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</si>
  <si>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</si>
  <si>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</si>
  <si>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</si>
  <si>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</si>
  <si>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</si>
  <si>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</si>
  <si>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</si>
  <si>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</si>
  <si>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</si>
  <si>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</si>
  <si>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</si>
  <si>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</si>
  <si>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</si>
  <si>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</si>
  <si>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</si>
  <si>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</si>
  <si>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</si>
  <si>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</si>
  <si>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</si>
  <si>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</si>
  <si>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</si>
  <si>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</si>
  <si>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</si>
  <si>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</si>
  <si>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</si>
  <si>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</si>
  <si>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</si>
  <si>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</si>
  <si>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</si>
  <si>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</si>
  <si>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</si>
  <si>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</si>
  <si>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</si>
  <si>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</si>
  <si>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</si>
  <si>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</si>
  <si>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</si>
  <si>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</si>
  <si>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</si>
  <si>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</si>
  <si>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</si>
  <si>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</si>
  <si>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</si>
  <si>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</si>
  <si>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</si>
  <si>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</si>
  <si>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</si>
  <si>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</si>
  <si>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</si>
  <si>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</si>
  <si>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</si>
  <si>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</si>
  <si>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</si>
  <si>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</si>
  <si>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</si>
  <si>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</si>
  <si>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</si>
  <si>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</si>
  <si>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</si>
  <si>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</si>
  <si>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</si>
  <si>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</si>
  <si>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</si>
  <si>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</si>
  <si>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</si>
  <si>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</si>
  <si>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</si>
  <si>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</si>
  <si>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</si>
  <si>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</si>
  <si>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</si>
  <si>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</si>
  <si>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</si>
  <si>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</si>
  <si>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</si>
  <si>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</si>
  <si>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</si>
  <si>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</si>
  <si>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</si>
  <si>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</si>
  <si>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</si>
  <si>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</si>
  <si>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</si>
  <si>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</si>
  <si>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</si>
  <si>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</si>
  <si>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</si>
  <si>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</si>
  <si>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</si>
  <si>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</si>
  <si>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</si>
  <si>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</si>
  <si>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</si>
  <si>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</si>
  <si>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</si>
  <si>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</si>
  <si>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</si>
  <si>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</si>
  <si>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</si>
  <si>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</si>
  <si>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</si>
  <si>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</si>
  <si>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</si>
  <si>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</si>
  <si>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</si>
  <si>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</si>
  <si>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</si>
  <si>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</si>
  <si>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</si>
  <si>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</si>
  <si>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</si>
  <si>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</si>
  <si>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</si>
  <si>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</si>
  <si>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</si>
  <si>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</si>
  <si>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</si>
  <si>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</si>
  <si>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</si>
  <si>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</si>
  <si>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</si>
  <si>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</si>
  <si>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</si>
  <si>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</si>
  <si>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</si>
  <si>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</si>
  <si>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</si>
  <si>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</si>
  <si>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</si>
  <si>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</si>
  <si>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</si>
  <si>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</si>
  <si>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</si>
  <si>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</si>
  <si>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</si>
  <si>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</si>
  <si>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</si>
  <si>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</si>
  <si>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</si>
  <si>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</si>
  <si>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</si>
  <si>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</si>
  <si>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</si>
  <si>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</si>
  <si>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</si>
  <si>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</si>
  <si>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</si>
  <si>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</si>
  <si>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</si>
  <si>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</si>
  <si>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</si>
  <si>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</si>
  <si>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</si>
  <si>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</si>
  <si>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</si>
  <si>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</si>
  <si>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</si>
  <si>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</si>
  <si>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</si>
  <si>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</si>
  <si>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</si>
  <si>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</si>
  <si>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</si>
  <si>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</si>
  <si>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</si>
  <si>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</si>
  <si>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</si>
  <si>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</si>
  <si>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</si>
  <si>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</si>
  <si>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</si>
  <si>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</si>
  <si>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</si>
  <si>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</si>
  <si>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</si>
  <si>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</si>
  <si>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</si>
  <si>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</si>
  <si>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</si>
  <si>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</si>
  <si>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</si>
  <si>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</si>
  <si>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</si>
  <si>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</si>
  <si>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</si>
  <si>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</si>
  <si>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</si>
  <si>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</si>
  <si>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</si>
  <si>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</si>
  <si>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</si>
  <si>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</si>
  <si>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</si>
  <si>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</si>
  <si>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</si>
  <si>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</si>
  <si>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</si>
  <si>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</si>
  <si>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</si>
  <si>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</si>
  <si>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</si>
  <si>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</si>
  <si>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</si>
  <si>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</si>
  <si>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</si>
  <si>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</si>
  <si>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</si>
  <si>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</si>
  <si>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</si>
  <si>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</si>
  <si>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</si>
  <si>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</si>
  <si>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</si>
  <si>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</si>
  <si>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</si>
  <si>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</si>
  <si>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</si>
  <si>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</si>
  <si>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</si>
  <si>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</si>
  <si>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</si>
  <si>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</si>
  <si>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</si>
  <si>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</si>
  <si>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</si>
  <si>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</si>
  <si>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</si>
  <si>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</si>
  <si>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</si>
  <si>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</si>
  <si>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</si>
  <si>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</si>
  <si>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</si>
  <si>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</si>
  <si>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</si>
  <si>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</si>
  <si>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</si>
  <si>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</si>
  <si>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</si>
  <si>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</si>
  <si>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</si>
  <si>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</si>
  <si>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</si>
  <si>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</si>
  <si>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</si>
  <si>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</si>
  <si>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</si>
  <si>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</si>
  <si>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</si>
  <si>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</si>
  <si>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</si>
  <si>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</si>
  <si>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</si>
  <si>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</si>
  <si>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</si>
  <si>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</si>
  <si>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</si>
  <si>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</si>
  <si>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</si>
  <si>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</si>
  <si>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</si>
  <si>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</si>
  <si>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</si>
  <si>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</si>
  <si>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</si>
  <si>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</si>
  <si>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</si>
  <si>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</si>
  <si>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</si>
  <si>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</si>
  <si>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</si>
  <si>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</si>
  <si>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</si>
  <si>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</si>
  <si>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</si>
  <si>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</si>
  <si>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</si>
  <si>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</si>
  <si>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</si>
  <si>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</si>
  <si>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</si>
  <si>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</si>
  <si>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</si>
  <si>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</si>
  <si>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</si>
  <si>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</si>
  <si>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</si>
  <si>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</si>
  <si>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</si>
  <si>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</si>
  <si>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</si>
  <si>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</si>
  <si>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</si>
  <si>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</si>
  <si>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</si>
  <si>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</si>
  <si>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</si>
  <si>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</si>
  <si>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</si>
  <si>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</si>
  <si>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</si>
  <si>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</si>
  <si>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</si>
  <si>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</si>
  <si>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</si>
  <si>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</si>
  <si>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</si>
  <si>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</si>
  <si>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</si>
  <si>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</si>
  <si>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</si>
  <si>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</si>
  <si>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</si>
  <si>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</si>
  <si>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</si>
  <si>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</si>
  <si>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</si>
  <si>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</si>
  <si>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</si>
  <si>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</si>
  <si>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</si>
  <si>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</si>
  <si>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</si>
  <si>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</si>
  <si>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</si>
  <si>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</si>
  <si>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</si>
  <si>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</si>
  <si>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</si>
  <si>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</si>
  <si>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</si>
  <si>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</si>
  <si>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</si>
  <si>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</si>
  <si>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</si>
  <si>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</si>
  <si>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</si>
  <si>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</si>
  <si>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</si>
  <si>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</si>
  <si>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</si>
  <si>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</si>
  <si>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</si>
  <si>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</si>
  <si>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</si>
  <si>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</si>
  <si>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</si>
  <si>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</si>
  <si>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</si>
  <si>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</si>
  <si>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</si>
  <si>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</si>
  <si>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</si>
  <si>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</si>
  <si>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</si>
  <si>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</si>
  <si>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</si>
  <si>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</si>
  <si>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</si>
  <si>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</si>
  <si>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</si>
  <si>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</si>
  <si>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</si>
  <si>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</si>
  <si>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</si>
  <si>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</si>
  <si>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</si>
  <si>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</si>
  <si>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</si>
  <si>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</si>
  <si>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</si>
  <si>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</si>
  <si>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</si>
  <si>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</si>
  <si>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</si>
  <si>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</si>
  <si>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</si>
  <si>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</si>
  <si>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</si>
  <si>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</si>
  <si>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</si>
  <si>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</si>
  <si>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</si>
  <si>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</si>
  <si>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</si>
  <si>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</si>
  <si>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</si>
  <si>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</si>
  <si>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</si>
  <si>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</si>
  <si>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</si>
  <si>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</si>
  <si>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</si>
  <si>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</si>
  <si>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</si>
  <si>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</si>
  <si>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</si>
  <si>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</si>
  <si>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</si>
  <si>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</si>
  <si>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</si>
  <si>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</si>
  <si>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</si>
  <si>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</si>
  <si>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</si>
  <si>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</si>
  <si>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</si>
  <si>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</si>
  <si>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</si>
  <si>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</si>
  <si>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</si>
  <si>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</si>
  <si>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</si>
  <si>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</si>
  <si>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</si>
  <si>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</si>
  <si>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</si>
  <si>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</si>
  <si>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</si>
  <si>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</si>
  <si>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</si>
  <si>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</si>
  <si>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</si>
  <si>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</si>
  <si>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</si>
  <si>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</si>
  <si>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</si>
  <si>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</si>
  <si>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</si>
  <si>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</si>
  <si>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</si>
  <si>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</si>
  <si>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</si>
  <si>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</si>
  <si>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</si>
  <si>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</si>
  <si>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</si>
  <si>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</si>
  <si>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</si>
  <si>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</si>
  <si>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</si>
  <si>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</si>
  <si>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</si>
  <si>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</si>
  <si>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</si>
  <si>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</si>
  <si>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</si>
  <si>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</si>
  <si>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</si>
  <si>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</si>
  <si>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</si>
  <si>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</si>
  <si>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</si>
  <si>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</si>
  <si>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</si>
  <si>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</si>
  <si>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</si>
  <si>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</si>
  <si>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</si>
  <si>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</si>
  <si>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</si>
  <si>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</si>
  <si>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</si>
  <si>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</si>
  <si>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</si>
  <si>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</si>
  <si>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</si>
  <si>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</si>
  <si>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</si>
  <si>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</si>
  <si>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</si>
  <si>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</si>
  <si>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</si>
  <si>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</si>
  <si>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</si>
  <si>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</si>
  <si>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</si>
  <si>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</si>
  <si>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</si>
  <si>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</si>
  <si>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</si>
  <si>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</si>
  <si>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</si>
  <si>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</si>
  <si>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</si>
  <si>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</si>
  <si>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</si>
  <si>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</si>
  <si>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</si>
  <si>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</si>
  <si>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</si>
  <si>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</si>
  <si>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</si>
  <si>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</si>
  <si>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</si>
  <si>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</si>
  <si>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</si>
  <si>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</si>
  <si>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</si>
  <si>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</si>
  <si>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</si>
  <si>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</si>
  <si>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</si>
  <si>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</si>
  <si>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</si>
  <si>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</si>
  <si>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</si>
  <si>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</si>
  <si>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</si>
  <si>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</si>
  <si>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</si>
  <si>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</si>
  <si>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</si>
  <si>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</si>
  <si>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</si>
  <si>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</si>
  <si>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</si>
  <si>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</si>
  <si>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</si>
  <si>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</si>
  <si>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</si>
  <si>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</si>
  <si>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</si>
  <si>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</si>
  <si>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</si>
  <si>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</si>
  <si>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</si>
  <si>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</si>
  <si>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</si>
  <si>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</si>
  <si>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</si>
  <si>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</si>
  <si>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</si>
  <si>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</si>
  <si>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</si>
  <si>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</si>
  <si>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</si>
  <si>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</si>
  <si>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</si>
  <si>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</si>
  <si>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</si>
  <si>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</si>
  <si>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</si>
  <si>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</si>
  <si>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</si>
  <si>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</si>
  <si>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</si>
  <si>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</si>
  <si>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</si>
  <si>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</si>
  <si>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</si>
  <si>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</si>
  <si>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</si>
  <si>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</si>
  <si>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</si>
  <si>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</si>
  <si>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</si>
  <si>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</si>
  <si>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</si>
  <si>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</si>
  <si>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</si>
  <si>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</si>
  <si>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</si>
  <si>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</si>
  <si>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</si>
  <si>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</si>
  <si>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</si>
  <si>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</si>
  <si>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</si>
  <si>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</si>
  <si>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</si>
  <si>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</si>
  <si>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</si>
  <si>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</si>
  <si>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</si>
  <si>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</si>
  <si>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</si>
  <si>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</si>
  <si>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</si>
  <si>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</si>
  <si>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</si>
  <si>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</si>
  <si>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</si>
  <si>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</si>
  <si>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</si>
  <si>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</si>
  <si>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</si>
  <si>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</si>
  <si>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</si>
  <si>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</si>
  <si>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</si>
  <si>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</si>
  <si>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</si>
  <si>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</si>
  <si>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</si>
  <si>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</si>
  <si>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</si>
  <si>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</si>
  <si>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</si>
  <si>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</si>
  <si>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</si>
  <si>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</si>
  <si>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</si>
  <si>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</si>
  <si>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</si>
  <si>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</si>
  <si>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</si>
  <si>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</si>
  <si>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</si>
  <si>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</si>
  <si>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</si>
  <si>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</si>
  <si>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</si>
  <si>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</si>
  <si>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</si>
  <si>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</si>
  <si>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</si>
  <si>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</si>
  <si>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</si>
  <si>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</si>
  <si>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</si>
  <si>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</si>
  <si>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</si>
  <si>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</si>
  <si>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</si>
  <si>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</si>
  <si>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</si>
  <si>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</si>
  <si>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</si>
  <si>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</si>
  <si>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</si>
  <si>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</si>
  <si>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</si>
  <si>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</si>
  <si>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</si>
  <si>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</si>
  <si>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</si>
  <si>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</si>
  <si>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</si>
  <si>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</si>
  <si>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</si>
  <si>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</si>
  <si>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</si>
  <si>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</si>
  <si>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</si>
  <si>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</si>
  <si>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</si>
  <si>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</si>
  <si>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</si>
  <si>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</si>
  <si>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</si>
  <si>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</si>
  <si>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</si>
  <si>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</si>
  <si>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</si>
  <si>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</si>
  <si>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</si>
  <si>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</si>
  <si>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</si>
  <si>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</si>
  <si>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</si>
  <si>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</si>
  <si>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</si>
  <si>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</si>
  <si>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</si>
  <si>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</si>
  <si>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</si>
  <si>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</si>
  <si>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</si>
  <si>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</si>
  <si>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</si>
  <si>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</si>
  <si>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</si>
  <si>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</si>
  <si>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</si>
  <si>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</si>
  <si>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</si>
  <si>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</si>
  <si>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</si>
  <si>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</si>
  <si>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</si>
  <si>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</si>
  <si>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</si>
  <si>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</si>
  <si>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</si>
  <si>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</si>
  <si>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</si>
  <si>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</si>
  <si>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</si>
  <si>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</si>
  <si>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</si>
  <si>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</si>
  <si>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</si>
  <si>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</si>
  <si>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</si>
  <si>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</si>
  <si>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</si>
  <si>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</si>
  <si>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</si>
  <si>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</si>
  <si>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</si>
  <si>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</si>
  <si>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</si>
  <si>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</si>
  <si>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</si>
  <si>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</si>
  <si>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</si>
  <si>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</si>
  <si>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</si>
  <si>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</si>
  <si>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</si>
  <si>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</si>
  <si>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</si>
  <si>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</si>
  <si>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</si>
  <si>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</si>
  <si>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</si>
  <si>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</si>
  <si>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</si>
  <si>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</si>
  <si>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</si>
  <si>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</si>
  <si>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</si>
  <si>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</si>
  <si>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</si>
  <si>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</si>
  <si>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</si>
  <si>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</si>
  <si>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</si>
  <si>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</si>
  <si>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</si>
  <si>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</si>
  <si>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</si>
  <si>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</si>
  <si>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</si>
  <si>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</si>
  <si>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</si>
  <si>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</si>
  <si>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</si>
  <si>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</si>
  <si>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</si>
  <si>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</si>
  <si>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</si>
  <si>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</si>
  <si>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</si>
  <si>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</si>
  <si>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</si>
  <si>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</si>
  <si>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</si>
  <si>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</si>
  <si>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</si>
  <si>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</si>
  <si>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</si>
  <si>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</si>
  <si>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</si>
  <si>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</si>
  <si>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</si>
  <si>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</si>
  <si>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</si>
  <si>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</si>
  <si>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</si>
  <si>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</si>
  <si>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</si>
  <si>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</si>
  <si>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</si>
  <si>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</si>
  <si>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</si>
  <si>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</si>
  <si>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</si>
  <si>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</si>
  <si>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</si>
  <si>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</si>
  <si>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</si>
  <si>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</si>
  <si>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</si>
  <si>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</si>
  <si>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</si>
  <si>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</si>
  <si>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</si>
  <si>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</si>
  <si>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</si>
  <si>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</si>
  <si>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</si>
  <si>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</si>
  <si>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</si>
  <si>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</si>
  <si>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</si>
  <si>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</si>
  <si>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</si>
  <si>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</si>
  <si>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</si>
  <si>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</si>
  <si>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</si>
  <si>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</si>
  <si>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</si>
  <si>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</si>
  <si>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</si>
  <si>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</si>
  <si>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</si>
  <si>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</si>
  <si>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</si>
  <si>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</si>
  <si>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</si>
  <si>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</si>
  <si>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</si>
  <si>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</si>
  <si>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</si>
  <si>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</si>
  <si>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</si>
  <si>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</si>
  <si>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</si>
  <si>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</si>
  <si>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</si>
  <si>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</si>
  <si>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</si>
  <si>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</si>
  <si>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</si>
  <si>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</si>
  <si>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</si>
  <si>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</si>
  <si>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</si>
  <si>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</si>
  <si>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</si>
  <si>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</si>
  <si>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</si>
  <si>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</si>
  <si>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</si>
  <si>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</si>
  <si>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</si>
  <si>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</si>
  <si>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</si>
  <si>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</si>
  <si>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</si>
  <si>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</si>
  <si>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</si>
  <si>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</si>
  <si>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</si>
  <si>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</si>
  <si>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</si>
  <si>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</si>
  <si>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</si>
  <si>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</si>
  <si>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</si>
  <si>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</si>
  <si>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</si>
  <si>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</si>
  <si>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</si>
  <si>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</si>
  <si>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</si>
  <si>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</si>
  <si>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</si>
  <si>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</si>
  <si>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</si>
  <si>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</si>
  <si>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</si>
  <si>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</si>
  <si>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</si>
  <si>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</si>
  <si>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</si>
  <si>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</si>
  <si>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</si>
  <si>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</si>
  <si>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</si>
  <si>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</si>
  <si>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</si>
  <si>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</si>
  <si>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</si>
  <si>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</si>
  <si>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</si>
  <si>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</si>
  <si>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</si>
  <si>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</si>
  <si>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</si>
  <si>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</si>
  <si>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</si>
  <si>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</si>
  <si>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</si>
  <si>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</si>
  <si>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</si>
  <si>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</si>
  <si>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</si>
  <si>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</si>
  <si>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</si>
  <si>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</si>
  <si>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</si>
  <si>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</si>
  <si>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</si>
  <si>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</si>
  <si>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</si>
  <si>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</si>
  <si>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</si>
  <si>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</si>
  <si>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</si>
  <si>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</si>
  <si>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</si>
  <si>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</si>
  <si>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</si>
  <si>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</si>
  <si>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</si>
  <si>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</si>
  <si>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</si>
  <si>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</si>
  <si>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</si>
  <si>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</si>
  <si>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</si>
  <si>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</si>
  <si>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</si>
  <si>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</si>
  <si>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</si>
  <si>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</si>
  <si>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</si>
  <si>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</si>
  <si>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</si>
  <si>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</si>
  <si>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</si>
  <si>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</si>
  <si>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</si>
  <si>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</si>
  <si>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</si>
  <si>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</si>
  <si>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</si>
  <si>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</si>
  <si>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</si>
  <si>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</si>
  <si>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</si>
  <si>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</si>
  <si>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</si>
  <si>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</si>
  <si>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</si>
  <si>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</si>
  <si>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</si>
  <si>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</si>
  <si>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</si>
  <si>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</si>
  <si>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</si>
  <si>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</si>
  <si>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</si>
  <si>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</si>
  <si>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</si>
  <si>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</si>
  <si>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</si>
  <si>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</si>
  <si>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</si>
  <si>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</si>
  <si>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</si>
  <si>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</si>
  <si>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</si>
  <si>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</si>
  <si>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</si>
  <si>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</si>
  <si>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</si>
  <si>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</si>
  <si>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</si>
  <si>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</si>
  <si>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</si>
  <si>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</si>
  <si>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</si>
  <si>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</si>
  <si>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</si>
  <si>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</si>
  <si>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</si>
  <si>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</si>
  <si>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</si>
  <si>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</si>
  <si>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</si>
  <si>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</si>
  <si>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</si>
  <si>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</si>
  <si>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</si>
  <si>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</si>
  <si>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</si>
  <si>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</si>
  <si>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</si>
  <si>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</si>
  <si>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</si>
  <si>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</si>
  <si>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</si>
  <si>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</si>
  <si>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</si>
  <si>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</si>
  <si>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</si>
  <si>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</si>
  <si>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</si>
  <si>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</si>
  <si>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</si>
  <si>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</si>
  <si>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</si>
  <si>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</si>
  <si>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</si>
  <si>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</si>
  <si>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</si>
  <si>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</si>
  <si>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</si>
  <si>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</si>
  <si>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</si>
  <si>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</si>
  <si>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</si>
  <si>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</si>
  <si>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</si>
  <si>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</si>
  <si>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</si>
  <si>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</si>
  <si>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</si>
  <si>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</si>
  <si>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</si>
  <si>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</si>
  <si>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</si>
  <si>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</si>
  <si>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</si>
  <si>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</si>
  <si>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</si>
  <si>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</si>
  <si>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</si>
  <si>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</si>
  <si>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</si>
  <si>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</si>
  <si>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</si>
  <si>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</si>
  <si>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</si>
  <si>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</si>
  <si>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</si>
  <si>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</si>
  <si>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</si>
  <si>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</si>
  <si>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</si>
  <si>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</si>
  <si>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</si>
  <si>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</si>
  <si>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</si>
  <si>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</si>
  <si>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</si>
  <si>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</si>
  <si>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</si>
  <si>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</si>
  <si>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</si>
  <si>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</si>
  <si>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</si>
  <si>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</si>
  <si>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</si>
  <si>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</si>
  <si>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</si>
  <si>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</si>
  <si>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</si>
  <si>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</si>
  <si>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</si>
  <si>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</si>
  <si>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</si>
  <si>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</si>
  <si>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</si>
  <si>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</si>
  <si>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</si>
  <si>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</si>
  <si>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</si>
  <si>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</si>
  <si>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</si>
  <si>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</si>
  <si>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</si>
  <si>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</si>
  <si>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</si>
  <si>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</si>
  <si>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</si>
  <si>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</si>
  <si>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</si>
  <si>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</si>
  <si>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</si>
  <si>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</si>
  <si>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</si>
  <si>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</si>
  <si>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</si>
  <si>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</si>
  <si>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</si>
  <si>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</si>
  <si>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</si>
  <si>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</si>
  <si>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</si>
  <si>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</si>
  <si>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</si>
  <si>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</si>
  <si>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</si>
  <si>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</si>
  <si>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</si>
  <si>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</si>
  <si>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</si>
  <si>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</si>
  <si>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</si>
  <si>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</si>
  <si>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</si>
  <si>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</si>
  <si>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</si>
  <si>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</si>
  <si>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</si>
  <si>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</si>
  <si>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</si>
  <si>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</si>
  <si>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</si>
  <si>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</si>
  <si>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</si>
  <si>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</si>
  <si>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</si>
  <si>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</si>
  <si>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</si>
  <si>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</si>
  <si>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</si>
  <si>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</si>
  <si>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</si>
  <si>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</si>
  <si>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</si>
  <si>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</si>
  <si>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</si>
  <si>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</si>
  <si>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</si>
  <si>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</si>
  <si>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</si>
  <si>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</si>
  <si>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</si>
  <si>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</si>
  <si>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</si>
  <si>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</si>
  <si>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</si>
  <si>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</si>
  <si>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</si>
  <si>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</si>
  <si>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</si>
  <si>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</si>
  <si>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</si>
  <si>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</si>
  <si>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</si>
  <si>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</si>
  <si>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</si>
  <si>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</si>
  <si>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</si>
  <si>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</si>
  <si>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</si>
  <si>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</si>
  <si>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</si>
  <si>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</si>
  <si>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</si>
  <si>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</si>
  <si>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</si>
  <si>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</si>
  <si>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</si>
  <si>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</si>
  <si>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</si>
  <si>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</si>
  <si>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</si>
  <si>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</si>
  <si>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</si>
  <si>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</si>
  <si>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</si>
  <si>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</si>
  <si>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</si>
  <si>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</si>
  <si>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</si>
  <si>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</si>
  <si>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</si>
  <si>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</si>
  <si>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</si>
  <si>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</si>
  <si>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</si>
  <si>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</si>
  <si>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</si>
  <si>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</si>
  <si>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</si>
  <si>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</si>
  <si>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</si>
  <si>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</si>
  <si>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</si>
  <si>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</si>
  <si>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</si>
  <si>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</si>
  <si>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</si>
  <si>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</si>
  <si>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</si>
  <si>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</si>
  <si>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</si>
  <si>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</si>
  <si>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</si>
  <si>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</si>
  <si>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</si>
  <si>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</si>
  <si>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</si>
  <si>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</si>
  <si>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</si>
  <si>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</si>
  <si>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</si>
  <si>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</si>
  <si>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</si>
  <si>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</si>
  <si>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</si>
  <si>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</si>
  <si>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</si>
  <si>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</si>
  <si>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</si>
  <si>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</si>
  <si>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</si>
  <si>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</si>
  <si>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</si>
  <si>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</si>
  <si>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</si>
  <si>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</si>
  <si>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</si>
  <si>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</si>
  <si>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</si>
  <si>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</si>
  <si>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</si>
  <si>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</si>
  <si>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</si>
  <si>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</si>
  <si>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</si>
  <si>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</si>
  <si>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</si>
  <si>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</si>
  <si>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</si>
  <si>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</si>
  <si>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</si>
  <si>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</si>
  <si>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</si>
  <si>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</si>
  <si>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</si>
  <si>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</si>
  <si>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</si>
  <si>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</si>
  <si>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</si>
  <si>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</si>
  <si>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</si>
  <si>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</si>
  <si>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</si>
  <si>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</si>
  <si>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</si>
  <si>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</si>
  <si>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</si>
  <si>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</si>
  <si>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</si>
  <si>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</si>
  <si>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</si>
  <si>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</si>
  <si>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</si>
  <si>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</si>
  <si>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</si>
  <si>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</si>
  <si>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</si>
  <si>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</si>
  <si>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</si>
  <si>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</si>
  <si>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</si>
  <si>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</si>
  <si>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</si>
  <si>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</si>
  <si>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</si>
  <si>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</si>
  <si>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</si>
  <si>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</si>
  <si>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</si>
  <si>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</si>
  <si>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</si>
  <si>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</si>
  <si>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</si>
  <si>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</si>
  <si>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</si>
  <si>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</si>
  <si>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</si>
  <si>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</si>
  <si>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</si>
  <si>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</si>
  <si>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</si>
  <si>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</si>
  <si>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</si>
  <si>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</si>
  <si>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</si>
  <si>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</si>
  <si>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</si>
  <si>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</si>
  <si>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</si>
  <si>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</si>
  <si>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</si>
  <si>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</si>
  <si>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</si>
  <si>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</si>
  <si>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</si>
  <si>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</si>
  <si>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</si>
  <si>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</si>
  <si>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</si>
  <si>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</si>
  <si>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</si>
  <si>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</si>
  <si>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</si>
  <si>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</si>
  <si>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</si>
  <si>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</si>
  <si>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</si>
  <si>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</si>
  <si>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</si>
  <si>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</si>
  <si>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</si>
  <si>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</si>
  <si>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</si>
  <si>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</si>
  <si>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</si>
  <si>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</si>
  <si>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</si>
  <si>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</si>
  <si>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</si>
  <si>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</si>
  <si>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</si>
  <si>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</si>
  <si>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</si>
  <si>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</si>
  <si>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</si>
  <si>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</si>
  <si>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</si>
  <si>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</si>
  <si>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</si>
  <si>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</si>
  <si>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</si>
  <si>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</si>
  <si>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</si>
  <si>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</si>
  <si>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</si>
  <si>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</si>
  <si>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</si>
  <si>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</si>
  <si>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</si>
  <si>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</si>
  <si>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</si>
  <si>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</si>
  <si>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</si>
  <si>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</si>
  <si>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</si>
  <si>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</si>
  <si>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</si>
  <si>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</si>
  <si>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</si>
  <si>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</si>
  <si>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</si>
  <si>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</si>
  <si>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</si>
  <si>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</si>
  <si>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</si>
  <si>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</si>
  <si>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</si>
  <si>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</si>
  <si>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</si>
  <si>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</si>
  <si>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</si>
  <si>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</si>
  <si>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</si>
  <si>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</si>
  <si>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</si>
  <si>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</si>
  <si>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</si>
  <si>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</si>
  <si>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</si>
  <si>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</si>
  <si>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</si>
  <si>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</si>
  <si>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</si>
  <si>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</si>
  <si>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</si>
  <si>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</si>
  <si>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</si>
  <si>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</si>
  <si>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</si>
  <si>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</si>
  <si>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</si>
  <si>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</si>
  <si>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</si>
  <si>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</si>
  <si>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</si>
  <si>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</si>
  <si>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</si>
  <si>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</si>
  <si>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</si>
  <si>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</si>
  <si>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</si>
  <si>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</si>
  <si>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</si>
  <si>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</si>
  <si>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</si>
  <si>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</si>
  <si>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</si>
  <si>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</si>
  <si>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</si>
  <si>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</si>
  <si>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</si>
  <si>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</si>
  <si>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</si>
  <si>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</si>
  <si>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</si>
  <si>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</si>
  <si>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</si>
  <si>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</si>
  <si>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</si>
  <si>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</si>
  <si>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</si>
  <si>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</si>
  <si>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</si>
  <si>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</si>
  <si>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</si>
  <si>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</si>
  <si>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</si>
  <si>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</si>
  <si>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</si>
  <si>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</si>
  <si>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</si>
  <si>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</si>
  <si>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</si>
  <si>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</si>
  <si>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</si>
  <si>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</si>
  <si>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</si>
  <si>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</si>
  <si>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</si>
  <si>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</si>
  <si>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</si>
  <si>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</si>
  <si>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</si>
  <si>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</si>
  <si>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</si>
  <si>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</si>
  <si>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</si>
  <si>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</si>
  <si>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</si>
  <si>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</si>
  <si>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</si>
  <si>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</si>
  <si>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</si>
  <si>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</si>
  <si>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</si>
  <si>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</si>
  <si>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</si>
  <si>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</si>
  <si>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</si>
  <si>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</si>
  <si>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</si>
  <si>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</si>
  <si>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</si>
  <si>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</si>
  <si>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</si>
  <si>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</si>
  <si>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</si>
  <si>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</si>
  <si>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</si>
  <si>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</si>
  <si>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</si>
  <si>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</si>
  <si>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</si>
  <si>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</si>
  <si>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</si>
  <si>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</si>
  <si>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</si>
  <si>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</si>
  <si>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</si>
  <si>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</si>
  <si>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</si>
  <si>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</si>
  <si>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</si>
  <si>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</si>
  <si>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</si>
  <si>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</si>
  <si>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</si>
  <si>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</si>
  <si>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</si>
  <si>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</si>
  <si>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</si>
  <si>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</si>
  <si>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</si>
  <si>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</si>
  <si>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</si>
  <si>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</si>
  <si>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</si>
  <si>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</si>
  <si>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</si>
  <si>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</si>
  <si>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</si>
  <si>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</si>
  <si>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</si>
  <si>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</si>
  <si>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</si>
  <si>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</si>
  <si>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</si>
  <si>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</si>
  <si>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</si>
  <si>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</si>
  <si>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</si>
  <si>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</si>
  <si>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</si>
  <si>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</si>
  <si>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</si>
  <si>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</si>
  <si>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</si>
  <si>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</si>
  <si>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</si>
  <si>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</si>
  <si>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</si>
  <si>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</si>
  <si>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</si>
  <si>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</si>
  <si>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</si>
  <si>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</si>
  <si>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</si>
  <si>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</si>
  <si>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</si>
  <si>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</si>
  <si>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</si>
  <si>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</si>
  <si>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</si>
  <si>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</si>
  <si>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</si>
  <si>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</si>
  <si>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</si>
  <si>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</si>
  <si>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</si>
  <si>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</si>
  <si>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</si>
  <si>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</si>
  <si>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</si>
  <si>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</si>
  <si>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</si>
  <si>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</si>
  <si>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</si>
  <si>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</si>
  <si>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</si>
  <si>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</si>
  <si>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</si>
  <si>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</si>
  <si>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</si>
  <si>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</si>
  <si>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</si>
  <si>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</si>
  <si>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</si>
  <si>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</si>
  <si>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</si>
  <si>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</si>
  <si>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</si>
  <si>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</si>
  <si>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</si>
  <si>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</si>
  <si>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</si>
  <si>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</si>
  <si>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</si>
  <si>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</si>
  <si>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</si>
  <si>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</si>
  <si>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</si>
  <si>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</si>
  <si>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</si>
  <si>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</si>
  <si>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</si>
  <si>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</si>
  <si>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</si>
  <si>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</si>
  <si>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</si>
  <si>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</si>
  <si>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</si>
  <si>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</si>
  <si>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</si>
  <si>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</si>
  <si>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</si>
  <si>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</si>
  <si>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</si>
  <si>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</si>
  <si>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</si>
  <si>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</si>
  <si>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</si>
  <si>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</si>
  <si>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</si>
  <si>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</si>
  <si>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</si>
  <si>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</si>
  <si>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</si>
  <si>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</si>
  <si>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</si>
  <si>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</si>
  <si>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</si>
  <si>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</si>
  <si>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</si>
  <si>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</si>
  <si>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</si>
  <si>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</si>
  <si>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</si>
  <si>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</si>
  <si>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</si>
  <si>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</si>
  <si>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</si>
  <si>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</si>
  <si>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</si>
  <si>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</si>
  <si>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</si>
  <si>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</si>
  <si>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</si>
  <si>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</si>
  <si>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</si>
  <si>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</si>
  <si>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</si>
  <si>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</si>
  <si>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</si>
  <si>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</si>
  <si>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</si>
  <si>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</si>
  <si>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</si>
  <si>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</si>
  <si>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</si>
  <si>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</si>
  <si>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</si>
  <si>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</si>
  <si>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</si>
  <si>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</si>
  <si>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</si>
  <si>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</si>
  <si>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</si>
  <si>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</si>
  <si>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</si>
  <si>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</si>
  <si>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</si>
  <si>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</si>
  <si>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</si>
  <si>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</si>
  <si>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</si>
  <si>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</si>
  <si>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</si>
  <si>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</si>
  <si>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</si>
  <si>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</si>
  <si>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</si>
  <si>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</si>
  <si>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</si>
  <si>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</si>
  <si>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</si>
  <si>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</si>
  <si>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</si>
  <si>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</si>
  <si>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</si>
  <si>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</si>
  <si>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</si>
  <si>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</si>
  <si>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</si>
  <si>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</si>
  <si>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</si>
  <si>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</si>
  <si>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</si>
  <si>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</si>
  <si>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</si>
  <si>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</si>
  <si>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</si>
  <si>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</si>
  <si>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</si>
  <si>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</si>
  <si>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</si>
  <si>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</si>
  <si>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</si>
  <si>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</si>
  <si>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</si>
  <si>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</si>
  <si>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</si>
  <si>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</si>
  <si>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</si>
  <si>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</si>
  <si>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</si>
  <si>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</si>
  <si>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</si>
  <si>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</si>
  <si>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</si>
  <si>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</si>
  <si>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</si>
  <si>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</si>
  <si>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</si>
  <si>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</si>
  <si>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</si>
  <si>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</si>
  <si>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</si>
  <si>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</si>
  <si>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</si>
  <si>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</si>
  <si>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</si>
  <si>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</si>
  <si>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</si>
  <si>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</si>
  <si>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</si>
  <si>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</si>
  <si>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</si>
  <si>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</si>
  <si>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</si>
  <si>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</si>
  <si>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</si>
  <si>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</si>
  <si>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</si>
  <si>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</si>
  <si>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</si>
  <si>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</si>
  <si>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</si>
  <si>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</si>
  <si>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</si>
  <si>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</si>
  <si>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</si>
  <si>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</si>
  <si>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</si>
  <si>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</si>
  <si>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</si>
  <si>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</si>
  <si>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</si>
  <si>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</si>
  <si>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</si>
  <si>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</si>
  <si>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</si>
  <si>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</si>
  <si>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</si>
  <si>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</si>
  <si>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</si>
  <si>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</si>
  <si>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</si>
  <si>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</si>
  <si>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</si>
  <si>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</si>
  <si>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</si>
  <si>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</si>
  <si>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</si>
  <si>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</si>
  <si>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</si>
  <si>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</si>
  <si>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</si>
  <si>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</si>
  <si>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</si>
  <si>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</si>
  <si>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</si>
  <si>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</si>
  <si>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</si>
  <si>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</si>
  <si>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</si>
  <si>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</si>
  <si>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</si>
  <si>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</si>
  <si>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</si>
  <si>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</si>
  <si>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</si>
  <si>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</si>
  <si>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</si>
  <si>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</si>
  <si>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</si>
  <si>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</si>
  <si>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</si>
  <si>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</si>
  <si>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</si>
  <si>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</si>
  <si>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</si>
  <si>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</si>
  <si>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</si>
  <si>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</si>
  <si>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</si>
  <si>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</si>
  <si>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</si>
  <si>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</si>
  <si>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</si>
  <si>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</si>
  <si>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</si>
  <si>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</si>
  <si>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</si>
  <si>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</si>
  <si>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</si>
  <si>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</si>
  <si>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</si>
  <si>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</si>
  <si>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</si>
  <si>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</si>
  <si>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</si>
  <si>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</si>
  <si>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</si>
  <si>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</si>
  <si>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</si>
  <si>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</si>
  <si>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</si>
  <si>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</si>
  <si>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</si>
  <si>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</si>
  <si>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</si>
  <si>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</si>
  <si>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</si>
  <si>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</si>
  <si>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</si>
  <si>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</si>
  <si>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</si>
  <si>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</si>
  <si>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</si>
  <si>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</si>
  <si>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</si>
  <si>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</si>
  <si>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</si>
  <si>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</si>
  <si>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</si>
  <si>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</si>
  <si>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</si>
  <si>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</si>
  <si>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</si>
  <si>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</si>
  <si>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</si>
  <si>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</si>
  <si>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</si>
  <si>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</si>
  <si>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</si>
  <si>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</si>
  <si>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</si>
  <si>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</si>
  <si>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</si>
  <si>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</si>
  <si>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</si>
  <si>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</si>
  <si>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</si>
  <si>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</si>
  <si>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</si>
  <si>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</si>
  <si>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</si>
  <si>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</si>
  <si>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</si>
  <si>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</si>
  <si>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</si>
  <si>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</si>
  <si>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</si>
  <si>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</si>
  <si>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</si>
  <si>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</si>
  <si>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</si>
  <si>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</si>
  <si>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</si>
  <si>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</si>
  <si>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</si>
  <si>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</si>
  <si>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</si>
  <si>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</si>
  <si>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</si>
  <si>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</si>
  <si>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</si>
  <si>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</si>
  <si>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</si>
  <si>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</si>
  <si>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</si>
  <si>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</si>
  <si>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</si>
  <si>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</si>
  <si>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</si>
  <si>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</si>
  <si>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</si>
  <si>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</si>
  <si>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</si>
  <si>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</si>
  <si>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</si>
  <si>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</si>
  <si>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</si>
  <si>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</si>
  <si>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</si>
  <si>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</si>
  <si>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</si>
  <si>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</si>
  <si>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</si>
  <si>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</si>
  <si>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</si>
  <si>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</si>
  <si>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</si>
  <si>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</si>
  <si>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</si>
  <si>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</si>
  <si>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</si>
  <si>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</si>
  <si>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</si>
  <si>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</si>
  <si>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</si>
  <si>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</si>
  <si>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</si>
  <si>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</si>
  <si>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</si>
  <si>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</si>
  <si>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</si>
  <si>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</si>
  <si>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</si>
  <si>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</si>
  <si>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</si>
  <si>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</si>
  <si>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</si>
  <si>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</si>
  <si>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</si>
  <si>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</si>
  <si>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</si>
  <si>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</si>
  <si>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</si>
  <si>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</si>
  <si>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</si>
  <si>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</si>
  <si>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</si>
  <si>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</si>
  <si>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</si>
  <si>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</si>
  <si>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</si>
  <si>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</si>
  <si>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</si>
  <si>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</si>
  <si>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</si>
  <si>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</si>
  <si>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</si>
  <si>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</si>
  <si>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</si>
  <si>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</si>
  <si>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</si>
  <si>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</si>
  <si>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</si>
  <si>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</si>
  <si>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</si>
  <si>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</si>
  <si>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</si>
  <si>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</si>
  <si>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</si>
  <si>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</si>
  <si>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</si>
  <si>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</si>
  <si>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</si>
  <si>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</si>
  <si>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</si>
  <si>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</si>
  <si>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</si>
  <si>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</si>
  <si>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</si>
  <si>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</si>
  <si>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</si>
  <si>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</si>
  <si>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</si>
  <si>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</si>
  <si>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</si>
  <si>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</si>
  <si>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</si>
  <si>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</si>
  <si>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</si>
  <si>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</si>
  <si>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</si>
  <si>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</si>
  <si>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</si>
  <si>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</si>
  <si>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</si>
  <si>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</si>
  <si>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</si>
  <si>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</si>
  <si>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</si>
  <si>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</si>
  <si>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</si>
  <si>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</si>
  <si>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</si>
  <si>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</si>
  <si>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</si>
  <si>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</si>
  <si>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</si>
  <si>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</si>
  <si>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</si>
  <si>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</si>
  <si>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</si>
  <si>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</si>
  <si>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</si>
  <si>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</si>
  <si>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</si>
  <si>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</si>
  <si>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</si>
  <si>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</si>
  <si>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</si>
  <si>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</si>
  <si>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</si>
  <si>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</si>
  <si>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</si>
  <si>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</si>
  <si>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</si>
  <si>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</si>
  <si>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</si>
  <si>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</si>
  <si>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</si>
  <si>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</si>
  <si>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</si>
  <si>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</si>
  <si>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</si>
  <si>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</si>
  <si>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</si>
  <si>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</si>
  <si>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</si>
  <si>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</si>
  <si>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</si>
  <si>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</si>
  <si>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</si>
  <si>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</si>
  <si>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</si>
  <si>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</si>
  <si>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</si>
  <si>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</si>
  <si>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</si>
  <si>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</si>
  <si>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</si>
  <si>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</si>
  <si>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</si>
  <si>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</si>
  <si>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</si>
  <si>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</si>
  <si>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</si>
  <si>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</si>
  <si>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</si>
  <si>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</si>
  <si>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</si>
  <si>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</si>
  <si>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</si>
  <si>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</si>
  <si>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</si>
  <si>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</si>
  <si>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</si>
  <si>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</si>
  <si>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</si>
  <si>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</si>
  <si>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</si>
  <si>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</si>
  <si>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</si>
  <si>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</si>
  <si>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</si>
  <si>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</si>
  <si>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</si>
  <si>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</si>
  <si>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</si>
  <si>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</si>
  <si>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</si>
  <si>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</si>
  <si>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</si>
  <si>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</si>
  <si>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</si>
  <si>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</si>
  <si>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</si>
  <si>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</si>
  <si>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</si>
  <si>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</si>
  <si>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</si>
  <si>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</si>
  <si>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</si>
  <si>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</si>
  <si>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</si>
  <si>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</si>
  <si>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</si>
  <si>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</si>
  <si>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</si>
  <si>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</si>
  <si>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</si>
  <si>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</si>
  <si>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</si>
  <si>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</si>
  <si>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</si>
  <si>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</si>
  <si>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</si>
  <si>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</si>
  <si>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</si>
  <si>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</si>
  <si>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</si>
  <si>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</si>
  <si>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</si>
  <si>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</si>
  <si>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</si>
  <si>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</si>
  <si>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</si>
  <si>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</si>
  <si>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</si>
  <si>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</si>
  <si>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</si>
  <si>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</si>
  <si>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</si>
  <si>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</si>
  <si>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</si>
  <si>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</si>
  <si>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</si>
  <si>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</si>
  <si>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</si>
  <si>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</si>
  <si>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</si>
  <si>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</si>
  <si>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</si>
  <si>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</si>
  <si>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</si>
  <si>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</si>
  <si>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</si>
  <si>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</si>
  <si>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</si>
  <si>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</si>
  <si>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</si>
  <si>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</si>
  <si>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</si>
  <si>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</si>
  <si>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</si>
  <si>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</si>
  <si>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</si>
  <si>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</si>
  <si>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</si>
  <si>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</si>
  <si>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</si>
  <si>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</si>
  <si>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</si>
  <si>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</si>
  <si>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</si>
  <si>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</si>
  <si>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</si>
  <si>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</si>
  <si>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</si>
  <si>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</si>
  <si>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</si>
  <si>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</si>
  <si>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</si>
  <si>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</si>
  <si>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</si>
  <si>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</si>
  <si>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</si>
  <si>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</si>
  <si>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</si>
  <si>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</si>
  <si>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</si>
  <si>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</si>
  <si>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</si>
  <si>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</si>
  <si>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</si>
  <si>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</si>
  <si>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</si>
  <si>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</si>
  <si>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</si>
  <si>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</si>
  <si>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</si>
  <si>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</si>
  <si>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</si>
  <si>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</si>
  <si>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</si>
  <si>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</si>
  <si>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</si>
  <si>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</si>
  <si>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</si>
  <si>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</si>
  <si>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</si>
  <si>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</si>
  <si>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</si>
  <si>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</si>
  <si>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</si>
  <si>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</si>
  <si>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</si>
  <si>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</si>
  <si>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</si>
  <si>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</si>
  <si>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</si>
  <si>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</si>
  <si>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</si>
  <si>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</si>
  <si>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</si>
  <si>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</si>
  <si>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</si>
  <si>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</si>
  <si>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</si>
  <si>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</si>
  <si>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</si>
  <si>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</si>
  <si>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</si>
  <si>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</si>
  <si>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</si>
  <si>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</si>
  <si>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</si>
  <si>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</si>
  <si>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</si>
  <si>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</si>
  <si>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</si>
  <si>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</si>
  <si>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</si>
  <si>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</si>
  <si>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</si>
  <si>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</si>
  <si>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</si>
  <si>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</si>
  <si>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</si>
  <si>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</si>
  <si>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</si>
  <si>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</si>
  <si>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</si>
  <si>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</si>
  <si>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</si>
  <si>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</si>
  <si>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</si>
  <si>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</si>
  <si>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</si>
  <si>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</si>
  <si>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</si>
  <si>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</si>
  <si>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</si>
  <si>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</si>
  <si>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</si>
  <si>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</si>
  <si>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</si>
  <si>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</si>
  <si>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</si>
  <si>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</si>
  <si>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</si>
  <si>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</si>
  <si>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</si>
  <si>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</si>
  <si>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</si>
  <si>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</si>
  <si>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</si>
  <si>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</si>
  <si>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</si>
  <si>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</si>
  <si>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</si>
  <si>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</si>
  <si>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</si>
  <si>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</si>
  <si>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</si>
  <si>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</si>
  <si>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</si>
  <si>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</si>
  <si>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</si>
  <si>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</si>
  <si>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</si>
  <si>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</si>
  <si>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</si>
  <si>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</si>
  <si>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</si>
  <si>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</si>
  <si>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</si>
  <si>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</si>
  <si>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</si>
  <si>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</si>
  <si>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</si>
  <si>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</si>
  <si>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</si>
  <si>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</si>
  <si>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</si>
  <si>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</si>
  <si>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</si>
  <si>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</si>
  <si>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</si>
  <si>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</si>
  <si>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</si>
  <si>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</si>
  <si>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</si>
  <si>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</si>
  <si>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</si>
  <si>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</si>
  <si>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</si>
  <si>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</si>
  <si>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</si>
  <si>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</si>
  <si>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</si>
  <si>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</si>
  <si>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</si>
  <si>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</si>
  <si>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</si>
  <si>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</si>
  <si>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</si>
  <si>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</si>
  <si>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</si>
  <si>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</si>
  <si>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</si>
  <si>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</si>
  <si>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</si>
  <si>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</si>
  <si>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</si>
  <si>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</si>
  <si>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</si>
  <si>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</si>
  <si>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</si>
  <si>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</si>
  <si>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</si>
  <si>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</si>
  <si>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</si>
  <si>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</si>
  <si>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</si>
  <si>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</si>
  <si>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</si>
  <si>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</si>
  <si>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</si>
  <si>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</si>
  <si>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</si>
  <si>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</si>
  <si>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</si>
  <si>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</si>
  <si>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</si>
  <si>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</si>
  <si>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</si>
  <si>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</si>
  <si>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</si>
  <si>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</si>
  <si>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</si>
  <si>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</si>
  <si>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</si>
  <si>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</si>
  <si>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</si>
  <si>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</si>
  <si>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</si>
  <si>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</si>
  <si>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</si>
  <si>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</si>
  <si>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</si>
  <si>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</si>
  <si>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</si>
  <si>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</si>
  <si>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</si>
  <si>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</si>
  <si>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</si>
  <si>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</si>
  <si>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</si>
  <si>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</si>
  <si>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</si>
  <si>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</si>
  <si>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</si>
  <si>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</si>
  <si>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</si>
  <si>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</si>
  <si>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</si>
  <si>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</si>
  <si>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</si>
  <si>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</si>
  <si>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</si>
  <si>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</si>
  <si>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</si>
  <si>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</si>
  <si>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</si>
  <si>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</si>
  <si>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</si>
  <si>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</si>
  <si>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</si>
  <si>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</si>
  <si>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</si>
  <si>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</si>
  <si>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</si>
  <si>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</si>
  <si>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</si>
  <si>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</si>
  <si>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</si>
  <si>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</si>
  <si>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</si>
  <si>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</si>
  <si>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</si>
  <si>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</si>
  <si>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</si>
  <si>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</si>
  <si>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</si>
  <si>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</si>
  <si>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</si>
  <si>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</si>
  <si>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</si>
  <si>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</si>
  <si>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</si>
  <si>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</si>
  <si>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</si>
  <si>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</si>
  <si>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</si>
  <si>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</si>
  <si>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</si>
  <si>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</si>
  <si>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</si>
  <si>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</si>
  <si>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</si>
  <si>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</si>
  <si>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</si>
  <si>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</si>
  <si>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</si>
  <si>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</si>
  <si>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</si>
  <si>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</si>
  <si>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</si>
  <si>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</si>
  <si>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</si>
  <si>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</si>
  <si>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</si>
  <si>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</si>
  <si>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</si>
  <si>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</si>
  <si>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</si>
  <si>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</si>
  <si>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</si>
  <si>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</si>
  <si>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</si>
  <si>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</si>
  <si>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</si>
  <si>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</si>
  <si>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</si>
  <si>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</si>
  <si>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</si>
  <si>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</si>
  <si>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</si>
  <si>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</si>
  <si>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</si>
  <si>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</si>
  <si>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</si>
  <si>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</si>
  <si>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</si>
  <si>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</si>
  <si>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</si>
  <si>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</si>
  <si>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</si>
  <si>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</si>
  <si>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</si>
  <si>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</si>
  <si>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</si>
  <si>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</si>
  <si>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</si>
  <si>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</si>
  <si>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</si>
  <si>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</si>
  <si>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</si>
  <si>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</si>
  <si>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</si>
  <si>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</si>
  <si>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</si>
  <si>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</si>
  <si>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</si>
  <si>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</si>
  <si>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</si>
  <si>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</si>
  <si>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</si>
  <si>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</si>
  <si>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</si>
  <si>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</si>
  <si>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</si>
  <si>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</si>
  <si>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</si>
  <si>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</si>
  <si>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</si>
  <si>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</si>
  <si>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</si>
  <si>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</si>
  <si>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</si>
  <si>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</si>
  <si>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</si>
  <si>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</si>
  <si>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</si>
  <si>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</si>
  <si>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</si>
  <si>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</si>
  <si>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</si>
  <si>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</si>
  <si>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</si>
  <si>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</si>
  <si>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</si>
  <si>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</si>
  <si>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</si>
  <si>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</si>
  <si>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</si>
  <si>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</si>
  <si>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</si>
  <si>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</si>
  <si>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</si>
  <si>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</si>
  <si>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</si>
  <si>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</si>
  <si>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</si>
  <si>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</si>
  <si>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</si>
  <si>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</si>
  <si>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</si>
  <si>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</si>
  <si>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</si>
  <si>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</si>
  <si>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</si>
  <si>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</si>
  <si>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</si>
  <si>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</si>
  <si>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</si>
  <si>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</si>
  <si>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</si>
  <si>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</si>
  <si>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</si>
  <si>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</si>
  <si>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</si>
  <si>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</si>
  <si>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</si>
  <si>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</si>
  <si>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</si>
  <si>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</si>
  <si>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</si>
  <si>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</si>
  <si>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</si>
  <si>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</si>
  <si>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</si>
  <si>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</si>
  <si>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</si>
  <si>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</si>
  <si>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</si>
  <si>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</si>
  <si>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</si>
  <si>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</si>
  <si>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</si>
  <si>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</si>
  <si>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</si>
  <si>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</si>
  <si>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</si>
  <si>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</si>
  <si>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</si>
  <si>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</si>
  <si>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</si>
  <si>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</si>
  <si>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</si>
  <si>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</si>
  <si>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</si>
  <si>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</si>
  <si>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</si>
  <si>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</si>
  <si>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</si>
  <si>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</si>
  <si>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</si>
  <si>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</si>
  <si>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</si>
  <si>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</si>
  <si>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</si>
  <si>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</si>
  <si>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</si>
  <si>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</si>
  <si>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</si>
  <si>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</si>
  <si>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</si>
  <si>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</si>
  <si>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</si>
  <si>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</si>
  <si>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</si>
  <si>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</si>
  <si>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</si>
  <si>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</si>
  <si>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</si>
  <si>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</si>
  <si>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</si>
  <si>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</si>
  <si>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</si>
  <si>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</si>
  <si>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</si>
  <si>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</si>
  <si>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</si>
  <si>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</si>
  <si>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</si>
  <si>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</si>
  <si>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</si>
  <si>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</si>
  <si>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</si>
  <si>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</si>
  <si>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</si>
  <si>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</si>
  <si>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</si>
  <si>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</si>
  <si>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</si>
  <si>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</si>
  <si>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</si>
  <si>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</si>
  <si>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</si>
  <si>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</si>
  <si>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</si>
  <si>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</si>
  <si>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</si>
  <si>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</si>
  <si>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</si>
  <si>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</si>
  <si>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</si>
  <si>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</si>
  <si>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</si>
  <si>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</si>
  <si>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</si>
  <si>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</si>
  <si>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</si>
  <si>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</si>
  <si>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</si>
  <si>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</si>
  <si>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</si>
  <si>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</si>
  <si>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</si>
  <si>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</si>
  <si>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</si>
  <si>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</si>
  <si>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</si>
  <si>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</si>
  <si>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</si>
  <si>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</si>
  <si>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</si>
  <si>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</si>
  <si>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</si>
  <si>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</si>
  <si>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</si>
  <si>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</si>
  <si>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</si>
  <si>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</si>
  <si>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</si>
  <si>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</si>
  <si>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</si>
  <si>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</si>
  <si>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</si>
  <si>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</si>
  <si>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</si>
  <si>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</si>
  <si>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</si>
  <si>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</si>
  <si>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</si>
  <si>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</si>
  <si>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</si>
  <si>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</si>
  <si>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</si>
  <si>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</si>
  <si>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</si>
  <si>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</si>
  <si>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</si>
  <si>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</si>
  <si>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</si>
  <si>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</si>
  <si>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</si>
  <si>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</si>
  <si>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</si>
  <si>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</si>
  <si>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</si>
  <si>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</si>
  <si>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</si>
  <si>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</si>
  <si>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</si>
  <si>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</si>
  <si>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</si>
  <si>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</si>
  <si>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</si>
  <si>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</si>
  <si>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</si>
  <si>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</si>
  <si>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</si>
  <si>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</si>
  <si>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</si>
  <si>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</si>
  <si>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</si>
  <si>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</si>
  <si>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</si>
  <si>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</si>
  <si>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</si>
  <si>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</si>
  <si>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</si>
  <si>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</si>
  <si>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</si>
  <si>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</si>
  <si>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</si>
  <si>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</si>
  <si>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</si>
  <si>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</si>
  <si>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</si>
  <si>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</si>
  <si>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</si>
  <si>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</si>
  <si>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</si>
  <si>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</si>
  <si>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</si>
  <si>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</si>
  <si>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</si>
  <si>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</si>
  <si>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</si>
  <si>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</si>
  <si>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</si>
  <si>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</si>
  <si>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</si>
  <si>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</si>
  <si>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</si>
  <si>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</si>
  <si>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</si>
  <si>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</si>
  <si>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</si>
  <si>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</si>
  <si>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</si>
  <si>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</si>
  <si>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</si>
  <si>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</si>
  <si>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</si>
  <si>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</si>
  <si>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</si>
  <si>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</si>
  <si>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</si>
  <si>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</si>
  <si>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</si>
  <si>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</si>
  <si>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</si>
  <si>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</si>
  <si>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</si>
  <si>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</si>
  <si>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</si>
  <si>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</si>
  <si>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</si>
  <si>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</si>
  <si>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</si>
  <si>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</si>
  <si>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</si>
  <si>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</si>
  <si>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</si>
  <si>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</si>
  <si>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</si>
  <si>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</si>
  <si>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</si>
  <si>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</si>
  <si>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</si>
  <si>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</si>
  <si>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</si>
  <si>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</si>
  <si>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</si>
  <si>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</si>
  <si>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</si>
  <si>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</si>
  <si>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</si>
  <si>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</si>
  <si>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</si>
  <si>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</si>
  <si>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</si>
  <si>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</si>
  <si>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</si>
  <si>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</si>
  <si>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</si>
  <si>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</si>
  <si>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</si>
  <si>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</si>
  <si>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</si>
  <si>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</si>
  <si>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</si>
  <si>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</si>
  <si>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</si>
  <si>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</si>
  <si>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</si>
  <si>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</si>
  <si>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</si>
  <si>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</si>
  <si>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</si>
  <si>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</si>
  <si>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</si>
  <si>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</si>
  <si>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</si>
  <si>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</si>
  <si>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</si>
  <si>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</si>
  <si>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</si>
  <si>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</si>
  <si>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</si>
  <si>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</si>
  <si>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</si>
  <si>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</si>
  <si>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</si>
  <si>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</si>
  <si>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</si>
  <si>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</si>
  <si>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</si>
  <si>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</si>
  <si>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</si>
  <si>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</si>
  <si>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</si>
  <si>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</si>
  <si>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</si>
  <si>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</si>
  <si>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</si>
  <si>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</si>
  <si>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</si>
  <si>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</si>
  <si>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</si>
  <si>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</si>
  <si>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</si>
  <si>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</si>
  <si>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</si>
  <si>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</si>
  <si>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</si>
  <si>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</si>
  <si>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</si>
  <si>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</si>
  <si>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</si>
  <si>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</si>
  <si>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</si>
  <si>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</si>
  <si>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</si>
  <si>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</si>
  <si>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</si>
  <si>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</si>
  <si>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</si>
  <si>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</si>
  <si>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</si>
  <si>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</si>
  <si>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</si>
  <si>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</si>
  <si>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</si>
  <si>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</si>
  <si>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</si>
  <si>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</si>
  <si>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</si>
  <si>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</si>
  <si>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</si>
  <si>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</si>
  <si>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</si>
  <si>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</si>
  <si>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</si>
  <si>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</si>
  <si>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</si>
  <si>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</si>
  <si>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</si>
  <si>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</si>
  <si>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</si>
  <si>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</si>
  <si>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</si>
  <si>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</si>
  <si>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</si>
  <si>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</si>
  <si>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</si>
  <si>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</si>
  <si>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</si>
  <si>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</si>
  <si>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</si>
  <si>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</si>
  <si>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</si>
  <si>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</si>
  <si>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</si>
  <si>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</si>
  <si>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</si>
  <si>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</si>
  <si>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</si>
  <si>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</si>
  <si>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</si>
  <si>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</si>
  <si>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</si>
  <si>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</si>
  <si>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</si>
  <si>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</si>
  <si>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</si>
  <si>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</si>
  <si>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</si>
  <si>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</si>
  <si>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</si>
  <si>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</si>
  <si>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</si>
  <si>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</si>
  <si>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</si>
  <si>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</si>
  <si>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</si>
  <si>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</si>
  <si>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</si>
  <si>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</si>
  <si>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</si>
  <si>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</si>
  <si>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</si>
  <si>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</si>
  <si>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</si>
  <si>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</si>
  <si>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</si>
  <si>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</si>
  <si>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</si>
  <si>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</si>
  <si>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</si>
  <si>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</si>
  <si>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</si>
  <si>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</si>
  <si>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</si>
  <si>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</si>
  <si>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</si>
  <si>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</si>
  <si>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</si>
  <si>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</si>
  <si>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</si>
  <si>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</si>
  <si>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</si>
  <si>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</si>
  <si>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</si>
  <si>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</si>
  <si>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</si>
  <si>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</si>
  <si>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</si>
  <si>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</si>
  <si>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</si>
  <si>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</si>
  <si>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</si>
  <si>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</si>
  <si>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</si>
  <si>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</si>
  <si>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</si>
  <si>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</si>
  <si>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</si>
  <si>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</si>
  <si>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</si>
  <si>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</si>
  <si>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</si>
  <si>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</si>
  <si>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</si>
  <si>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</si>
  <si>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</si>
  <si>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</si>
  <si>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</si>
  <si>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</si>
  <si>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</si>
  <si>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</si>
  <si>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</si>
  <si>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</si>
  <si>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</si>
  <si>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</si>
  <si>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</si>
  <si>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</si>
  <si>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</si>
  <si>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</si>
  <si>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</si>
  <si>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</si>
  <si>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</si>
  <si>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</si>
  <si>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</si>
  <si>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</si>
  <si>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</si>
  <si>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</si>
  <si>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</si>
  <si>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</si>
  <si>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</si>
  <si>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</si>
  <si>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</si>
  <si>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</si>
  <si>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</si>
  <si>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</si>
  <si>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</si>
  <si>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</si>
  <si>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</si>
  <si>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</si>
  <si>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</si>
  <si>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</si>
  <si>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</si>
  <si>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</si>
  <si>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</si>
  <si>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</si>
  <si>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</si>
  <si>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</si>
  <si>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</si>
  <si>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</si>
  <si>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</si>
  <si>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</si>
  <si>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</si>
  <si>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</si>
  <si>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</si>
  <si>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</si>
  <si>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</si>
  <si>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</si>
  <si>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</si>
  <si>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</si>
  <si>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</si>
  <si>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</si>
  <si>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</si>
  <si>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</si>
  <si>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</si>
  <si>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</si>
  <si>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</si>
  <si>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</si>
  <si>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</si>
  <si>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</si>
  <si>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</si>
  <si>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</si>
  <si>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</si>
  <si>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</si>
  <si>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</si>
  <si>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</si>
  <si>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</si>
  <si>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</si>
  <si>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</si>
  <si>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</si>
  <si>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</si>
  <si>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</si>
  <si>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</si>
  <si>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</si>
  <si>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</si>
  <si>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</si>
  <si>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</si>
  <si>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</si>
  <si>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</si>
  <si>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</si>
  <si>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</si>
  <si>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</si>
  <si>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</si>
  <si>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</si>
  <si>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</si>
  <si>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</si>
  <si>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</si>
  <si>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</si>
  <si>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</si>
  <si>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</si>
  <si>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</si>
  <si>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</si>
  <si>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</si>
  <si>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</si>
  <si>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</si>
  <si>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</si>
  <si>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</si>
  <si>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</si>
  <si>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</si>
  <si>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</si>
  <si>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</si>
  <si>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</si>
  <si>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</si>
  <si>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</si>
  <si>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</si>
  <si>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</si>
  <si>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</si>
  <si>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</si>
  <si>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</si>
  <si>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</si>
  <si>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</si>
  <si>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</si>
  <si>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</si>
  <si>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</si>
  <si>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</si>
  <si>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</si>
  <si>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</si>
  <si>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</si>
  <si>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</si>
  <si>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</si>
  <si>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</si>
  <si>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</si>
  <si>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</si>
  <si>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</si>
  <si>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</si>
  <si>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</si>
  <si>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</si>
  <si>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</si>
  <si>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</si>
  <si>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</si>
  <si>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</si>
  <si>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</si>
  <si>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</si>
  <si>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</si>
  <si>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</si>
  <si>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</si>
  <si>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</si>
  <si>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</si>
  <si>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</si>
  <si>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</si>
  <si>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</si>
  <si>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</si>
  <si>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</si>
  <si>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</si>
  <si>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</si>
  <si>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</si>
  <si>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</si>
  <si>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</si>
  <si>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</si>
  <si>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</si>
  <si>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</si>
  <si>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</si>
  <si>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</si>
  <si>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</si>
  <si>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</si>
  <si>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</si>
  <si>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</si>
  <si>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</si>
  <si>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</si>
  <si>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</si>
  <si>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</si>
  <si>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</si>
  <si>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</si>
  <si>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</si>
  <si>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</si>
  <si>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</si>
  <si>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</si>
  <si>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</si>
  <si>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</si>
  <si>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</si>
  <si>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</si>
  <si>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</si>
  <si>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</si>
  <si>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</si>
  <si>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</si>
  <si>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</si>
  <si>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</si>
  <si>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</si>
  <si>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</si>
  <si>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</si>
  <si>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</si>
  <si>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</si>
  <si>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</si>
  <si>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</si>
  <si>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</si>
  <si>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</si>
  <si>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</si>
  <si>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</si>
  <si>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</si>
  <si>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</si>
  <si>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</si>
  <si>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</si>
  <si>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</si>
  <si>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</si>
  <si>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</si>
  <si>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</si>
  <si>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</si>
  <si>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</si>
  <si>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</si>
  <si>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</si>
  <si>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</si>
  <si>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</si>
  <si>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</si>
  <si>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</si>
  <si>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</si>
  <si>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</si>
  <si>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</si>
  <si>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</si>
  <si>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</si>
  <si>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</si>
  <si>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</si>
  <si>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</si>
  <si>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</si>
  <si>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</si>
  <si>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</si>
  <si>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</si>
  <si>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</si>
  <si>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</si>
  <si>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</si>
  <si>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</si>
  <si>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</si>
  <si>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</si>
  <si>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</si>
  <si>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</si>
  <si>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</si>
  <si>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</si>
  <si>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</si>
  <si>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</si>
  <si>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</si>
  <si>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</si>
  <si>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</si>
  <si>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</si>
  <si>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</si>
  <si>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</si>
  <si>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</si>
  <si>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</si>
  <si>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</si>
  <si>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</si>
  <si>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</si>
  <si>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</si>
  <si>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</si>
  <si>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</si>
  <si>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</si>
  <si>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</si>
  <si>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</si>
  <si>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</si>
  <si>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</si>
  <si>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</si>
  <si>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</si>
  <si>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</si>
  <si>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</si>
  <si>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</si>
  <si>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</si>
  <si>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</si>
  <si>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</si>
  <si>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</si>
  <si>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</si>
  <si>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</si>
  <si>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</si>
  <si>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</si>
  <si>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</si>
  <si>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</si>
  <si>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</si>
  <si>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</si>
  <si>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</si>
  <si>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</si>
  <si>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</si>
  <si>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</si>
  <si>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</si>
  <si>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</si>
  <si>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</si>
  <si>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</si>
  <si>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</si>
  <si>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</si>
  <si>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</si>
  <si>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</si>
  <si>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</si>
  <si>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</si>
  <si>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</si>
  <si>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</si>
  <si>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</si>
  <si>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</si>
  <si>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</si>
  <si>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</si>
  <si>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</si>
  <si>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</si>
  <si>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</si>
  <si>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</si>
  <si>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</si>
  <si>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</si>
  <si>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</si>
  <si>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</si>
  <si>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</si>
  <si>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</si>
  <si>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</si>
  <si>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</si>
  <si>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</si>
  <si>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</si>
  <si>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</si>
  <si>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</si>
  <si>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</si>
  <si>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</si>
  <si>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</si>
  <si>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</si>
  <si>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</si>
  <si>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</si>
  <si>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</si>
  <si>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</si>
  <si>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</si>
  <si>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</si>
  <si>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</si>
  <si>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</si>
  <si>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</si>
  <si>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</si>
  <si>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</si>
  <si>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</si>
  <si>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</si>
  <si>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</si>
  <si>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</si>
  <si>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</si>
  <si>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</si>
  <si>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</si>
  <si>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</si>
  <si>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</si>
  <si>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</si>
  <si>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</si>
  <si>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</si>
  <si>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</si>
  <si>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</si>
  <si>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</si>
  <si>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</si>
  <si>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</si>
  <si>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</si>
  <si>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</si>
  <si>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</si>
  <si>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</si>
  <si>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</si>
  <si>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</si>
  <si>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</si>
  <si>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</si>
  <si>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</si>
  <si>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</si>
  <si>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</si>
  <si>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</si>
  <si>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</si>
  <si>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</si>
  <si>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</si>
  <si>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</si>
  <si>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</si>
  <si>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</si>
  <si>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</si>
  <si>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</si>
  <si>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</si>
  <si>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</si>
  <si>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</si>
  <si>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</si>
  <si>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</si>
  <si>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</si>
  <si>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</si>
  <si>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</si>
  <si>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</si>
  <si>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</si>
  <si>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</si>
  <si>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</si>
  <si>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</si>
  <si>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</si>
  <si>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</si>
  <si>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</si>
  <si>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</si>
  <si>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</si>
  <si>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</si>
  <si>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</si>
  <si>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</si>
  <si>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</si>
  <si>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</si>
  <si>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</si>
  <si>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</si>
  <si>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</si>
  <si>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</si>
  <si>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</si>
  <si>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</si>
  <si>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</si>
  <si>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</si>
  <si>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</si>
  <si>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</si>
  <si>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</si>
  <si>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</si>
  <si>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</si>
  <si>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</si>
  <si>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</si>
  <si>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</si>
  <si>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</si>
  <si>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</si>
  <si>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</si>
  <si>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</si>
  <si>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</si>
  <si>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</si>
  <si>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</si>
  <si>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</si>
  <si>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</si>
  <si>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</si>
  <si>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</si>
  <si>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</si>
  <si>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</si>
  <si>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</si>
  <si>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</si>
  <si>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</si>
  <si>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</si>
  <si>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</si>
  <si>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</si>
  <si>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</si>
  <si>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</si>
  <si>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</si>
  <si>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</si>
  <si>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</si>
  <si>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</si>
  <si>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</si>
  <si>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</si>
  <si>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</si>
  <si>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</si>
  <si>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</si>
  <si>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</si>
  <si>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</si>
  <si>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</si>
  <si>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</si>
  <si>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</si>
  <si>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</si>
  <si>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</si>
  <si>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</si>
  <si>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</si>
  <si>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</si>
  <si>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</si>
  <si>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</si>
  <si>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</si>
  <si>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</si>
  <si>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</si>
  <si>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</si>
  <si>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</si>
  <si>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</si>
  <si>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</si>
  <si>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</si>
  <si>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</si>
  <si>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</si>
  <si>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</si>
  <si>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</si>
  <si>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</si>
  <si>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</si>
  <si>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</si>
  <si>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</si>
  <si>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</si>
  <si>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</si>
  <si>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</si>
  <si>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</si>
  <si>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</si>
  <si>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</si>
  <si>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</si>
  <si>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</si>
  <si>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</si>
  <si>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</si>
  <si>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</si>
  <si>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</si>
  <si>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</si>
  <si>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</si>
  <si>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</si>
  <si>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</si>
  <si>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</si>
  <si>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</si>
  <si>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</si>
  <si>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</si>
  <si>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</si>
  <si>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</si>
  <si>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</si>
  <si>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</si>
  <si>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</si>
  <si>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</si>
  <si>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</si>
  <si>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</si>
  <si>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</si>
  <si>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</si>
  <si>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</si>
  <si>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</si>
  <si>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</si>
  <si>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</si>
  <si>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</si>
  <si>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</si>
  <si>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</si>
  <si>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</si>
  <si>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</si>
  <si>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</si>
  <si>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</si>
  <si>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</si>
  <si>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</si>
  <si>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</si>
  <si>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</si>
  <si>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</si>
  <si>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</si>
  <si>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</si>
  <si>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</si>
  <si>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</si>
  <si>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</si>
  <si>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</si>
  <si>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</si>
  <si>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</si>
  <si>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</si>
  <si>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</si>
  <si>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</si>
  <si>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</si>
  <si>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</si>
  <si>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</si>
  <si>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</si>
  <si>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</si>
  <si>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</si>
  <si>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</si>
  <si>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</si>
  <si>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</si>
  <si>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</si>
  <si>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</si>
  <si>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</si>
  <si>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</si>
  <si>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</si>
  <si>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</si>
  <si>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</si>
  <si>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</si>
  <si>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</si>
  <si>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</si>
  <si>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</si>
  <si>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</si>
  <si>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</si>
  <si>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</si>
  <si>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</si>
  <si>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</si>
  <si>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</si>
  <si>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</si>
  <si>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</si>
  <si>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</si>
  <si>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</si>
  <si>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</si>
  <si>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</si>
  <si>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</si>
  <si>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</si>
  <si>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</si>
  <si>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</si>
  <si>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</si>
  <si>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</si>
  <si>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</si>
  <si>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</si>
  <si>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</si>
  <si>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</si>
  <si>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</si>
  <si>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</si>
  <si>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</si>
  <si>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</si>
  <si>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</si>
  <si>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</si>
  <si>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</si>
  <si>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</si>
  <si>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</si>
  <si>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</si>
  <si>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</si>
  <si>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</si>
  <si>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</si>
  <si>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</si>
  <si>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</si>
  <si>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</si>
  <si>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</si>
  <si>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</si>
  <si>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</si>
  <si>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</si>
  <si>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</si>
  <si>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</si>
  <si>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</si>
  <si>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</si>
  <si>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</si>
  <si>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</si>
  <si>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</si>
  <si>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</si>
  <si>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</si>
  <si>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</si>
  <si>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</si>
  <si>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</si>
  <si>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</si>
  <si>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</si>
  <si>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</si>
  <si>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</si>
  <si>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</si>
  <si>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</si>
  <si>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</si>
  <si>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</si>
  <si>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</si>
  <si>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</si>
  <si>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</si>
  <si>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</si>
  <si>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</si>
  <si>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</si>
  <si>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</si>
  <si>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</si>
  <si>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</si>
  <si>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</si>
  <si>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</si>
  <si>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</si>
  <si>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</si>
  <si>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</si>
  <si>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</si>
  <si>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</si>
  <si>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</si>
  <si>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</si>
  <si>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</si>
  <si>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</si>
  <si>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</si>
  <si>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</si>
  <si>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</si>
  <si>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</si>
  <si>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</si>
  <si>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</si>
  <si>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</si>
  <si>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</si>
  <si>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</si>
  <si>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</si>
  <si>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</si>
  <si>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</si>
  <si>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</si>
  <si>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</si>
  <si>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</si>
  <si>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</si>
  <si>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</si>
  <si>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</si>
  <si>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</si>
  <si>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</si>
  <si>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</si>
  <si>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</si>
  <si>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</si>
  <si>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</si>
  <si>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</si>
  <si>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</si>
  <si>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</si>
  <si>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</si>
  <si>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</si>
  <si>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</si>
  <si>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</si>
  <si>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</si>
  <si>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</si>
  <si>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</si>
  <si>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</si>
  <si>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</si>
  <si>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</si>
  <si>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</si>
  <si>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</si>
  <si>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</si>
  <si>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</si>
  <si>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</si>
  <si>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</si>
  <si>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</si>
  <si>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</si>
  <si>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</si>
  <si>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</si>
  <si>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</si>
  <si>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</si>
  <si>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</si>
  <si>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</si>
  <si>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</si>
  <si>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</si>
  <si>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</si>
  <si>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</si>
  <si>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</si>
  <si>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</si>
  <si>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</si>
  <si>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</si>
  <si>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</si>
  <si>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</si>
  <si>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</si>
  <si>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</si>
  <si>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</si>
  <si>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</si>
  <si>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</si>
  <si>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</si>
  <si>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</si>
  <si>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</si>
  <si>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</si>
  <si>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</si>
  <si>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</si>
  <si>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</si>
  <si>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</si>
  <si>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</si>
  <si>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</si>
  <si>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</si>
  <si>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</si>
  <si>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</si>
  <si>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</si>
  <si>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</si>
  <si>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</si>
  <si>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</si>
  <si>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</si>
  <si>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</si>
  <si>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</si>
  <si>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</si>
  <si>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</si>
  <si>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</si>
  <si>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</si>
  <si>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</si>
  <si>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</si>
  <si>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</si>
  <si>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</si>
  <si>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</si>
  <si>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</si>
  <si>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</si>
  <si>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</si>
  <si>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</si>
  <si>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</si>
  <si>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</si>
  <si>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</si>
  <si>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</si>
  <si>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</si>
  <si>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</si>
  <si>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</si>
  <si>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</si>
  <si>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</si>
  <si>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</si>
  <si>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</si>
  <si>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</si>
  <si>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</si>
  <si>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</si>
  <si>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</si>
  <si>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</si>
  <si>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</si>
  <si>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</si>
  <si>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</si>
  <si>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</si>
  <si>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</si>
  <si>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</si>
  <si>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</si>
  <si>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</si>
  <si>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</si>
  <si>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</si>
  <si>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</si>
  <si>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</si>
  <si>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</si>
  <si>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</si>
  <si>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</si>
  <si>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</si>
  <si>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</si>
  <si>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</si>
  <si>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</si>
  <si>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</si>
  <si>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</si>
  <si>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</si>
  <si>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</si>
  <si>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</si>
  <si>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</si>
  <si>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</si>
  <si>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</si>
  <si>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</si>
  <si>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</si>
  <si>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</si>
  <si>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</si>
  <si>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</si>
  <si>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</si>
  <si>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</si>
  <si>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</si>
  <si>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</si>
  <si>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</si>
  <si>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</si>
  <si>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</si>
  <si>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</si>
  <si>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</si>
  <si>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</si>
  <si>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</si>
  <si>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</si>
  <si>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</si>
  <si>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</si>
  <si>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</si>
  <si>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</si>
  <si>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</si>
  <si>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</si>
  <si>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</si>
  <si>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</si>
  <si>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</si>
  <si>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</si>
  <si>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</si>
  <si>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</si>
  <si>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</si>
  <si>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</si>
  <si>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</si>
  <si>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</si>
  <si>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</si>
  <si>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</si>
  <si>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</si>
  <si>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</si>
  <si>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</si>
  <si>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</si>
  <si>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</si>
  <si>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</si>
  <si>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</si>
  <si>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</si>
  <si>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</si>
  <si>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</si>
  <si>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</si>
  <si>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</si>
  <si>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</si>
  <si>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</si>
  <si>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</si>
  <si>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</si>
  <si>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</si>
  <si>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</si>
  <si>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</si>
  <si>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</si>
  <si>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</si>
  <si>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</si>
  <si>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</si>
  <si>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</si>
  <si>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</si>
  <si>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</si>
  <si>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</si>
  <si>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</si>
  <si>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</si>
  <si>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</si>
  <si>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</si>
  <si>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</si>
  <si>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</si>
  <si>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</si>
  <si>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</si>
  <si>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</si>
  <si>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</si>
  <si>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</si>
  <si>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</si>
  <si>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</si>
  <si>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</si>
  <si>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</si>
  <si>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</si>
  <si>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</si>
  <si>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</si>
  <si>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</si>
  <si>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</si>
  <si>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</si>
  <si>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</si>
  <si>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</si>
  <si>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</si>
  <si>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</si>
  <si>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</si>
  <si>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</si>
  <si>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</si>
  <si>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</si>
  <si>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</si>
  <si>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</si>
  <si>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</si>
  <si>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</si>
  <si>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</si>
  <si>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</si>
  <si>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</si>
  <si>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</si>
  <si>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</si>
  <si>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</si>
  <si>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</si>
  <si>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</si>
  <si>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</si>
  <si>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</si>
  <si>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</si>
  <si>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</si>
  <si>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</si>
  <si>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</si>
  <si>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</si>
  <si>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</si>
  <si>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</si>
  <si>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</si>
  <si>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</si>
  <si>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</si>
  <si>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</si>
  <si>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</si>
  <si>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</si>
  <si>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</si>
  <si>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</si>
  <si>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</si>
  <si>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</si>
  <si>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</si>
  <si>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</si>
  <si>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</si>
  <si>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</si>
  <si>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</si>
  <si>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</si>
  <si>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</si>
  <si>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</si>
  <si>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</si>
  <si>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</si>
  <si>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</si>
  <si>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</si>
  <si>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</si>
  <si>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</si>
  <si>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</si>
  <si>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</si>
  <si>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</si>
  <si>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</si>
  <si>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</si>
  <si>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</si>
  <si>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</si>
  <si>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</si>
  <si>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</si>
  <si>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</si>
  <si>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</si>
  <si>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</si>
  <si>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</si>
  <si>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</si>
  <si>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</si>
  <si>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</si>
  <si>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</si>
  <si>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</si>
  <si>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</si>
  <si>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</si>
  <si>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</si>
  <si>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</si>
  <si>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</si>
  <si>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</si>
  <si>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</si>
  <si>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</si>
  <si>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</si>
  <si>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</si>
  <si>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</si>
  <si>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</si>
  <si>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</si>
  <si>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</si>
  <si>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</si>
  <si>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</si>
  <si>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</si>
  <si>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</si>
  <si>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</si>
  <si>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</si>
  <si>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</si>
  <si>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</si>
  <si>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</si>
  <si>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</si>
  <si>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</si>
  <si>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</si>
  <si>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</si>
  <si>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</si>
  <si>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</si>
  <si>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</si>
  <si>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</si>
  <si>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</si>
  <si>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</si>
  <si>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</si>
  <si>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</si>
  <si>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</si>
  <si>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</si>
  <si>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</si>
  <si>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</si>
  <si>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</si>
  <si>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</si>
  <si>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</si>
  <si>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</si>
  <si>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</si>
  <si>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</si>
  <si>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</si>
  <si>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</si>
  <si>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</si>
  <si>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</si>
  <si>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</si>
  <si>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</si>
  <si>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</si>
  <si>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</si>
  <si>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</si>
  <si>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</si>
  <si>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</si>
  <si>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</si>
  <si>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</si>
  <si>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</si>
  <si>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</si>
  <si>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</si>
  <si>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</si>
  <si>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</si>
  <si>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</si>
  <si>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</si>
  <si>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</si>
  <si>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</si>
  <si>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</si>
  <si>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</si>
  <si>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</si>
  <si>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</si>
  <si>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</si>
  <si>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</si>
  <si>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</si>
  <si>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</si>
  <si>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</si>
  <si>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</si>
  <si>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</si>
  <si>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</si>
  <si>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</si>
  <si>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</si>
  <si>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</si>
  <si>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</si>
  <si>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</si>
  <si>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</si>
  <si>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</si>
  <si>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</si>
  <si>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</si>
  <si>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</si>
  <si>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</si>
  <si>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</si>
  <si>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</si>
  <si>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</si>
  <si>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</si>
  <si>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</si>
  <si>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</si>
  <si>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</si>
  <si>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</si>
  <si>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</si>
  <si>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</si>
  <si>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</si>
  <si>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</si>
  <si>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</si>
  <si>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</si>
  <si>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</si>
  <si>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</si>
  <si>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</si>
  <si>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</si>
  <si>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</si>
  <si>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</si>
  <si>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</si>
  <si>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</si>
  <si>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</si>
  <si>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</si>
  <si>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</si>
  <si>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</si>
  <si>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</si>
  <si>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</si>
  <si>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</si>
  <si>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</si>
  <si>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</si>
  <si>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</si>
  <si>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</si>
  <si>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</si>
  <si>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</si>
  <si>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</si>
  <si>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</si>
  <si>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</si>
  <si>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</si>
  <si>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</si>
  <si>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</si>
  <si>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</si>
  <si>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</si>
  <si>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</si>
  <si>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</si>
  <si>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</si>
  <si>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</si>
  <si>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</si>
  <si>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</si>
  <si>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</si>
  <si>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</si>
  <si>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</si>
  <si>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</si>
  <si>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</si>
  <si>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</si>
  <si>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</si>
  <si>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</si>
  <si>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</si>
  <si>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</si>
  <si>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</si>
  <si>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</si>
  <si>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</si>
  <si>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</si>
  <si>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</si>
  <si>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</si>
  <si>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</si>
  <si>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</si>
  <si>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</si>
  <si>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</si>
  <si>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</si>
  <si>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</si>
  <si>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</si>
  <si>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</si>
  <si>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</si>
  <si>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</si>
  <si>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</si>
  <si>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</si>
  <si>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</si>
  <si>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</si>
  <si>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</si>
  <si>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</si>
  <si>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</si>
  <si>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</si>
  <si>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</si>
  <si>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</si>
  <si>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</si>
  <si>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</si>
  <si>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</si>
  <si>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</si>
  <si>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</si>
  <si>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</si>
  <si>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</si>
  <si>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</si>
  <si>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</si>
  <si>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</si>
  <si>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</si>
  <si>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</si>
  <si>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</si>
  <si>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</si>
  <si>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</si>
  <si>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</si>
  <si>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</si>
  <si>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</si>
  <si>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</si>
  <si>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</si>
  <si>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</si>
  <si>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</si>
  <si>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</si>
  <si>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</si>
  <si>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</si>
  <si>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</si>
  <si>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</si>
  <si>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</si>
  <si>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</si>
  <si>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</si>
  <si>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</si>
  <si>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</si>
  <si>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</si>
  <si>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</si>
  <si>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</si>
  <si>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</si>
  <si>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</si>
  <si>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</si>
  <si>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</si>
  <si>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</si>
  <si>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</si>
  <si>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</si>
  <si>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</si>
  <si>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</si>
  <si>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</si>
  <si>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</si>
  <si>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</si>
  <si>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</si>
  <si>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</si>
  <si>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</si>
  <si>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</si>
  <si>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</si>
  <si>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</si>
  <si>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</si>
  <si>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</si>
  <si>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</si>
  <si>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</si>
  <si>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</si>
  <si>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</si>
  <si>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</si>
  <si>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</si>
  <si>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</si>
  <si>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</si>
  <si>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</si>
  <si>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</si>
  <si>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</si>
  <si>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</si>
  <si>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</si>
  <si>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</si>
  <si>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</si>
  <si>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</si>
  <si>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</si>
  <si>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</si>
  <si>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</si>
  <si>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</si>
  <si>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</si>
  <si>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</si>
  <si>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</si>
  <si>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</si>
  <si>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</si>
  <si>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</si>
  <si>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</si>
  <si>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</si>
  <si>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</si>
  <si>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</si>
  <si>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</si>
  <si>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</si>
  <si>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</si>
  <si>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</si>
  <si>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</si>
  <si>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</si>
  <si>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</si>
  <si>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</si>
  <si>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</si>
  <si>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</si>
  <si>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</si>
  <si>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</si>
  <si>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</si>
  <si>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</si>
  <si>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</si>
  <si>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</si>
  <si>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</si>
  <si>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</si>
  <si>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</si>
  <si>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</si>
  <si>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</si>
  <si>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</si>
  <si>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</si>
  <si>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</si>
  <si>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</si>
  <si>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</si>
  <si>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</si>
  <si>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</si>
  <si>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</si>
  <si>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</si>
  <si>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</si>
  <si>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</si>
  <si>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</si>
  <si>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</si>
  <si>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</si>
  <si>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</si>
  <si>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</si>
  <si>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</si>
  <si>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</si>
  <si>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</si>
  <si>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</si>
  <si>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</si>
  <si>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</si>
  <si>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</si>
  <si>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</si>
  <si>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</si>
  <si>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</si>
  <si>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</si>
  <si>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</si>
  <si>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</si>
  <si>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</si>
  <si>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</si>
  <si>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</si>
  <si>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</si>
  <si>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</si>
  <si>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</si>
  <si>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</si>
  <si>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</si>
  <si>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</si>
  <si>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</si>
  <si>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</si>
  <si>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</si>
  <si>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</si>
  <si>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</si>
  <si>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</si>
  <si>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</si>
  <si>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</si>
  <si>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</si>
  <si>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</si>
  <si>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</si>
  <si>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</si>
  <si>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</si>
  <si>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</si>
  <si>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</si>
  <si>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</si>
  <si>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</si>
  <si>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</si>
  <si>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</si>
  <si>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</si>
  <si>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</si>
  <si>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</si>
  <si>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</si>
  <si>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</si>
  <si>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</si>
  <si>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</si>
  <si>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</si>
  <si>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</si>
  <si>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</si>
  <si>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</si>
  <si>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</si>
  <si>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</si>
  <si>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</si>
  <si>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</si>
  <si>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</si>
  <si>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</si>
  <si>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</si>
  <si>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</si>
  <si>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</si>
  <si>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</si>
  <si>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</si>
  <si>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</si>
  <si>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</si>
  <si>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</si>
  <si>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</si>
  <si>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</si>
  <si>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</si>
  <si>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</si>
  <si>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</si>
  <si>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</si>
  <si>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</si>
  <si>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</si>
  <si>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</si>
  <si>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</si>
  <si>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</si>
  <si>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</si>
  <si>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</si>
  <si>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</si>
  <si>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</si>
  <si>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</si>
  <si>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</si>
  <si>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</si>
  <si>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</si>
  <si>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</si>
  <si>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</si>
  <si>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</si>
  <si>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</si>
  <si>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</si>
  <si>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</si>
  <si>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</si>
  <si>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</si>
  <si>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</si>
  <si>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</si>
  <si>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</si>
  <si>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</si>
  <si>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</si>
  <si>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</si>
  <si>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</si>
  <si>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</si>
  <si>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</si>
  <si>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</si>
  <si>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</si>
  <si>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</si>
  <si>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</si>
  <si>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</si>
  <si>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</si>
  <si>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</si>
  <si>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</si>
  <si>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</si>
  <si>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</si>
  <si>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</si>
  <si>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</si>
  <si>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</si>
  <si>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</si>
  <si>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</si>
  <si>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</si>
  <si>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</si>
  <si>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</si>
  <si>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</si>
  <si>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</si>
  <si>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</si>
  <si>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</si>
  <si>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</si>
  <si>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</si>
  <si>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</si>
  <si>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</si>
  <si>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</si>
  <si>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</si>
  <si>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</si>
  <si>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</si>
  <si>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</si>
  <si>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</si>
  <si>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</si>
  <si>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</si>
  <si>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</si>
  <si>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</si>
  <si>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</si>
  <si>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</si>
  <si>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</si>
  <si>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</si>
  <si>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</si>
  <si>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</si>
  <si>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</si>
  <si>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</si>
  <si>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</si>
  <si>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</si>
  <si>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</si>
  <si>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</si>
  <si>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</si>
  <si>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</si>
  <si>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</si>
  <si>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</si>
  <si>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</si>
  <si>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</si>
  <si>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</si>
  <si>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</si>
  <si>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</si>
  <si>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</si>
  <si>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</si>
  <si>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</si>
  <si>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</si>
  <si>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</si>
  <si>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</si>
  <si>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</si>
  <si>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</si>
  <si>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</si>
  <si>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</si>
  <si>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</si>
  <si>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</si>
  <si>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</si>
  <si>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</si>
  <si>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</si>
  <si>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</si>
  <si>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</si>
  <si>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</si>
  <si>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</si>
  <si>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</si>
  <si>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</si>
  <si>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</si>
  <si>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</si>
  <si>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</si>
  <si>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</si>
  <si>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</si>
  <si>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</si>
  <si>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</si>
  <si>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</si>
  <si>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</si>
  <si>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</si>
  <si>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</si>
  <si>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</si>
  <si>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</si>
  <si>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</si>
  <si>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</si>
  <si>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</si>
  <si>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</si>
  <si>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</si>
  <si>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</si>
  <si>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</si>
  <si>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</si>
  <si>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</si>
  <si>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</si>
  <si>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</si>
  <si>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</si>
  <si>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</si>
  <si>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</si>
  <si>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</si>
  <si>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</si>
  <si>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</si>
  <si>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</si>
  <si>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</si>
  <si>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</si>
  <si>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</si>
  <si>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</si>
  <si>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</si>
  <si>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</si>
  <si>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</si>
  <si>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</si>
  <si>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</si>
  <si>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</si>
  <si>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</si>
  <si>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</si>
  <si>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</si>
  <si>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</si>
  <si>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</si>
  <si>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</si>
  <si>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</si>
  <si>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</si>
  <si>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</si>
  <si>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</si>
  <si>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</si>
  <si>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</si>
  <si>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</si>
  <si>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</si>
  <si>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</si>
  <si>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</si>
  <si>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</si>
  <si>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</si>
  <si>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</si>
  <si>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</si>
  <si>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</si>
  <si>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</si>
  <si>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</si>
  <si>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</si>
  <si>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</si>
  <si>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</si>
  <si>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</si>
  <si>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</si>
  <si>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</si>
  <si>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</si>
  <si>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</si>
  <si>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</si>
  <si>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</si>
  <si>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</si>
  <si>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</si>
  <si>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</si>
  <si>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</si>
  <si>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</si>
  <si>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</si>
  <si>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</si>
  <si>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</si>
  <si>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</si>
  <si>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</si>
  <si>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</si>
  <si>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</si>
  <si>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</si>
  <si>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</si>
  <si>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</si>
  <si>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</si>
  <si>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</si>
  <si>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</si>
  <si>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</si>
  <si>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</si>
  <si>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</si>
  <si>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</si>
  <si>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</si>
  <si>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</si>
  <si>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</si>
  <si>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</si>
  <si>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</si>
  <si>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</si>
  <si>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</si>
  <si>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</si>
  <si>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</si>
  <si>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</si>
  <si>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</si>
  <si>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</si>
  <si>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</si>
  <si>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</si>
  <si>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</si>
  <si>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</si>
  <si>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</si>
  <si>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</si>
  <si>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</si>
  <si>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</si>
  <si>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</si>
  <si>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</si>
  <si>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</si>
  <si>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</si>
  <si>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</si>
  <si>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</si>
  <si>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</si>
  <si>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</si>
  <si>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</si>
  <si>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</si>
  <si>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</si>
  <si>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</si>
  <si>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</si>
  <si>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</si>
  <si>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</si>
  <si>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</si>
  <si>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</si>
  <si>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</si>
  <si>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</si>
  <si>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</si>
  <si>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</si>
  <si>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</si>
  <si>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</si>
  <si>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</si>
  <si>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</si>
  <si>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</si>
  <si>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</si>
  <si>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</si>
  <si>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</si>
  <si>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</si>
  <si>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</si>
  <si>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</si>
  <si>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</si>
  <si>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</si>
  <si>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</si>
  <si>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</si>
  <si>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</si>
  <si>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</si>
  <si>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</si>
  <si>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</si>
  <si>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</si>
  <si>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</si>
  <si>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</si>
  <si>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</si>
  <si>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</si>
  <si>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</si>
  <si>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</si>
  <si>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</si>
  <si>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</si>
  <si>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</si>
  <si>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</si>
  <si>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</si>
  <si>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</si>
  <si>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</si>
  <si>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</si>
  <si>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</si>
  <si>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</si>
  <si>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</si>
  <si>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</si>
  <si>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</si>
  <si>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</si>
  <si>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</si>
  <si>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</si>
  <si>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</si>
  <si>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</si>
  <si>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</si>
  <si>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</si>
  <si>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</si>
  <si>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</si>
  <si>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</si>
  <si>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</si>
  <si>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</si>
  <si>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</si>
  <si>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</si>
  <si>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</si>
  <si>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</si>
  <si>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</si>
  <si>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</si>
  <si>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</si>
  <si>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</si>
  <si>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</si>
  <si>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</si>
  <si>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</si>
  <si>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</si>
  <si>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</si>
  <si>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</si>
  <si>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</si>
  <si>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</si>
  <si>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</si>
  <si>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</si>
  <si>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</si>
  <si>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</si>
  <si>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</si>
  <si>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</si>
  <si>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</si>
  <si>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</si>
  <si>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</si>
  <si>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</si>
  <si>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</si>
  <si>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</si>
  <si>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</si>
  <si>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</si>
  <si>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</si>
  <si>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</si>
  <si>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</si>
  <si>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</si>
  <si>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</si>
  <si>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</si>
  <si>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</si>
  <si>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</si>
  <si>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</si>
  <si>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</si>
  <si>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</si>
  <si>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</si>
  <si>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</si>
  <si>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</si>
  <si>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</si>
  <si>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</si>
  <si>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</si>
  <si>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</si>
  <si>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</si>
  <si>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</si>
  <si>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</si>
  <si>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</si>
  <si>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</si>
  <si>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</si>
  <si>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</si>
  <si>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</si>
  <si>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</si>
  <si>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</si>
  <si>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</si>
  <si>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</si>
  <si>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</si>
  <si>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</si>
  <si>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</si>
  <si>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</si>
  <si>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</si>
  <si>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</si>
  <si>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</si>
  <si>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</si>
  <si>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</si>
  <si>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</si>
  <si>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</si>
  <si>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</si>
  <si>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</si>
  <si>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</si>
  <si>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</si>
  <si>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</si>
  <si>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</si>
  <si>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</si>
  <si>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</si>
  <si>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</si>
  <si>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</si>
  <si>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</si>
  <si>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</si>
  <si>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</si>
  <si>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</si>
  <si>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</si>
  <si>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</si>
  <si>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</si>
  <si>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</si>
  <si>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</si>
  <si>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</si>
  <si>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</si>
  <si>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</si>
  <si>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</si>
  <si>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</si>
  <si>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</si>
  <si>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</si>
  <si>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</si>
  <si>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</si>
  <si>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</si>
  <si>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</si>
  <si>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</si>
  <si>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</si>
  <si>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</si>
  <si>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</si>
  <si>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</si>
  <si>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</si>
  <si>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</si>
  <si>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</si>
  <si>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</si>
  <si>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</si>
  <si>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</si>
  <si>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</si>
  <si>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</si>
  <si>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</si>
  <si>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</si>
  <si>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</si>
  <si>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</si>
  <si>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</si>
  <si>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</si>
  <si>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</si>
  <si>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</si>
  <si>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</si>
  <si>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</si>
  <si>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</si>
  <si>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</si>
  <si>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</si>
  <si>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</si>
  <si>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</si>
  <si>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</si>
  <si>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</si>
  <si>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</si>
  <si>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</si>
  <si>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</si>
  <si>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</si>
  <si>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</si>
  <si>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</si>
  <si>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</si>
  <si>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</si>
  <si>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</si>
  <si>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</si>
  <si>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</si>
  <si>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</si>
  <si>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</si>
  <si>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</si>
  <si>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</si>
  <si>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</si>
  <si>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</si>
  <si>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</si>
  <si>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</si>
  <si>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</si>
  <si>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</si>
  <si>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</si>
  <si>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</si>
  <si>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</si>
  <si>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</si>
  <si>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</si>
  <si>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</si>
  <si>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</si>
  <si>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</si>
  <si>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</si>
  <si>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</si>
  <si>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</si>
  <si>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</si>
  <si>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</si>
  <si>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</si>
  <si>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</si>
  <si>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</si>
  <si>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</si>
  <si>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</si>
  <si>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</si>
  <si>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</si>
  <si>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</si>
  <si>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</si>
  <si>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</si>
  <si>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</si>
  <si>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</si>
  <si>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</si>
  <si>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</si>
  <si>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</si>
  <si>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</si>
  <si>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</si>
  <si>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</si>
  <si>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</si>
  <si>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</si>
  <si>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</si>
  <si>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</si>
  <si>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</si>
  <si>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</si>
  <si>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</si>
  <si>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</si>
  <si>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</si>
  <si>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</si>
  <si>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</si>
  <si>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</si>
  <si>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</si>
  <si>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</si>
  <si>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</si>
  <si>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</si>
  <si>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</si>
  <si>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</si>
  <si>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</si>
  <si>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</si>
  <si>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</si>
  <si>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</si>
  <si>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</si>
  <si>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</si>
  <si>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</si>
  <si>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</si>
  <si>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</si>
  <si>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</si>
  <si>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</si>
  <si>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</si>
  <si>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</si>
  <si>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</si>
  <si>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</si>
  <si>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</si>
  <si>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</si>
  <si>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</si>
  <si>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</si>
  <si>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</si>
  <si>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</si>
  <si>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</si>
  <si>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</si>
  <si>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</si>
  <si>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</si>
  <si>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</si>
  <si>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</si>
  <si>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</si>
  <si>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</si>
  <si>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</si>
  <si>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</si>
  <si>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</si>
  <si>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</si>
  <si>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</si>
  <si>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</si>
  <si>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</si>
  <si>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</si>
  <si>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</si>
  <si>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</si>
  <si>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</si>
  <si>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</si>
  <si>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</si>
  <si>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</si>
  <si>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</si>
  <si>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</si>
  <si>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</si>
  <si>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</si>
  <si>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</si>
  <si>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</si>
  <si>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</si>
  <si>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</si>
  <si>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</si>
  <si>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</si>
  <si>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</si>
  <si>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</si>
  <si>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</si>
  <si>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</si>
  <si>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</si>
  <si>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</si>
  <si>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</si>
  <si>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</si>
  <si>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</si>
  <si>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</si>
  <si>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</si>
  <si>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</si>
  <si>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</si>
  <si>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</si>
  <si>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</si>
  <si>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</si>
  <si>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</si>
  <si>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</si>
  <si>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</si>
  <si>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</si>
  <si>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</si>
  <si>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</si>
  <si>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</si>
  <si>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</si>
  <si>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</si>
  <si>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</si>
  <si>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</si>
  <si>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</si>
  <si>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</si>
  <si>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</si>
  <si>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</si>
  <si>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</si>
  <si>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</si>
  <si>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</si>
  <si>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</si>
  <si>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</si>
  <si>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</si>
  <si>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</si>
  <si>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</si>
  <si>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</si>
  <si>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</si>
  <si>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</si>
  <si>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</si>
  <si>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</si>
  <si>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</si>
  <si>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</si>
  <si>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</si>
  <si>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</si>
  <si>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</si>
  <si>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</si>
  <si>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</si>
  <si>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</si>
  <si>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</si>
  <si>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</si>
  <si>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</si>
  <si>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</si>
  <si>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</si>
  <si>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</si>
  <si>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</si>
  <si>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</si>
  <si>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</si>
  <si>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</si>
  <si>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</si>
  <si>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</si>
  <si>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</si>
  <si>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</si>
  <si>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</si>
  <si>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</si>
  <si>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</si>
  <si>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</si>
  <si>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</si>
  <si>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</si>
  <si>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</si>
  <si>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</si>
  <si>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</si>
  <si>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</si>
  <si>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</si>
  <si>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</si>
  <si>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</si>
  <si>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</si>
  <si>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</si>
  <si>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</si>
  <si>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</si>
  <si>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</si>
  <si>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</si>
  <si>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</si>
  <si>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</si>
  <si>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</si>
  <si>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</si>
  <si>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</si>
  <si>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</si>
  <si>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</si>
  <si>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</si>
  <si>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</si>
  <si>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</si>
  <si>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</si>
  <si>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</si>
  <si>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</si>
  <si>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</si>
  <si>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</si>
  <si>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</si>
  <si>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</si>
  <si>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</si>
  <si>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</si>
  <si>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</si>
  <si>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</si>
  <si>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</si>
  <si>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</si>
  <si>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</si>
  <si>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</si>
  <si>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</si>
  <si>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</si>
  <si>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</si>
  <si>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</si>
  <si>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</si>
  <si>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</si>
  <si>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</si>
  <si>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</si>
  <si>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</si>
  <si>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</si>
  <si>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</si>
  <si>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</si>
  <si>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</si>
  <si>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</si>
  <si>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</si>
  <si>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</si>
  <si>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</si>
  <si>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</si>
  <si>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</si>
  <si>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</si>
  <si>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</si>
  <si>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</si>
  <si>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</si>
  <si>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</si>
  <si>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</si>
  <si>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</si>
  <si>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</si>
  <si>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</si>
  <si>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</si>
  <si>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</si>
  <si>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</si>
  <si>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</si>
  <si>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</si>
  <si>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</si>
  <si>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</si>
  <si>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</si>
  <si>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</si>
  <si>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</si>
  <si>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</si>
  <si>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</si>
  <si>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</si>
  <si>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</si>
  <si>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</si>
  <si>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</si>
  <si>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</si>
  <si>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</si>
  <si>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</si>
  <si>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</si>
  <si>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</si>
  <si>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</si>
  <si>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</si>
  <si>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</si>
  <si>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</si>
  <si>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</si>
  <si>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</si>
  <si>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</si>
  <si>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</si>
  <si>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</si>
  <si>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</si>
  <si>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</si>
  <si>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</si>
  <si>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</si>
  <si>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</si>
  <si>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</si>
  <si>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</si>
  <si>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</si>
  <si>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</si>
  <si>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</si>
  <si>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</si>
  <si>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</si>
  <si>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</si>
  <si>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</si>
  <si>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</si>
  <si>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</si>
  <si>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</si>
  <si>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</si>
  <si>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</si>
  <si>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</si>
  <si>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</si>
  <si>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</si>
  <si>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</si>
  <si>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</si>
  <si>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</si>
  <si>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</si>
  <si>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</si>
  <si>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</si>
  <si>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</si>
  <si>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</si>
  <si>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</si>
  <si>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</si>
  <si>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</si>
  <si>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</si>
  <si>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</si>
  <si>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</si>
  <si>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</si>
  <si>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</si>
  <si>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</si>
  <si>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</si>
  <si>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</si>
  <si>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</si>
  <si>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</si>
  <si>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</si>
  <si>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</si>
  <si>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</si>
  <si>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</si>
  <si>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</si>
  <si>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</si>
  <si>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</si>
  <si>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</si>
  <si>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</si>
  <si>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</si>
  <si>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</si>
  <si>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</si>
  <si>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</si>
  <si>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</si>
  <si>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</si>
  <si>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</si>
  <si>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</si>
  <si>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</si>
  <si>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</si>
  <si>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</si>
  <si>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</si>
  <si>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</si>
  <si>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</si>
  <si>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</si>
  <si>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</si>
  <si>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</si>
  <si>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</si>
  <si>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</si>
  <si>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</si>
  <si>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</si>
  <si>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</si>
  <si>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</si>
  <si>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</si>
  <si>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</si>
  <si>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</si>
  <si>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</si>
  <si>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</si>
  <si>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</si>
  <si>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</si>
  <si>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</si>
  <si>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</si>
  <si>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</si>
  <si>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</si>
  <si>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</si>
  <si>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</si>
  <si>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</si>
  <si>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</si>
  <si>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</si>
  <si>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</si>
  <si>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</si>
  <si>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</si>
  <si>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</si>
  <si>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</si>
  <si>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</si>
  <si>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</si>
  <si>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</si>
  <si>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</si>
  <si>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</si>
  <si>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</si>
  <si>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</si>
  <si>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</si>
  <si>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</si>
  <si>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</si>
  <si>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</si>
  <si>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</si>
  <si>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</si>
  <si>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</si>
  <si>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</si>
  <si>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</si>
  <si>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</si>
  <si>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</si>
  <si>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</si>
  <si>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</si>
  <si>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</si>
  <si>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</si>
  <si>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</si>
  <si>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</si>
  <si>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</si>
  <si>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</si>
  <si>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</si>
  <si>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</si>
  <si>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</si>
  <si>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</si>
  <si>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</si>
  <si>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</si>
  <si>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</si>
  <si>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</si>
  <si>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</si>
  <si>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</si>
  <si>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</si>
  <si>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</si>
  <si>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</si>
  <si>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</si>
  <si>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</si>
  <si>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</si>
  <si>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</si>
  <si>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</si>
  <si>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</si>
  <si>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</si>
  <si>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</si>
  <si>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</si>
  <si>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</si>
  <si>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</si>
  <si>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</si>
  <si>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</si>
  <si>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</si>
  <si>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</si>
  <si>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</si>
  <si>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</si>
  <si>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</si>
  <si>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</si>
  <si>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</si>
  <si>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</si>
  <si>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</si>
  <si>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</si>
  <si>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</si>
  <si>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</si>
  <si>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</si>
  <si>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</si>
  <si>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</si>
  <si>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</si>
  <si>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</si>
  <si>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</si>
  <si>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</si>
  <si>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</si>
  <si>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</si>
  <si>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</si>
  <si>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</si>
  <si>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</si>
  <si>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</si>
  <si>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</si>
  <si>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</si>
  <si>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</si>
  <si>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</si>
  <si>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</si>
  <si>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</si>
  <si>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</si>
  <si>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</si>
  <si>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</si>
  <si>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</si>
  <si>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</si>
  <si>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</si>
  <si>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</si>
  <si>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</si>
  <si>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</si>
  <si>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</si>
  <si>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</si>
  <si>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</si>
  <si>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</si>
  <si>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</si>
  <si>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</si>
  <si>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</si>
  <si>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</si>
  <si>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</si>
  <si>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</si>
  <si>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</si>
  <si>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</si>
  <si>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</si>
  <si>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</si>
  <si>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</si>
  <si>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</si>
  <si>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</si>
  <si>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</si>
  <si>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</si>
  <si>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</si>
  <si>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</si>
  <si>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</si>
  <si>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</si>
  <si>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</si>
  <si>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</si>
  <si>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</si>
  <si>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</si>
  <si>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</si>
  <si>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</si>
  <si>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</si>
  <si>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</si>
  <si>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</si>
  <si>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</si>
  <si>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</si>
  <si>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</si>
  <si>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</si>
  <si>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</si>
  <si>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</si>
  <si>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</si>
  <si>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</si>
  <si>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</si>
  <si>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</si>
  <si>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</si>
  <si>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</si>
  <si>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</si>
  <si>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</si>
  <si>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</si>
  <si>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</si>
  <si>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</si>
  <si>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</si>
  <si>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</si>
  <si>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</si>
  <si>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</si>
  <si>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</si>
  <si>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</si>
  <si>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</si>
  <si>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</si>
  <si>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</si>
  <si>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</si>
  <si>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</si>
  <si>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</si>
  <si>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</si>
  <si>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</si>
  <si>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</si>
  <si>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</si>
  <si>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</si>
  <si>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</si>
  <si>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</si>
  <si>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</si>
  <si>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</si>
  <si>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</si>
  <si>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</si>
  <si>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</si>
  <si>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</si>
  <si>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</si>
  <si>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</si>
  <si>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</si>
  <si>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</si>
  <si>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</si>
  <si>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</si>
  <si>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</si>
  <si>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</si>
  <si>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</si>
  <si>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</si>
  <si>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</si>
  <si>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</si>
  <si>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</si>
  <si>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</si>
  <si>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</si>
  <si>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</si>
  <si>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</si>
  <si>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</si>
  <si>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</si>
  <si>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</si>
  <si>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</si>
  <si>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</si>
  <si>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</si>
  <si>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</si>
  <si>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</si>
  <si>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</si>
  <si>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</si>
  <si>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</si>
  <si>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</si>
  <si>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</si>
  <si>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</si>
  <si>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</si>
  <si>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</si>
  <si>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</si>
  <si>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</si>
  <si>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</si>
  <si>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</si>
  <si>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</si>
  <si>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</si>
  <si>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</si>
  <si>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</si>
  <si>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</si>
  <si>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</si>
  <si>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</si>
  <si>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</si>
  <si>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</si>
  <si>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</si>
  <si>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</si>
  <si>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</si>
  <si>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</si>
  <si>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</si>
  <si>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</si>
  <si>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</si>
  <si>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</si>
  <si>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</si>
  <si>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</si>
  <si>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</si>
  <si>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</si>
  <si>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</si>
  <si>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</si>
  <si>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</si>
  <si>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</si>
  <si>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</si>
  <si>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</si>
  <si>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</si>
  <si>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</si>
  <si>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</si>
  <si>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</si>
  <si>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</si>
  <si>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</si>
  <si>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</si>
  <si>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</si>
  <si>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</si>
  <si>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</si>
  <si>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</si>
  <si>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</si>
  <si>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</si>
  <si>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</si>
  <si>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</si>
  <si>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</si>
  <si>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</si>
  <si>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</si>
  <si>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</si>
  <si>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</si>
  <si>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</si>
  <si>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</si>
  <si>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</si>
  <si>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</si>
  <si>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</si>
  <si>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</si>
  <si>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</si>
  <si>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</si>
  <si>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</si>
  <si>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</si>
  <si>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</si>
  <si>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</si>
  <si>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</si>
  <si>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</si>
  <si>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</si>
  <si>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</si>
  <si>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</si>
  <si>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</si>
  <si>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</si>
  <si>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</si>
  <si>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</si>
  <si>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</si>
  <si>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</si>
  <si>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</si>
  <si>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</si>
  <si>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</si>
  <si>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</si>
  <si>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</si>
  <si>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</si>
  <si>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</si>
  <si>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</si>
  <si>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</si>
  <si>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</si>
  <si>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</si>
  <si>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</si>
  <si>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</si>
  <si>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</si>
  <si>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</si>
  <si>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</si>
  <si>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</si>
  <si>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</si>
  <si>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</si>
  <si>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</si>
  <si>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</si>
  <si>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</si>
  <si>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</si>
  <si>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</si>
  <si>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</si>
  <si>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</si>
  <si>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</si>
  <si>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</si>
  <si>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</si>
  <si>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</si>
  <si>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</si>
  <si>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</si>
  <si>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</si>
  <si>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</si>
  <si>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</si>
  <si>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</si>
  <si>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</si>
  <si>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</si>
  <si>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</si>
  <si>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</si>
  <si>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</si>
  <si>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</si>
  <si>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</si>
  <si>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</si>
  <si>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</si>
  <si>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</si>
  <si>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</si>
  <si>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</si>
  <si>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</si>
  <si>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</si>
  <si>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</si>
  <si>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</si>
  <si>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</si>
  <si>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</si>
  <si>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</si>
  <si>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</si>
  <si>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</si>
  <si>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</si>
  <si>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</si>
  <si>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</si>
  <si>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</si>
  <si>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</si>
  <si>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</si>
  <si>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</si>
  <si>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</si>
  <si>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</si>
  <si>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</si>
  <si>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</si>
  <si>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</si>
  <si>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</si>
  <si>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</si>
  <si>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</si>
  <si>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</si>
  <si>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</si>
  <si>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</si>
  <si>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</si>
  <si>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</si>
  <si>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</si>
  <si>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</si>
  <si>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</si>
  <si>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</si>
  <si>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</si>
  <si>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</si>
  <si>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</si>
  <si>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</si>
  <si>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</si>
  <si>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</si>
  <si>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</si>
  <si>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</si>
  <si>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</si>
  <si>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</si>
  <si>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</si>
  <si>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</si>
  <si>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</si>
  <si>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</si>
  <si>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</si>
  <si>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</si>
  <si>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</si>
  <si>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</si>
  <si>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</si>
  <si>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</si>
  <si>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</si>
  <si>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</si>
  <si>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</si>
  <si>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</si>
  <si>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</si>
  <si>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</si>
  <si>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</si>
  <si>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</si>
  <si>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</si>
  <si>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</si>
  <si>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</si>
  <si>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</si>
  <si>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</si>
  <si>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</si>
  <si>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</si>
  <si>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</si>
  <si>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</si>
  <si>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</si>
  <si>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</si>
  <si>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</si>
  <si>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</si>
  <si>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</si>
  <si>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</si>
  <si>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</si>
  <si>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</si>
  <si>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</si>
  <si>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</si>
  <si>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</si>
  <si>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</si>
  <si>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</si>
  <si>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</si>
  <si>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</si>
  <si>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</si>
  <si>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</si>
  <si>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</si>
  <si>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</si>
  <si>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</si>
  <si>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</si>
  <si>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</si>
  <si>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</si>
  <si>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</si>
  <si>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</si>
  <si>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</si>
  <si>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</si>
  <si>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</si>
  <si>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</si>
  <si>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</si>
  <si>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</si>
  <si>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</si>
  <si>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</si>
  <si>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</si>
  <si>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</si>
  <si>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</si>
  <si>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</si>
  <si>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</si>
  <si>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</si>
  <si>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</si>
  <si>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</si>
  <si>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</si>
  <si>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</si>
  <si>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</si>
  <si>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</si>
  <si>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</si>
  <si>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</si>
  <si>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</si>
  <si>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</si>
  <si>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</si>
  <si>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</si>
  <si>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</si>
  <si>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</si>
  <si>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</si>
  <si>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</si>
  <si>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</si>
  <si>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</si>
  <si>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</si>
  <si>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</si>
  <si>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</si>
  <si>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</si>
  <si>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</si>
  <si>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</si>
  <si>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</si>
  <si>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</si>
  <si>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</si>
  <si>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</si>
  <si>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</si>
  <si>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</si>
  <si>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</si>
  <si>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</si>
  <si>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</si>
  <si>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</si>
  <si>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</si>
  <si>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</si>
  <si>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</si>
  <si>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</si>
  <si>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</si>
  <si>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</si>
  <si>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</si>
  <si>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</si>
  <si>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</si>
  <si>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</si>
  <si>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</si>
  <si>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</si>
  <si>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</si>
  <si>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</si>
  <si>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</si>
  <si>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</si>
  <si>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</si>
  <si>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</si>
  <si>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</si>
  <si>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</si>
  <si>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</si>
  <si>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</si>
  <si>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</si>
  <si>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</si>
  <si>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</si>
  <si>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</si>
  <si>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</si>
  <si>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</si>
  <si>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</si>
  <si>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</si>
  <si>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</si>
  <si>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</si>
  <si>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</si>
  <si>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</si>
  <si>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</si>
  <si>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</si>
  <si>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</si>
  <si>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</si>
  <si>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</si>
  <si>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</si>
  <si>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</si>
  <si>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</si>
  <si>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</si>
  <si>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</si>
  <si>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</si>
  <si>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</si>
  <si>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</si>
  <si>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</si>
  <si>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</si>
  <si>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</si>
  <si>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</si>
  <si>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</si>
  <si>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</si>
  <si>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</si>
  <si>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</si>
  <si>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</si>
  <si>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</si>
  <si>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</si>
  <si>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</si>
  <si>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</si>
  <si>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</si>
  <si>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</si>
  <si>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</si>
  <si>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</si>
  <si>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</si>
  <si>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</si>
  <si>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</si>
  <si>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</si>
  <si>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</si>
  <si>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</si>
  <si>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</si>
  <si>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</si>
  <si>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</si>
  <si>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</si>
  <si>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</si>
  <si>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</si>
  <si>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</si>
  <si>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</si>
  <si>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</si>
  <si>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</si>
  <si>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</si>
  <si>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</si>
  <si>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</si>
  <si>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</si>
  <si>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</si>
  <si>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</si>
  <si>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</si>
  <si>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</si>
  <si>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</si>
  <si>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</si>
  <si>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</si>
  <si>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</si>
  <si>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</si>
  <si>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</si>
  <si>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</si>
  <si>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</si>
  <si>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</si>
  <si>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</si>
  <si>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</si>
  <si>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</si>
  <si>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</si>
  <si>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</si>
  <si>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</si>
  <si>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</si>
  <si>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</si>
  <si>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</si>
  <si>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</si>
  <si>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</si>
  <si>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</si>
  <si>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</si>
  <si>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</si>
  <si>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</si>
  <si>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</si>
  <si>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</si>
  <si>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</si>
  <si>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</si>
  <si>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</si>
  <si>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</si>
  <si>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</si>
  <si>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</si>
  <si>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</si>
  <si>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</si>
  <si>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</si>
  <si>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</si>
  <si>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</si>
  <si>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</si>
  <si>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</si>
  <si>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</si>
  <si>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</si>
  <si>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</si>
  <si>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</si>
  <si>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</si>
  <si>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</si>
  <si>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</si>
  <si>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</si>
  <si>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</si>
  <si>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</si>
  <si>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</si>
  <si>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</si>
  <si>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</si>
  <si>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</si>
  <si>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</si>
  <si>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</si>
  <si>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</si>
  <si>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</si>
  <si>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</si>
  <si>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</si>
  <si>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</si>
  <si>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</si>
  <si>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</si>
  <si>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</si>
  <si>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</si>
  <si>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</si>
  <si>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</si>
  <si>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</si>
  <si>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</si>
  <si>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</si>
  <si>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</si>
  <si>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</si>
  <si>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</si>
  <si>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</si>
  <si>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</si>
  <si>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</si>
  <si>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</si>
  <si>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</si>
  <si>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</si>
  <si>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</si>
  <si>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</si>
  <si>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</si>
  <si>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</si>
  <si>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</si>
  <si>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</si>
  <si>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</si>
  <si>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</si>
  <si>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</si>
  <si>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</si>
  <si>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</si>
  <si>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</si>
  <si>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</si>
  <si>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</si>
  <si>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</si>
  <si>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</si>
  <si>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</si>
  <si>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</si>
  <si>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</si>
  <si>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</si>
  <si>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</si>
  <si>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</si>
  <si>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</si>
  <si>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</si>
  <si>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</si>
  <si>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</si>
  <si>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</si>
  <si>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</si>
  <si>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</si>
  <si>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</si>
  <si>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</si>
  <si>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</si>
  <si>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</si>
  <si>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</si>
  <si>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</si>
  <si>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</si>
  <si>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</si>
  <si>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</si>
  <si>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</si>
  <si>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</si>
  <si>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</si>
  <si>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</si>
  <si>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</si>
  <si>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</si>
  <si>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</si>
  <si>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</si>
  <si>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</si>
  <si>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</si>
  <si>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</si>
  <si>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</si>
  <si>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</si>
  <si>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</si>
  <si>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</si>
  <si>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</si>
  <si>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</si>
  <si>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</si>
  <si>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</si>
  <si>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</si>
  <si>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</si>
  <si>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</si>
  <si>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</si>
  <si>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</si>
  <si>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</si>
  <si>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</si>
  <si>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</si>
  <si>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</si>
  <si>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</si>
  <si>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</si>
  <si>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</si>
  <si>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</si>
  <si>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</si>
  <si>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</si>
  <si>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</si>
  <si>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</si>
  <si>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</si>
  <si>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</si>
  <si>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</si>
  <si>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</si>
  <si>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</si>
  <si>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</si>
  <si>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</si>
  <si>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</si>
  <si>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</si>
  <si>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</si>
  <si>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</si>
  <si>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</si>
  <si>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</si>
  <si>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</si>
  <si>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</si>
  <si>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</si>
  <si>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</si>
  <si>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</si>
  <si>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</si>
  <si>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</si>
  <si>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</si>
  <si>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</si>
  <si>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</si>
  <si>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</si>
  <si>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</si>
  <si>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</si>
  <si>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</si>
  <si>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</si>
  <si>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</si>
  <si>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</si>
  <si>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</si>
  <si>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</si>
  <si>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</si>
  <si>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</si>
  <si>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</si>
  <si>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</si>
  <si>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</si>
  <si>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</si>
  <si>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</si>
  <si>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</si>
  <si>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</si>
  <si>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</si>
  <si>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</si>
  <si>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</si>
  <si>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</si>
  <si>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</si>
  <si>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</si>
  <si>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</si>
  <si>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</si>
  <si>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</si>
  <si>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</si>
  <si>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</si>
  <si>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</si>
  <si>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</si>
  <si>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</si>
  <si>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</si>
  <si>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</si>
  <si>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</si>
  <si>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</si>
  <si>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</si>
  <si>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</si>
  <si>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</si>
  <si>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</si>
  <si>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</si>
  <si>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</si>
  <si>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</si>
  <si>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</si>
  <si>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</si>
  <si>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</si>
  <si>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</si>
  <si>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</si>
  <si>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</si>
  <si>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</si>
  <si>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</si>
  <si>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</si>
  <si>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</si>
  <si>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</si>
  <si>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</si>
  <si>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</si>
  <si>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</si>
  <si>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</si>
  <si>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</si>
  <si>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</si>
  <si>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</si>
  <si>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</si>
  <si>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</si>
  <si>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</si>
  <si>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</si>
  <si>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</si>
  <si>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</si>
  <si>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</si>
  <si>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</si>
  <si>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</si>
  <si>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</si>
  <si>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</si>
  <si>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</si>
  <si>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</si>
  <si>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</si>
  <si>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</si>
  <si>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</si>
  <si>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</si>
  <si>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</si>
  <si>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</si>
  <si>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</si>
  <si>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</si>
  <si>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</si>
  <si>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</si>
  <si>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</si>
  <si>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</si>
  <si>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</si>
  <si>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</si>
  <si>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</si>
  <si>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</si>
  <si>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</si>
  <si>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</si>
  <si>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</si>
  <si>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</si>
  <si>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</si>
  <si>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</si>
  <si>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</si>
  <si>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</si>
  <si>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</si>
  <si>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</si>
  <si>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</si>
  <si>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</si>
  <si>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</si>
  <si>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</si>
  <si>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</si>
  <si>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</si>
  <si>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</si>
  <si>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</si>
  <si>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</si>
  <si>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</si>
  <si>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</si>
  <si>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</si>
  <si>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</si>
  <si>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</si>
  <si>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</si>
  <si>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</si>
  <si>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</si>
  <si>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</si>
  <si>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</si>
  <si>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</si>
  <si>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</si>
  <si>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</si>
  <si>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</si>
  <si>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</si>
  <si>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</si>
  <si>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</si>
  <si>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</si>
  <si>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</si>
  <si>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</si>
  <si>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</si>
  <si>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</si>
  <si>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</si>
  <si>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</si>
  <si>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</si>
  <si>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</si>
  <si>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</si>
  <si>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</si>
  <si>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</si>
  <si>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</si>
  <si>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</si>
  <si>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</si>
  <si>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</si>
  <si>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</si>
  <si>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</si>
  <si>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</si>
  <si>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</si>
  <si>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</si>
  <si>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</si>
  <si>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</si>
  <si>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</si>
  <si>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</si>
  <si>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</si>
  <si>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</si>
  <si>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</si>
  <si>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</si>
  <si>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</si>
  <si>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</si>
  <si>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</si>
  <si>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</si>
  <si>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</si>
  <si>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</si>
  <si>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</si>
  <si>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</si>
  <si>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</si>
  <si>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</si>
  <si>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</si>
  <si>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</si>
  <si>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</si>
  <si>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</si>
  <si>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</si>
  <si>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</si>
  <si>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</si>
  <si>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</si>
  <si>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</si>
  <si>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</si>
  <si>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</si>
  <si>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</si>
  <si>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</si>
  <si>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</si>
  <si>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</si>
  <si>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</si>
  <si>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</si>
  <si>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</si>
  <si>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</si>
  <si>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</si>
  <si>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</si>
  <si>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</si>
  <si>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</si>
  <si>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</si>
  <si>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</si>
  <si>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</si>
  <si>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</si>
  <si>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</si>
  <si>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</si>
  <si>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</si>
  <si>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</si>
  <si>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</si>
  <si>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</si>
  <si>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</si>
  <si>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</si>
  <si>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</si>
  <si>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</si>
  <si>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</si>
  <si>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</si>
  <si>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</si>
  <si>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</si>
  <si>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</si>
  <si>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</si>
  <si>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</si>
  <si>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</si>
  <si>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</si>
  <si>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</si>
  <si>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</si>
  <si>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</si>
  <si>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</si>
  <si>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</si>
  <si>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</si>
  <si>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</si>
  <si>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</si>
  <si>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</si>
  <si>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</si>
  <si>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</si>
  <si>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</si>
  <si>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</si>
  <si>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</si>
  <si>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</si>
  <si>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</si>
  <si>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</si>
  <si>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</si>
  <si>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</si>
  <si>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</si>
  <si>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</si>
  <si>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</si>
  <si>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</si>
  <si>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</si>
  <si>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</si>
  <si>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</si>
  <si>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</si>
  <si>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</si>
  <si>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</si>
  <si>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</si>
  <si>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</si>
  <si>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</si>
  <si>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</si>
  <si>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</si>
  <si>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</si>
  <si>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</si>
  <si>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</si>
  <si>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</si>
  <si>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</si>
  <si>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</si>
  <si>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</si>
  <si>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</si>
  <si>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</si>
  <si>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</si>
  <si>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</si>
  <si>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</si>
  <si>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</si>
  <si>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</si>
  <si>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</si>
  <si>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</si>
  <si>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</si>
  <si>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</si>
  <si>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</si>
  <si>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</si>
  <si>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</si>
  <si>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</si>
  <si>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</si>
  <si>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</si>
  <si>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</si>
  <si>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</si>
  <si>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</si>
  <si>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</si>
  <si>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</si>
  <si>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</si>
  <si>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</si>
  <si>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</si>
  <si>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</si>
  <si>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</si>
  <si>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</si>
  <si>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</si>
  <si>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</si>
  <si>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</si>
  <si>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</si>
  <si>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</si>
  <si>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</si>
  <si>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</si>
  <si>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</si>
  <si>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</si>
  <si>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</si>
  <si>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</si>
  <si>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</si>
  <si>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</si>
  <si>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</si>
  <si>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</si>
  <si>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</si>
  <si>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</si>
  <si>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</si>
  <si>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</si>
  <si>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</si>
  <si>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</si>
  <si>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</si>
  <si>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</si>
  <si>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</si>
  <si>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</si>
  <si>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</si>
  <si>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</si>
  <si>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</si>
  <si>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</si>
  <si>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</si>
  <si>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</si>
  <si>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</si>
  <si>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</si>
  <si>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</si>
  <si>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</si>
  <si>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</si>
  <si>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</si>
  <si>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</si>
  <si>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</si>
  <si>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</si>
  <si>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</si>
  <si>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</si>
  <si>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</si>
  <si>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</si>
  <si>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</si>
  <si>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</si>
  <si>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</si>
  <si>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</si>
  <si>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</si>
  <si>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</si>
  <si>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</si>
  <si>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</si>
  <si>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</si>
  <si>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</si>
  <si>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</si>
  <si>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</si>
  <si>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</si>
  <si>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</si>
  <si>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</si>
  <si>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</si>
  <si>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</si>
  <si>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</si>
  <si>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</si>
  <si>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</si>
  <si>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</si>
  <si>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</si>
  <si>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</si>
  <si>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</si>
  <si>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</si>
  <si>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</si>
  <si>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</si>
  <si>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</si>
  <si>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</si>
  <si>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</si>
  <si>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</si>
  <si>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</si>
  <si>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</si>
  <si>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</si>
  <si>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</si>
  <si>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</si>
  <si>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</si>
  <si>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</si>
  <si>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</si>
  <si>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</si>
  <si>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</si>
  <si>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</si>
  <si>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</si>
  <si>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</si>
  <si>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</si>
  <si>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</si>
  <si>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</si>
  <si>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</si>
  <si>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</si>
  <si>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</si>
  <si>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</si>
  <si>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</si>
  <si>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</si>
  <si>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</si>
  <si>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</si>
  <si>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</si>
  <si>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</si>
  <si>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</si>
  <si>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</si>
  <si>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</si>
  <si>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</si>
  <si>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</si>
  <si>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</si>
  <si>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</si>
  <si>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</si>
  <si>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</si>
  <si>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</si>
  <si>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</si>
  <si>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</si>
  <si>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</si>
  <si>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</si>
  <si>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</si>
  <si>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</si>
  <si>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</si>
  <si>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</si>
  <si>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</si>
  <si>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</si>
  <si>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</si>
  <si>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</si>
  <si>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</si>
  <si>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</si>
  <si>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</si>
  <si>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</si>
  <si>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</si>
  <si>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</si>
  <si>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</si>
  <si>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</si>
  <si>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</si>
  <si>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</si>
  <si>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</si>
  <si>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</si>
  <si>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</si>
  <si>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</si>
  <si>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</si>
  <si>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</si>
  <si>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</si>
  <si>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</si>
  <si>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</si>
  <si>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</si>
  <si>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</si>
  <si>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</si>
  <si>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</si>
  <si>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</si>
  <si>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</si>
  <si>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</si>
  <si>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</si>
  <si>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</si>
  <si>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</si>
  <si>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</si>
  <si>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</si>
  <si>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</si>
  <si>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</si>
  <si>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</si>
  <si>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</si>
  <si>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</si>
  <si>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</si>
  <si>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</si>
  <si>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</si>
  <si>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</si>
  <si>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</si>
  <si>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</si>
  <si>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</si>
  <si>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</si>
  <si>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</si>
  <si>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</si>
  <si>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</si>
  <si>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</si>
  <si>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</si>
  <si>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</si>
  <si>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</si>
  <si>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</si>
  <si>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</si>
  <si>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</si>
  <si>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</si>
  <si>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</si>
  <si>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</si>
  <si>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</si>
  <si>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</si>
  <si>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</si>
  <si>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</si>
  <si>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</si>
  <si>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</si>
  <si>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</si>
  <si>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</si>
  <si>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</si>
  <si>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</si>
  <si>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</si>
  <si>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</si>
  <si>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</si>
  <si>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</si>
  <si>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</si>
  <si>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</si>
  <si>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</si>
  <si>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</si>
  <si>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</si>
  <si>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</si>
  <si>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</si>
  <si>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</si>
  <si>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</si>
  <si>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</si>
  <si>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</si>
  <si>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</si>
  <si>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</si>
  <si>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</si>
  <si>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</si>
  <si>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</si>
  <si>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</si>
  <si>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</si>
  <si>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</si>
  <si>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</si>
  <si>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</si>
  <si>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</si>
  <si>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</si>
  <si>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</si>
  <si>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</si>
  <si>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</si>
  <si>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</si>
  <si>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</si>
  <si>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</si>
  <si>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</si>
  <si>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</si>
  <si>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</si>
  <si>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</si>
  <si>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</si>
  <si>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</si>
  <si>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</si>
  <si>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</si>
  <si>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</si>
  <si>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</si>
  <si>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</si>
  <si>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</si>
  <si>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</si>
  <si>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</si>
  <si>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</si>
  <si>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</si>
  <si>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</si>
  <si>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</si>
  <si>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</si>
  <si>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</si>
  <si>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</si>
  <si>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</si>
  <si>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</si>
  <si>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</si>
  <si>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</si>
  <si>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</si>
  <si>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</si>
  <si>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</si>
  <si>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</si>
  <si>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</si>
  <si>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</si>
  <si>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</si>
  <si>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</si>
  <si>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</si>
  <si>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</si>
  <si>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</si>
  <si>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</si>
  <si>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</si>
  <si>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</si>
  <si>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</si>
  <si>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</si>
  <si>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</si>
  <si>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</si>
  <si>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</si>
  <si>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</si>
  <si>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</si>
  <si>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</si>
  <si>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</si>
  <si>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</si>
  <si>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</si>
  <si>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</si>
  <si>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</si>
  <si>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</si>
  <si>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</si>
  <si>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</si>
  <si>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</si>
  <si>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</si>
  <si>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</si>
  <si>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</si>
  <si>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</si>
  <si>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</si>
  <si>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</si>
  <si>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</si>
  <si>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</si>
  <si>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</si>
  <si>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</si>
  <si>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</si>
  <si>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</si>
  <si>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</si>
  <si>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</si>
  <si>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</si>
  <si>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</si>
  <si>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</si>
  <si>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</si>
  <si>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</si>
  <si>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</si>
  <si>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</si>
  <si>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</si>
  <si>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</si>
  <si>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</si>
  <si>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</si>
  <si>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</si>
  <si>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</si>
  <si>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</si>
  <si>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</si>
  <si>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</si>
  <si>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</si>
  <si>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</si>
  <si>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</si>
  <si>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</si>
  <si>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</si>
  <si>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</si>
  <si>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</si>
  <si>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</si>
  <si>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</si>
  <si>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</si>
  <si>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</si>
  <si>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</si>
  <si>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</si>
  <si>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</si>
  <si>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</si>
  <si>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</si>
  <si>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</si>
  <si>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</si>
  <si>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</si>
  <si>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</si>
  <si>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</si>
  <si>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</si>
  <si>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</si>
  <si>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</si>
  <si>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</si>
  <si>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</si>
  <si>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</si>
  <si>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</si>
  <si>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</si>
  <si>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</si>
  <si>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</si>
  <si>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</si>
  <si>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</si>
  <si>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</si>
  <si>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</si>
  <si>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</si>
  <si>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</si>
  <si>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</si>
  <si>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</si>
  <si>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</si>
  <si>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</si>
  <si>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</si>
  <si>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</si>
  <si>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</si>
  <si>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</si>
  <si>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</si>
  <si>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</si>
  <si>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</si>
  <si>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</si>
  <si>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</si>
  <si>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</si>
  <si>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</si>
  <si>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</si>
  <si>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</si>
  <si>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</si>
  <si>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</si>
  <si>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</si>
  <si>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</si>
  <si>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</si>
  <si>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</si>
  <si>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</si>
  <si>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</si>
  <si>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</si>
  <si>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</si>
  <si>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</si>
  <si>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</si>
  <si>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</si>
  <si>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</si>
  <si>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</si>
  <si>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</si>
  <si>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</si>
  <si>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</si>
  <si>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</si>
  <si>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</si>
  <si>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</si>
  <si>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</si>
  <si>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</si>
  <si>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</si>
  <si>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</si>
  <si>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</si>
  <si>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</si>
  <si>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</si>
  <si>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</si>
  <si>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</si>
  <si>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</si>
  <si>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</si>
  <si>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</si>
  <si>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</si>
  <si>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</si>
  <si>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</si>
  <si>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</si>
  <si>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</si>
  <si>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</si>
  <si>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</si>
  <si>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</si>
  <si>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</si>
  <si>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</si>
  <si>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</si>
  <si>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</si>
  <si>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</si>
  <si>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</si>
  <si>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</si>
  <si>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</si>
  <si>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</si>
  <si>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</si>
  <si>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</si>
  <si>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</si>
  <si>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</si>
  <si>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</si>
  <si>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</si>
  <si>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</si>
  <si>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</si>
  <si>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</si>
  <si>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</si>
  <si>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</si>
  <si>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</si>
  <si>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</si>
  <si>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</si>
  <si>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</si>
  <si>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</si>
  <si>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</si>
  <si>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</si>
  <si>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</si>
  <si>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</si>
  <si>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</si>
  <si>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</si>
  <si>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</si>
  <si>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</si>
  <si>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</si>
  <si>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</si>
  <si>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</si>
  <si>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</si>
  <si>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</si>
  <si>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</si>
  <si>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</si>
  <si>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</si>
  <si>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</si>
  <si>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</si>
  <si>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</si>
  <si>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</si>
  <si>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</si>
  <si>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</si>
  <si>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</si>
  <si>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</si>
  <si>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</si>
  <si>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</si>
  <si>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</si>
  <si>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</si>
  <si>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</si>
  <si>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</si>
  <si>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</si>
  <si>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</si>
  <si>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</si>
  <si>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</si>
  <si>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</si>
  <si>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</si>
  <si>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</si>
  <si>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</si>
  <si>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</si>
  <si>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</si>
  <si>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</si>
  <si>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</si>
  <si>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</si>
  <si>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</si>
  <si>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</si>
  <si>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</si>
  <si>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</si>
  <si>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</si>
  <si>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</si>
  <si>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</si>
  <si>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</si>
  <si>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</si>
  <si>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</si>
  <si>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</si>
  <si>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</si>
  <si>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</si>
  <si>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</si>
  <si>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</si>
  <si>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</si>
  <si>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</si>
  <si>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</si>
  <si>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</si>
  <si>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</si>
  <si>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</si>
  <si>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</si>
  <si>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</si>
  <si>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</si>
  <si>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</si>
  <si>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</si>
  <si>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</si>
  <si>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</si>
  <si>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</si>
  <si>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</si>
  <si>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</si>
  <si>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</si>
  <si>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</si>
  <si>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</si>
  <si>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</si>
  <si>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</si>
  <si>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</si>
  <si>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</si>
  <si>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</si>
  <si>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</si>
  <si>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</si>
  <si>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</si>
  <si>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</si>
  <si>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</si>
  <si>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</si>
  <si>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</si>
  <si>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</si>
  <si>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</si>
  <si>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</si>
  <si>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</si>
  <si>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</si>
  <si>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</si>
  <si>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</si>
  <si>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</si>
  <si>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</si>
  <si>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</si>
  <si>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</si>
  <si>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</si>
  <si>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</si>
  <si>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</si>
  <si>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</si>
  <si>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</si>
  <si>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</si>
  <si>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</si>
  <si>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</si>
  <si>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</si>
  <si>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</si>
  <si>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</si>
  <si>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</si>
  <si>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</si>
  <si>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</si>
  <si>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</si>
  <si>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</si>
  <si>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</si>
  <si>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</si>
  <si>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</si>
  <si>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</si>
  <si>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</si>
  <si>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</si>
  <si>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</si>
  <si>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</si>
  <si>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</si>
  <si>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</si>
  <si>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</si>
  <si>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</si>
  <si>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</si>
  <si>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</si>
  <si>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</si>
  <si>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</si>
  <si>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</si>
  <si>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</si>
  <si>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</si>
  <si>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</si>
  <si>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</si>
  <si>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</si>
  <si>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</si>
  <si>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</si>
  <si>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</si>
  <si>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</si>
  <si>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</si>
  <si>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</si>
  <si>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</si>
  <si>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</si>
  <si>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</si>
  <si>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</si>
  <si>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</si>
  <si>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</si>
  <si>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</si>
  <si>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</si>
  <si>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</si>
  <si>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</si>
  <si>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</si>
  <si>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</si>
  <si>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</si>
  <si>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</si>
  <si>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</si>
  <si>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</si>
  <si>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</si>
  <si>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</si>
  <si>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</si>
  <si>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</si>
  <si>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</si>
  <si>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</si>
  <si>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</si>
  <si>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</si>
  <si>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</si>
  <si>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</si>
  <si>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</si>
  <si>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</si>
  <si>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</si>
  <si>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</si>
  <si>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</si>
  <si>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</si>
  <si>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</si>
  <si>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</si>
  <si>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</si>
  <si>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</si>
  <si>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</si>
  <si>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</si>
  <si>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</si>
  <si>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</si>
  <si>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</si>
  <si>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</si>
  <si>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</si>
  <si>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</si>
  <si>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</si>
  <si>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</si>
  <si>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</si>
  <si>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</si>
  <si>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</si>
  <si>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</si>
  <si>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</si>
  <si>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</si>
  <si>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</si>
  <si>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</si>
  <si>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</si>
  <si>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</si>
  <si>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</si>
  <si>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</si>
  <si>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</si>
  <si>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</si>
  <si>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</si>
  <si>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</si>
  <si>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</si>
  <si>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</si>
  <si>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</si>
  <si>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</si>
  <si>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</si>
  <si>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</si>
  <si>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</si>
  <si>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</si>
  <si>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</si>
  <si>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</si>
  <si>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</si>
  <si>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</si>
  <si>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</si>
  <si>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</si>
  <si>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</si>
  <si>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</si>
  <si>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</si>
  <si>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</si>
  <si>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</si>
  <si>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</si>
  <si>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</si>
  <si>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</si>
  <si>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</si>
  <si>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</si>
  <si>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</si>
  <si>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</si>
  <si>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</si>
  <si>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</si>
  <si>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</si>
  <si>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</si>
  <si>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</si>
  <si>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</si>
  <si>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</si>
  <si>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</si>
  <si>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</si>
  <si>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</si>
  <si>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</si>
  <si>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</si>
  <si>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</si>
  <si>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</si>
  <si>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</si>
  <si>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</si>
  <si>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</si>
  <si>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</si>
  <si>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</si>
  <si>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</si>
  <si>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</si>
  <si>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</si>
  <si>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</si>
  <si>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</si>
  <si>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</si>
  <si>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</si>
  <si>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</si>
  <si>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</si>
  <si>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</si>
  <si>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</si>
  <si>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</si>
  <si>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</si>
  <si>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</si>
  <si>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</si>
  <si>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</si>
  <si>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</si>
  <si>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</si>
  <si>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</si>
  <si>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</si>
  <si>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</si>
  <si>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</si>
  <si>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</si>
  <si>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</si>
  <si>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</si>
  <si>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</si>
  <si>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</si>
  <si>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</si>
  <si>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</si>
  <si>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</si>
  <si>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</si>
  <si>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</si>
  <si>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</si>
  <si>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</si>
  <si>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</si>
  <si>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</si>
  <si>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</si>
  <si>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</si>
  <si>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</si>
  <si>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</si>
  <si>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</si>
  <si>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</si>
  <si>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</si>
  <si>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</si>
  <si>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</si>
  <si>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</si>
  <si>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</si>
  <si>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</si>
  <si>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</si>
  <si>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</si>
  <si>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</si>
  <si>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</si>
  <si>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</si>
  <si>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</si>
  <si>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</si>
  <si>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</si>
  <si>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</si>
  <si>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</si>
  <si>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</si>
  <si>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</si>
  <si>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</si>
  <si>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</si>
  <si>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</si>
  <si>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</si>
  <si>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</si>
  <si>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</si>
  <si>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</si>
  <si>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</si>
  <si>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</si>
  <si>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</si>
  <si>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</si>
  <si>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</si>
  <si>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</si>
  <si>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</si>
  <si>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</si>
  <si>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</si>
  <si>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</si>
  <si>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</si>
  <si>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</si>
  <si>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</si>
  <si>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</si>
  <si>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</si>
  <si>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</si>
  <si>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</si>
  <si>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</si>
  <si>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</si>
  <si>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</si>
  <si>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</si>
  <si>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</si>
  <si>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</si>
  <si>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</si>
  <si>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</si>
  <si>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</si>
  <si>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</si>
  <si>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</si>
  <si>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</si>
  <si>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</si>
  <si>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</si>
  <si>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</si>
  <si>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</si>
  <si>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</si>
  <si>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</si>
  <si>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</si>
  <si>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</si>
  <si>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</si>
  <si>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</si>
  <si>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</si>
  <si>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</si>
  <si>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</si>
  <si>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</si>
  <si>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</si>
  <si>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</si>
  <si>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</si>
  <si>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</si>
  <si>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</si>
  <si>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</si>
  <si>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</si>
  <si>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</si>
  <si>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</si>
  <si>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</si>
  <si>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</si>
  <si>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</si>
  <si>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</si>
  <si>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</si>
  <si>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</si>
  <si>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</si>
  <si>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</si>
  <si>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</si>
  <si>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</si>
  <si>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</si>
  <si>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</si>
  <si>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</si>
  <si>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</si>
  <si>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</si>
  <si>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</si>
  <si>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</si>
  <si>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</si>
  <si>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</si>
  <si>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</si>
  <si>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</si>
  <si>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</si>
  <si>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</si>
  <si>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</si>
  <si>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</si>
  <si>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</si>
  <si>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</si>
  <si>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</si>
  <si>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</si>
  <si>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</si>
  <si>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</si>
  <si>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</si>
  <si>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</si>
  <si>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</si>
  <si>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</si>
  <si>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</si>
  <si>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</si>
  <si>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</si>
  <si>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</si>
  <si>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</si>
  <si>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</si>
  <si>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</si>
  <si>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</si>
  <si>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</si>
  <si>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</si>
  <si>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</si>
  <si>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</si>
  <si>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</si>
  <si>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</si>
  <si>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</si>
  <si>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</si>
  <si>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</si>
  <si>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</si>
  <si>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</si>
  <si>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</si>
  <si>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</si>
  <si>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</si>
  <si>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</si>
  <si>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</si>
  <si>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</si>
  <si>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</si>
  <si>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</si>
  <si>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</si>
  <si>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</si>
  <si>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</si>
  <si>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</si>
  <si>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</si>
  <si>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</si>
  <si>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</si>
  <si>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</si>
  <si>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</si>
  <si>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</si>
  <si>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</si>
  <si>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</si>
  <si>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</si>
  <si>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</si>
  <si>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</si>
  <si>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</si>
  <si>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</si>
  <si>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</si>
  <si>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</si>
  <si>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</si>
  <si>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</si>
  <si>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</si>
  <si>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</si>
  <si>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</si>
  <si>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</si>
  <si>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</si>
  <si>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</si>
  <si>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</si>
  <si>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</si>
  <si>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</si>
  <si>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</si>
  <si>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</si>
  <si>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</si>
  <si>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</si>
  <si>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</si>
  <si>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</si>
  <si>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</si>
  <si>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</si>
  <si>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</si>
  <si>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</si>
  <si>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</si>
  <si>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</si>
  <si>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</si>
  <si>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</si>
  <si>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</si>
  <si>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</si>
  <si>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</si>
  <si>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</si>
  <si>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</si>
  <si>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</si>
  <si>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</si>
  <si>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</si>
  <si>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</si>
  <si>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</si>
  <si>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</si>
  <si>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</si>
  <si>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</si>
  <si>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</si>
  <si>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</si>
  <si>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</si>
  <si>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</si>
  <si>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</si>
  <si>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</si>
  <si>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</si>
  <si>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</si>
  <si>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</si>
  <si>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</si>
  <si>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</si>
  <si>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</si>
  <si>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</si>
  <si>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</si>
  <si>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</si>
  <si>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</si>
  <si>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</si>
  <si>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</si>
  <si>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</si>
  <si>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</si>
  <si>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</si>
  <si>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</si>
  <si>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</si>
  <si>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</si>
  <si>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</si>
  <si>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</si>
  <si>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</si>
  <si>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</si>
  <si>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</si>
  <si>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</si>
  <si>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</si>
  <si>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</si>
  <si>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</si>
  <si>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</si>
  <si>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</si>
  <si>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</si>
  <si>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</si>
  <si>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</si>
  <si>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</si>
  <si>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</si>
  <si>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</si>
  <si>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</si>
  <si>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</si>
  <si>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</si>
  <si>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</si>
  <si>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</si>
  <si>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</si>
  <si>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</si>
  <si>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</si>
  <si>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</si>
  <si>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</si>
  <si>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</si>
  <si>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</si>
  <si>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</si>
  <si>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</si>
  <si>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</si>
  <si>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</si>
  <si>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</si>
  <si>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</si>
  <si>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</si>
  <si>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</si>
  <si>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</si>
  <si>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</si>
  <si>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</si>
  <si>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</si>
  <si>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</si>
  <si>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</si>
  <si>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</si>
  <si>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</si>
  <si>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</si>
  <si>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</si>
  <si>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</si>
  <si>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</si>
  <si>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</si>
  <si>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</si>
  <si>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</si>
  <si>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</si>
  <si>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</si>
  <si>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</si>
  <si>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</si>
  <si>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</si>
  <si>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</si>
  <si>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</si>
  <si>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</si>
  <si>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</si>
  <si>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</si>
  <si>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</si>
  <si>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</si>
  <si>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</si>
  <si>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</si>
  <si>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</si>
  <si>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</si>
  <si>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</si>
  <si>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</si>
  <si>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</si>
  <si>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</si>
  <si>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</si>
  <si>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</si>
  <si>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</si>
  <si>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</si>
  <si>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</si>
  <si>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</si>
  <si>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</si>
  <si>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</si>
  <si>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</si>
  <si>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</si>
  <si>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</si>
  <si>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</si>
  <si>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</si>
  <si>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</si>
  <si>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</si>
  <si>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</si>
  <si>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</si>
  <si>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</si>
  <si>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</si>
  <si>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</si>
  <si>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</si>
  <si>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</si>
  <si>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</si>
  <si>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</si>
  <si>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</si>
  <si>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</si>
  <si>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</si>
  <si>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</si>
  <si>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</si>
  <si>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</si>
  <si>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</si>
  <si>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</si>
  <si>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</si>
  <si>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</si>
  <si>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</si>
  <si>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</si>
  <si>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</si>
  <si>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</si>
  <si>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</si>
  <si>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</si>
  <si>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</si>
  <si>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</si>
  <si>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</si>
  <si>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</si>
  <si>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</si>
  <si>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</si>
  <si>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</si>
  <si>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</si>
  <si>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</si>
  <si>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</si>
  <si>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</si>
  <si>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</si>
  <si>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</si>
  <si>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</si>
  <si>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</si>
  <si>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</si>
  <si>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</si>
  <si>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</si>
  <si>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</si>
  <si>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</si>
  <si>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</si>
  <si>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</si>
  <si>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</si>
  <si>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</si>
  <si>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</si>
  <si>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</si>
  <si>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</si>
  <si>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</si>
  <si>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</si>
  <si>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</si>
  <si>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</si>
  <si>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</si>
  <si>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</si>
  <si>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</si>
  <si>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</si>
  <si>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</si>
  <si>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</si>
  <si>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</si>
  <si>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</si>
  <si>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</si>
  <si>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</si>
  <si>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</si>
  <si>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</si>
  <si>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</si>
  <si>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</si>
  <si>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</si>
  <si>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</si>
  <si>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</si>
  <si>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</si>
  <si>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</si>
  <si>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</si>
  <si>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</si>
  <si>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</si>
  <si>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</si>
  <si>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</si>
  <si>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</si>
  <si>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</si>
  <si>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</si>
  <si>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</si>
  <si>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</si>
  <si>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</si>
  <si>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</si>
  <si>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</si>
  <si>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</si>
  <si>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</si>
  <si>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</si>
  <si>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</si>
  <si>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</si>
  <si>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</si>
  <si>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</si>
  <si>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</si>
  <si>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</si>
  <si>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</si>
  <si>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</si>
  <si>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</si>
  <si>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</si>
  <si>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</si>
  <si>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</si>
  <si>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</si>
  <si>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</si>
  <si>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</si>
  <si>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</si>
  <si>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</si>
  <si>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</si>
  <si>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</si>
  <si>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</si>
  <si>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</si>
  <si>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</si>
  <si>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</si>
  <si>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</si>
  <si>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</si>
  <si>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</si>
  <si>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</si>
  <si>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</si>
  <si>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</si>
  <si>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</si>
  <si>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</si>
  <si>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</si>
  <si>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</si>
  <si>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</si>
  <si>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</si>
  <si>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</si>
  <si>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</si>
  <si>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</si>
  <si>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</si>
  <si>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</si>
  <si>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</si>
  <si>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</si>
  <si>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</si>
  <si>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</si>
  <si>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</si>
  <si>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</si>
  <si>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</si>
  <si>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</si>
  <si>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</si>
  <si>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</si>
  <si>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</si>
  <si>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</si>
  <si>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</si>
  <si>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</si>
  <si>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</si>
  <si>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</si>
  <si>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</si>
  <si>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</si>
  <si>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</si>
  <si>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</si>
  <si>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</si>
  <si>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</si>
  <si>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</si>
  <si>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</si>
  <si>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</si>
  <si>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</si>
  <si>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</si>
  <si>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</si>
  <si>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</si>
  <si>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</si>
  <si>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</si>
  <si>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</si>
  <si>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</si>
  <si>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</si>
  <si>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</si>
  <si>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</si>
  <si>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</si>
  <si>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</si>
  <si>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</si>
  <si>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</si>
  <si>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</si>
  <si>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</si>
  <si>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</si>
  <si>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</si>
  <si>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</si>
  <si>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</si>
  <si>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</si>
  <si>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</si>
  <si>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</si>
  <si>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</si>
  <si>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</si>
  <si>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</si>
  <si>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</si>
  <si>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</si>
  <si>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</si>
  <si>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</si>
  <si>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</si>
  <si>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</si>
  <si>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</si>
  <si>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</si>
  <si>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</si>
  <si>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</si>
  <si>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</si>
  <si>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</si>
  <si>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</si>
  <si>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</si>
  <si>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</si>
  <si>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</si>
  <si>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</si>
  <si>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</si>
  <si>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</si>
  <si>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</si>
  <si>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</si>
  <si>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</si>
  <si>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</si>
  <si>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</si>
  <si>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</si>
  <si>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</si>
  <si>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</si>
  <si>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</si>
  <si>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</si>
  <si>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</si>
  <si>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</si>
  <si>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</si>
  <si>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</si>
  <si>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</si>
  <si>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</si>
  <si>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</si>
  <si>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</si>
  <si>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</si>
  <si>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</si>
  <si>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</si>
  <si>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</si>
  <si>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</si>
  <si>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</si>
  <si>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</si>
  <si>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</si>
  <si>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</si>
  <si>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</si>
  <si>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</si>
  <si>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</si>
  <si>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</si>
  <si>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</si>
  <si>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</si>
  <si>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</si>
  <si>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</si>
  <si>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</si>
  <si>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</si>
  <si>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</si>
  <si>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</si>
  <si>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</si>
  <si>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</si>
  <si>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</si>
  <si>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</si>
  <si>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</si>
  <si>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</si>
  <si>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</si>
  <si>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</si>
  <si>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</si>
  <si>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</si>
  <si>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</si>
  <si>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</si>
  <si>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</si>
  <si>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</si>
  <si>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</si>
  <si>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</si>
  <si>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</si>
  <si>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</si>
  <si>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</si>
  <si>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</si>
  <si>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</si>
  <si>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</si>
  <si>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</si>
  <si>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</si>
  <si>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</si>
  <si>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</si>
  <si>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</si>
  <si>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</si>
  <si>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</si>
  <si>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</si>
  <si>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</si>
  <si>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</si>
  <si>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</si>
  <si>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</si>
  <si>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</si>
  <si>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</si>
  <si>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</si>
  <si>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</si>
  <si>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</si>
  <si>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</si>
  <si>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</si>
  <si>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</si>
  <si>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</si>
  <si>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</si>
  <si>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</si>
  <si>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</si>
  <si>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</si>
  <si>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</si>
  <si>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</si>
  <si>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</si>
  <si>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</si>
  <si>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</si>
  <si>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</si>
  <si>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</si>
  <si>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</si>
  <si>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</si>
  <si>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</si>
  <si>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</si>
  <si>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</si>
  <si>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</si>
  <si>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</si>
  <si>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</si>
  <si>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</si>
  <si>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</si>
  <si>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</si>
  <si>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</si>
  <si>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</si>
  <si>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</si>
  <si>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</si>
  <si>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</si>
  <si>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</si>
  <si>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</si>
  <si>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</si>
  <si>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</si>
  <si>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</si>
  <si>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</si>
  <si>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</si>
  <si>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</si>
  <si>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</si>
  <si>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</si>
  <si>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</si>
  <si>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</si>
  <si>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</si>
  <si>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</si>
  <si>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</si>
  <si>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</si>
  <si>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</si>
  <si>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</si>
  <si>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</si>
  <si>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</si>
  <si>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</si>
  <si>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</si>
  <si>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</si>
  <si>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</si>
  <si>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</si>
  <si>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</si>
  <si>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</si>
  <si>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</si>
  <si>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</si>
  <si>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</si>
  <si>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</si>
  <si>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</si>
  <si>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</si>
  <si>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</si>
  <si>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</si>
  <si>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</si>
  <si>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</si>
  <si>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</si>
  <si>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</si>
  <si>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</si>
  <si>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</si>
  <si>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</si>
  <si>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</si>
  <si>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</si>
  <si>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</si>
  <si>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</si>
  <si>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</si>
  <si>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</si>
  <si>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</si>
  <si>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</si>
  <si>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</si>
  <si>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</si>
  <si>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</si>
  <si>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</si>
  <si>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</si>
  <si>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</si>
  <si>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</si>
  <si>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</si>
  <si>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</si>
  <si>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</si>
  <si>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</si>
  <si>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</si>
  <si>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</si>
  <si>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</si>
  <si>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</si>
  <si>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</si>
  <si>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</si>
  <si>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</si>
  <si>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</si>
  <si>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</si>
  <si>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</si>
  <si>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</si>
  <si>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</si>
  <si>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</si>
  <si>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</si>
  <si>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</si>
  <si>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</si>
  <si>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</si>
  <si>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</si>
  <si>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</si>
  <si>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</si>
  <si>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</si>
  <si>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</si>
  <si>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</si>
  <si>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</si>
  <si>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</si>
  <si>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</si>
  <si>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</si>
  <si>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</si>
  <si>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</si>
  <si>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</si>
  <si>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</si>
  <si>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</si>
  <si>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</si>
  <si>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</si>
  <si>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</si>
  <si>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</si>
  <si>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</si>
  <si>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</si>
  <si>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</si>
  <si>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</si>
  <si>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</si>
  <si>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</si>
  <si>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</si>
  <si>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</si>
  <si>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</si>
  <si>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</si>
  <si>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</si>
  <si>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</si>
  <si>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</si>
  <si>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</si>
  <si>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</si>
  <si>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</si>
  <si>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</si>
  <si>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</si>
  <si>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</si>
  <si>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</si>
  <si>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</si>
  <si>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</si>
  <si>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</si>
  <si>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</si>
  <si>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</si>
  <si>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</si>
  <si>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</si>
  <si>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</si>
  <si>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</si>
  <si>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</si>
  <si>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</si>
  <si>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</si>
  <si>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</si>
  <si>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</si>
  <si>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</si>
  <si>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</si>
  <si>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</si>
  <si>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</si>
  <si>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</si>
  <si>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</si>
  <si>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</si>
  <si>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</si>
  <si>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</si>
  <si>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</si>
  <si>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</si>
  <si>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</si>
  <si>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</si>
  <si>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</si>
  <si>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</si>
  <si>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</si>
  <si>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</si>
  <si>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</si>
  <si>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</si>
  <si>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</si>
  <si>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</si>
  <si>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</si>
  <si>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</si>
  <si>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</si>
  <si>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</si>
  <si>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</si>
  <si>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</si>
  <si>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</si>
  <si>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</si>
  <si>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</si>
  <si>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</si>
  <si>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</si>
  <si>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</si>
  <si>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</si>
  <si>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</si>
  <si>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</si>
  <si>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</si>
  <si>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</si>
  <si>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</si>
  <si>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</si>
  <si>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</si>
  <si>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</si>
  <si>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</si>
  <si>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</si>
  <si>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</si>
  <si>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</si>
  <si>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</si>
  <si>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</si>
  <si>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</si>
  <si>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</si>
  <si>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</si>
  <si>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</si>
  <si>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</si>
  <si>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</si>
  <si>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</si>
  <si>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</si>
  <si>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</si>
  <si>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</si>
  <si>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</si>
  <si>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</si>
  <si>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</si>
  <si>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</si>
  <si>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</si>
  <si>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</si>
  <si>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</si>
  <si>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</si>
  <si>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</si>
  <si>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</si>
  <si>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</si>
  <si>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</si>
  <si>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</si>
  <si>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</si>
  <si>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</si>
  <si>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</si>
  <si>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</si>
  <si>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</si>
  <si>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</si>
  <si>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</si>
  <si>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</si>
  <si>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</si>
  <si>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</si>
  <si>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</si>
  <si>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</si>
  <si>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</si>
  <si>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</si>
  <si>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</si>
  <si>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</si>
  <si>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</si>
  <si>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</si>
  <si>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</si>
  <si>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</si>
  <si>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</si>
  <si>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</si>
  <si>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</si>
  <si>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</si>
  <si>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</si>
  <si>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</si>
  <si>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</si>
  <si>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</si>
  <si>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</si>
  <si>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</si>
  <si>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</si>
  <si>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</si>
  <si>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</si>
  <si>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</si>
  <si>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</si>
  <si>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</si>
  <si>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</si>
  <si>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</si>
  <si>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</si>
  <si>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</si>
  <si>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</si>
  <si>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</si>
  <si>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</si>
  <si>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</si>
  <si>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</si>
  <si>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</si>
  <si>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</si>
  <si>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</si>
  <si>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</si>
  <si>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</si>
  <si>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</si>
  <si>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</si>
  <si>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</si>
  <si>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</si>
  <si>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</si>
  <si>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</si>
  <si>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</si>
  <si>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</si>
  <si>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</si>
  <si>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</si>
  <si>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</si>
  <si>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</si>
  <si>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</si>
  <si>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</si>
  <si>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</si>
  <si>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</si>
  <si>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</si>
  <si>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</si>
  <si>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</si>
  <si>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</si>
  <si>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</si>
  <si>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</si>
  <si>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</si>
  <si>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</si>
  <si>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</si>
  <si>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</si>
  <si>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</si>
  <si>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</si>
  <si>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</si>
  <si>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</si>
  <si>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</si>
  <si>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</si>
  <si>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</si>
  <si>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</si>
  <si>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</si>
  <si>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</si>
  <si>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</si>
  <si>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</si>
  <si>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</si>
  <si>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</si>
  <si>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</si>
  <si>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</si>
  <si>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</si>
  <si>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</si>
  <si>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</si>
  <si>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</si>
  <si>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</si>
  <si>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</si>
  <si>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</si>
  <si>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</si>
  <si>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</si>
  <si>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</si>
  <si>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</si>
  <si>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</si>
  <si>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</si>
  <si>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</si>
  <si>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</si>
  <si>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</si>
  <si>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</si>
  <si>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</si>
  <si>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</si>
  <si>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</si>
  <si>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</si>
  <si>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</si>
  <si>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</si>
  <si>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</si>
  <si>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</si>
  <si>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</si>
  <si>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</si>
  <si>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</si>
  <si>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</si>
  <si>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</si>
  <si>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</si>
  <si>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</si>
  <si>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</si>
  <si>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</si>
  <si>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</si>
  <si>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</si>
  <si>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</si>
  <si>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</si>
  <si>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</si>
  <si>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</si>
  <si>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</si>
  <si>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</si>
  <si>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</si>
  <si>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</si>
  <si>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</si>
  <si>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</si>
  <si>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</si>
  <si>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</si>
  <si>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</si>
  <si>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</si>
  <si>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</si>
  <si>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</si>
  <si>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</si>
  <si>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</si>
  <si>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</si>
  <si>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</si>
  <si>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</si>
  <si>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</si>
  <si>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</si>
  <si>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</si>
  <si>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</si>
  <si>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</si>
  <si>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</si>
  <si>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</si>
  <si>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</si>
  <si>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</si>
  <si>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</si>
  <si>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</si>
  <si>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</si>
  <si>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</si>
  <si>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</si>
  <si>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</si>
  <si>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</si>
  <si>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</si>
  <si>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</si>
  <si>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</si>
  <si>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</si>
  <si>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</si>
  <si>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</si>
  <si>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</si>
  <si>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</si>
  <si>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</si>
  <si>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</si>
  <si>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</si>
  <si>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</si>
  <si>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</si>
  <si>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</si>
  <si>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</si>
  <si>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</si>
  <si>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</si>
  <si>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</si>
  <si>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</si>
  <si>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</si>
  <si>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</si>
  <si>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</si>
  <si>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</si>
  <si>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</si>
  <si>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</si>
  <si>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</si>
  <si>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</si>
  <si>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</si>
  <si>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</si>
  <si>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</si>
  <si>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</si>
  <si>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</si>
  <si>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</si>
  <si>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</si>
  <si>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</si>
  <si>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</si>
  <si>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</si>
  <si>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</si>
  <si>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</si>
  <si>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</si>
  <si>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</si>
  <si>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</si>
  <si>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</si>
  <si>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</si>
  <si>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</si>
  <si>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</si>
  <si>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</si>
  <si>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</si>
  <si>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</si>
  <si>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</si>
  <si>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</si>
  <si>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</si>
  <si>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</si>
  <si>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</si>
  <si>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</si>
  <si>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</si>
  <si>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</si>
  <si>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</si>
  <si>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</si>
  <si>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</si>
  <si>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</si>
  <si>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</si>
  <si>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</si>
  <si>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</si>
  <si>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</si>
  <si>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</si>
  <si>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</si>
  <si>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</si>
  <si>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</si>
  <si>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</si>
  <si>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</si>
  <si>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</si>
  <si>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</si>
  <si>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</si>
  <si>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</si>
  <si>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</si>
  <si>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</si>
  <si>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</si>
  <si>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</si>
  <si>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</si>
  <si>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</si>
  <si>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</si>
  <si>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</si>
  <si>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</si>
  <si>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</si>
  <si>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</si>
  <si>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</si>
  <si>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</si>
  <si>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</si>
  <si>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</si>
  <si>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</si>
  <si>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</si>
  <si>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</si>
  <si>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</si>
  <si>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</si>
  <si>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</si>
  <si>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</si>
  <si>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</si>
  <si>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</si>
  <si>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</si>
  <si>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</si>
  <si>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</si>
  <si>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</si>
  <si>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</si>
  <si>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</si>
  <si>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</si>
  <si>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</si>
  <si>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</si>
  <si>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</si>
  <si>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</si>
  <si>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</si>
  <si>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</si>
  <si>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</si>
  <si>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</si>
  <si>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</si>
  <si>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</si>
  <si>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</si>
  <si>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</si>
  <si>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</si>
  <si>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</si>
  <si>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</si>
  <si>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</si>
  <si>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</si>
  <si>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</si>
  <si>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</si>
  <si>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</si>
  <si>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</si>
  <si>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</si>
  <si>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</si>
  <si>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</si>
  <si>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</si>
  <si>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</si>
  <si>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</si>
  <si>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</si>
  <si>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</si>
  <si>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</si>
  <si>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</si>
  <si>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</si>
  <si>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</si>
  <si>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</si>
  <si>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</si>
  <si>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</si>
  <si>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</si>
  <si>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</si>
  <si>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</si>
  <si>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</si>
  <si>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</si>
  <si>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</si>
  <si>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</si>
  <si>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</si>
  <si>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</si>
  <si>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</si>
  <si>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</si>
  <si>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</si>
  <si>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</si>
  <si>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</si>
  <si>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</si>
  <si>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</si>
  <si>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</si>
  <si>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</si>
  <si>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</si>
  <si>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</si>
  <si>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</si>
  <si>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</si>
  <si>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</si>
  <si>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</si>
  <si>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</si>
  <si>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</si>
  <si>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</si>
  <si>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</si>
  <si>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</si>
  <si>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</si>
  <si>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</si>
  <si>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</si>
  <si>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</si>
  <si>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</si>
  <si>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</si>
  <si>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</si>
  <si>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</si>
  <si>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</si>
  <si>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</si>
  <si>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</si>
  <si>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</si>
  <si>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</si>
  <si>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</si>
  <si>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</si>
  <si>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</si>
  <si>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</si>
  <si>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</si>
  <si>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</si>
  <si>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</si>
  <si>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</si>
  <si>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</si>
  <si>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</si>
  <si>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</si>
  <si>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</si>
  <si>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</si>
  <si>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</si>
  <si>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</si>
  <si>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</si>
  <si>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</si>
  <si>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</si>
  <si>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</si>
  <si>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</si>
  <si>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</si>
  <si>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</si>
  <si>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</si>
  <si>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</si>
  <si>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</si>
  <si>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</si>
  <si>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</si>
  <si>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</si>
  <si>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</si>
  <si>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</si>
  <si>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</si>
  <si>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</si>
  <si>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</si>
  <si>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</si>
  <si>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</si>
  <si>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</si>
  <si>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</si>
  <si>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</si>
  <si>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</si>
  <si>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</si>
  <si>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</si>
  <si>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</si>
  <si>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</si>
  <si>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</si>
  <si>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</si>
  <si>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</si>
  <si>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</si>
  <si>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</si>
  <si>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</si>
  <si>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</si>
  <si>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</si>
  <si>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</si>
  <si>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</si>
  <si>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</si>
  <si>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</si>
  <si>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</si>
  <si>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</si>
  <si>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</si>
  <si>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</si>
  <si>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</si>
  <si>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</si>
  <si>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</si>
  <si>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</si>
  <si>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</si>
  <si>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</si>
  <si>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</si>
  <si>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</si>
  <si>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</si>
  <si>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</si>
  <si>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</si>
  <si>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</si>
  <si>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</si>
  <si>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</si>
  <si>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</si>
  <si>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</si>
  <si>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</si>
  <si>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</si>
  <si>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</si>
  <si>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</si>
  <si>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</si>
  <si>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</si>
  <si>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</si>
  <si>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</si>
  <si>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</si>
  <si>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</si>
  <si>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</si>
  <si>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</si>
  <si>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</si>
  <si>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</si>
  <si>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</si>
  <si>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</si>
  <si>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</si>
  <si>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</si>
  <si>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</si>
  <si>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</si>
  <si>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</si>
  <si>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</si>
  <si>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</si>
  <si>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</si>
  <si>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</si>
  <si>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</si>
  <si>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</si>
  <si>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</si>
  <si>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</si>
  <si>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</si>
  <si>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</si>
  <si>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</si>
  <si>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</si>
  <si>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</si>
  <si>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</si>
  <si>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</si>
  <si>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</si>
  <si>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</si>
  <si>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</si>
  <si>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</si>
  <si>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</si>
  <si>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</si>
  <si>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</si>
  <si>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</si>
  <si>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</si>
  <si>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</si>
  <si>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</si>
  <si>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</si>
  <si>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</si>
  <si>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</si>
  <si>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</si>
  <si>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</si>
  <si>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</si>
  <si>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</si>
  <si>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</si>
  <si>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</si>
  <si>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</si>
  <si>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</si>
  <si>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</si>
  <si>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</si>
  <si>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</si>
  <si>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</si>
  <si>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</si>
  <si>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</si>
  <si>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</si>
  <si>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</si>
  <si>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</si>
  <si>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</si>
  <si>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</si>
  <si>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</si>
  <si>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</si>
  <si>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</si>
  <si>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</si>
  <si>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</si>
  <si>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</si>
  <si>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</si>
  <si>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</si>
  <si>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</si>
  <si>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</si>
  <si>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</si>
  <si>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</si>
  <si>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</si>
  <si>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</si>
  <si>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</si>
  <si>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</si>
  <si>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</si>
  <si>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</si>
  <si>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</si>
  <si>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</si>
  <si>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</si>
  <si>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</si>
  <si>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</si>
  <si>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</si>
  <si>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</si>
  <si>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</si>
  <si>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</si>
  <si>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</si>
  <si>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</si>
  <si>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</si>
  <si>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</si>
  <si>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</si>
  <si>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</si>
  <si>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</si>
  <si>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</si>
  <si>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</si>
  <si>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</si>
  <si>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</si>
  <si>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</si>
  <si>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</si>
  <si>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</si>
  <si>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</si>
  <si>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</si>
  <si>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</si>
  <si>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</si>
  <si>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</si>
  <si>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</si>
  <si>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</si>
  <si>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</si>
  <si>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</si>
  <si>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</si>
  <si>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</si>
  <si>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</si>
  <si>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</si>
  <si>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</si>
  <si>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</si>
  <si>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</si>
  <si>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</si>
  <si>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</si>
  <si>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</si>
  <si>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</si>
  <si>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</si>
  <si>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</si>
  <si>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</si>
  <si>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</si>
  <si>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</si>
  <si>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</si>
  <si>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</si>
  <si>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</si>
  <si>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</si>
  <si>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</si>
  <si>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</si>
  <si>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</si>
  <si>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</si>
  <si>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</si>
  <si>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</si>
  <si>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</si>
  <si>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</si>
  <si>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</si>
  <si>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</si>
  <si>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</si>
  <si>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</si>
  <si>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</si>
  <si>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</si>
  <si>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</si>
  <si>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</si>
  <si>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</si>
  <si>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</si>
  <si>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</si>
  <si>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</si>
  <si>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</si>
  <si>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</si>
  <si>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</si>
  <si>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</si>
  <si>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</si>
  <si>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</si>
  <si>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</si>
  <si>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</si>
  <si>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</si>
  <si>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</si>
  <si>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</si>
  <si>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</si>
  <si>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</si>
  <si>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</si>
  <si>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</si>
  <si>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</si>
  <si>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</si>
  <si>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</si>
  <si>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</si>
  <si>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</si>
  <si>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</si>
  <si>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</si>
  <si>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</si>
  <si>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</si>
  <si>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</si>
  <si>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</si>
  <si>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</si>
  <si>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</si>
  <si>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</si>
  <si>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</si>
  <si>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</si>
  <si>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</si>
  <si>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</si>
  <si>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</si>
  <si>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</si>
  <si>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</si>
  <si>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</si>
  <si>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</si>
  <si>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</si>
  <si>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</si>
  <si>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</si>
  <si>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</si>
  <si>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</si>
  <si>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</si>
  <si>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</si>
  <si>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</si>
  <si>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</si>
  <si>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</si>
  <si>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</si>
  <si>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</si>
  <si>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</si>
  <si>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</si>
  <si>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</si>
  <si>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</si>
  <si>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</si>
  <si>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</si>
  <si>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</si>
  <si>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</si>
  <si>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</si>
  <si>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</si>
  <si>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</si>
  <si>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</si>
  <si>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</si>
  <si>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</si>
  <si>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</si>
  <si>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</si>
  <si>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</si>
  <si>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</si>
  <si>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</si>
  <si>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</si>
  <si>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</si>
  <si>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</si>
  <si>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</si>
  <si>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</si>
  <si>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</si>
  <si>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</si>
  <si>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</si>
  <si>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</si>
  <si>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</si>
  <si>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</si>
  <si>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</si>
  <si>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</si>
  <si>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</si>
  <si>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</si>
  <si>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</si>
  <si>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</si>
  <si>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</si>
  <si>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</si>
  <si>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</si>
  <si>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</si>
  <si>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</si>
  <si>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</si>
  <si>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</si>
  <si>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</si>
  <si>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</si>
  <si>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</si>
  <si>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</si>
  <si>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</si>
  <si>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</si>
  <si>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</si>
  <si>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</si>
  <si>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</si>
  <si>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</si>
  <si>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</si>
  <si>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</si>
  <si>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</si>
  <si>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</si>
  <si>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</si>
  <si>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</si>
  <si>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</si>
  <si>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</si>
  <si>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</si>
  <si>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</si>
  <si>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</si>
  <si>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</si>
  <si>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</si>
  <si>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</si>
  <si>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</si>
  <si>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</si>
  <si>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</si>
  <si>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</si>
  <si>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</si>
  <si>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</si>
  <si>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</si>
  <si>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</si>
  <si>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</si>
  <si>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</si>
  <si>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</si>
  <si>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</si>
  <si>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</si>
  <si>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</si>
  <si>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</si>
  <si>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</si>
  <si>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</si>
  <si>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</si>
  <si>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</si>
  <si>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</si>
  <si>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</si>
  <si>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</si>
  <si>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</si>
  <si>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</si>
  <si>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</si>
  <si>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</si>
  <si>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</si>
  <si>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</si>
  <si>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</si>
  <si>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</si>
  <si>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</si>
  <si>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</si>
  <si>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</si>
  <si>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</si>
  <si>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</si>
  <si>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</si>
  <si>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</si>
  <si>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</si>
  <si>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</si>
  <si>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</si>
  <si>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</si>
  <si>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</si>
  <si>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</si>
  <si>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</si>
  <si>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</si>
  <si>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</si>
  <si>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</si>
  <si>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</si>
  <si>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</si>
  <si>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</si>
  <si>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</si>
  <si>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</si>
  <si>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</si>
  <si>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</si>
  <si>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</si>
  <si>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</si>
  <si>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</si>
  <si>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</si>
  <si>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</si>
  <si>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</si>
  <si>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</si>
  <si>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</si>
  <si>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</si>
  <si>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</si>
  <si>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</si>
  <si>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</si>
  <si>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</si>
  <si>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</si>
  <si>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</si>
  <si>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</si>
  <si>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</si>
  <si>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</si>
  <si>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</si>
  <si>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</si>
  <si>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</si>
  <si>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</si>
  <si>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</si>
  <si>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</si>
  <si>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</si>
  <si>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</si>
  <si>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</si>
  <si>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</si>
  <si>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</si>
  <si>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</si>
  <si>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</si>
  <si>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</si>
  <si>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</si>
  <si>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</si>
  <si>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</si>
  <si>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</si>
  <si>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</si>
  <si>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</si>
  <si>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</si>
  <si>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</si>
  <si>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</si>
  <si>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</si>
  <si>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</si>
  <si>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</si>
  <si>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</si>
  <si>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</si>
  <si>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</si>
  <si>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</si>
  <si>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</si>
  <si>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</si>
  <si>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</si>
  <si>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</si>
  <si>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</si>
  <si>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</si>
  <si>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</si>
  <si>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</si>
  <si>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</si>
  <si>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</si>
  <si>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</si>
  <si>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</si>
  <si>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</si>
  <si>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</si>
  <si>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</si>
  <si>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</si>
  <si>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</si>
  <si>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</si>
  <si>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</si>
  <si>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</si>
  <si>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</si>
  <si>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</si>
  <si>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</si>
  <si>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</si>
  <si>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</si>
  <si>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</si>
  <si>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</si>
  <si>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</si>
  <si>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</si>
  <si>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</si>
  <si>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</si>
  <si>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</si>
  <si>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</si>
  <si>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</si>
  <si>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</si>
  <si>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</si>
  <si>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</si>
  <si>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</si>
  <si>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</si>
  <si>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</si>
  <si>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</si>
  <si>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</si>
  <si>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</si>
  <si>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</si>
  <si>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</si>
  <si>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</si>
  <si>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</si>
  <si>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</si>
  <si>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</si>
  <si>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</si>
  <si>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</si>
  <si>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</si>
  <si>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</si>
  <si>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</si>
  <si>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</si>
  <si>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</si>
  <si>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</si>
  <si>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</si>
  <si>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</si>
  <si>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</si>
  <si>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</si>
  <si>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</si>
  <si>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</si>
  <si>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</si>
  <si>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</si>
  <si>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</si>
  <si>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</si>
  <si>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</si>
  <si>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</si>
  <si>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</si>
  <si>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</si>
  <si>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</si>
  <si>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</si>
  <si>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</si>
  <si>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</si>
  <si>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</si>
  <si>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</si>
  <si>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</si>
  <si>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</si>
  <si>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</si>
  <si>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</si>
  <si>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</si>
  <si>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</si>
  <si>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</si>
  <si>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</si>
  <si>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</si>
  <si>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</si>
  <si>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</si>
  <si>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</si>
  <si>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</si>
  <si>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</si>
  <si>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</si>
  <si>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</si>
  <si>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</si>
  <si>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</si>
  <si>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</si>
  <si>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</si>
  <si>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</si>
  <si>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</si>
  <si>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</si>
  <si>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</si>
  <si>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</si>
  <si>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</si>
  <si>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</si>
  <si>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</si>
  <si>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</si>
  <si>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</si>
  <si>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</si>
  <si>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</si>
  <si>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</si>
  <si>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</si>
  <si>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</si>
  <si>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</si>
  <si>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</si>
  <si>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</si>
  <si>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</si>
  <si>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</si>
  <si>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</si>
  <si>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</si>
  <si>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</si>
  <si>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</si>
  <si>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</si>
  <si>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</si>
  <si>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</si>
  <si>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</si>
  <si>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</si>
  <si>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</si>
  <si>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</si>
  <si>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</si>
  <si>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</si>
  <si>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</si>
  <si>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</si>
  <si>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</si>
  <si>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</si>
  <si>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</si>
  <si>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</si>
  <si>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</si>
  <si>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</si>
  <si>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</si>
  <si>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</si>
  <si>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</si>
  <si>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</si>
  <si>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</si>
  <si>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</si>
  <si>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</si>
  <si>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</si>
  <si>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</si>
  <si>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</si>
  <si>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</si>
  <si>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</si>
  <si>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</si>
  <si>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</si>
  <si>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</si>
  <si>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</si>
  <si>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</si>
  <si>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</si>
  <si>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</si>
  <si>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</si>
  <si>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</si>
  <si>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</si>
  <si>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</si>
  <si>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</si>
  <si>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</si>
  <si>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</si>
  <si>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</si>
  <si>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</si>
  <si>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</si>
  <si>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</si>
  <si>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</si>
  <si>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</si>
  <si>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</si>
  <si>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</si>
  <si>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</si>
  <si>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</si>
  <si>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</si>
  <si>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</si>
  <si>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</si>
  <si>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</si>
  <si>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</si>
  <si>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</si>
  <si>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</si>
  <si>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</si>
  <si>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</si>
  <si>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</si>
  <si>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</si>
  <si>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</si>
  <si>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</si>
  <si>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</si>
  <si>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</si>
  <si>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</si>
  <si>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</si>
  <si>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</si>
  <si>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</si>
  <si>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</si>
  <si>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</si>
  <si>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</si>
  <si>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</si>
  <si>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</si>
  <si>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</si>
  <si>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</si>
  <si>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</si>
  <si>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</si>
  <si>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</si>
  <si>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</si>
  <si>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</si>
  <si>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</si>
  <si>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</si>
  <si>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</si>
  <si>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</si>
  <si>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</si>
  <si>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</si>
  <si>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</si>
  <si>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</si>
  <si>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</si>
  <si>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</si>
  <si>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</si>
  <si>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</si>
  <si>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</si>
  <si>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</si>
  <si>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</si>
  <si>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</si>
  <si>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</si>
  <si>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</si>
  <si>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</si>
  <si>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</si>
  <si>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</si>
  <si>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</si>
  <si>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</si>
  <si>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</si>
  <si>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</si>
  <si>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</si>
  <si>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</si>
  <si>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</si>
  <si>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</si>
  <si>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</si>
  <si>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</si>
  <si>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</si>
  <si>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</si>
  <si>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</si>
  <si>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</si>
  <si>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</si>
  <si>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</si>
  <si>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</si>
  <si>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</si>
  <si>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</si>
  <si>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</si>
  <si>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</si>
  <si>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</si>
  <si>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</si>
  <si>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</si>
  <si>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</si>
  <si>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</si>
  <si>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</si>
  <si>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</si>
  <si>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</si>
  <si>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</si>
  <si>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</si>
  <si>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</si>
  <si>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</si>
  <si>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</si>
  <si>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</si>
  <si>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</si>
  <si>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</si>
  <si>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</si>
  <si>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</si>
  <si>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</si>
  <si>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</si>
  <si>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</si>
  <si>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</si>
  <si>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</si>
  <si>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</si>
  <si>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</si>
  <si>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</si>
  <si>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</si>
  <si>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</si>
  <si>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</si>
  <si>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</si>
  <si>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</si>
  <si>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</si>
  <si>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</si>
  <si>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</si>
  <si>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</si>
  <si>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</si>
  <si>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</si>
  <si>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</si>
  <si>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</si>
  <si>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</si>
  <si>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</si>
  <si>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</si>
  <si>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</si>
  <si>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</si>
  <si>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</si>
  <si>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</si>
  <si>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</si>
  <si>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</si>
  <si>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</si>
  <si>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</si>
  <si>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</si>
  <si>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</si>
  <si>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</si>
  <si>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</si>
  <si>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</si>
  <si>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</si>
  <si>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</si>
  <si>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</si>
  <si>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</si>
  <si>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</si>
  <si>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</si>
  <si>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</si>
  <si>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</si>
  <si>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</si>
  <si>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</si>
  <si>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</si>
  <si>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</si>
  <si>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</si>
  <si>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</si>
  <si>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</si>
  <si>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</si>
  <si>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</si>
  <si>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</si>
  <si>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</si>
  <si>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</si>
  <si>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</si>
  <si>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</si>
  <si>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</si>
  <si>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</si>
  <si>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</si>
  <si>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</si>
  <si>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</si>
  <si>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</si>
  <si>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</si>
  <si>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</si>
  <si>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</si>
  <si>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</si>
  <si>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</si>
  <si>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</si>
  <si>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</si>
  <si>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</si>
  <si>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</si>
  <si>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</si>
  <si>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</si>
  <si>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</si>
  <si>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</si>
  <si>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</si>
  <si>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</si>
  <si>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</si>
  <si>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</si>
  <si>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</si>
  <si>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</si>
  <si>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</si>
  <si>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</si>
  <si>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</si>
  <si>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</si>
  <si>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</si>
  <si>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</si>
  <si>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</si>
  <si>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</si>
  <si>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</si>
  <si>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</si>
  <si>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</si>
  <si>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</si>
  <si>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</si>
  <si>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</si>
  <si>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</si>
  <si>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</si>
  <si>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</si>
  <si>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</si>
  <si>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</si>
  <si>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</si>
  <si>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</si>
  <si>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</si>
  <si>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</si>
  <si>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</si>
  <si>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</si>
  <si>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</si>
  <si>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</si>
  <si>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</si>
  <si>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</si>
  <si>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</si>
  <si>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</si>
  <si>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</si>
  <si>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</si>
  <si>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</si>
  <si>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</si>
  <si>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</si>
  <si>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</si>
  <si>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</si>
  <si>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</si>
  <si>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</si>
  <si>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</si>
  <si>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</si>
  <si>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</si>
  <si>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</si>
  <si>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</si>
  <si>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</si>
  <si>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</si>
  <si>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</si>
  <si>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</si>
  <si>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</si>
  <si>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</si>
  <si>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</si>
  <si>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</si>
  <si>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</si>
  <si>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</si>
  <si>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</si>
  <si>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</si>
  <si>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</si>
  <si>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</si>
  <si>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</si>
  <si>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</si>
  <si>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</si>
  <si>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</si>
  <si>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</si>
  <si>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</si>
  <si>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</si>
  <si>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</si>
  <si>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</si>
  <si>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</si>
  <si>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</si>
  <si>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</si>
  <si>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</si>
  <si>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</si>
  <si>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</si>
  <si>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</si>
  <si>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</si>
  <si>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</si>
  <si>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</si>
  <si>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</si>
  <si>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</si>
  <si>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</si>
  <si>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</si>
  <si>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</si>
  <si>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</si>
  <si>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</si>
  <si>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</si>
  <si>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</si>
  <si>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</si>
  <si>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</si>
  <si>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</si>
  <si>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</si>
  <si>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</si>
  <si>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</si>
  <si>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</si>
  <si>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</si>
  <si>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</si>
  <si>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</si>
  <si>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</si>
  <si>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</si>
  <si>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</si>
  <si>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</si>
  <si>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</si>
  <si>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</si>
  <si>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</si>
  <si>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</si>
  <si>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</si>
  <si>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</si>
  <si>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</si>
  <si>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</si>
  <si>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</si>
  <si>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</si>
  <si>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</si>
  <si>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</si>
  <si>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</si>
  <si>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</si>
  <si>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</si>
  <si>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</si>
  <si>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</si>
  <si>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</si>
  <si>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</si>
  <si>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</si>
  <si>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</si>
  <si>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</si>
  <si>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</si>
  <si>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</si>
  <si>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</si>
  <si>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</si>
  <si>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</si>
  <si>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</si>
  <si>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</si>
  <si>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</si>
  <si>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</si>
  <si>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</si>
  <si>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</si>
  <si>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</si>
  <si>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</si>
  <si>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</si>
  <si>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</si>
  <si>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</si>
  <si>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</si>
  <si>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</si>
  <si>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</si>
  <si>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</si>
  <si>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</si>
  <si>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</si>
  <si>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</si>
  <si>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</si>
  <si>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</si>
  <si>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</si>
  <si>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</si>
  <si>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</si>
  <si>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</si>
  <si>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</si>
  <si>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</si>
  <si>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</si>
  <si>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</si>
  <si>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</si>
  <si>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</si>
  <si>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</si>
  <si>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</si>
  <si>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</si>
  <si>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</si>
  <si>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</si>
  <si>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</si>
  <si>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</si>
  <si>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</si>
  <si>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</si>
  <si>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</si>
  <si>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</si>
  <si>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</si>
  <si>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</si>
  <si>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</si>
  <si>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</si>
  <si>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</si>
  <si>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</si>
  <si>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</si>
  <si>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</si>
  <si>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</si>
  <si>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</si>
  <si>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</si>
  <si>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</si>
  <si>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</si>
  <si>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</si>
  <si>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</si>
  <si>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</si>
  <si>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</si>
  <si>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</si>
  <si>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</si>
  <si>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</si>
  <si>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</si>
  <si>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</si>
  <si>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</si>
  <si>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</si>
  <si>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</si>
  <si>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</si>
  <si>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</si>
  <si>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</si>
  <si>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</si>
  <si>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</si>
  <si>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</si>
  <si>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</si>
  <si>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</si>
  <si>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</si>
  <si>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</si>
  <si>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</si>
  <si>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</si>
  <si>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</si>
  <si>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</si>
  <si>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</si>
  <si>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</si>
  <si>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</si>
  <si>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</si>
  <si>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</si>
  <si>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</si>
  <si>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</si>
  <si>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</si>
  <si>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</si>
  <si>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</si>
  <si>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</si>
  <si>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</si>
  <si>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</si>
  <si>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</si>
  <si>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</si>
  <si>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</si>
  <si>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</si>
  <si>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</si>
  <si>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</si>
  <si>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</si>
  <si>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</si>
  <si>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</si>
  <si>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</si>
  <si>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</si>
  <si>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</si>
  <si>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</si>
  <si>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</si>
  <si>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</si>
  <si>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</si>
  <si>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</si>
  <si>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</si>
  <si>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</si>
  <si>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</si>
  <si>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</si>
  <si>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</si>
  <si>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</si>
  <si>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</si>
  <si>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</si>
  <si>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</si>
  <si>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</si>
  <si>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</si>
  <si>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</si>
  <si>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</si>
  <si>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</si>
  <si>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</si>
  <si>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</si>
  <si>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</si>
  <si>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</si>
  <si>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</si>
  <si>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</si>
  <si>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</si>
  <si>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</si>
  <si>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</si>
  <si>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</si>
  <si>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</si>
  <si>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</si>
  <si>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</si>
  <si>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</si>
  <si>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</si>
  <si>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</si>
  <si>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</si>
  <si>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</si>
  <si>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</si>
  <si>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</si>
  <si>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</si>
  <si>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</si>
  <si>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</si>
  <si>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</si>
  <si>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</si>
  <si>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</si>
  <si>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</si>
  <si>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</si>
  <si>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</si>
  <si>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</si>
  <si>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</si>
  <si>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</si>
  <si>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</si>
  <si>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</si>
  <si>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</si>
  <si>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</si>
  <si>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</si>
  <si>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</si>
  <si>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</si>
  <si>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</si>
  <si>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</si>
  <si>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</si>
  <si>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</si>
  <si>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</si>
  <si>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</si>
  <si>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</si>
  <si>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</si>
  <si>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</si>
  <si>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</si>
  <si>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</si>
  <si>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</si>
  <si>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</si>
  <si>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</si>
  <si>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</si>
  <si>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</si>
  <si>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</si>
  <si>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</si>
  <si>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</si>
  <si>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</si>
  <si>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</si>
  <si>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</si>
  <si>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</si>
  <si>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</si>
  <si>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</si>
  <si>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</si>
  <si>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</si>
  <si>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</si>
  <si>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</si>
  <si>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</si>
  <si>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</si>
  <si>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</si>
  <si>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</si>
  <si>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</si>
  <si>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</si>
  <si>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</si>
  <si>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</si>
  <si>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</si>
  <si>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</si>
  <si>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</si>
  <si>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</si>
  <si>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</si>
  <si>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</si>
  <si>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</si>
  <si>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</si>
  <si>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</si>
  <si>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</si>
  <si>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</si>
  <si>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</si>
  <si>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</si>
  <si>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</si>
  <si>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</si>
  <si>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</si>
  <si>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</si>
  <si>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</si>
  <si>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</si>
  <si>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</si>
  <si>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</si>
  <si>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</si>
  <si>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</si>
  <si>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</si>
  <si>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</si>
  <si>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</si>
  <si>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</si>
  <si>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</si>
  <si>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</si>
  <si>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</si>
  <si>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</si>
  <si>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</si>
  <si>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</si>
  <si>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</si>
  <si>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</si>
  <si>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</si>
  <si>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</si>
  <si>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</si>
  <si>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</si>
  <si>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</si>
  <si>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</si>
  <si>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</si>
  <si>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</si>
  <si>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</si>
  <si>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</si>
  <si>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</si>
  <si>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</si>
  <si>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</si>
  <si>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</si>
  <si>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</si>
  <si>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</si>
  <si>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</si>
  <si>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</si>
  <si>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</si>
  <si>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</si>
  <si>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</si>
  <si>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</si>
  <si>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</si>
  <si>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</si>
  <si>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</si>
  <si>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</si>
  <si>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</si>
  <si>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</si>
  <si>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</si>
  <si>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</si>
  <si>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</si>
  <si>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</si>
  <si>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</si>
  <si>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</si>
  <si>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</si>
  <si>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</si>
  <si>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</si>
  <si>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</si>
  <si>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</si>
  <si>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</si>
  <si>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</si>
  <si>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</si>
  <si>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</si>
  <si>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</si>
  <si>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</si>
  <si>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</si>
  <si>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</si>
  <si>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</si>
  <si>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</si>
  <si>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</si>
  <si>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</si>
  <si>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</si>
  <si>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</si>
  <si>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</si>
  <si>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</si>
  <si>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</si>
  <si>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</si>
  <si>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</si>
  <si>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</si>
  <si>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</si>
  <si>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</si>
  <si>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</si>
  <si>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</si>
  <si>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</si>
  <si>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</si>
  <si>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</si>
  <si>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</si>
  <si>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</si>
  <si>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</si>
  <si>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</si>
  <si>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</si>
  <si>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</si>
  <si>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</si>
  <si>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</si>
  <si>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</si>
  <si>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</si>
  <si>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</si>
  <si>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</si>
  <si>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</si>
  <si>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</si>
  <si>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</si>
  <si>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</si>
  <si>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</si>
  <si>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</si>
  <si>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</si>
  <si>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</si>
  <si>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</si>
  <si>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</si>
  <si>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</si>
  <si>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</si>
  <si>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</si>
  <si>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</si>
  <si>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</si>
  <si>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</si>
  <si>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</si>
  <si>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</si>
  <si>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</si>
  <si>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</si>
  <si>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</si>
  <si>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</si>
  <si>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</si>
  <si>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</si>
  <si>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</si>
  <si>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</si>
  <si>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</si>
  <si>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</si>
  <si>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</si>
  <si>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</si>
  <si>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</si>
  <si>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</si>
  <si>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</si>
  <si>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</si>
  <si>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</si>
  <si>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</si>
  <si>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</si>
  <si>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</si>
  <si>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</si>
  <si>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</si>
  <si>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</si>
  <si>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</si>
  <si>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</si>
  <si>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</si>
  <si>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</si>
  <si>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</si>
  <si>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</si>
  <si>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</si>
  <si>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</si>
  <si>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</si>
  <si>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</si>
  <si>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</si>
  <si>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</si>
  <si>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</si>
  <si>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</si>
  <si>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</si>
  <si>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</si>
  <si>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</si>
  <si>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</si>
  <si>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</si>
  <si>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</si>
  <si>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</si>
  <si>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</si>
  <si>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</si>
  <si>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</si>
  <si>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</si>
  <si>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</si>
  <si>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</si>
  <si>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</si>
  <si>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</si>
  <si>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</si>
  <si>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</si>
  <si>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</si>
  <si>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</si>
  <si>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</si>
  <si>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</si>
  <si>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</si>
  <si>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</si>
  <si>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</si>
  <si>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</si>
  <si>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</si>
  <si>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</si>
  <si>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</si>
  <si>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</si>
  <si>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</si>
  <si>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</si>
  <si>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</si>
  <si>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</si>
  <si>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</si>
  <si>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</si>
  <si>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</si>
  <si>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</si>
  <si>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</si>
  <si>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</si>
  <si>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</si>
  <si>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</si>
  <si>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</si>
  <si>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</si>
  <si>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</si>
  <si>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</si>
  <si>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</si>
  <si>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</si>
  <si>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</si>
  <si>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</si>
  <si>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</si>
  <si>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</si>
  <si>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</si>
  <si>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</si>
  <si>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</si>
  <si>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</si>
  <si>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</si>
  <si>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</si>
  <si>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</si>
  <si>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</si>
  <si>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</si>
  <si>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</si>
  <si>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</si>
  <si>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</si>
  <si>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</si>
  <si>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</si>
  <si>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</si>
  <si>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</si>
  <si>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</si>
  <si>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</si>
  <si>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</si>
  <si>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</si>
  <si>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</si>
  <si>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</si>
  <si>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</si>
  <si>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</si>
  <si>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</si>
  <si>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</si>
  <si>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</si>
  <si>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</si>
  <si>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</si>
  <si>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</si>
  <si>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</si>
  <si>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</si>
  <si>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</si>
  <si>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</si>
  <si>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</si>
  <si>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</si>
  <si>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</si>
  <si>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</si>
  <si>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</si>
  <si>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</si>
  <si>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</si>
  <si>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</si>
  <si>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</si>
  <si>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</si>
  <si>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</si>
  <si>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</si>
  <si>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</si>
  <si>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</si>
  <si>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</si>
  <si>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</si>
  <si>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</si>
  <si>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</si>
  <si>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</si>
  <si>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</si>
  <si>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</si>
  <si>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</si>
  <si>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</si>
  <si>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</si>
  <si>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</si>
  <si>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</si>
  <si>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</si>
  <si>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</si>
  <si>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</si>
  <si>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</si>
  <si>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</si>
  <si>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</si>
  <si>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</si>
  <si>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</si>
  <si>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</si>
  <si>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</si>
  <si>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</si>
  <si>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</si>
  <si>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</si>
  <si>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</si>
  <si>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</si>
  <si>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</si>
  <si>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</si>
  <si>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</si>
  <si>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</si>
  <si>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</si>
  <si>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</si>
  <si>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</si>
  <si>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</si>
  <si>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</si>
  <si>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</si>
  <si>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</si>
  <si>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</si>
  <si>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</si>
  <si>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</si>
  <si>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</si>
  <si>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</si>
  <si>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</si>
  <si>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</si>
  <si>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</si>
  <si>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</si>
  <si>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</si>
  <si>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</si>
  <si>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</si>
  <si>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</si>
  <si>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</si>
  <si>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</si>
  <si>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</si>
  <si>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</si>
  <si>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</si>
  <si>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</si>
  <si>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</si>
  <si>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</si>
  <si>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</si>
  <si>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</si>
  <si>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</si>
  <si>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</si>
  <si>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</si>
  <si>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</si>
  <si>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</si>
  <si>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</si>
  <si>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</si>
  <si>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</si>
  <si>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</si>
  <si>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</si>
  <si>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</si>
  <si>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</si>
  <si>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</si>
  <si>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</si>
  <si>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</si>
  <si>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</si>
  <si>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</si>
  <si>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</si>
  <si>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</si>
  <si>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</si>
  <si>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</si>
  <si>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</si>
  <si>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</si>
  <si>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</si>
  <si>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</si>
  <si>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</si>
  <si>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</si>
  <si>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</si>
  <si>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</si>
  <si>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</si>
  <si>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</si>
  <si>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</si>
  <si>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</si>
  <si>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</si>
  <si>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</si>
  <si>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</si>
  <si>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</si>
  <si>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</si>
  <si>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</si>
  <si>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</si>
  <si>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</si>
  <si>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</si>
  <si>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</si>
  <si>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</si>
  <si>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</si>
  <si>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</si>
  <si>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</si>
  <si>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</si>
  <si>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</si>
  <si>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</si>
  <si>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</si>
  <si>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</si>
  <si>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</si>
  <si>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</si>
  <si>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</si>
  <si>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</si>
  <si>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</si>
  <si>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</si>
  <si>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</si>
  <si>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</si>
  <si>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</si>
  <si>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</si>
  <si>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</si>
  <si>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</si>
  <si>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</si>
  <si>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</si>
  <si>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</si>
  <si>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</si>
  <si>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</si>
  <si>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</si>
  <si>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</si>
  <si>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</si>
  <si>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</si>
  <si>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</si>
  <si>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</si>
  <si>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</si>
  <si>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</si>
  <si>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</si>
  <si>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</si>
  <si>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</si>
  <si>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</si>
  <si>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</si>
  <si>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</si>
  <si>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</si>
  <si>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</si>
  <si>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</si>
  <si>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</si>
  <si>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</si>
  <si>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</si>
  <si>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</si>
  <si>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</si>
  <si>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</si>
  <si>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</si>
  <si>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</si>
  <si>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</si>
  <si>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</si>
  <si>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</si>
  <si>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</si>
  <si>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</si>
  <si>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</si>
  <si>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</si>
  <si>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</si>
  <si>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</si>
  <si>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</si>
  <si>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</si>
  <si>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</si>
  <si>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</si>
  <si>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</si>
  <si>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</si>
  <si>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</si>
  <si>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</si>
  <si>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</si>
  <si>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</si>
  <si>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</si>
  <si>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</si>
  <si>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</si>
  <si>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</si>
  <si>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</si>
  <si>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</si>
  <si>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</si>
  <si>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</si>
  <si>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</si>
  <si>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</si>
  <si>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</si>
  <si>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</si>
  <si>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</si>
  <si>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</si>
  <si>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</si>
  <si>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</si>
  <si>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</si>
  <si>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</si>
  <si>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</si>
  <si>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</si>
  <si>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</si>
  <si>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</si>
  <si>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</si>
  <si>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</si>
  <si>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</si>
  <si>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</si>
  <si>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</si>
  <si>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</si>
  <si>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</si>
  <si>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</si>
  <si>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</si>
  <si>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</si>
  <si>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</si>
  <si>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</si>
  <si>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</si>
  <si>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</si>
  <si>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</si>
  <si>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</si>
  <si>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</si>
  <si>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</si>
  <si>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</si>
  <si>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</si>
  <si>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</si>
  <si>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</si>
  <si>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</si>
  <si>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</si>
  <si>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</si>
  <si>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</si>
  <si>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</si>
  <si>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</si>
  <si>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</si>
  <si>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</si>
  <si>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</si>
  <si>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</si>
  <si>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</si>
  <si>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</si>
  <si>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</si>
  <si>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</si>
  <si>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</si>
  <si>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</si>
  <si>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</si>
  <si>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</si>
  <si>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</si>
  <si>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</si>
  <si>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</si>
  <si>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</si>
  <si>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</si>
  <si>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</si>
  <si>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</si>
  <si>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</si>
  <si>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</si>
  <si>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</si>
  <si>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</si>
  <si>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</si>
  <si>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</si>
  <si>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</si>
  <si>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</si>
  <si>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</si>
  <si>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</si>
  <si>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</si>
  <si>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</si>
  <si>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</si>
  <si>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</si>
  <si>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</si>
  <si>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</si>
  <si>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</si>
  <si>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</si>
  <si>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</si>
  <si>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</si>
  <si>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</si>
  <si>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</si>
  <si>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</si>
  <si>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</si>
  <si>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</si>
  <si>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</si>
  <si>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</si>
  <si>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</si>
  <si>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</si>
  <si>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</si>
  <si>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</si>
  <si>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</si>
  <si>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</si>
  <si>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</si>
  <si>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</si>
  <si>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</si>
  <si>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</si>
  <si>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</si>
  <si>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</si>
  <si>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</si>
  <si>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</si>
  <si>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</si>
  <si>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</si>
  <si>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</si>
  <si>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</si>
  <si>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</si>
  <si>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</si>
  <si>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</si>
  <si>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</si>
  <si>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</si>
  <si>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</si>
  <si>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</si>
  <si>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</si>
  <si>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</si>
  <si>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</si>
  <si>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</si>
  <si>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</si>
  <si>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</si>
  <si>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</si>
  <si>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</si>
  <si>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</si>
  <si>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</si>
  <si>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</si>
  <si>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</si>
  <si>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</si>
  <si>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</si>
  <si>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</si>
  <si>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</si>
  <si>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</si>
  <si>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</si>
  <si>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</si>
  <si>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</si>
  <si>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</si>
  <si>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</si>
  <si>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</si>
  <si>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</si>
  <si>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</si>
  <si>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</si>
  <si>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</si>
  <si>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</si>
  <si>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</si>
  <si>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</si>
  <si>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</si>
  <si>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</si>
  <si>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</si>
  <si>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</si>
  <si>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</si>
  <si>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</si>
  <si>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</si>
  <si>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</si>
  <si>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</si>
  <si>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</si>
  <si>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</si>
  <si>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</si>
  <si>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</si>
  <si>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</si>
  <si>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</si>
  <si>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</si>
  <si>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</si>
  <si>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</si>
  <si>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</si>
  <si>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</si>
  <si>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</si>
  <si>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</si>
  <si>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</si>
  <si>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</si>
  <si>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</si>
  <si>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</si>
  <si>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</si>
  <si>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</si>
  <si>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</si>
  <si>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</si>
  <si>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</si>
  <si>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</si>
  <si>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</si>
  <si>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</si>
  <si>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</si>
  <si>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</si>
  <si>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</si>
  <si>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</si>
  <si>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</si>
  <si>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</si>
  <si>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</si>
  <si>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</si>
  <si>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</si>
  <si>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</si>
  <si>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</si>
  <si>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</si>
  <si>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</si>
  <si>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</si>
  <si>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</si>
  <si>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</si>
  <si>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</si>
  <si>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</si>
  <si>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</si>
  <si>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</si>
  <si>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</si>
  <si>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</si>
  <si>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</si>
  <si>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</si>
  <si>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</si>
  <si>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</si>
  <si>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</si>
  <si>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</si>
  <si>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</si>
  <si>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</si>
  <si>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</si>
  <si>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</si>
  <si>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</si>
  <si>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</si>
  <si>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</si>
  <si>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</si>
  <si>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</si>
  <si>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</si>
  <si>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</si>
  <si>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</si>
  <si>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</si>
  <si>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</si>
  <si>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</si>
  <si>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</si>
  <si>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</si>
  <si>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</si>
  <si>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</si>
  <si>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</si>
  <si>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</si>
  <si>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</si>
  <si>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</si>
  <si>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</si>
  <si>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</si>
  <si>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</si>
  <si>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</si>
  <si>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</si>
  <si>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</si>
  <si>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</si>
  <si>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</si>
  <si>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</si>
  <si>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</si>
  <si>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</si>
  <si>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</si>
  <si>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</si>
  <si>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</si>
  <si>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</si>
  <si>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</si>
  <si>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</si>
  <si>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</si>
  <si>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</si>
  <si>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</si>
  <si>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</si>
  <si>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</si>
  <si>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</si>
  <si>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</si>
  <si>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</si>
  <si>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</si>
  <si>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</si>
  <si>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</si>
  <si>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</si>
  <si>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</si>
  <si>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</si>
  <si>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</si>
  <si>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</si>
  <si>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</si>
  <si>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</si>
  <si>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</si>
  <si>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</si>
  <si>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</si>
  <si>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</si>
  <si>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</si>
  <si>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</si>
  <si>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</si>
  <si>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</si>
  <si>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</si>
  <si>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</si>
  <si>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</si>
  <si>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</si>
  <si>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</si>
  <si>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</si>
  <si>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</si>
  <si>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</si>
  <si>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</si>
  <si>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</si>
  <si>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</si>
  <si>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</si>
  <si>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</si>
  <si>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</si>
  <si>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</si>
  <si>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</si>
  <si>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</si>
  <si>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</si>
  <si>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</si>
  <si>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</si>
  <si>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</si>
  <si>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</si>
  <si>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</si>
  <si>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</si>
  <si>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</si>
  <si>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</si>
  <si>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</si>
  <si>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</si>
  <si>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</si>
  <si>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</si>
  <si>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</si>
  <si>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</si>
  <si>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</si>
  <si>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</si>
  <si>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</si>
  <si>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</si>
  <si>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</si>
  <si>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</si>
  <si>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</si>
  <si>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</si>
  <si>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</si>
  <si>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</si>
  <si>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</si>
  <si>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</si>
  <si>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</si>
  <si>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</si>
  <si>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</si>
  <si>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</si>
  <si>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</si>
  <si>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</si>
  <si>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</si>
  <si>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</si>
  <si>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</si>
  <si>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</si>
  <si>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</si>
  <si>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</si>
  <si>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</si>
  <si>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</si>
  <si>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</si>
  <si>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</si>
  <si>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</si>
  <si>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</si>
  <si>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</si>
  <si>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</si>
  <si>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</si>
  <si>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</si>
  <si>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</si>
  <si>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</si>
  <si>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</si>
  <si>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</si>
  <si>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</si>
  <si>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</si>
  <si>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</si>
  <si>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</si>
  <si>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</si>
  <si>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</si>
  <si>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</si>
  <si>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</si>
  <si>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</si>
  <si>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</si>
  <si>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</si>
  <si>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</si>
  <si>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</si>
  <si>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</si>
  <si>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</si>
  <si>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</si>
  <si>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</si>
  <si>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</si>
  <si>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</si>
  <si>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</si>
  <si>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</si>
  <si>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</si>
  <si>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</si>
  <si>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</si>
  <si>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</si>
  <si>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</si>
  <si>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</si>
  <si>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</si>
  <si>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</si>
  <si>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</si>
  <si>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</si>
  <si>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</si>
  <si>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</si>
  <si>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</si>
  <si>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</si>
  <si>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</si>
  <si>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</si>
  <si>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</si>
  <si>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</si>
  <si>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</si>
  <si>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</si>
  <si>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</si>
  <si>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</si>
  <si>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</si>
  <si>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</si>
  <si>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</si>
  <si>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</si>
  <si>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</si>
  <si>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</si>
  <si>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</si>
  <si>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</si>
  <si>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</si>
  <si>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</si>
  <si>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</si>
  <si>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</si>
  <si>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</si>
  <si>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</si>
  <si>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</si>
  <si>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</si>
  <si>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</si>
  <si>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</si>
  <si>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</si>
  <si>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</si>
  <si>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</si>
  <si>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</si>
  <si>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</si>
  <si>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</si>
  <si>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</si>
  <si>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</si>
  <si>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</si>
  <si>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</si>
  <si>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</si>
  <si>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</si>
  <si>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</si>
  <si>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</si>
  <si>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</si>
  <si>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</si>
  <si>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</si>
  <si>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</si>
  <si>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</si>
  <si>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</si>
  <si>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</si>
  <si>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</si>
  <si>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</si>
  <si>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</si>
  <si>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</si>
  <si>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</si>
  <si>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</si>
  <si>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</si>
  <si>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</si>
  <si>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</si>
  <si>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</si>
  <si>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</si>
  <si>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</si>
  <si>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</si>
  <si>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</si>
  <si>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</si>
  <si>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</si>
  <si>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</si>
  <si>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</si>
  <si>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</si>
  <si>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</si>
  <si>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</si>
  <si>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</si>
  <si>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</si>
  <si>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</si>
  <si>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</si>
  <si>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</si>
  <si>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</si>
  <si>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</si>
  <si>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</si>
  <si>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</si>
  <si>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</si>
  <si>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</si>
  <si>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</si>
  <si>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</si>
  <si>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</si>
  <si>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</si>
  <si>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</si>
  <si>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</si>
  <si>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</si>
  <si>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</si>
  <si>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</si>
  <si>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</si>
  <si>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</si>
  <si>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</si>
  <si>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</si>
  <si>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</si>
  <si>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</si>
  <si>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</si>
  <si>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</si>
  <si>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</si>
  <si>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</si>
  <si>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</si>
  <si>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</si>
  <si>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</si>
  <si>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</si>
  <si>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</si>
  <si>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</si>
  <si>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</si>
  <si>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</si>
  <si>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</si>
  <si>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</si>
  <si>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</si>
  <si>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</si>
  <si>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</si>
  <si>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</si>
  <si>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</si>
  <si>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</si>
  <si>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</si>
  <si>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</si>
  <si>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</si>
  <si>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</si>
  <si>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</si>
  <si>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</si>
  <si>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</si>
  <si>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</si>
  <si>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</si>
  <si>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</si>
  <si>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</si>
  <si>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</si>
  <si>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</si>
  <si>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</si>
  <si>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</si>
  <si>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</si>
  <si>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</si>
  <si>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</si>
  <si>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</si>
  <si>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</si>
  <si>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</si>
  <si>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</si>
  <si>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</si>
  <si>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</si>
  <si>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</si>
  <si>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</si>
  <si>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</si>
  <si>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</si>
  <si>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</si>
  <si>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</si>
  <si>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</si>
  <si>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</si>
  <si>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</si>
  <si>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</si>
  <si>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</si>
  <si>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</si>
  <si>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</si>
  <si>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</si>
  <si>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</si>
  <si>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</si>
  <si>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</si>
  <si>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</si>
  <si>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</si>
  <si>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</si>
  <si>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</si>
  <si>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</si>
  <si>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</si>
  <si>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</si>
  <si>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</si>
  <si>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</si>
  <si>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</si>
  <si>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</si>
  <si>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</si>
  <si>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</si>
  <si>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</si>
  <si>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</si>
  <si>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</si>
  <si>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</si>
  <si>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</si>
  <si>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</si>
  <si>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</si>
  <si>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</si>
  <si>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</si>
  <si>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</si>
  <si>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</si>
  <si>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</si>
  <si>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</si>
  <si>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</si>
  <si>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</si>
  <si>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</si>
  <si>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</si>
  <si>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</si>
  <si>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</si>
  <si>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</si>
  <si>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</si>
  <si>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</si>
  <si>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</si>
  <si>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</si>
  <si>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</si>
  <si>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</si>
  <si>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</si>
  <si>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</si>
  <si>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</si>
  <si>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</si>
  <si>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</si>
  <si>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</si>
  <si>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</si>
  <si>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</si>
  <si>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</si>
  <si>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</si>
  <si>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</si>
  <si>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</si>
  <si>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</si>
  <si>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</si>
  <si>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</si>
  <si>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</si>
  <si>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</si>
  <si>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</si>
  <si>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</si>
  <si>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</si>
  <si>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</si>
  <si>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</si>
  <si>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</si>
  <si>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</si>
  <si>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</si>
  <si>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</si>
  <si>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</si>
  <si>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</si>
  <si>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</si>
  <si>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</si>
  <si>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</si>
  <si>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</si>
  <si>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</si>
  <si>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</si>
  <si>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</si>
  <si>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</si>
  <si>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</si>
  <si>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</si>
  <si>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</si>
  <si>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</si>
  <si>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</si>
  <si>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</si>
  <si>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</si>
  <si>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</si>
  <si>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</si>
  <si>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</si>
  <si>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</si>
  <si>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</si>
  <si>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</si>
  <si>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</si>
  <si>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</si>
  <si>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</si>
  <si>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</si>
  <si>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</si>
  <si>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</si>
  <si>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</si>
  <si>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</si>
  <si>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</si>
  <si>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</si>
  <si>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</si>
  <si>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</si>
  <si>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</si>
  <si>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</si>
  <si>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</si>
  <si>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</si>
  <si>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</si>
  <si>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</si>
  <si>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</si>
  <si>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</si>
  <si>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</si>
  <si>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</si>
  <si>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</si>
  <si>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</si>
  <si>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</si>
  <si>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</si>
  <si>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</si>
  <si>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</si>
  <si>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</si>
  <si>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</si>
  <si>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</si>
  <si>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</si>
  <si>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</si>
  <si>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</si>
  <si>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</si>
  <si>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</si>
  <si>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</si>
  <si>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</si>
  <si>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</si>
  <si>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</si>
  <si>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</si>
  <si>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</si>
  <si>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</si>
  <si>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</si>
  <si>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</si>
  <si>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</si>
  <si>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</si>
  <si>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</si>
  <si>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</si>
  <si>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</si>
  <si>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</si>
  <si>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</si>
  <si>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</si>
  <si>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</si>
  <si>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</si>
  <si>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</si>
  <si>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</si>
  <si>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</si>
  <si>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</si>
  <si>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</si>
  <si>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</si>
  <si>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</si>
  <si>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</si>
  <si>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</si>
  <si>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</si>
  <si>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</si>
  <si>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</si>
  <si>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</si>
  <si>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</si>
  <si>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</si>
  <si>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</si>
  <si>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</si>
  <si>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</si>
  <si>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</si>
  <si>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</si>
  <si>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</si>
  <si>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</si>
  <si>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</si>
  <si>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</si>
  <si>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</si>
  <si>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</si>
  <si>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</si>
  <si>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</si>
  <si>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</si>
  <si>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</si>
  <si>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</si>
  <si>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</si>
  <si>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</si>
  <si>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</si>
  <si>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</si>
  <si>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</si>
  <si>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</si>
  <si>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</si>
  <si>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</si>
  <si>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</si>
  <si>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</si>
  <si>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</si>
  <si>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</si>
  <si>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</si>
  <si>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</si>
  <si>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</si>
  <si>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</si>
  <si>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</si>
  <si>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</si>
  <si>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</si>
  <si>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</si>
  <si>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</si>
  <si>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</si>
  <si>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</si>
  <si>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</si>
  <si>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</si>
  <si>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</si>
  <si>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</si>
  <si>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</si>
  <si>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</si>
  <si>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</si>
  <si>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</si>
  <si>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</si>
  <si>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</si>
  <si>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</si>
  <si>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</si>
  <si>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</si>
  <si>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</si>
  <si>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</si>
  <si>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</si>
  <si>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</si>
  <si>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</si>
  <si>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</si>
  <si>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</si>
  <si>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</si>
  <si>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</si>
  <si>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</si>
  <si>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</si>
  <si>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</si>
  <si>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</si>
  <si>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</si>
  <si>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</si>
  <si>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</si>
  <si>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</si>
  <si>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</si>
  <si>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</si>
  <si>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</si>
  <si>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</si>
  <si>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</si>
  <si>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</si>
  <si>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</si>
  <si>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</si>
  <si>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</si>
  <si>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</si>
  <si>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</si>
  <si>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</si>
  <si>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</si>
  <si>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</si>
  <si>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</si>
  <si>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</si>
  <si>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</si>
  <si>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</si>
  <si>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</si>
  <si>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</si>
  <si>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</si>
  <si>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</si>
  <si>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</si>
  <si>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</si>
  <si>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</si>
  <si>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</si>
  <si>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</si>
  <si>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</si>
  <si>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</si>
  <si>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</si>
  <si>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</si>
  <si>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</si>
  <si>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</si>
  <si>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</si>
  <si>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</si>
  <si>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</si>
  <si>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</si>
  <si>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</si>
  <si>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</si>
  <si>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</si>
  <si>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</si>
  <si>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</si>
  <si>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</si>
  <si>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</si>
  <si>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</si>
  <si>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</si>
  <si>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</si>
  <si>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</si>
  <si>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</si>
  <si>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</si>
  <si>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</si>
  <si>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</si>
  <si>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</si>
  <si>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</si>
  <si>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</si>
  <si>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</si>
  <si>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</si>
  <si>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</si>
  <si>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</si>
  <si>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</si>
  <si>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</si>
  <si>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</si>
  <si>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</si>
  <si>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</si>
  <si>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</si>
  <si>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</si>
  <si>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</si>
  <si>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</si>
  <si>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</si>
  <si>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</si>
  <si>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</si>
  <si>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</si>
  <si>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</si>
  <si>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</si>
  <si>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</si>
  <si>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</si>
  <si>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</si>
  <si>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</si>
  <si>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</si>
  <si>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</si>
  <si>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</si>
  <si>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</si>
  <si>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</si>
  <si>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</si>
  <si>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</si>
  <si>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</si>
  <si>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</si>
  <si>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</si>
  <si>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</si>
  <si>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</si>
  <si>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</si>
  <si>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</si>
  <si>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</si>
  <si>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</si>
  <si>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</si>
  <si>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</si>
  <si>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</si>
  <si>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</si>
  <si>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</si>
  <si>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</si>
  <si>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</si>
  <si>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</si>
  <si>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</si>
  <si>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</si>
  <si>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</si>
  <si>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</si>
  <si>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</si>
  <si>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</si>
  <si>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</si>
  <si>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</si>
  <si>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</si>
  <si>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</si>
  <si>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</si>
  <si>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</si>
  <si>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</si>
  <si>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</si>
  <si>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</si>
  <si>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</si>
  <si>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</si>
  <si>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</si>
  <si>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</si>
  <si>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</si>
  <si>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</si>
  <si>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</si>
  <si>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</si>
  <si>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</si>
  <si>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</si>
  <si>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</si>
  <si>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</si>
  <si>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</si>
  <si>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</si>
  <si>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</si>
  <si>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</si>
  <si>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</si>
  <si>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</si>
  <si>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</si>
  <si>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</si>
  <si>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</si>
  <si>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</si>
  <si>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</si>
  <si>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</si>
  <si>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</si>
  <si>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</si>
  <si>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</si>
  <si>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</si>
  <si>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</si>
  <si>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</si>
  <si>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</si>
  <si>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</si>
  <si>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</si>
  <si>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</si>
  <si>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</si>
  <si>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</si>
  <si>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</si>
  <si>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</si>
  <si>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</si>
  <si>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</si>
  <si>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</si>
  <si>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</si>
  <si>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</si>
  <si>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</si>
  <si>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</si>
  <si>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</si>
  <si>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</si>
  <si>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</si>
  <si>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</si>
  <si>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</si>
  <si>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</si>
  <si>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</si>
  <si>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</si>
  <si>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</si>
  <si>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</si>
  <si>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</si>
  <si>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</si>
  <si>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</si>
  <si>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</si>
  <si>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</si>
  <si>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</si>
  <si>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</si>
  <si>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</si>
  <si>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</si>
  <si>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</si>
  <si>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</si>
  <si>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</si>
  <si>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</si>
  <si>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</si>
  <si>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</si>
  <si>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</si>
  <si>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</si>
  <si>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</si>
  <si>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</si>
  <si>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</si>
  <si>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</si>
  <si>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</si>
  <si>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</si>
  <si>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</si>
  <si>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</si>
  <si>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</si>
  <si>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</si>
  <si>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</si>
  <si>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</si>
  <si>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</si>
  <si>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</si>
  <si>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</si>
  <si>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</si>
  <si>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</si>
  <si>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</si>
  <si>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</si>
  <si>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</si>
  <si>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</si>
  <si>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</si>
  <si>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</si>
  <si>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</si>
  <si>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</si>
  <si>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</si>
  <si>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</si>
  <si>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</si>
  <si>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</si>
  <si>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</si>
  <si>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</si>
  <si>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</si>
  <si>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</si>
  <si>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</si>
  <si>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</si>
  <si>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</si>
  <si>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</si>
  <si>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</si>
  <si>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</si>
  <si>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</si>
  <si>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</si>
  <si>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</si>
  <si>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</si>
  <si>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</si>
  <si>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</si>
  <si>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</si>
  <si>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</si>
  <si>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</si>
  <si>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</si>
  <si>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</si>
  <si>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</si>
  <si>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</si>
  <si>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</si>
  <si>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</si>
  <si>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</si>
  <si>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</si>
  <si>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</si>
  <si>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</si>
  <si>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</si>
  <si>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</si>
  <si>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</si>
  <si>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</si>
  <si>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</si>
  <si>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</si>
  <si>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</si>
  <si>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</si>
  <si>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</si>
  <si>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</si>
  <si>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</si>
  <si>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</si>
  <si>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</si>
  <si>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</si>
  <si>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</si>
  <si>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</si>
  <si>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</si>
  <si>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</si>
  <si>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</si>
  <si>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</si>
  <si>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</si>
  <si>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</si>
  <si>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</si>
  <si>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</si>
  <si>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</si>
  <si>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</si>
  <si>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</si>
  <si>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</si>
  <si>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</si>
  <si>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</si>
  <si>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</si>
  <si>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</si>
  <si>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</si>
  <si>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</si>
  <si>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</si>
  <si>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</si>
  <si>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</si>
  <si>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</si>
  <si>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</si>
  <si>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</si>
  <si>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</si>
  <si>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</si>
  <si>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</si>
  <si>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</si>
  <si>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</si>
  <si>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</si>
  <si>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</si>
  <si>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</si>
  <si>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</si>
  <si>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</si>
  <si>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</si>
  <si>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</si>
  <si>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</si>
  <si>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</si>
  <si>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</si>
  <si>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</si>
  <si>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</si>
  <si>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</si>
  <si>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</si>
  <si>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</si>
  <si>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</si>
  <si>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</si>
  <si>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</si>
  <si>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</si>
  <si>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</si>
  <si>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</si>
  <si>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</si>
  <si>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</si>
  <si>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</si>
  <si>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</si>
  <si>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</si>
  <si>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</si>
  <si>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</si>
  <si>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</si>
  <si>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</si>
  <si>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</si>
  <si>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</si>
  <si>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</si>
  <si>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</si>
  <si>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</si>
  <si>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</si>
  <si>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</si>
  <si>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</si>
  <si>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</si>
  <si>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</si>
  <si>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</si>
  <si>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</si>
  <si>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</si>
  <si>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</si>
  <si>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</si>
  <si>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</si>
  <si>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</si>
  <si>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</si>
  <si>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</si>
  <si>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</si>
  <si>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</si>
  <si>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</si>
  <si>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</si>
  <si>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</si>
  <si>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</si>
  <si>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</si>
  <si>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</si>
  <si>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</si>
  <si>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</si>
  <si>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</si>
  <si>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</si>
  <si>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</si>
  <si>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</si>
  <si>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</si>
  <si>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</si>
  <si>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</si>
  <si>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</si>
  <si>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</si>
  <si>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</si>
  <si>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</si>
  <si>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</si>
  <si>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</si>
  <si>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</si>
  <si>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</si>
  <si>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</si>
  <si>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</si>
  <si>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</si>
  <si>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</si>
  <si>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</si>
  <si>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</si>
  <si>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</si>
  <si>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</si>
  <si>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</si>
  <si>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</si>
  <si>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</si>
  <si>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</si>
  <si>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</si>
  <si>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</si>
  <si>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</si>
  <si>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</si>
  <si>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</si>
  <si>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</si>
  <si>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</si>
  <si>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</si>
  <si>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</si>
  <si>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</si>
  <si>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</si>
  <si>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</si>
  <si>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</si>
  <si>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</si>
  <si>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</si>
  <si>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</si>
  <si>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</si>
  <si>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</si>
  <si>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</si>
  <si>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</si>
  <si>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</si>
  <si>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</si>
  <si>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</si>
  <si>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</si>
  <si>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</si>
  <si>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</si>
  <si>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</si>
  <si>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</si>
  <si>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</si>
  <si>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</si>
  <si>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</si>
  <si>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</si>
  <si>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</si>
  <si>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</si>
  <si>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</si>
  <si>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</si>
  <si>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</si>
  <si>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</si>
  <si>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</si>
  <si>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</si>
  <si>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</si>
  <si>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</si>
  <si>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</si>
  <si>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</si>
  <si>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</si>
  <si>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</si>
  <si>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</si>
  <si>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</si>
  <si>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</si>
  <si>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</si>
  <si>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</si>
  <si>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</si>
  <si>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</si>
  <si>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</si>
  <si>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</si>
  <si>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</si>
  <si>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</si>
  <si>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</si>
  <si>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</si>
  <si>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</si>
  <si>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</si>
  <si>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</si>
  <si>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</si>
  <si>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</si>
  <si>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</si>
  <si>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</si>
  <si>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</si>
  <si>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</si>
  <si>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</si>
  <si>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</si>
  <si>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</si>
  <si>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</si>
  <si>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</si>
  <si>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</si>
  <si>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</si>
  <si>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</si>
  <si>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</si>
  <si>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</si>
  <si>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</si>
  <si>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</si>
  <si>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</si>
  <si>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</si>
  <si>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</si>
  <si>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</si>
  <si>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</si>
  <si>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</si>
  <si>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</si>
  <si>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</si>
  <si>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</si>
  <si>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</si>
  <si>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</si>
  <si>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</si>
  <si>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</si>
  <si>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</si>
  <si>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</si>
  <si>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</si>
  <si>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</si>
  <si>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</si>
  <si>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</si>
  <si>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</si>
  <si>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</si>
  <si>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</si>
  <si>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</si>
  <si>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</si>
  <si>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</si>
  <si>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</si>
  <si>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</si>
  <si>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</si>
  <si>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</si>
  <si>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</si>
  <si>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</si>
  <si>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</si>
  <si>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</si>
  <si>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</si>
  <si>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</si>
  <si>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</si>
  <si>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</si>
  <si>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</si>
  <si>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</si>
  <si>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</si>
  <si>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</si>
  <si>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</si>
  <si>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</si>
  <si>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</si>
  <si>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</si>
  <si>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</si>
  <si>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</si>
  <si>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</si>
  <si>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</si>
  <si>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</si>
  <si>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</si>
  <si>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</si>
  <si>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</si>
  <si>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</si>
  <si>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</si>
  <si>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</si>
  <si>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</si>
  <si>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</si>
  <si>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</si>
  <si>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</si>
  <si>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</si>
  <si>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</si>
  <si>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</si>
  <si>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</si>
  <si>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</si>
  <si>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</si>
  <si>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</si>
  <si>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</si>
  <si>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</si>
  <si>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</si>
  <si>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</si>
  <si>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</si>
  <si>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</si>
  <si>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</si>
  <si>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</si>
  <si>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</si>
  <si>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</si>
  <si>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</si>
  <si>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</si>
  <si>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</si>
  <si>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</si>
  <si>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</si>
  <si>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</si>
  <si>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</si>
  <si>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</si>
  <si>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</si>
  <si>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</si>
  <si>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</si>
  <si>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</si>
  <si>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</si>
  <si>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</si>
  <si>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</si>
  <si>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</si>
  <si>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</si>
  <si>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</si>
  <si>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</si>
  <si>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</si>
  <si>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</si>
  <si>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</si>
  <si>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</si>
  <si>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</si>
  <si>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</si>
  <si>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</si>
  <si>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</si>
  <si>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</si>
  <si>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</si>
  <si>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</si>
  <si>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</si>
  <si>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</si>
  <si>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</si>
  <si>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</si>
  <si>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</si>
  <si>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</si>
  <si>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</si>
  <si>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</si>
  <si>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</si>
  <si>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</si>
  <si>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</si>
  <si>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</si>
  <si>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</si>
  <si>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</si>
  <si>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</si>
  <si>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</si>
  <si>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</si>
  <si>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</si>
  <si>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</si>
  <si>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</si>
  <si>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</si>
  <si>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</si>
  <si>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</si>
  <si>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</si>
  <si>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</si>
  <si>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</si>
  <si>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</si>
  <si>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</si>
  <si>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</si>
  <si>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</si>
  <si>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</si>
  <si>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</si>
  <si>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</si>
  <si>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</si>
  <si>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</si>
  <si>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</si>
  <si>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</si>
  <si>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</si>
  <si>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</si>
  <si>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</si>
  <si>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</si>
  <si>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</si>
  <si>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</si>
  <si>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</si>
  <si>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</si>
  <si>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</si>
  <si>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</si>
  <si>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</si>
  <si>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</si>
  <si>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</si>
  <si>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</si>
  <si>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</si>
  <si>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</si>
  <si>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</si>
  <si>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</si>
  <si>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</si>
  <si>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</si>
  <si>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</si>
  <si>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</si>
  <si>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</si>
  <si>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</si>
  <si>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</si>
  <si>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</si>
  <si>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</si>
  <si>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</si>
  <si>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</si>
  <si>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</si>
  <si>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</si>
  <si>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</si>
  <si>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</si>
  <si>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</si>
  <si>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</si>
  <si>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</si>
  <si>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</si>
  <si>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</si>
  <si>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</si>
  <si>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</si>
  <si>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</si>
  <si>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</si>
  <si>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</si>
  <si>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</si>
  <si>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</si>
  <si>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</si>
  <si>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</si>
  <si>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</si>
  <si>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</si>
  <si>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</si>
  <si>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</si>
  <si>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</si>
  <si>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</si>
  <si>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</si>
  <si>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</si>
  <si>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</si>
  <si>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</si>
  <si>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</si>
  <si>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</si>
  <si>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</si>
  <si>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</si>
  <si>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</si>
  <si>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</si>
  <si>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</si>
  <si>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</si>
  <si>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</si>
  <si>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</si>
  <si>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</si>
  <si>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</si>
  <si>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</si>
  <si>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</si>
  <si>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</si>
  <si>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</si>
  <si>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</si>
  <si>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</si>
  <si>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</si>
  <si>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</si>
  <si>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</si>
  <si>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</si>
  <si>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</si>
  <si>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</si>
  <si>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</si>
  <si>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</si>
  <si>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</si>
  <si>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</si>
  <si>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</si>
  <si>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</si>
  <si>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</si>
  <si>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</si>
  <si>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</si>
  <si>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</si>
  <si>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</si>
  <si>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</si>
  <si>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</si>
  <si>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</si>
  <si>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</si>
  <si>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</si>
  <si>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</si>
  <si>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</si>
  <si>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</si>
  <si>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</si>
  <si>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</si>
  <si>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</si>
  <si>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</si>
  <si>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</si>
  <si>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</si>
  <si>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</si>
  <si>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</si>
  <si>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</si>
  <si>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</si>
  <si>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</si>
  <si>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</si>
  <si>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</si>
  <si>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</si>
  <si>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</si>
  <si>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</si>
  <si>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</si>
  <si>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</si>
  <si>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</si>
  <si>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</si>
  <si>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</si>
  <si>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</si>
  <si>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</si>
  <si>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</si>
  <si>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</si>
  <si>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</si>
  <si>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</si>
  <si>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</si>
  <si>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</si>
  <si>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</si>
  <si>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</si>
  <si>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</si>
  <si>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</si>
  <si>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</si>
  <si>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</si>
  <si>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</si>
  <si>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</si>
  <si>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</si>
  <si>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</si>
  <si>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</si>
  <si>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</si>
  <si>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</si>
  <si>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</si>
  <si>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</si>
  <si>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</si>
  <si>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</si>
  <si>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</si>
  <si>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</si>
  <si>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</si>
  <si>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</si>
  <si>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</si>
  <si>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</si>
  <si>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</si>
  <si>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</si>
  <si>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</si>
  <si>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</si>
  <si>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</si>
  <si>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</si>
  <si>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</si>
  <si>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</si>
  <si>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</si>
  <si>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</si>
  <si>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</si>
  <si>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</si>
  <si>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</si>
  <si>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</si>
  <si>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</si>
  <si>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</si>
  <si>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</si>
  <si>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</si>
  <si>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</si>
  <si>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</si>
  <si>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</si>
  <si>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</si>
  <si>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</si>
  <si>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</si>
  <si>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</si>
  <si>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</si>
  <si>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</si>
  <si>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</si>
  <si>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</si>
  <si>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</si>
  <si>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</si>
  <si>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</si>
  <si>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</si>
  <si>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</si>
  <si>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</si>
  <si>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</si>
  <si>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</si>
  <si>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</si>
  <si>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</si>
  <si>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</si>
  <si>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</si>
  <si>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</si>
  <si>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</si>
  <si>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</si>
  <si>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</si>
  <si>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</si>
  <si>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</si>
  <si>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</si>
  <si>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</si>
  <si>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</si>
  <si>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</si>
  <si>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</si>
  <si>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</si>
  <si>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</si>
  <si>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</si>
  <si>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</si>
  <si>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</si>
  <si>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</si>
  <si>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</si>
  <si>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</si>
  <si>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</si>
  <si>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</si>
  <si>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</si>
  <si>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</si>
  <si>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</si>
  <si>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</si>
  <si>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</si>
  <si>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</si>
  <si>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</si>
  <si>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</si>
  <si>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</si>
  <si>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</si>
  <si>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</si>
  <si>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</si>
  <si>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</si>
  <si>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</si>
  <si>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</si>
  <si>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</si>
  <si>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</si>
  <si>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</si>
  <si>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</si>
  <si>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</si>
  <si>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</si>
  <si>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</si>
  <si>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</si>
  <si>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</si>
  <si>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</si>
  <si>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</si>
  <si>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</si>
  <si>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</si>
  <si>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</si>
  <si>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</si>
  <si>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</si>
  <si>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</si>
  <si>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</si>
  <si>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</si>
  <si>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</si>
  <si>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</si>
  <si>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</si>
  <si>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</si>
  <si>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</si>
  <si>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</si>
  <si>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</si>
  <si>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</si>
  <si>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</si>
  <si>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</si>
  <si>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</si>
  <si>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</si>
  <si>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</si>
  <si>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</si>
  <si>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</si>
  <si>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</si>
  <si>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</si>
  <si>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</si>
  <si>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</si>
  <si>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</si>
  <si>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</si>
  <si>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</si>
  <si>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</si>
  <si>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</si>
  <si>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</si>
  <si>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</si>
  <si>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</si>
  <si>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</si>
  <si>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</si>
  <si>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</si>
  <si>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</si>
  <si>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</si>
  <si>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</si>
  <si>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</si>
  <si>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</si>
  <si>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</si>
  <si>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</si>
  <si>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</si>
  <si>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</si>
  <si>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</si>
  <si>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</si>
  <si>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</si>
  <si>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</si>
  <si>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</si>
  <si>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</si>
  <si>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</si>
  <si>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</si>
  <si>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</si>
  <si>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</si>
  <si>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</si>
  <si>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</si>
  <si>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</si>
  <si>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</si>
  <si>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</si>
  <si>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</si>
  <si>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</si>
  <si>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</si>
  <si>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</si>
  <si>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</si>
  <si>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</si>
  <si>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</si>
  <si>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</si>
  <si>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</si>
  <si>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</si>
  <si>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</si>
  <si>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</si>
  <si>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</si>
  <si>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</si>
  <si>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</si>
  <si>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</si>
  <si>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</si>
  <si>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</si>
  <si>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</si>
  <si>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</si>
  <si>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</si>
  <si>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</si>
  <si>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</si>
  <si>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</si>
  <si>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</si>
  <si>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</si>
  <si>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</si>
  <si>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</si>
  <si>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</si>
  <si>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</si>
  <si>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</si>
  <si>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</si>
  <si>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</si>
  <si>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</si>
  <si>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</si>
  <si>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</si>
  <si>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</si>
  <si>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</si>
  <si>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</si>
  <si>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</si>
  <si>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</si>
  <si>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</si>
  <si>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</si>
  <si>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</si>
  <si>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</si>
  <si>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</si>
  <si>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</si>
  <si>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</si>
  <si>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</si>
  <si>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</si>
  <si>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</si>
  <si>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</si>
  <si>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</si>
  <si>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</si>
  <si>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</si>
  <si>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</si>
  <si>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</si>
  <si>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</si>
  <si>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</si>
  <si>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</si>
  <si>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</si>
  <si>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</si>
  <si>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</si>
  <si>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</si>
  <si>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</si>
  <si>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</si>
  <si>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</si>
  <si>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</si>
  <si>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</si>
  <si>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</si>
  <si>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</si>
  <si>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</si>
  <si>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</si>
  <si>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</si>
  <si>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</si>
  <si>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</si>
  <si>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</si>
  <si>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</si>
  <si>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</si>
  <si>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</si>
  <si>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</si>
  <si>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</si>
  <si>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</si>
  <si>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</si>
  <si>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</si>
  <si>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</si>
  <si>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</si>
  <si>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</si>
  <si>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</si>
  <si>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</si>
  <si>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</si>
  <si>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</si>
  <si>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</si>
  <si>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</si>
  <si>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</si>
  <si>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</si>
  <si>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</si>
  <si>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</si>
  <si>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</si>
  <si>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</si>
  <si>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</si>
  <si>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</si>
  <si>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</si>
  <si>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</si>
  <si>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</si>
  <si>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</si>
  <si>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</si>
  <si>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</si>
  <si>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</si>
  <si>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</si>
  <si>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</si>
  <si>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</si>
  <si>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</si>
  <si>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</si>
  <si>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</si>
  <si>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</si>
  <si>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</si>
  <si>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</si>
  <si>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</si>
  <si>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</si>
  <si>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</si>
  <si>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</si>
  <si>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</si>
  <si>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</si>
  <si>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</si>
  <si>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</si>
  <si>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</si>
  <si>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</si>
  <si>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</si>
  <si>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</si>
  <si>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</si>
  <si>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</si>
  <si>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</si>
  <si>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</si>
  <si>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</si>
  <si>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</si>
  <si>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</si>
  <si>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</si>
  <si>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</si>
  <si>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</si>
  <si>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</si>
  <si>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</si>
  <si>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</si>
  <si>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</si>
  <si>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</si>
  <si>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</si>
  <si>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</si>
  <si>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</si>
  <si>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</si>
  <si>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</si>
  <si>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</si>
  <si>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</si>
  <si>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</si>
  <si>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</si>
  <si>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</si>
  <si>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</si>
  <si>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</si>
  <si>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</si>
  <si>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</si>
  <si>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</si>
  <si>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</si>
  <si>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</si>
  <si>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</si>
  <si>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</si>
  <si>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</si>
  <si>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</si>
  <si>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</si>
  <si>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</si>
  <si>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</si>
  <si>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</si>
  <si>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</si>
  <si>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</si>
  <si>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</si>
  <si>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</si>
  <si>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</si>
  <si>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</si>
  <si>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</si>
  <si>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</si>
  <si>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</si>
  <si>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</si>
  <si>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</si>
  <si>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</si>
  <si>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</si>
  <si>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</si>
  <si>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</si>
  <si>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</si>
  <si>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</si>
  <si>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</si>
  <si>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</si>
  <si>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</si>
  <si>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</si>
  <si>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</si>
  <si>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</si>
  <si>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</si>
  <si>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</si>
  <si>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</si>
  <si>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</si>
  <si>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</si>
  <si>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</si>
  <si>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</si>
  <si>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</si>
  <si>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</si>
  <si>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</si>
  <si>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</si>
  <si>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</si>
  <si>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</si>
  <si>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</si>
  <si>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</si>
  <si>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</si>
  <si>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</si>
  <si>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</si>
  <si>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</si>
  <si>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</si>
  <si>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</si>
  <si>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</si>
  <si>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</si>
  <si>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</si>
  <si>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</si>
  <si>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</si>
  <si>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</si>
  <si>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</si>
  <si>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</si>
  <si>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</si>
  <si>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</si>
  <si>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</si>
  <si>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</si>
  <si>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</si>
  <si>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</si>
  <si>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</si>
  <si>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</si>
  <si>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</si>
  <si>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</si>
  <si>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</si>
  <si>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</si>
  <si>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</si>
  <si>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</si>
  <si>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</si>
  <si>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</si>
  <si>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</si>
  <si>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</si>
  <si>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</si>
  <si>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</si>
  <si>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</si>
  <si>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</si>
  <si>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</si>
  <si>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</si>
  <si>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</si>
  <si>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</si>
  <si>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</si>
  <si>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</si>
  <si>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</si>
  <si>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</si>
  <si>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</si>
  <si>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</si>
  <si>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</si>
  <si>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</si>
  <si>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</si>
  <si>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</si>
  <si>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</si>
  <si>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</si>
  <si>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</si>
  <si>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</si>
  <si>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</si>
  <si>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</si>
  <si>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</si>
  <si>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</si>
  <si>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</si>
  <si>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</si>
  <si>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</si>
  <si>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</si>
  <si>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</si>
  <si>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</si>
  <si>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</si>
  <si>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</si>
  <si>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</si>
  <si>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</si>
  <si>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</si>
  <si>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</si>
  <si>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</si>
  <si>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</si>
  <si>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</si>
  <si>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</si>
  <si>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</si>
  <si>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</si>
  <si>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</si>
  <si>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</si>
  <si>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</si>
  <si>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</si>
  <si>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</si>
  <si>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</si>
  <si>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</si>
  <si>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</si>
  <si>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</si>
  <si>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</si>
  <si>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</si>
  <si>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</si>
  <si>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</si>
  <si>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</si>
  <si>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</si>
  <si>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</si>
  <si>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</si>
  <si>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</si>
  <si>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</si>
  <si>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</si>
  <si>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</si>
  <si>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</si>
  <si>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</si>
  <si>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</si>
  <si>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</si>
  <si>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</si>
  <si>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</si>
  <si>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</si>
  <si>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</si>
  <si>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</si>
  <si>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</si>
  <si>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</si>
  <si>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</si>
  <si>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</si>
  <si>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</si>
  <si>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</si>
  <si>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</si>
  <si>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</si>
  <si>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</si>
  <si>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</si>
  <si>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</si>
  <si>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</si>
  <si>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</si>
  <si>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</si>
  <si>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</si>
  <si>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</si>
  <si>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</si>
  <si>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</si>
  <si>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</si>
  <si>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</si>
  <si>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</si>
  <si>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</si>
  <si>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</si>
  <si>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</si>
  <si>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</si>
  <si>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</si>
  <si>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</si>
  <si>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</si>
  <si>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</si>
  <si>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</si>
  <si>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</si>
  <si>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</si>
  <si>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</si>
  <si>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</si>
  <si>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</si>
  <si>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</si>
  <si>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</si>
  <si>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</si>
  <si>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</si>
  <si>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</si>
  <si>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</si>
  <si>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</si>
  <si>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</si>
  <si>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</si>
  <si>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</si>
  <si>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</si>
  <si>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</si>
  <si>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</si>
  <si>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</si>
  <si>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</si>
  <si>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</si>
  <si>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</si>
  <si>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</si>
  <si>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</si>
  <si>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</si>
  <si>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</si>
  <si>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</si>
  <si>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</si>
  <si>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</si>
  <si>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</si>
  <si>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</si>
  <si>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</si>
  <si>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</si>
  <si>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</si>
  <si>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</si>
  <si>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</si>
  <si>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</si>
  <si>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</si>
  <si>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</si>
  <si>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</si>
  <si>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</si>
  <si>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</si>
  <si>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</si>
  <si>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</si>
  <si>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</si>
  <si>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</si>
  <si>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</si>
  <si>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</si>
  <si>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</si>
  <si>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</si>
  <si>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</si>
  <si>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</si>
  <si>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</si>
  <si>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</si>
  <si>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</si>
  <si>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</si>
  <si>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</si>
  <si>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</si>
  <si>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</si>
  <si>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</si>
  <si>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</si>
  <si>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</si>
  <si>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</si>
  <si>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</si>
  <si>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</si>
  <si>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</si>
  <si>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</si>
  <si>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</si>
  <si>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</si>
  <si>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</si>
  <si>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</si>
  <si>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</si>
  <si>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</si>
  <si>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</si>
  <si>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</si>
  <si>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</si>
  <si>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</si>
  <si>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</si>
  <si>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</si>
  <si>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</si>
  <si>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</si>
  <si>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</si>
  <si>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</si>
  <si>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</si>
  <si>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</si>
  <si>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</si>
  <si>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</si>
  <si>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</si>
  <si>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</si>
  <si>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</si>
  <si>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</si>
  <si>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</si>
  <si>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</si>
  <si>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</si>
  <si>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</si>
  <si>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</si>
  <si>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</si>
  <si>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</si>
  <si>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</si>
  <si>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</si>
  <si>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</si>
  <si>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</si>
  <si>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</si>
  <si>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</si>
  <si>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</si>
  <si>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</si>
  <si>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</si>
  <si>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</si>
  <si>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</si>
  <si>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</si>
  <si>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</si>
  <si>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</si>
  <si>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</si>
  <si>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</si>
  <si>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</si>
  <si>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</si>
  <si>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</si>
  <si>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</si>
  <si>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</si>
  <si>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</si>
  <si>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</si>
  <si>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</si>
  <si>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</si>
  <si>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</si>
  <si>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</si>
  <si>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</si>
  <si>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</si>
  <si>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</si>
  <si>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</si>
  <si>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</si>
  <si>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</si>
  <si>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</si>
  <si>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</si>
  <si>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</si>
  <si>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</si>
  <si>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</si>
  <si>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</si>
  <si>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</si>
  <si>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</si>
  <si>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</si>
  <si>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</si>
  <si>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</si>
  <si>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</si>
  <si>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</si>
  <si>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</si>
  <si>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</si>
  <si>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</si>
  <si>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</si>
  <si>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</si>
  <si>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</si>
  <si>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</si>
  <si>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</si>
  <si>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</si>
  <si>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</si>
  <si>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</si>
  <si>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</si>
  <si>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</si>
  <si>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</si>
  <si>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</si>
  <si>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</si>
  <si>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</si>
  <si>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</si>
  <si>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</si>
  <si>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</si>
  <si>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</si>
  <si>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</si>
  <si>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</si>
  <si>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</si>
  <si>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</si>
  <si>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</si>
  <si>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</si>
  <si>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</si>
  <si>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</si>
  <si>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</si>
  <si>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</si>
  <si>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</si>
  <si>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</si>
  <si>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</si>
  <si>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</si>
  <si>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</si>
  <si>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</si>
  <si>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</si>
  <si>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</si>
  <si>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</si>
  <si>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</si>
  <si>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</si>
  <si>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</si>
  <si>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</si>
  <si>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</si>
  <si>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</si>
  <si>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</si>
  <si>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</si>
  <si>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</si>
  <si>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</si>
  <si>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</si>
  <si>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</si>
  <si>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</si>
  <si>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</si>
  <si>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</si>
  <si>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</si>
  <si>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</si>
  <si>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</si>
  <si>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</si>
  <si>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</si>
  <si>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</si>
  <si>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</si>
  <si>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</si>
  <si>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</si>
  <si>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</si>
  <si>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</si>
  <si>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</si>
  <si>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</si>
  <si>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</si>
  <si>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</si>
  <si>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</si>
  <si>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</si>
  <si>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</si>
  <si>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</si>
  <si>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</si>
  <si>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</si>
  <si>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</si>
  <si>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</si>
  <si>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</si>
  <si>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</si>
  <si>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</si>
  <si>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</si>
  <si>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</si>
  <si>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</si>
  <si>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</si>
  <si>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</si>
  <si>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</si>
  <si>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</si>
  <si>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</si>
  <si>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</si>
  <si>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</si>
  <si>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</si>
  <si>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</si>
  <si>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</si>
  <si>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</si>
  <si>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</si>
  <si>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</si>
  <si>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</si>
  <si>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</si>
  <si>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</si>
  <si>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</si>
  <si>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</si>
  <si>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</si>
  <si>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</si>
  <si>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</si>
  <si>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</si>
  <si>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</si>
  <si>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</si>
  <si>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</si>
  <si>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</si>
  <si>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</si>
  <si>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</si>
  <si>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</si>
  <si>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</si>
  <si>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</si>
  <si>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</si>
  <si>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</si>
  <si>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</si>
  <si>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</si>
  <si>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</si>
  <si>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</si>
  <si>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</si>
  <si>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</si>
  <si>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</si>
  <si>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</si>
  <si>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</si>
  <si>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</si>
  <si>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</si>
  <si>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</si>
  <si>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</si>
  <si>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</si>
  <si>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</si>
  <si>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</si>
  <si>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</si>
  <si>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</si>
  <si>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</si>
  <si>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</si>
  <si>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</si>
  <si>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</si>
  <si>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</si>
  <si>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</si>
  <si>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</si>
  <si>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</si>
  <si>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</si>
  <si>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</si>
  <si>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</si>
  <si>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</si>
  <si>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</si>
  <si>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</si>
  <si>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</si>
  <si>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</si>
  <si>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</si>
  <si>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</si>
  <si>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</si>
  <si>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</si>
  <si>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</si>
  <si>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</si>
  <si>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</si>
  <si>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</si>
  <si>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</si>
  <si>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</si>
  <si>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</si>
  <si>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</si>
  <si>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</si>
  <si>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</si>
  <si>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</si>
  <si>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</si>
  <si>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</si>
  <si>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</si>
  <si>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</si>
  <si>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</si>
  <si>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</si>
  <si>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</si>
  <si>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</si>
  <si>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</si>
  <si>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</si>
  <si>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</si>
  <si>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</si>
  <si>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</si>
  <si>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</si>
  <si>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</si>
  <si>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</si>
  <si>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</si>
  <si>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</si>
  <si>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</si>
  <si>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</si>
  <si>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</si>
  <si>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</si>
  <si>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</si>
  <si>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</si>
  <si>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</si>
  <si>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</si>
  <si>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</si>
  <si>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</si>
  <si>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</si>
  <si>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</si>
  <si>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</si>
  <si>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</si>
  <si>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</si>
  <si>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</si>
  <si>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</si>
  <si>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</si>
  <si>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</si>
  <si>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</si>
  <si>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</si>
  <si>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</si>
  <si>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</si>
  <si>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</si>
  <si>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</si>
  <si>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</si>
  <si>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</si>
  <si>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</si>
  <si>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</si>
  <si>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</si>
  <si>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</si>
  <si>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</si>
  <si>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</si>
  <si>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</si>
  <si>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</si>
  <si>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</si>
  <si>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</si>
  <si>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</si>
  <si>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</si>
  <si>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</si>
  <si>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</si>
  <si>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</si>
  <si>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</si>
  <si>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</si>
  <si>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</si>
  <si>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</si>
  <si>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</si>
  <si>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</si>
  <si>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</si>
  <si>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</si>
  <si>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</si>
  <si>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</si>
  <si>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</si>
  <si>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</si>
  <si>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</si>
  <si>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</si>
  <si>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</si>
  <si>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</si>
  <si>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</si>
  <si>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</si>
  <si>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</si>
  <si>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</si>
  <si>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</si>
  <si>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</si>
  <si>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</si>
  <si>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</si>
  <si>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</si>
  <si>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</si>
  <si>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</si>
  <si>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</si>
  <si>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</si>
  <si>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</si>
  <si>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</si>
  <si>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</si>
  <si>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</si>
  <si>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</si>
  <si>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</si>
  <si>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</si>
  <si>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</si>
  <si>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</si>
  <si>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</si>
  <si>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</si>
  <si>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</si>
  <si>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</si>
  <si>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</si>
  <si>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</si>
  <si>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</si>
  <si>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</si>
  <si>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</si>
  <si>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</si>
  <si>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</si>
  <si>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</si>
  <si>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</si>
  <si>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</si>
  <si>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</si>
  <si>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</si>
  <si>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</si>
  <si>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</si>
  <si>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</si>
  <si>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</si>
  <si>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</si>
  <si>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</si>
  <si>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</si>
  <si>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</si>
  <si>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</si>
  <si>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</si>
  <si>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</si>
  <si>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</si>
  <si>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</si>
  <si>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</si>
  <si>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</si>
  <si>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</si>
  <si>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</si>
  <si>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</si>
  <si>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</si>
  <si>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</si>
  <si>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</si>
  <si>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</si>
  <si>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</si>
  <si>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</si>
  <si>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</si>
  <si>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</si>
  <si>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</si>
  <si>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</si>
  <si>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</si>
  <si>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</si>
  <si>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</si>
  <si>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</si>
  <si>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</si>
  <si>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</si>
  <si>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</si>
  <si>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</si>
  <si>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</si>
  <si>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</si>
  <si>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</si>
  <si>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</si>
  <si>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</si>
  <si>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</si>
  <si>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</si>
  <si>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</si>
  <si>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</si>
  <si>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</si>
  <si>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</si>
  <si>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</si>
  <si>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</si>
  <si>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</si>
  <si>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</si>
  <si>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</si>
  <si>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</si>
  <si>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</si>
  <si>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</si>
  <si>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</si>
  <si>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</si>
  <si>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</si>
  <si>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</si>
  <si>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</si>
  <si>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</si>
  <si>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</si>
  <si>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</si>
  <si>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</si>
  <si>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</si>
  <si>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</si>
  <si>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</si>
  <si>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</si>
  <si>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</si>
  <si>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</si>
  <si>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</si>
  <si>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</si>
  <si>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</si>
  <si>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</si>
  <si>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</si>
  <si>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</si>
  <si>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</si>
  <si>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</si>
  <si>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</si>
  <si>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</si>
  <si>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</si>
  <si>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</si>
  <si>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</si>
  <si>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</si>
  <si>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</si>
  <si>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</si>
  <si>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</si>
  <si>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</si>
  <si>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</si>
  <si>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</si>
  <si>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</si>
  <si>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</si>
  <si>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</si>
  <si>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</si>
  <si>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</si>
  <si>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</si>
  <si>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</si>
  <si>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</si>
  <si>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</si>
  <si>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</si>
  <si>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</si>
  <si>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</si>
  <si>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</si>
  <si>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</si>
  <si>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</si>
  <si>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</si>
  <si>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</si>
  <si>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</si>
  <si>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</si>
  <si>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</si>
  <si>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</si>
  <si>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</si>
  <si>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</si>
  <si>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</si>
  <si>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</si>
  <si>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</si>
  <si>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</si>
  <si>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</si>
  <si>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</si>
  <si>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</si>
  <si>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</si>
  <si>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</si>
  <si>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</si>
  <si>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</si>
  <si>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</si>
  <si>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</si>
  <si>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</si>
  <si>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</si>
  <si>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</si>
  <si>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</si>
  <si>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</si>
  <si>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</si>
  <si>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</si>
  <si>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</si>
  <si>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</si>
  <si>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March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</si>
  <si>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</si>
  <si>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</si>
  <si>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</si>
  <si>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</si>
  <si>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</si>
  <si>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</si>
  <si>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</si>
  <si>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</si>
  <si>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</si>
  <si>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</si>
  <si>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</si>
  <si>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</si>
  <si>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</si>
  <si>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</si>
  <si>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</si>
  <si>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</si>
  <si>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</si>
  <si>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</si>
  <si>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</si>
  <si>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</si>
  <si>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</si>
  <si>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</si>
  <si>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</si>
  <si>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</si>
  <si>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</si>
  <si>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</si>
  <si>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</si>
  <si>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</si>
  <si>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</si>
  <si>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</si>
  <si>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</si>
  <si>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</si>
  <si>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</si>
  <si>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</si>
  <si>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</si>
  <si>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</si>
  <si>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</si>
  <si>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</si>
  <si>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</si>
  <si>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</si>
  <si>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</si>
  <si>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</si>
  <si>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</si>
  <si>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</si>
  <si>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</si>
  <si>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</si>
  <si>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</si>
  <si>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</si>
  <si>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</si>
  <si>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</si>
  <si>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</si>
  <si>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</si>
  <si>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</si>
  <si>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</si>
  <si>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</si>
  <si>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</si>
  <si>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</si>
  <si>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</si>
  <si>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</si>
  <si>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</si>
  <si>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</si>
  <si>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</si>
  <si>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</si>
  <si>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</si>
  <si>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</si>
  <si>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</si>
  <si>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</si>
  <si>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</si>
  <si>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</si>
  <si>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</si>
  <si>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</si>
  <si>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</si>
  <si>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</si>
  <si>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</si>
  <si>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</si>
  <si>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</si>
  <si>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</si>
  <si>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</si>
  <si>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</si>
  <si>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</si>
  <si>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</si>
  <si>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</si>
  <si>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</si>
  <si>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</si>
  <si>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</si>
  <si>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</si>
  <si>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</si>
  <si>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</si>
  <si>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</si>
  <si>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</si>
  <si>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</si>
  <si>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</si>
  <si>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</si>
  <si>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</si>
  <si>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</si>
  <si>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</si>
  <si>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</si>
  <si>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</si>
  <si>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</si>
  <si>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</si>
  <si>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</si>
  <si>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</si>
  <si>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</si>
  <si>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</si>
  <si>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</si>
  <si>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</si>
  <si>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</si>
  <si>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</si>
  <si>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</si>
  <si>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</si>
  <si>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</si>
  <si>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</si>
  <si>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</si>
  <si>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</si>
  <si>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</si>
  <si>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</si>
  <si>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</si>
  <si>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</si>
  <si>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</si>
  <si>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</si>
  <si>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</si>
  <si>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</si>
  <si>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</si>
  <si>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</si>
  <si>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</si>
  <si>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</si>
  <si>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</si>
  <si>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</si>
  <si>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</si>
  <si>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</si>
  <si>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</si>
  <si>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</si>
  <si>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</si>
  <si>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</si>
  <si>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</si>
  <si>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</si>
  <si>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</si>
  <si>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</si>
  <si>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</si>
  <si>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</si>
  <si>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</si>
  <si>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</si>
  <si>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</si>
  <si>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</si>
  <si>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</si>
  <si>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</si>
  <si>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</si>
  <si>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</si>
  <si>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</si>
  <si>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</si>
  <si>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</si>
  <si>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</si>
  <si>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</si>
  <si>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</si>
  <si>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</si>
  <si>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</si>
  <si>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</si>
  <si>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</si>
  <si>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</si>
  <si>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</si>
  <si>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</si>
  <si>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</si>
  <si>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</si>
  <si>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</si>
  <si>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</si>
  <si>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</si>
  <si>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</si>
  <si>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</si>
  <si>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</si>
  <si>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</si>
  <si>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</si>
  <si>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</si>
  <si>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</si>
  <si>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</si>
  <si>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</si>
  <si>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</si>
  <si>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</si>
  <si>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</si>
  <si>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</si>
  <si>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</si>
  <si>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</si>
  <si>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</si>
  <si>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</si>
  <si>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</si>
  <si>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</si>
  <si>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</si>
  <si>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</si>
  <si>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</si>
  <si>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</si>
  <si>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</si>
  <si>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</si>
  <si>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</si>
  <si>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</si>
  <si>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</si>
  <si>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</si>
  <si>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</si>
  <si>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</si>
  <si>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</si>
  <si>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</si>
  <si>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</si>
  <si>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</si>
  <si>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</si>
  <si>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</si>
  <si>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</si>
  <si>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</si>
  <si>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</si>
  <si>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</si>
  <si>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</si>
  <si>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</si>
  <si>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</si>
  <si>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</si>
  <si>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</si>
  <si>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</si>
  <si>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</si>
  <si>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</si>
  <si>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avr 27, 2026 - 05:41:46 : Tableur ouvert</t>
  </si>
  <si>
    <t>avr 27, 2026 - 05:41:58 : Tableur fermé</t>
  </si>
  <si>
    <t>avr 27, 2026 - 05:42:44 : Tableur ouvert</t>
  </si>
  <si>
    <t>avr 27, 2026 - 05:42:55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</si>
  <si>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avr 27, 2026 - 05:43:00 : Fichier XML importé</t>
  </si>
  <si>
    <t>avr 27, 2026 - 05:46:27 : Tableur fermé</t>
  </si>
  <si>
    <t>avr 28, 2026 - 06:53:30 : Tableur ouvert</t>
  </si>
  <si>
    <t>avr 28, 2026 - 06:53:46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</si>
  <si>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avr 28, 2026 - 06:53:51 : Fichier XML importé</t>
  </si>
  <si>
    <t>avr 28, 2026 - 06:54:21 : Tableur fermé</t>
  </si>
  <si>
    <t>avr 28, 2026 - 07:05:20 : Tableur ouvert</t>
  </si>
  <si>
    <t>avr 28, 2026 - 07:05:38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</si>
  <si>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avr 28, 2026 - 07:05:44 : Fichier XML importé</t>
  </si>
  <si>
    <t>avr 28, 2026 - 07:56:41 : Option « VÉRIFICATION DES DONNÉES » sélectionnée</t>
  </si>
  <si>
    <t>avr 28, 2026 - 07:56:43 : 0 erreur(s) critique(s) et 2 erreur(s) non critique(s) repérée(s)</t>
  </si>
  <si>
    <t>avr 28, 2026 - 07:56:58 : 100 Points d'exactitude seront déduits.</t>
  </si>
  <si>
    <t>avr 28, 2026 - 07:57:44 : Tableur ouvert</t>
  </si>
  <si>
    <t>avr 28, 2026 - 07:57:56 : Option « VÉRIFICATION DES DONNÉES » sélectionnée</t>
  </si>
  <si>
    <t>avr 28, 2026 - 07:57:58 : 0 erreur(s) critique(s) et 2 erreur(s) non critique(s) repérée(s)</t>
  </si>
  <si>
    <t>avr 28, 2026 - 07:58:04 : 100 Points d'exactitude seront déduits.</t>
  </si>
  <si>
    <t>avr 28, 2026 - 07:59:18 : Option « VÉRIFICATION DES DONNÉES » sélectionnée</t>
  </si>
  <si>
    <t>avr 28, 2026 - 07:59:20 : 0 erreur(s) critique(s) et 2 erreur(s) non critique(s) repérée(s)</t>
  </si>
  <si>
    <t>avr 28, 2026 - 07:59:25 : 100 Points d'exactitude seront déduits.</t>
  </si>
  <si>
    <t>avr 28, 2026 - 08:00:48 : Erreur d'ouverture de session!</t>
  </si>
  <si>
    <t>avr 28, 2026 - 08:01:14 : Option « VÉRIFICATION DES DONNÉES » sélectionnée</t>
  </si>
  <si>
    <t>avr 28, 2026 - 08:01:15 : 0 erreur(s) critique(s) et 2 erreur(s) non critique(s) repérée(s)</t>
  </si>
  <si>
    <t>avr 28, 2026 - 08:01:25 : 100 Points d'exactitude seront déduits.</t>
  </si>
  <si>
    <t>avr 28, 2026 - 08:02:22 : Option « VÉRIFICATION DES DONNÉES » sélectionnée</t>
  </si>
  <si>
    <t>avr 28, 2026 - 08:02:24 : 0 erreur(s) critique(s) et 2 erreur(s) non critique(s) repérée(s)</t>
  </si>
  <si>
    <t>avr 28, 2026 - 08:02:29 : 100 Points d'exactitude seront déduits.</t>
  </si>
  <si>
    <t>avr 28, 2026 - 08:04:16 : Erreur lors de la lecture des données de téléchargement!</t>
  </si>
  <si>
    <t>avr 28, 2026 - 08:04:23 : Option « VÉRIFICATION DES DONNÉES » sélectionnée</t>
  </si>
  <si>
    <t>avr 28, 2026 - 08:04:25 : 0 erreur(s) critique(s) et 2 erreur(s) non critique(s) repérée(s)</t>
  </si>
  <si>
    <t>avr 28, 2026 - 08:04:30 : 100 Points d'exactitude seront déduits.</t>
  </si>
  <si>
    <t>avr 28, 2026 - 08:06:01 : Erreur d'ouverture de session!</t>
  </si>
  <si>
    <t>avr 28, 2026 - 08:06:20 : Option « VÉRIFICATION DES DONNÉES » sélectionnée</t>
  </si>
  <si>
    <t>avr 28, 2026 - 08:06:22 : 0 erreur(s) critique(s) et 2 erreur(s) non critique(s) repérée(s)</t>
  </si>
  <si>
    <t>avr 28, 2026 - 08:06:27 : 100 Points d'exactitude seront déduits.</t>
  </si>
  <si>
    <t>avr 28, 2026 - 08:08:29 : Option « VÉRIFICATION DES DONNÉES » sélectionnée</t>
  </si>
  <si>
    <t>avr 28, 2026 - 08:08:30 : 0 erreur(s) critique(s) et 2 erreur(s) non critique(s) repérée(s)</t>
  </si>
  <si>
    <t>avr 28, 2026 - 08:08:36 : 100 Points d'exactitude seront déduits.</t>
  </si>
  <si>
    <t>avr 28, 2026 - 08:09:32 : Erreur d'ouverture de session!</t>
  </si>
  <si>
    <t>avr 28, 2026 - 08:11:41 : Option « VÉRIFICATION DES DONNÉES » sélectionnée</t>
  </si>
  <si>
    <t>avr 28, 2026 - 08:11:43 : 0 erreur(s) critique(s) et 2 erreur(s) non critique(s) repérée(s)</t>
  </si>
  <si>
    <t>avr 28, 2026 - 08:11:49 : 100 Points d'exactitude seront déduits.</t>
  </si>
  <si>
    <t>avr 28, 2026 - 08:12:32 : Option « VÉRIFICATION DES DONNÉES » sélectionnée</t>
  </si>
  <si>
    <t>avr 28, 2026 - 08:12:34 : 0 erreur(s) critique(s) et 2 erreur(s) non critique(s) repérée(s)</t>
  </si>
  <si>
    <t>avr 28, 2026 - 08:12:39 : 100 Points d'exactitude seront déduits.</t>
  </si>
  <si>
    <t>avr 28, 2026 - 08:15:49 : Erreur d'ouverture de session!</t>
  </si>
  <si>
    <t>avr 28, 2026 - 08:15:55 : Option « VÉRIFICATION DES DONNÉES » sélectionnée</t>
  </si>
  <si>
    <t>avr 28, 2026 - 08:15:57 : 0 erreur(s) critique(s) et 2 erreur(s) non critique(s) repérée(s)</t>
  </si>
  <si>
    <t>avr 28, 2026 - 08:16:02 : 100 Points d'exactitude seront déduits.</t>
  </si>
  <si>
    <t>avr 28, 2026 - 08:19:14 : Option « VÉRIFICATION DES DONNÉES » sélectionnée</t>
  </si>
  <si>
    <t>avr 28, 2026 - 08:19:15 : 0 erreur(s) critique(s) et 2 erreur(s) non critique(s) repérée(s)</t>
  </si>
  <si>
    <t>avr 28, 2026 - 08:19:24 : 100 Points d'exactitude seront déduits.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</si>
</sst>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82550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6350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I40" sqref="I40"/>
    </sheetView>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319719 - 202603 - PAGE 1</v>
      </c>
    </row>
    <row r="2" spans="1:22" ht="16" customHeight="1">
      <c r="A2" s="58"/>
      <c r="B2" s="63" t="s">
        <v>1</v>
      </c>
      <c r="C2" s="1728" t="s">
        <v>15536</v>
      </c>
      <c r="D2" s="1729"/>
      <c r="E2" s="1729"/>
      <c r="F2" s="1729"/>
      <c r="G2" s="1729"/>
      <c r="H2" s="1730"/>
      <c r="I2" s="2152"/>
      <c r="J2" s="2742"/>
      <c r="K2" s="2742"/>
      <c r="L2" s="520"/>
      <c r="M2" s="520"/>
      <c r="N2" s="521"/>
      <c r="O2" s="64"/>
      <c r="P2" s="65"/>
      <c r="Q2" s="65"/>
      <c r="R2" s="66"/>
      <c r="S2" s="67" t="s">
        <v>1</v>
      </c>
    </row>
    <row r="3" spans="1:22" ht="16" customHeight="1">
      <c r="A3" s="58"/>
      <c r="B3" s="68" t="s">
        <v>6</v>
      </c>
      <c r="C3" s="2711" t="str">
        <f>O93</f>
        <v>ADP Inc. - Elite</v>
      </c>
      <c r="D3" s="2712"/>
      <c r="E3" s="2712"/>
      <c r="F3" s="2712"/>
      <c r="G3" s="2712"/>
      <c r="H3" s="2713"/>
      <c r="I3" s="523"/>
      <c r="J3" s="2743"/>
      <c r="K3" s="2743"/>
      <c r="L3" s="523"/>
      <c r="M3" s="523"/>
      <c r="N3" s="524"/>
      <c r="O3" s="69"/>
      <c r="P3" s="60"/>
      <c r="Q3" s="60"/>
      <c r="R3" s="70"/>
      <c r="S3" s="71" t="s">
        <v>6</v>
      </c>
    </row>
    <row r="4" spans="1:22" ht="16" customHeight="1">
      <c r="A4" s="58"/>
      <c r="B4" s="72">
        <v>1</v>
      </c>
      <c r="C4" s="1123"/>
      <c r="D4" s="1124"/>
      <c r="E4" s="478"/>
      <c r="F4" s="2665"/>
      <c r="G4" s="753"/>
      <c r="H4" s="522"/>
      <c r="I4" s="2151"/>
      <c r="J4" s="2743"/>
      <c r="K4" s="2743"/>
      <c r="L4" s="523"/>
      <c r="M4" s="523"/>
      <c r="N4" s="525"/>
      <c r="O4" s="73"/>
      <c r="P4" s="60"/>
      <c r="Q4" s="60"/>
      <c r="R4" s="70"/>
      <c r="S4" s="74">
        <v>1</v>
      </c>
    </row>
    <row r="5" spans="1:22" ht="16" customHeight="1">
      <c r="A5" s="58"/>
      <c r="B5" s="75">
        <v>2</v>
      </c>
      <c r="C5" s="1119" t="s">
        <v>1087</v>
      </c>
      <c r="D5" s="685"/>
      <c r="E5" s="686"/>
      <c r="F5" s="687"/>
      <c r="G5" s="1731"/>
      <c r="H5" s="522"/>
      <c r="I5" s="526"/>
      <c r="J5" s="2746"/>
      <c r="K5" s="2746"/>
      <c r="L5" s="527"/>
      <c r="M5" s="527"/>
      <c r="N5" s="528"/>
      <c r="O5" s="77"/>
      <c r="P5" s="78"/>
      <c r="Q5" s="78"/>
      <c r="R5" s="79"/>
      <c r="S5" s="80">
        <v>2</v>
      </c>
      <c r="T5" s="652"/>
      <c r="U5" s="598"/>
    </row>
    <row r="6" spans="1:22" ht="12.5">
      <c r="A6" s="58"/>
      <c r="B6" s="75">
        <v>3</v>
      </c>
      <c r="C6" s="2714" t="str">
        <f>TBIn!E2458</f>
        <v>319719</v>
      </c>
      <c r="D6" s="2715"/>
      <c r="E6" s="2715"/>
      <c r="F6" s="2715"/>
      <c r="G6" s="1732"/>
      <c r="H6" s="1733"/>
      <c r="I6" s="1120" t="s">
        <v>1154</v>
      </c>
      <c r="J6" s="2725" t="str">
        <f>TBIn!E2462</f>
        <v>HAWKESBURY CHEV CADILLAC BUICK GMC</v>
      </c>
      <c r="K6" s="2726"/>
      <c r="L6" s="2726"/>
      <c r="M6" s="2726"/>
      <c r="N6" s="2726"/>
      <c r="O6" s="2726"/>
      <c r="P6" s="2727"/>
      <c r="Q6" s="82"/>
      <c r="R6" s="83"/>
      <c r="S6" s="80">
        <v>3</v>
      </c>
      <c r="U6" s="688"/>
      <c r="V6" s="688"/>
    </row>
    <row r="7" spans="1:22" ht="12.5">
      <c r="A7" s="58"/>
      <c r="B7" s="75">
        <v>4</v>
      </c>
      <c r="C7" s="84" t="s">
        <v>15537</v>
      </c>
      <c r="D7" s="76"/>
      <c r="E7" s="2663" t="str">
        <f>VLOOKUP(TBIn!E4,D95:E106,2,FALSE)</f>
        <v>Janvier</v>
      </c>
      <c r="F7" s="2850">
        <f>TBIn!E3</f>
        <v>1</v>
      </c>
      <c r="G7" s="2667">
        <f>TBIn!E5</f>
        <v>2026</v>
      </c>
      <c r="H7" s="85"/>
      <c r="I7" s="1121" t="s">
        <v>1155</v>
      </c>
      <c r="J7" s="2719" t="str">
        <f>TBIn!E2463</f>
        <v>640 MAIN STREET WEST</v>
      </c>
      <c r="K7" s="2720"/>
      <c r="L7" s="2720"/>
      <c r="M7" s="2720"/>
      <c r="N7" s="2720"/>
      <c r="O7" s="2720"/>
      <c r="P7" s="2721"/>
      <c r="Q7" s="76"/>
      <c r="R7" s="86"/>
      <c r="S7" s="80">
        <v>4</v>
      </c>
      <c r="U7" s="1166"/>
      <c r="V7" s="688"/>
    </row>
    <row r="8" spans="1:22" ht="12.5">
      <c r="A8" s="58"/>
      <c r="B8" s="75">
        <v>5</v>
      </c>
      <c r="C8" s="87" t="s">
        <v>15538</v>
      </c>
      <c r="D8" s="81"/>
      <c r="E8" s="2664" t="str">
        <f>IF(ISERROR(VLOOKUP(TBIn!E2460,D95:E106,2,FALSE))=TRUE,0,VLOOKUP(TBIn!E2460,D95:E106,2,FALSE))</f>
        <v>Mars</v>
      </c>
      <c r="F8" s="2666">
        <f>TBIn!E2459</f>
        <v>31</v>
      </c>
      <c r="G8" s="2668">
        <f>TBIn!E2461</f>
        <v>2026</v>
      </c>
      <c r="H8" s="1118"/>
      <c r="I8" s="1768" t="s">
        <v>15539</v>
      </c>
      <c r="J8" s="2728" t="str">
        <f>TBIn!E2465</f>
        <v>HAWKESBURY</v>
      </c>
      <c r="K8" s="2729"/>
      <c r="L8" s="2730"/>
      <c r="M8" s="2728" t="str">
        <f>TBIn!E2466</f>
        <v>ON</v>
      </c>
      <c r="N8" s="2729"/>
      <c r="O8" s="2730"/>
      <c r="P8" s="1479" t="str">
        <f>IFERROR(IF(ISNUMBER(VALUE(TBIn!E2467))=TRUE,LEFT(TBIn!E2467,5)&amp;"-"&amp;RIGHT(TBIn!E2467,4),LEFT(TBIn!E2467,3)&amp;" "&amp;RIGHT(TBIn!E2467,3)),"")</f>
        <v>K6A 2J3</v>
      </c>
      <c r="Q8" s="89"/>
      <c r="R8" s="90"/>
      <c r="S8" s="80">
        <v>5</v>
      </c>
      <c r="U8" s="688"/>
      <c r="V8" s="688"/>
    </row>
    <row r="9" spans="1:22" ht="12.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3">
      <c r="A10" s="58"/>
      <c r="B10" s="75">
        <v>7</v>
      </c>
      <c r="C10" s="101"/>
      <c r="D10" s="2722" t="s">
        <v>15543</v>
      </c>
      <c r="E10" s="1532" t="s">
        <v>1117</v>
      </c>
      <c r="F10" s="1533"/>
      <c r="G10" s="1760"/>
      <c r="H10" s="1755">
        <v>200</v>
      </c>
      <c r="I10" s="1775">
        <f>TBIn!E1039</f>
        <v>2400</v>
      </c>
      <c r="J10" s="98"/>
      <c r="K10" s="2700" t="s">
        <v>15544</v>
      </c>
      <c r="L10" s="1568" t="s">
        <v>1161</v>
      </c>
      <c r="M10" s="1569"/>
      <c r="N10" s="1569"/>
      <c r="O10" s="1569"/>
      <c r="P10" s="1570"/>
      <c r="Q10" s="100">
        <v>202</v>
      </c>
      <c r="R10" s="2571">
        <f>TBIn!E1103</f>
        <v>0</v>
      </c>
      <c r="S10" s="80">
        <v>7</v>
      </c>
      <c r="U10" s="1166"/>
      <c r="V10" s="688"/>
    </row>
    <row r="11" spans="1:22" ht="13">
      <c r="A11" s="58"/>
      <c r="B11" s="75">
        <v>8</v>
      </c>
      <c r="C11" s="101"/>
      <c r="D11" s="2723"/>
      <c r="E11" s="1543" t="s">
        <v>1118</v>
      </c>
      <c r="F11" s="1545"/>
      <c r="G11" s="1761"/>
      <c r="H11" s="105">
        <v>202</v>
      </c>
      <c r="I11" s="1775">
        <f>TBIn!E1040</f>
        <v>4502109</v>
      </c>
      <c r="J11" s="106" t="s">
        <v>738</v>
      </c>
      <c r="K11" s="2701"/>
      <c r="L11" s="1543" t="s">
        <v>1162</v>
      </c>
      <c r="M11" s="1554"/>
      <c r="N11" s="1554"/>
      <c r="O11" s="1554"/>
      <c r="P11" s="1571"/>
      <c r="Q11" s="108">
        <v>300</v>
      </c>
      <c r="R11" s="2572">
        <f>TBIn!E1104</f>
        <v>2076667</v>
      </c>
      <c r="S11" s="80">
        <v>8</v>
      </c>
      <c r="T11" s="690"/>
      <c r="U11" s="576"/>
    </row>
    <row r="12" spans="1:22" ht="13">
      <c r="A12" s="58"/>
      <c r="B12" s="75">
        <v>9</v>
      </c>
      <c r="C12" s="101"/>
      <c r="D12" s="2723"/>
      <c r="E12" s="1544" t="s">
        <v>1119</v>
      </c>
      <c r="F12" s="1545"/>
      <c r="G12" s="1752"/>
      <c r="H12" s="105">
        <v>205</v>
      </c>
      <c r="I12" s="1775">
        <f>TBIn!E1041</f>
        <v>589994</v>
      </c>
      <c r="J12" s="106" t="s">
        <v>145</v>
      </c>
      <c r="K12" s="2701"/>
      <c r="L12" s="1543" t="s">
        <v>1163</v>
      </c>
      <c r="M12" s="1554"/>
      <c r="N12" s="1554"/>
      <c r="O12" s="1554"/>
      <c r="P12" s="1571"/>
      <c r="Q12" s="108">
        <v>220</v>
      </c>
      <c r="R12" s="2572">
        <f>IF(Flag=TRUE,TBIn!E1105*-1,TBIn!E1105)</f>
        <v>0</v>
      </c>
      <c r="S12" s="80">
        <v>9</v>
      </c>
      <c r="T12" s="690"/>
    </row>
    <row r="13" spans="1:22" ht="13">
      <c r="A13" s="58"/>
      <c r="B13" s="75">
        <v>10</v>
      </c>
      <c r="C13" s="1122"/>
      <c r="D13" s="2723"/>
      <c r="E13" s="1544" t="s">
        <v>1120</v>
      </c>
      <c r="F13" s="1545"/>
      <c r="G13" s="1762"/>
      <c r="H13" s="105">
        <v>260</v>
      </c>
      <c r="I13" s="1775">
        <f>TBIn!E1042</f>
        <v>0</v>
      </c>
      <c r="J13" s="106" t="s">
        <v>124</v>
      </c>
      <c r="K13" s="2701"/>
      <c r="L13" s="1543" t="s">
        <v>1164</v>
      </c>
      <c r="M13" s="1554"/>
      <c r="N13" s="1554"/>
      <c r="O13" s="1554"/>
      <c r="P13" s="1571"/>
      <c r="Q13" s="108">
        <v>220</v>
      </c>
      <c r="R13" s="2572">
        <f>IF(Flag=TRUE,TBIn!E1106*-1,TBIn!E1106)</f>
        <v>0</v>
      </c>
      <c r="S13" s="80">
        <v>10</v>
      </c>
      <c r="T13" s="690"/>
    </row>
    <row r="14" spans="1:22" ht="13">
      <c r="A14" s="58"/>
      <c r="B14" s="75">
        <v>11</v>
      </c>
      <c r="C14" s="101" t="s">
        <v>145</v>
      </c>
      <c r="D14" s="2723"/>
      <c r="E14" s="625"/>
      <c r="F14" s="622"/>
      <c r="G14" s="1763"/>
      <c r="H14" s="105"/>
      <c r="I14" s="1775"/>
      <c r="J14" s="106" t="s">
        <v>124</v>
      </c>
      <c r="K14" s="2701"/>
      <c r="L14" s="1772" t="s">
        <v>1165</v>
      </c>
      <c r="M14" s="1772"/>
      <c r="N14" s="1772"/>
      <c r="O14" s="1772"/>
      <c r="P14" s="1773"/>
      <c r="Q14" s="108">
        <v>305</v>
      </c>
      <c r="R14" s="2572">
        <f>TBIn!E1107</f>
        <v>0</v>
      </c>
      <c r="S14" s="80">
        <v>11</v>
      </c>
      <c r="T14" s="690"/>
    </row>
    <row r="15" spans="1:22" ht="13">
      <c r="A15" s="58"/>
      <c r="B15" s="75">
        <v>12</v>
      </c>
      <c r="C15" s="1122" t="s">
        <v>143</v>
      </c>
      <c r="D15" s="2724"/>
      <c r="E15" s="1123" t="s">
        <v>15545</v>
      </c>
      <c r="F15" s="1124"/>
      <c r="G15" s="1757"/>
      <c r="H15" s="1758"/>
      <c r="I15" s="1759">
        <f>SUM(I10:I14)</f>
        <v>5094503</v>
      </c>
      <c r="J15" s="106" t="s">
        <v>114</v>
      </c>
      <c r="K15" s="2701"/>
      <c r="L15" s="1572" t="s">
        <v>1166</v>
      </c>
      <c r="M15" s="1554"/>
      <c r="N15" s="1554"/>
      <c r="O15" s="1554"/>
      <c r="P15" s="1571"/>
      <c r="Q15" s="108">
        <v>310</v>
      </c>
      <c r="R15" s="2572">
        <f>TBIn!E1108</f>
        <v>17200065</v>
      </c>
      <c r="S15" s="80">
        <v>12</v>
      </c>
      <c r="T15" s="690"/>
    </row>
    <row r="16" spans="1:22" ht="16">
      <c r="A16" s="58"/>
      <c r="B16" s="75">
        <v>13</v>
      </c>
      <c r="C16" s="101" t="s">
        <v>116</v>
      </c>
      <c r="D16" s="1125"/>
      <c r="E16" s="1532" t="s">
        <v>15546</v>
      </c>
      <c r="F16" s="1533"/>
      <c r="G16" s="1760"/>
      <c r="H16" s="1770" t="s">
        <v>15547</v>
      </c>
      <c r="I16" s="1830">
        <f>Page7!I68</f>
        <v>1748309</v>
      </c>
      <c r="J16" s="106" t="s">
        <v>157</v>
      </c>
      <c r="K16" s="2701"/>
      <c r="L16" s="1550" t="s">
        <v>15548</v>
      </c>
      <c r="M16" s="1573"/>
      <c r="N16" s="1573"/>
      <c r="O16" s="1573"/>
      <c r="P16" s="1574"/>
      <c r="Q16" s="111"/>
      <c r="R16" s="1317"/>
      <c r="S16" s="80">
        <v>13</v>
      </c>
      <c r="T16" s="690"/>
    </row>
    <row r="17" spans="1:22" ht="13">
      <c r="A17" s="58"/>
      <c r="B17" s="75">
        <v>14</v>
      </c>
      <c r="C17" s="101" t="s">
        <v>114</v>
      </c>
      <c r="D17" s="1126" t="s">
        <v>15538</v>
      </c>
      <c r="E17" s="1544" t="s">
        <v>1121</v>
      </c>
      <c r="F17" s="1545"/>
      <c r="G17" s="1752"/>
      <c r="H17" s="105">
        <v>261</v>
      </c>
      <c r="I17" s="1775">
        <f>TBIn!E1052</f>
        <v>133126</v>
      </c>
      <c r="J17" s="106"/>
      <c r="K17" s="2701"/>
      <c r="L17" s="622"/>
      <c r="M17" s="104"/>
      <c r="N17" s="113" t="s">
        <v>15549</v>
      </c>
      <c r="O17" s="2707">
        <f>TBIn!E130</f>
        <v>0</v>
      </c>
      <c r="P17" s="2708"/>
      <c r="Q17" s="108"/>
      <c r="R17" s="1318"/>
      <c r="S17" s="80">
        <v>14</v>
      </c>
      <c r="T17" s="690"/>
    </row>
    <row r="18" spans="1:22" ht="13">
      <c r="A18" s="58"/>
      <c r="B18" s="75">
        <v>15</v>
      </c>
      <c r="C18" s="101" t="s">
        <v>157</v>
      </c>
      <c r="D18" s="1126"/>
      <c r="E18" s="1544" t="s">
        <v>1122</v>
      </c>
      <c r="F18" s="1545"/>
      <c r="G18" s="1762"/>
      <c r="H18" s="105">
        <v>262</v>
      </c>
      <c r="I18" s="1775">
        <f>TBIn!E1053</f>
        <v>0</v>
      </c>
      <c r="J18" s="106" t="s">
        <v>15538</v>
      </c>
      <c r="K18" s="2701"/>
      <c r="L18" s="1543" t="s">
        <v>1167</v>
      </c>
      <c r="M18" s="1554"/>
      <c r="N18" s="1554"/>
      <c r="O18" s="1554"/>
      <c r="P18" s="1571"/>
      <c r="Q18" s="108">
        <v>311</v>
      </c>
      <c r="R18" s="2572">
        <f>TBIn!E1109</f>
        <v>8833697</v>
      </c>
      <c r="S18" s="80">
        <v>15</v>
      </c>
      <c r="T18" s="690"/>
    </row>
    <row r="19" spans="1:22" ht="16" customHeight="1">
      <c r="A19" s="58"/>
      <c r="B19" s="75">
        <v>16</v>
      </c>
      <c r="C19" s="101"/>
      <c r="D19" s="1126" t="s">
        <v>120</v>
      </c>
      <c r="E19" s="1544" t="s">
        <v>1123</v>
      </c>
      <c r="F19" s="1545"/>
      <c r="G19" s="1761"/>
      <c r="H19" s="105">
        <v>263</v>
      </c>
      <c r="I19" s="1775">
        <f>TBIn!E1054</f>
        <v>34957</v>
      </c>
      <c r="J19" s="106"/>
      <c r="K19" s="2701"/>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222</v>
      </c>
      <c r="J20" s="106" t="s">
        <v>143</v>
      </c>
      <c r="K20" s="2701"/>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385298</v>
      </c>
      <c r="J21" s="106" t="s">
        <v>112</v>
      </c>
      <c r="K21" s="2701"/>
      <c r="L21" s="1548" t="s">
        <v>15553</v>
      </c>
      <c r="M21" s="1556"/>
      <c r="N21" s="1575"/>
      <c r="O21" s="1556"/>
      <c r="P21" s="1576"/>
      <c r="Q21" s="1419">
        <v>315</v>
      </c>
      <c r="R21" s="2573">
        <f>TBIn!E1112</f>
        <v>368119</v>
      </c>
      <c r="S21" s="80">
        <v>18</v>
      </c>
      <c r="T21" s="1546" t="s">
        <v>15554</v>
      </c>
      <c r="U21" s="1547"/>
      <c r="V21" s="1547"/>
    </row>
    <row r="22" spans="1:22" ht="16" customHeight="1">
      <c r="A22" s="58"/>
      <c r="B22" s="75">
        <v>19</v>
      </c>
      <c r="C22" s="101" t="s">
        <v>143</v>
      </c>
      <c r="D22" s="1127"/>
      <c r="E22" s="1128" t="s">
        <v>15555</v>
      </c>
      <c r="F22" s="1129"/>
      <c r="G22" s="1757"/>
      <c r="H22" s="1758"/>
      <c r="I22" s="1759">
        <f>SUM(I16:I21)</f>
        <v>2301912</v>
      </c>
      <c r="J22" s="106" t="s">
        <v>118</v>
      </c>
      <c r="K22" s="112" t="s">
        <v>960</v>
      </c>
      <c r="L22" s="1543" t="s">
        <v>1171</v>
      </c>
      <c r="M22" s="1577"/>
      <c r="N22" s="1545"/>
      <c r="O22" s="1554"/>
      <c r="P22" s="1571"/>
      <c r="Q22" s="108">
        <v>320</v>
      </c>
      <c r="R22" s="2572">
        <f>TBIn!E1113</f>
        <v>107817</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317966</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716"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205</v>
      </c>
      <c r="H25" s="105">
        <v>237</v>
      </c>
      <c r="I25" s="508">
        <f>IF(Flag=TRUE,Page7!F31+Page7!F32,TBIn!E1059)</f>
        <v>14650313</v>
      </c>
      <c r="J25" s="106"/>
      <c r="K25" s="2716"/>
      <c r="L25" s="1543" t="s">
        <v>1174</v>
      </c>
      <c r="M25" s="1554"/>
      <c r="N25" s="1577"/>
      <c r="O25" s="1554"/>
      <c r="P25" s="1571"/>
      <c r="Q25" s="108">
        <v>323</v>
      </c>
      <c r="R25" s="2572">
        <f>TBIn!E1116</f>
        <v>51060</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16"/>
      <c r="L26" s="1544" t="s">
        <v>1175</v>
      </c>
      <c r="M26" s="1554"/>
      <c r="N26" s="1554"/>
      <c r="O26" s="1554"/>
      <c r="P26" s="1571"/>
      <c r="Q26" s="108">
        <v>324</v>
      </c>
      <c r="R26" s="2572">
        <f>TBIn!E1117</f>
        <v>6987</v>
      </c>
      <c r="S26" s="80">
        <v>23</v>
      </c>
    </row>
    <row r="27" spans="1:22" ht="16" customHeight="1">
      <c r="A27" s="58"/>
      <c r="B27" s="75">
        <v>24</v>
      </c>
      <c r="C27" s="101"/>
      <c r="D27" s="500" t="s">
        <v>124</v>
      </c>
      <c r="E27" s="1544" t="s">
        <v>15561</v>
      </c>
      <c r="F27" s="1545"/>
      <c r="G27" s="1766"/>
      <c r="H27" s="105">
        <v>238</v>
      </c>
      <c r="I27" s="734">
        <f>IF(Flag=TRUE,Page7!F34,TBIn!E1061)</f>
        <v>2390068</v>
      </c>
      <c r="J27" s="106" t="s">
        <v>122</v>
      </c>
      <c r="K27" s="2716"/>
      <c r="L27" s="1543" t="s">
        <v>1176</v>
      </c>
      <c r="M27" s="1554"/>
      <c r="N27" s="1554"/>
      <c r="O27" s="1554"/>
      <c r="P27" s="1571"/>
      <c r="Q27" s="108">
        <v>325</v>
      </c>
      <c r="R27" s="2572">
        <f>TBIn!E1118</f>
        <v>10974</v>
      </c>
      <c r="S27" s="80">
        <v>24</v>
      </c>
    </row>
    <row r="28" spans="1:22" ht="16" customHeight="1">
      <c r="A28" s="58"/>
      <c r="B28" s="75">
        <v>25</v>
      </c>
      <c r="C28" s="101" t="s">
        <v>116</v>
      </c>
      <c r="D28" s="500" t="s">
        <v>116</v>
      </c>
      <c r="E28" s="1544" t="s">
        <v>15562</v>
      </c>
      <c r="F28" s="1545"/>
      <c r="G28" s="1753">
        <f>Page7!J37</f>
        <v>14</v>
      </c>
      <c r="H28" s="105">
        <v>240</v>
      </c>
      <c r="I28" s="734">
        <f>IF(Flag=TRUE,Page7!K37,TBIn!E1062)</f>
        <v>297004</v>
      </c>
      <c r="J28" s="106" t="s">
        <v>120</v>
      </c>
      <c r="K28" s="2716"/>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150</v>
      </c>
      <c r="H29" s="105">
        <v>241</v>
      </c>
      <c r="I29" s="734">
        <f>IF(Flag=TRUE,Page7!K38,TBIn!E1063)</f>
        <v>5196901</v>
      </c>
      <c r="J29" s="106" t="s">
        <v>147</v>
      </c>
      <c r="K29" s="2716"/>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69">
        <f>IF(Flag=TRUE,SUM(Page7!F40:F41)+SUM(Page7!K40:K41),TBIn!E1064)</f>
        <v>245663</v>
      </c>
      <c r="J30" s="106" t="s">
        <v>122</v>
      </c>
      <c r="K30" s="2716"/>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8945</v>
      </c>
      <c r="J31" s="98"/>
      <c r="K31" s="2716"/>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46649</v>
      </c>
      <c r="J32" s="98"/>
      <c r="K32" s="1160"/>
      <c r="L32" s="1543" t="s">
        <v>1181</v>
      </c>
      <c r="M32" s="1554"/>
      <c r="N32" s="1554"/>
      <c r="O32" s="1554"/>
      <c r="P32" s="1571"/>
      <c r="Q32" s="108">
        <v>331</v>
      </c>
      <c r="R32" s="2572">
        <f>TBIn!E1123</f>
        <v>30506</v>
      </c>
      <c r="S32" s="80">
        <v>29</v>
      </c>
    </row>
    <row r="33" spans="1:19" ht="16" customHeight="1">
      <c r="A33" s="58"/>
      <c r="B33" s="75">
        <v>30</v>
      </c>
      <c r="C33" s="101"/>
      <c r="D33" s="500"/>
      <c r="E33" s="1543" t="s">
        <v>15565</v>
      </c>
      <c r="F33" s="1545"/>
      <c r="G33" s="1762"/>
      <c r="H33" s="105">
        <v>245</v>
      </c>
      <c r="I33" s="2696">
        <f>TBIn!E1067</f>
        <v>-2370</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68859</v>
      </c>
      <c r="J34" s="120"/>
      <c r="K34" s="121" t="s">
        <v>15566</v>
      </c>
      <c r="L34" s="119"/>
      <c r="M34" s="119"/>
      <c r="N34" s="119"/>
      <c r="O34" s="119"/>
      <c r="P34" s="119"/>
      <c r="Q34" s="122"/>
      <c r="R34" s="693">
        <f>SUM(R10:R33)</f>
        <v>29003858</v>
      </c>
      <c r="S34" s="80">
        <v>31</v>
      </c>
    </row>
    <row r="35" spans="1:19" ht="16" customHeight="1">
      <c r="A35" s="58"/>
      <c r="B35" s="75">
        <v>32</v>
      </c>
      <c r="C35" s="101"/>
      <c r="D35" s="114"/>
      <c r="E35" s="1543" t="s">
        <v>15567</v>
      </c>
      <c r="F35" s="1545"/>
      <c r="G35" s="1752"/>
      <c r="H35" s="105">
        <v>247</v>
      </c>
      <c r="I35" s="2562">
        <f>TBIn!E1069</f>
        <v>15913</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499</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22918444</v>
      </c>
      <c r="J39" s="106" t="s">
        <v>124</v>
      </c>
      <c r="K39" s="123"/>
      <c r="L39" s="1539" t="s">
        <v>1184</v>
      </c>
      <c r="M39" s="1554"/>
      <c r="N39" s="1554"/>
      <c r="O39" s="1554"/>
      <c r="P39" s="1571"/>
      <c r="Q39" s="127">
        <v>333</v>
      </c>
      <c r="R39" s="2574">
        <f>TBIn!E1126</f>
        <v>0</v>
      </c>
      <c r="S39" s="80">
        <v>36</v>
      </c>
    </row>
    <row r="40" spans="1:19" ht="16" customHeight="1">
      <c r="A40" s="58"/>
      <c r="B40" s="75">
        <v>37</v>
      </c>
      <c r="C40" s="101"/>
      <c r="D40" s="500" t="s">
        <v>145</v>
      </c>
      <c r="E40" s="1130" t="s">
        <v>15572</v>
      </c>
      <c r="F40" s="1131"/>
      <c r="G40" s="1543" t="s">
        <v>15573</v>
      </c>
      <c r="H40" s="105">
        <v>270</v>
      </c>
      <c r="I40" s="2696">
        <f>TBIn!E1072</f>
        <v>454815</v>
      </c>
      <c r="J40" s="106" t="s">
        <v>114</v>
      </c>
      <c r="K40" s="111" t="s">
        <v>116</v>
      </c>
      <c r="L40" s="124" t="s">
        <v>834</v>
      </c>
      <c r="M40" s="104"/>
      <c r="N40" s="104"/>
      <c r="O40" s="104"/>
      <c r="P40" s="104"/>
      <c r="Q40" s="835" t="s">
        <v>15574</v>
      </c>
      <c r="R40" s="833">
        <f>SUM(R34:R39)</f>
        <v>29003858</v>
      </c>
      <c r="S40" s="80">
        <v>37</v>
      </c>
    </row>
    <row r="41" spans="1:19" ht="16" customHeight="1">
      <c r="A41" s="58"/>
      <c r="B41" s="75">
        <v>38</v>
      </c>
      <c r="C41" s="101"/>
      <c r="D41" s="500" t="s">
        <v>118</v>
      </c>
      <c r="E41" s="1132"/>
      <c r="F41" s="1131"/>
      <c r="G41" s="1543" t="s">
        <v>15575</v>
      </c>
      <c r="H41" s="105">
        <v>271</v>
      </c>
      <c r="I41" s="1775">
        <f>TBIn!E1073</f>
        <v>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392100</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31161774</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29003858</v>
      </c>
      <c r="S45" s="80">
        <v>42</v>
      </c>
    </row>
    <row r="46" spans="1:19" ht="16" customHeight="1">
      <c r="A46" s="58"/>
      <c r="B46" s="75">
        <v>43</v>
      </c>
      <c r="C46" s="6" t="s">
        <v>116</v>
      </c>
      <c r="D46" s="1136" t="s">
        <v>738</v>
      </c>
      <c r="E46" s="1583" t="s">
        <v>15581</v>
      </c>
      <c r="F46" s="1550"/>
      <c r="G46" s="2717">
        <f>Page8!E45*-1</f>
        <v>0</v>
      </c>
      <c r="H46" s="2718"/>
      <c r="I46" s="929"/>
      <c r="J46" s="1154" t="s">
        <v>15582</v>
      </c>
      <c r="K46" s="498"/>
      <c r="L46" s="1155" t="s">
        <v>1160</v>
      </c>
      <c r="M46" s="99"/>
      <c r="N46" s="99"/>
      <c r="O46" s="99"/>
      <c r="P46" s="2709">
        <f>TBIn!E131</f>
        <v>0</v>
      </c>
      <c r="Q46" s="2710"/>
      <c r="R46" s="926"/>
      <c r="S46" s="80">
        <v>43</v>
      </c>
    </row>
    <row r="47" spans="1:19" ht="16" customHeight="1">
      <c r="A47" s="58"/>
      <c r="B47" s="75">
        <v>44</v>
      </c>
      <c r="C47" s="1137" t="s">
        <v>15583</v>
      </c>
      <c r="D47" s="143"/>
      <c r="E47" s="143"/>
      <c r="F47" s="143"/>
      <c r="G47" s="143"/>
      <c r="H47" s="144"/>
      <c r="I47" s="519">
        <f>SUM(I43:I45)</f>
        <v>31161774</v>
      </c>
      <c r="J47" s="1156" t="s">
        <v>15584</v>
      </c>
      <c r="K47" s="181"/>
      <c r="L47" s="1157" t="s">
        <v>1154</v>
      </c>
      <c r="M47" s="103"/>
      <c r="N47" s="103"/>
      <c r="O47" s="103"/>
      <c r="P47" s="2733">
        <f>I47-I38-R40+P46</f>
        <v>2157916</v>
      </c>
      <c r="Q47" s="2734"/>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35">
        <f>TBIn!$AT$3</f>
        <v>844000</v>
      </c>
      <c r="Q48" s="2736"/>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15590</v>
      </c>
      <c r="K50" s="1159"/>
      <c r="L50" s="1159"/>
      <c r="M50" s="151"/>
      <c r="N50" s="151"/>
      <c r="O50" s="2737"/>
      <c r="P50" s="2737"/>
      <c r="Q50" s="2737"/>
      <c r="R50" s="2738"/>
      <c r="S50" s="80">
        <v>47</v>
      </c>
    </row>
    <row r="51" spans="1:20" ht="16" customHeight="1">
      <c r="A51" s="58"/>
      <c r="B51" s="75">
        <v>48</v>
      </c>
      <c r="C51" s="1145" t="s">
        <v>112</v>
      </c>
      <c r="D51" s="1564" t="s">
        <v>15591</v>
      </c>
      <c r="E51" s="1563"/>
      <c r="F51" s="2565">
        <f>TBIn!E1079</f>
        <v>464664</v>
      </c>
      <c r="G51" s="2566">
        <f>IF(Flag=TRUE,TBIn!E1088*-1,TBIn!E1088)</f>
        <v>-102322</v>
      </c>
      <c r="H51" s="152" t="s">
        <v>15592</v>
      </c>
      <c r="I51" s="508">
        <f>F51+G51</f>
        <v>362342</v>
      </c>
      <c r="J51" s="2744" t="s">
        <v>15593</v>
      </c>
      <c r="K51" s="1470" t="s">
        <v>15594</v>
      </c>
      <c r="L51" s="1471" t="s">
        <v>15595</v>
      </c>
      <c r="M51" s="1470" t="s">
        <v>15595</v>
      </c>
      <c r="N51" s="1472" t="s">
        <v>15596</v>
      </c>
      <c r="O51" s="2739" t="s">
        <v>15597</v>
      </c>
      <c r="P51" s="1167" t="s">
        <v>15598</v>
      </c>
      <c r="Q51" s="153" t="s">
        <v>15599</v>
      </c>
      <c r="R51" s="154"/>
      <c r="S51" s="80">
        <v>48</v>
      </c>
      <c r="T51" s="1714"/>
    </row>
    <row r="52" spans="1:20" ht="16" customHeight="1">
      <c r="A52" s="58"/>
      <c r="B52" s="75">
        <v>49</v>
      </c>
      <c r="C52" s="1145" t="s">
        <v>147</v>
      </c>
      <c r="D52" s="2697" t="s">
        <v>1140</v>
      </c>
      <c r="E52" s="2699"/>
      <c r="F52" s="2565">
        <f>TBIn!E1080</f>
        <v>0</v>
      </c>
      <c r="G52" s="2566">
        <f>IF(Flag=TRUE,TBIn!E1089*-1,TBIn!E1089)</f>
        <v>0</v>
      </c>
      <c r="H52" s="152" t="s">
        <v>15600</v>
      </c>
      <c r="I52" s="508">
        <f t="shared" ref="I52:I59" si="0">F52+G52</f>
        <v>0</v>
      </c>
      <c r="J52" s="2745"/>
      <c r="K52" s="1473" t="s">
        <v>860</v>
      </c>
      <c r="L52" s="1474" t="s">
        <v>860</v>
      </c>
      <c r="M52" s="1473" t="s">
        <v>15601</v>
      </c>
      <c r="N52" s="1475" t="s">
        <v>15602</v>
      </c>
      <c r="O52" s="2740"/>
      <c r="P52" s="2702" t="s">
        <v>1186</v>
      </c>
      <c r="Q52" s="155"/>
      <c r="R52" s="2731">
        <f>TBIn!E1128</f>
        <v>3100020</v>
      </c>
      <c r="S52" s="80">
        <v>49</v>
      </c>
    </row>
    <row r="53" spans="1:20" ht="16" customHeight="1">
      <c r="A53" s="58"/>
      <c r="B53" s="75">
        <v>50</v>
      </c>
      <c r="C53" s="1145" t="s">
        <v>15603</v>
      </c>
      <c r="D53" s="2697" t="s">
        <v>1141</v>
      </c>
      <c r="E53" s="2699"/>
      <c r="F53" s="2565">
        <f>TBIn!E1081</f>
        <v>58603</v>
      </c>
      <c r="G53" s="2566">
        <f>IF(Flag=TRUE,TBIn!E1090*-1,TBIn!E1090)</f>
        <v>-30100</v>
      </c>
      <c r="H53" s="152" t="s">
        <v>15604</v>
      </c>
      <c r="I53" s="508">
        <f t="shared" si="0"/>
        <v>28503</v>
      </c>
      <c r="J53" s="1434" t="s">
        <v>13748</v>
      </c>
      <c r="K53" s="1699">
        <f>IF(TBIn!AM18=0,"",TBIn!AM18)</f>
        <v>20</v>
      </c>
      <c r="L53" s="1700">
        <f>IF(TBIn!AN18=0,"",TBIn!AN18)</f>
        <v>20</v>
      </c>
      <c r="M53" s="1699">
        <f>IF(TBIn!AO18=0,"",TBIn!AO18)</f>
        <v>20</v>
      </c>
      <c r="N53" s="1701">
        <f>IF(TBIn!AP18=0,"",TBIn!AP18)</f>
        <v>-166669</v>
      </c>
      <c r="O53" s="2740"/>
      <c r="P53" s="2703"/>
      <c r="Q53" s="156">
        <v>360</v>
      </c>
      <c r="R53" s="2732"/>
      <c r="S53" s="80">
        <v>50</v>
      </c>
    </row>
    <row r="54" spans="1:20" ht="16" customHeight="1">
      <c r="A54" s="58"/>
      <c r="B54" s="75">
        <v>51</v>
      </c>
      <c r="C54" s="1146" t="s">
        <v>122</v>
      </c>
      <c r="D54" s="2697" t="s">
        <v>1142</v>
      </c>
      <c r="E54" s="2699"/>
      <c r="F54" s="2565">
        <f>TBIn!E1082</f>
        <v>7207</v>
      </c>
      <c r="G54" s="2566">
        <f>IF(Flag=TRUE,TBIn!E1091*-1,TBIn!E1091)</f>
        <v>-3702</v>
      </c>
      <c r="H54" s="152" t="s">
        <v>15605</v>
      </c>
      <c r="I54" s="508">
        <f t="shared" si="0"/>
        <v>3505</v>
      </c>
      <c r="J54" s="1434" t="s">
        <v>157</v>
      </c>
      <c r="K54" s="1702">
        <f>IF(TBIn!AM19=0,"",TBIn!AM19)</f>
        <v>50</v>
      </c>
      <c r="L54" s="1703">
        <f>IF(TBIn!AN19=0,"",TBIn!AN19)</f>
        <v>34</v>
      </c>
      <c r="M54" s="1704">
        <f>IF(TBIn!AO19=0,"",TBIn!AO19)</f>
        <v>19</v>
      </c>
      <c r="N54" s="1705">
        <f>IF(TBIn!AP19=0,"",TBIn!AP19)</f>
        <v>147770</v>
      </c>
      <c r="O54" s="2740"/>
      <c r="P54" s="157"/>
      <c r="Q54" s="156"/>
      <c r="R54" s="1319"/>
      <c r="S54" s="80">
        <v>51</v>
      </c>
    </row>
    <row r="55" spans="1:20" ht="16" customHeight="1">
      <c r="A55" s="58"/>
      <c r="B55" s="75">
        <v>52</v>
      </c>
      <c r="C55" s="1147" t="s">
        <v>15606</v>
      </c>
      <c r="D55" s="2697" t="s">
        <v>15607</v>
      </c>
      <c r="E55" s="2699"/>
      <c r="F55" s="2565">
        <f>TBIn!E1083</f>
        <v>570038</v>
      </c>
      <c r="G55" s="2566">
        <f>IF(Flag=TRUE,TBIn!E1092*-1,TBIn!E1092)</f>
        <v>-277182</v>
      </c>
      <c r="H55" s="152" t="s">
        <v>15608</v>
      </c>
      <c r="I55" s="508">
        <f t="shared" si="0"/>
        <v>292856</v>
      </c>
      <c r="J55" s="1434" t="s">
        <v>147</v>
      </c>
      <c r="K55" s="1702">
        <f>IF(TBIn!AM20=0,"",TBIn!AM20)</f>
        <v>48</v>
      </c>
      <c r="L55" s="1703">
        <f>IF(TBIn!AN20=0,"",TBIn!AN20)</f>
        <v>48</v>
      </c>
      <c r="M55" s="1704">
        <f>IF(TBIn!AO20=0,"",TBIn!AO20)</f>
        <v>20</v>
      </c>
      <c r="N55" s="1705">
        <f>IF(TBIn!AP20=0,"",TBIn!AP20)</f>
        <v>200304</v>
      </c>
      <c r="O55" s="2740"/>
      <c r="P55" s="1585" t="s">
        <v>1187</v>
      </c>
      <c r="Q55" s="156">
        <v>370</v>
      </c>
      <c r="R55" s="2572">
        <f>TBIn!E1129</f>
        <v>2290642</v>
      </c>
      <c r="S55" s="80">
        <v>52</v>
      </c>
    </row>
    <row r="56" spans="1:20" ht="16" customHeight="1">
      <c r="A56" s="58"/>
      <c r="B56" s="75">
        <v>53</v>
      </c>
      <c r="C56" s="1147" t="s">
        <v>15609</v>
      </c>
      <c r="D56" s="2697" t="s">
        <v>15610</v>
      </c>
      <c r="E56" s="2699"/>
      <c r="F56" s="2565">
        <f>TBIn!E1084</f>
        <v>0</v>
      </c>
      <c r="G56" s="2566">
        <f>IF(Flag=TRUE,TBIn!E1093*-1,TBIn!E1093)</f>
        <v>0</v>
      </c>
      <c r="H56" s="152" t="s">
        <v>15611</v>
      </c>
      <c r="I56" s="508">
        <f t="shared" si="0"/>
        <v>0</v>
      </c>
      <c r="J56" s="1434" t="s">
        <v>145</v>
      </c>
      <c r="K56" s="1702" t="str">
        <f>IF(TBIn!AM21=0,"",TBIn!AM21)</f>
        <v/>
      </c>
      <c r="L56" s="1703" t="str">
        <f>IF(TBIn!AN21=0,"",TBIn!AN21)</f>
        <v/>
      </c>
      <c r="M56" s="1704" t="str">
        <f>IF(TBIn!AO21=0,"",TBIn!AO21)</f>
        <v/>
      </c>
      <c r="N56" s="1705" t="str">
        <f>IF(TBIn!AP21=0,"",TBIn!AP21)</f>
        <v/>
      </c>
      <c r="O56" s="2740"/>
      <c r="P56" s="157"/>
      <c r="Q56" s="156"/>
      <c r="R56" s="1319"/>
      <c r="S56" s="80">
        <v>53</v>
      </c>
    </row>
    <row r="57" spans="1:20" ht="16" customHeight="1">
      <c r="A57" s="58"/>
      <c r="B57" s="75">
        <v>54</v>
      </c>
      <c r="C57" s="1147" t="s">
        <v>116</v>
      </c>
      <c r="D57" s="2697" t="s">
        <v>1145</v>
      </c>
      <c r="E57" s="2699"/>
      <c r="F57" s="2565">
        <f>TBIn!E1085</f>
        <v>45472</v>
      </c>
      <c r="G57" s="2566">
        <f>IF(Flag=TRUE,TBIn!E1094*-1,TBIn!E1094)</f>
        <v>-18758</v>
      </c>
      <c r="H57" s="152" t="s">
        <v>15612</v>
      </c>
      <c r="I57" s="508">
        <f t="shared" si="0"/>
        <v>26714</v>
      </c>
      <c r="J57" s="1434" t="s">
        <v>147</v>
      </c>
      <c r="K57" s="1702" t="str">
        <f>IF(TBIn!AM22=0,"",TBIn!AM22)</f>
        <v/>
      </c>
      <c r="L57" s="1703" t="str">
        <f>IF(TBIn!AN22=0,"",TBIn!AN22)</f>
        <v/>
      </c>
      <c r="M57" s="1704" t="str">
        <f>IF(TBIn!AO22=0,"",TBIn!AO22)</f>
        <v/>
      </c>
      <c r="N57" s="1705" t="str">
        <f>IF(TBIn!AP22=0,"",TBIn!AP22)</f>
        <v/>
      </c>
      <c r="O57" s="2741"/>
      <c r="P57" s="1586" t="s">
        <v>1188</v>
      </c>
      <c r="Q57" s="156">
        <v>375</v>
      </c>
      <c r="R57" s="2572">
        <f>TBIn!E1130</f>
        <v>0</v>
      </c>
      <c r="S57" s="80">
        <v>54</v>
      </c>
    </row>
    <row r="58" spans="1:20" ht="16" customHeight="1">
      <c r="A58" s="58"/>
      <c r="B58" s="75">
        <v>55</v>
      </c>
      <c r="C58" s="1147" t="s">
        <v>112</v>
      </c>
      <c r="D58" s="2697" t="s">
        <v>1146</v>
      </c>
      <c r="E58" s="2699"/>
      <c r="F58" s="2565">
        <f>TBIn!E1086</f>
        <v>73638</v>
      </c>
      <c r="G58" s="2567">
        <f>IF(Flag=TRUE,TBIn!E1095*-1,TBIn!E1095)</f>
        <v>-42277</v>
      </c>
      <c r="H58" s="159" t="s">
        <v>15613</v>
      </c>
      <c r="I58" s="508">
        <f t="shared" si="0"/>
        <v>31361</v>
      </c>
      <c r="J58" s="1434" t="s">
        <v>13748</v>
      </c>
      <c r="K58" s="1702" t="str">
        <f>IF(TBIn!AM23=0,"",TBIn!AM23)</f>
        <v/>
      </c>
      <c r="L58" s="1703" t="str">
        <f>IF(TBIn!AN23=0,"",TBIn!AN23)</f>
        <v/>
      </c>
      <c r="M58" s="1704" t="str">
        <f>IF(TBIn!AO23=0,"",TBIn!AO23)</f>
        <v/>
      </c>
      <c r="N58" s="1705" t="str">
        <f>IF(TBIn!AP23=0,"",TBIn!AP23)</f>
        <v/>
      </c>
      <c r="O58" s="2704" t="s">
        <v>15614</v>
      </c>
      <c r="P58" s="157"/>
      <c r="Q58" s="156"/>
      <c r="R58" s="1319"/>
      <c r="S58" s="80">
        <v>55</v>
      </c>
    </row>
    <row r="59" spans="1:20" ht="16" customHeight="1">
      <c r="A59" s="58"/>
      <c r="B59" s="75">
        <v>56</v>
      </c>
      <c r="C59" s="1147" t="s">
        <v>147</v>
      </c>
      <c r="D59" s="1565" t="s">
        <v>990</v>
      </c>
      <c r="E59" s="1777"/>
      <c r="F59" s="2568">
        <f>TBIn!E1087</f>
        <v>47303</v>
      </c>
      <c r="G59" s="2569">
        <f>IF(Flag=TRUE,TBIn!E1096*-1,TBIn!E1096)</f>
        <v>-3227</v>
      </c>
      <c r="H59" s="161" t="s">
        <v>15615</v>
      </c>
      <c r="I59" s="2670">
        <f t="shared" si="0"/>
        <v>44076</v>
      </c>
      <c r="J59" s="1434" t="s">
        <v>13748</v>
      </c>
      <c r="K59" s="1706" t="str">
        <f>IF(TBIn!AM24=0,"",TBIn!AM24)</f>
        <v/>
      </c>
      <c r="L59" s="1707" t="str">
        <f>IF(TBIn!AN24=0,"",TBIn!AN24)</f>
        <v/>
      </c>
      <c r="M59" s="1708" t="str">
        <f>IF(TBIn!AO24=0,"",TBIn!AO24)</f>
        <v/>
      </c>
      <c r="N59" s="1709" t="str">
        <f>IF(TBIn!AP24=0,"",TBIn!AP24)</f>
        <v/>
      </c>
      <c r="O59" s="2705"/>
      <c r="P59" s="1586" t="s">
        <v>1189</v>
      </c>
      <c r="Q59" s="156">
        <v>380</v>
      </c>
      <c r="R59" s="2572">
        <f>TBIn!E1131</f>
        <v>0</v>
      </c>
      <c r="S59" s="80">
        <v>56</v>
      </c>
    </row>
    <row r="60" spans="1:20" ht="16" customHeight="1">
      <c r="A60" s="58"/>
      <c r="B60" s="75">
        <v>57</v>
      </c>
      <c r="C60" s="162" t="s">
        <v>15616</v>
      </c>
      <c r="D60" s="1149"/>
      <c r="E60" s="1150"/>
      <c r="F60" s="518">
        <f>SUM(F50:F59)</f>
        <v>1266925</v>
      </c>
      <c r="G60" s="163">
        <f>SUM(G51:G59)</f>
        <v>-477568</v>
      </c>
      <c r="H60" s="164"/>
      <c r="I60" s="2671">
        <f>IF(Flag=TRUE,SUM(I50:I59),TBIn!E1097)</f>
        <v>789357</v>
      </c>
      <c r="J60" s="1434" t="s">
        <v>145</v>
      </c>
      <c r="K60" s="1710" t="str">
        <f>IF(TBIn!AM25=0,"",TBIn!AM25)</f>
        <v/>
      </c>
      <c r="L60" s="1711" t="str">
        <f>IF(TBIn!AN25=0,"",TBIn!AN25)</f>
        <v/>
      </c>
      <c r="M60" s="1712" t="str">
        <f>IF(TBIn!AO25=0,"",TBIn!AO25)</f>
        <v/>
      </c>
      <c r="N60" s="1713" t="str">
        <f>IF(TBIn!AP25=0,"",TBIn!AP25)</f>
        <v/>
      </c>
      <c r="O60" s="2705"/>
      <c r="P60" s="157"/>
      <c r="Q60" s="156"/>
      <c r="R60" s="1319"/>
      <c r="S60" s="80">
        <v>57</v>
      </c>
    </row>
    <row r="61" spans="1:20" ht="12.5">
      <c r="A61" s="58"/>
      <c r="B61" s="75">
        <v>58</v>
      </c>
      <c r="C61" s="165" t="s">
        <v>15617</v>
      </c>
      <c r="D61" s="166"/>
      <c r="E61" s="167"/>
      <c r="F61" s="2661">
        <v>1</v>
      </c>
      <c r="G61" s="168" t="s">
        <v>847</v>
      </c>
      <c r="H61" s="2662">
        <v>1</v>
      </c>
      <c r="J61" s="1434" t="s">
        <v>124</v>
      </c>
      <c r="K61" s="1710" t="str">
        <f>IF(TBIn!AM26=0,"",TBIn!AM26)</f>
        <v/>
      </c>
      <c r="L61" s="1711" t="str">
        <f>IF(TBIn!AN26=0,"",TBIn!AN26)</f>
        <v/>
      </c>
      <c r="M61" s="1712" t="str">
        <f>IF(TBIn!AO26=0,"",TBIn!AO26)</f>
        <v/>
      </c>
      <c r="N61" s="1713" t="str">
        <f>IF(TBIn!AP26=0,"",TBIn!AP26)</f>
        <v/>
      </c>
      <c r="O61" s="2705"/>
      <c r="P61" s="157"/>
      <c r="Q61" s="156"/>
      <c r="R61" s="1319"/>
      <c r="S61" s="80">
        <v>58</v>
      </c>
    </row>
    <row r="62" spans="1:20" ht="13">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05"/>
      <c r="P62" s="157"/>
      <c r="Q62" s="156"/>
      <c r="R62" s="1319"/>
      <c r="S62" s="80">
        <v>59</v>
      </c>
    </row>
    <row r="63" spans="1:20" ht="13">
      <c r="A63" s="58"/>
      <c r="B63" s="75">
        <v>60</v>
      </c>
      <c r="C63" s="101" t="s">
        <v>143</v>
      </c>
      <c r="D63" s="131" t="s">
        <v>114</v>
      </c>
      <c r="E63" s="2697" t="s">
        <v>15618</v>
      </c>
      <c r="F63" s="2698"/>
      <c r="G63" s="2699"/>
      <c r="H63" s="105">
        <v>293</v>
      </c>
      <c r="I63" s="2562">
        <f>TBIn!E1099</f>
        <v>0</v>
      </c>
      <c r="J63" s="1434" t="s">
        <v>127</v>
      </c>
      <c r="K63" s="1710" t="str">
        <f>IF(TBIn!AM28=0,"",TBIn!AM28)</f>
        <v/>
      </c>
      <c r="L63" s="1711" t="str">
        <f>IF(TBIn!AN28=0,"",TBIn!AN28)</f>
        <v/>
      </c>
      <c r="M63" s="1712" t="str">
        <f>IF(TBIn!AO28=0,"",TBIn!AO28)</f>
        <v/>
      </c>
      <c r="N63" s="1713" t="str">
        <f>IF(TBIn!AP28=0,"",TBIn!AP28)</f>
        <v/>
      </c>
      <c r="O63" s="2705"/>
      <c r="P63" s="1586" t="s">
        <v>1190</v>
      </c>
      <c r="Q63" s="156">
        <v>390</v>
      </c>
      <c r="R63" s="2572">
        <f>TBIn!E1132</f>
        <v>0</v>
      </c>
      <c r="S63" s="80">
        <v>60</v>
      </c>
    </row>
    <row r="64" spans="1:20" ht="13">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05"/>
      <c r="P64" s="1168" t="s">
        <v>1191</v>
      </c>
      <c r="Q64" s="156"/>
      <c r="R64" s="2673">
        <f>IF(TBIn!E1133&lt;&gt;0,TBIn!E1133,IF(OR(I68-(SUM(R52:R63)+R66+R45)&lt;-100,I68-(SUM(R52:R63)+R66+R45)&gt;100),0,I68-(SUM(R52:R63)+R66+R45)))</f>
        <v>0</v>
      </c>
      <c r="S64" s="80">
        <v>61</v>
      </c>
      <c r="T64" s="652"/>
    </row>
    <row r="65" spans="1:32" ht="13">
      <c r="A65" s="58"/>
      <c r="B65" s="75">
        <v>62</v>
      </c>
      <c r="C65" s="101" t="s">
        <v>114</v>
      </c>
      <c r="D65" s="131" t="s">
        <v>122</v>
      </c>
      <c r="E65" s="1567" t="s">
        <v>1152</v>
      </c>
      <c r="F65" s="1545"/>
      <c r="G65" s="1545"/>
      <c r="H65" s="105">
        <v>296</v>
      </c>
      <c r="I65" s="2562">
        <f>TBIn!E1101</f>
        <v>2624795</v>
      </c>
      <c r="J65" s="1435" t="s">
        <v>15619</v>
      </c>
      <c r="K65" s="1436">
        <f>SUM(K53:K64)</f>
        <v>118</v>
      </c>
      <c r="L65" s="1476">
        <f>SUM(L53:L64)</f>
        <v>102</v>
      </c>
      <c r="M65" s="1477">
        <f>SUM(M53:M64)</f>
        <v>59</v>
      </c>
      <c r="N65" s="1478">
        <f>SUM(N53:N64)</f>
        <v>181405</v>
      </c>
      <c r="O65" s="2706"/>
      <c r="P65" s="1169"/>
      <c r="Q65" s="158"/>
      <c r="R65" s="140"/>
      <c r="S65" s="80">
        <v>62</v>
      </c>
    </row>
    <row r="66" spans="1:32" ht="12.5">
      <c r="B66" s="75">
        <v>63</v>
      </c>
      <c r="C66" s="101" t="s">
        <v>157</v>
      </c>
      <c r="D66" s="170" t="s">
        <v>120</v>
      </c>
      <c r="E66" s="171"/>
      <c r="F66" s="1152"/>
      <c r="G66" s="1152"/>
      <c r="H66" s="172"/>
      <c r="I66" s="540"/>
      <c r="J66" s="1580" t="s">
        <v>15620</v>
      </c>
      <c r="K66" s="1580"/>
      <c r="L66" s="1580"/>
      <c r="M66" s="1587"/>
      <c r="N66" s="1587"/>
      <c r="O66" s="76"/>
      <c r="P66" s="76"/>
      <c r="Q66" s="95">
        <v>399</v>
      </c>
      <c r="R66" s="696">
        <f>Page2!J68</f>
        <v>181406</v>
      </c>
      <c r="S66" s="80">
        <v>63</v>
      </c>
    </row>
    <row r="67" spans="1:32" ht="12.5">
      <c r="A67" s="58"/>
      <c r="B67" s="75">
        <v>64</v>
      </c>
      <c r="C67" s="173"/>
      <c r="D67" s="174" t="s">
        <v>124</v>
      </c>
      <c r="E67" s="1151" t="s">
        <v>15621</v>
      </c>
      <c r="F67" s="130"/>
      <c r="G67" s="130"/>
      <c r="H67" s="175"/>
      <c r="I67" s="541">
        <f>SUM(I62:I66)</f>
        <v>2624795</v>
      </c>
      <c r="J67" s="298" t="s">
        <v>15622</v>
      </c>
      <c r="K67" s="176"/>
      <c r="L67" s="176"/>
      <c r="M67" s="176"/>
      <c r="N67" s="176"/>
      <c r="O67" s="176"/>
      <c r="P67" s="176"/>
      <c r="Q67" s="177"/>
      <c r="R67" s="697">
        <f>SUM(R52:R63)+R66+R64</f>
        <v>5572068</v>
      </c>
      <c r="S67" s="80">
        <v>64</v>
      </c>
    </row>
    <row r="68" spans="1:32" ht="12.5">
      <c r="B68" s="178">
        <v>65</v>
      </c>
      <c r="C68" s="1151" t="s">
        <v>1153</v>
      </c>
      <c r="D68" s="130"/>
      <c r="E68" s="130"/>
      <c r="F68" s="130"/>
      <c r="G68" s="130"/>
      <c r="H68" s="175"/>
      <c r="I68" s="2672">
        <f>IF(Flag=TRUE,I47+I60+I67,TBIn!E1102)</f>
        <v>34575926</v>
      </c>
      <c r="J68" s="298" t="s">
        <v>1192</v>
      </c>
      <c r="K68" s="176"/>
      <c r="L68" s="176"/>
      <c r="M68" s="176"/>
      <c r="N68" s="176"/>
      <c r="O68" s="176"/>
      <c r="P68" s="176"/>
      <c r="Q68" s="177"/>
      <c r="R68" s="2674">
        <f>IF(Flag=TRUE,R45+R67,TBIn!E1134)</f>
        <v>34575926</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15623</v>
      </c>
      <c r="G91" s="598">
        <f>TBIn!E2460-TBIn!E4+1</f>
        <v>3</v>
      </c>
      <c r="I91" s="713" t="s">
        <v>15624</v>
      </c>
      <c r="J91" s="543"/>
      <c r="N91" s="544"/>
      <c r="P91" s="542"/>
      <c r="R91" s="542"/>
      <c r="T91" s="652"/>
      <c r="U91" s="652"/>
      <c r="V91" s="652"/>
      <c r="W91" s="652"/>
      <c r="X91" s="652"/>
      <c r="Y91" s="652"/>
    </row>
    <row r="92" spans="4:32" ht="12.5" hidden="1">
      <c r="D92" s="703"/>
      <c r="E92" s="704" t="s">
        <v>15625</v>
      </c>
      <c r="F92" s="704"/>
      <c r="G92" s="705"/>
      <c r="I92" s="843" t="b">
        <v>0</v>
      </c>
      <c r="N92" s="653"/>
      <c r="T92" s="652"/>
      <c r="V92" s="652"/>
    </row>
    <row r="93" spans="4:32" ht="14" hidden="1">
      <c r="D93" s="706"/>
      <c r="E93" s="568" t="s">
        <v>94</v>
      </c>
      <c r="G93" s="707"/>
      <c r="H93" s="576"/>
      <c r="I93" s="1734" t="str">
        <f>C3</f>
        <v>ADP Inc. - Elite</v>
      </c>
      <c r="J93" s="576"/>
      <c r="K93" s="576"/>
      <c r="L93" s="576"/>
      <c r="M93" s="1735">
        <f>IFERROR(VLOOKUP(I93,$I$94:$M$158,5,FALSE),0)</f>
        <v>1</v>
      </c>
      <c r="N93" s="576" t="s">
        <v>15626</v>
      </c>
      <c r="O93" s="1736" t="str">
        <f>IF(OR(TBIn!$AT$5="",TBIn!$AT$5=0),"----- select an input method / DSP -----",VLOOKUP(TBIn!$AT$5,$H$94:$I$123,2,FALSE))</f>
        <v>ADP Inc. - Elite</v>
      </c>
      <c r="P93" s="1737"/>
      <c r="Q93" s="1738"/>
      <c r="R93" s="1739"/>
      <c r="S93" s="1070" t="s">
        <v>15627</v>
      </c>
    </row>
    <row r="94" spans="4:32" ht="14"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 hidden="1">
      <c r="D107" s="706"/>
      <c r="F107" s="568">
        <v>2017</v>
      </c>
      <c r="G107" s="707">
        <v>14</v>
      </c>
      <c r="H107" s="2177">
        <v>13</v>
      </c>
      <c r="I107" s="2220" t="s">
        <v>15653</v>
      </c>
      <c r="J107" s="576"/>
      <c r="K107" s="576"/>
      <c r="L107" s="576"/>
      <c r="M107" s="2178">
        <v>13</v>
      </c>
      <c r="N107" s="576"/>
      <c r="O107" s="576"/>
      <c r="P107" s="576"/>
      <c r="Q107" s="576"/>
      <c r="R107" s="576"/>
      <c r="S107" s="30"/>
    </row>
    <row r="108" spans="4:19" ht="14"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 hidden="1">
      <c r="D109" s="706"/>
      <c r="E109" s="568">
        <f>G7</f>
        <v>2026</v>
      </c>
      <c r="F109" s="568">
        <v>2019</v>
      </c>
      <c r="G109" s="707">
        <v>16</v>
      </c>
      <c r="H109" s="2177">
        <f>M109</f>
        <v>998</v>
      </c>
      <c r="I109" s="1745" t="s">
        <v>15656</v>
      </c>
      <c r="J109" s="677"/>
      <c r="K109" s="677"/>
      <c r="L109" s="677"/>
      <c r="M109" s="2178">
        <v>998</v>
      </c>
      <c r="N109" s="576"/>
      <c r="O109" s="576"/>
      <c r="P109" s="576"/>
      <c r="Q109" s="576"/>
      <c r="R109" s="576"/>
      <c r="S109" s="30"/>
    </row>
    <row r="110" spans="4:19" ht="14" hidden="1">
      <c r="D110" s="706"/>
      <c r="E110" s="568">
        <f>E109+1</f>
        <v>2027</v>
      </c>
      <c r="F110" s="568">
        <v>2020</v>
      </c>
      <c r="G110" s="707">
        <v>17</v>
      </c>
      <c r="H110" s="2177">
        <v>0</v>
      </c>
      <c r="I110" s="1745"/>
      <c r="J110" s="677"/>
      <c r="K110" s="677"/>
      <c r="L110" s="677"/>
      <c r="M110" s="2178">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2.5"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5"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 hidden="1">
      <c r="A133" s="706"/>
      <c r="E133" s="576" t="s">
        <v>15663</v>
      </c>
      <c r="G133" s="718" t="str">
        <f ca="1">INFO("directory")</f>
        <v>C:\DSP2DCS\</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15664</v>
      </c>
      <c r="G135" s="576" t="str">
        <f ca="1">MID(CELL("filename",$A$1),FIND("[",CELL("filename",$A$1))+1,FIND("]",CELL("filename",$A$1))-FIND("[",CELL("filename",$A$1))-5)</f>
        <v>2026_03_31_EF_HAWKS_DRAFT.</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15667</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TcGxZpogf+33RjJSI9PCNbVRhqBYRByAdC4B98oIQQnuGnaqVRswrLI17xtD/G6qzMB4MBBIDyIoXasuLh6ZuQ==" saltValue="9jQLi7dKMN8YSSIp79URhw=="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13</xdr:col>
                <xdr:colOff>698500</xdr:colOff>
                <xdr:row>5</xdr:row>
                <xdr:rowOff>19050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13</xdr:col>
                <xdr:colOff>698500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46"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2" customWidth="1"/>
    <col min="9" max="9" width="7.453125" style="1982" customWidth="1"/>
    <col min="10" max="10" width="12.1796875" bestFit="1" customWidth="1"/>
    <col min="11" max="11" width="8.81640625" style="1982" customWidth="1"/>
    <col min="12" max="12" width="7.453125" style="1982" customWidth="1"/>
    <col min="13" max="13" width="12.1796875" customWidth="1"/>
    <col min="14" max="14" width="4.81640625" style="1982" customWidth="1"/>
    <col min="15" max="15" width="12.1796875" customWidth="1"/>
    <col min="16" max="16" width="4.81640625" style="1982" customWidth="1"/>
    <col min="17" max="17" width="12.1796875" customWidth="1"/>
    <col min="18" max="18" width="4.81640625" style="1982" customWidth="1"/>
    <col min="19" max="19" width="12.1796875" customWidth="1"/>
    <col min="20" max="20" width="4.81640625" style="1982" customWidth="1"/>
    <col min="21" max="21" width="3.81640625" customWidth="1"/>
    <col min="22" max="22" width="11.45312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319719 - 202603 -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675">
        <f>Page3!D4+Page3!H4+Page3!L4+Page4!D4+Page4!H4+Page4!L4+Page3!P4</f>
        <v>10314704</v>
      </c>
      <c r="H4" s="1969">
        <f>IF(H$73&gt;0,G4/H$73,0)</f>
        <v>151686.82352941178</v>
      </c>
      <c r="I4" s="1986"/>
      <c r="J4" s="942">
        <f>Page3!F4+Page3!J4+Page3!N4+Page4!F4+Page4!J4+Page4!N4+Page3!Q4</f>
        <v>28137660</v>
      </c>
      <c r="K4" s="2002">
        <f>IF(K$73&gt;0,J4/K$73,0)</f>
        <v>174768.07453416148</v>
      </c>
      <c r="L4" s="2014"/>
      <c r="M4" s="183">
        <f>Page3!D4+Page3!H4+Page3!L4+Page3!P4</f>
        <v>9857803</v>
      </c>
      <c r="N4" s="2030" t="s">
        <v>10</v>
      </c>
      <c r="O4" s="942">
        <f>Page3!F4+Page3!J4+Page3!N4+Page3!Q4</f>
        <v>26816437</v>
      </c>
      <c r="P4" s="2041" t="s">
        <v>10</v>
      </c>
      <c r="Q4" s="183">
        <f>Page4!D4+Page4!H4+Page4!L4</f>
        <v>456901</v>
      </c>
      <c r="R4" s="2030" t="s">
        <v>10</v>
      </c>
      <c r="S4" s="942">
        <f>Page4!F4+Page4!J4+Page4!N4</f>
        <v>1321223</v>
      </c>
      <c r="T4" s="2041" t="s">
        <v>10</v>
      </c>
      <c r="U4" s="74">
        <v>1</v>
      </c>
      <c r="V4" s="7"/>
    </row>
    <row r="5" spans="1:23" ht="15.75" customHeight="1">
      <c r="A5" s="3"/>
      <c r="B5" s="75">
        <v>2</v>
      </c>
      <c r="C5" s="184" t="s">
        <v>15675</v>
      </c>
      <c r="D5" s="1186"/>
      <c r="E5" s="1186"/>
      <c r="F5" s="1187"/>
      <c r="G5" s="185">
        <f>M5+Q5</f>
        <v>531103</v>
      </c>
      <c r="H5" s="1969">
        <f>IF(H$73&gt;0,G5/H$73,0)</f>
        <v>7810.338235294118</v>
      </c>
      <c r="I5" s="1987">
        <f>IF(G$4&gt;0,G5/G$4,0)</f>
        <v>5.1489892487462559E-2</v>
      </c>
      <c r="J5" s="943">
        <f>O5+S5</f>
        <v>1347044</v>
      </c>
      <c r="K5" s="2003">
        <f>IF(K$73&gt;0,J5/K$73,0)</f>
        <v>8366.7329192546586</v>
      </c>
      <c r="L5" s="2015">
        <f>IF(J$4&gt;0,J5/J$4,0)</f>
        <v>4.7873348387890112E-2</v>
      </c>
      <c r="M5" s="302">
        <f>Page3!D5+Page3!H5+Page3!L5+Page3!P5</f>
        <v>332743</v>
      </c>
      <c r="N5" s="2031">
        <f>IFERROR(M5/M4,0)</f>
        <v>3.3754275673798718E-2</v>
      </c>
      <c r="O5" s="951">
        <f>Page3!F5+Page3!J5+Page3!N5+Page3!Q5</f>
        <v>792285</v>
      </c>
      <c r="P5" s="2042">
        <f>IFERROR(O5/O4,0)</f>
        <v>2.9544752720132059E-2</v>
      </c>
      <c r="Q5" s="185">
        <f>Page4!D5+Page4!H5+Page4!L5</f>
        <v>198360</v>
      </c>
      <c r="R5" s="1894">
        <f>IFERROR(Q5/Q4,0)</f>
        <v>0.43414218835152474</v>
      </c>
      <c r="S5" s="951">
        <f>Page4!F5+Page4!J5+Page4!N5</f>
        <v>554759</v>
      </c>
      <c r="T5" s="2042">
        <f>IFERROR(S5/S4,0)</f>
        <v>0.41988294178953894</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43155</v>
      </c>
      <c r="H7" s="1971">
        <f>IF(G$5&gt;0,G7/G$5,0)</f>
        <v>8.1255425030549625E-2</v>
      </c>
      <c r="I7" s="1989">
        <f>IF(H$73&gt;0,G7/H$73,0)</f>
        <v>634.63235294117646</v>
      </c>
      <c r="J7" s="944">
        <f>Page3!F7+Page3!J7+Page3!N7</f>
        <v>100711</v>
      </c>
      <c r="K7" s="2005">
        <f>IF(J$5&gt;0,J7/J$5,0)</f>
        <v>7.476444718954986E-2</v>
      </c>
      <c r="L7" s="2016">
        <f>IF(K$73&gt;0,J7/K$73,0)</f>
        <v>625.53416149068323</v>
      </c>
      <c r="M7" s="507">
        <f>Page3!D7+Page3!H7+Page3!L7</f>
        <v>43155</v>
      </c>
      <c r="N7" s="2033">
        <f t="shared" ref="N7:N27" si="0">IFERROR(M7/M$5,0)</f>
        <v>0.12969468929474098</v>
      </c>
      <c r="O7" s="952">
        <f>Page3!F7+Page3!J7+Page3!N7</f>
        <v>100711</v>
      </c>
      <c r="P7" s="1942">
        <f t="shared" ref="P7:P27" si="1">IFERROR(O7/O$5,0)</f>
        <v>0.12711461153499057</v>
      </c>
      <c r="Q7" s="937"/>
      <c r="R7" s="2045"/>
      <c r="S7" s="938"/>
      <c r="T7" s="2050"/>
      <c r="U7" s="80">
        <v>4</v>
      </c>
      <c r="V7" s="7"/>
    </row>
    <row r="8" spans="1:23" ht="15.75" customHeight="1">
      <c r="A8" s="3"/>
      <c r="B8" s="75">
        <v>5</v>
      </c>
      <c r="C8" s="187" t="s">
        <v>120</v>
      </c>
      <c r="D8" s="188" t="s">
        <v>127</v>
      </c>
      <c r="E8" s="1578" t="s">
        <v>15</v>
      </c>
      <c r="F8" s="193">
        <v>13</v>
      </c>
      <c r="G8" s="194">
        <f>Page3!D8+Page3!H8+Page3!L8</f>
        <v>-1458</v>
      </c>
      <c r="H8" s="1972">
        <f t="shared" ref="H8:H23" si="2">IF(G$5&gt;0,G8/G$5,0)</f>
        <v>-2.7452302095826988E-3</v>
      </c>
      <c r="I8" s="1990">
        <f>IF(H$73&gt;0,G8/H$73,0)</f>
        <v>-21.441176470588236</v>
      </c>
      <c r="J8" s="945">
        <f>Page3!F8+Page3!J8+Page3!N8</f>
        <v>10337</v>
      </c>
      <c r="K8" s="2006">
        <f t="shared" ref="K8:K23" si="3">IF(J$5&gt;0,J8/J$5,0)</f>
        <v>7.6738399042644489E-3</v>
      </c>
      <c r="L8" s="2017">
        <f>IF(K$73&gt;0,J8/K$73,0)</f>
        <v>64.204968944099377</v>
      </c>
      <c r="M8" s="508">
        <f>Page3!D8+Page3!H8+Page3!L8</f>
        <v>-1458</v>
      </c>
      <c r="N8" s="2033">
        <f t="shared" si="0"/>
        <v>-4.3817600971320205E-3</v>
      </c>
      <c r="O8" s="953">
        <f>Page3!F8+Page3!J8+Page3!N8</f>
        <v>10337</v>
      </c>
      <c r="P8" s="1942">
        <f t="shared" si="1"/>
        <v>1.3047072707422202E-2</v>
      </c>
      <c r="Q8" s="937"/>
      <c r="R8" s="2045"/>
      <c r="S8" s="938"/>
      <c r="T8" s="2050"/>
      <c r="U8" s="80">
        <v>5</v>
      </c>
      <c r="V8" s="7"/>
    </row>
    <row r="9" spans="1:23" ht="15.75" customHeight="1">
      <c r="A9" s="3"/>
      <c r="B9" s="75">
        <v>6</v>
      </c>
      <c r="C9" s="187" t="s">
        <v>953</v>
      </c>
      <c r="D9" s="188" t="s">
        <v>116</v>
      </c>
      <c r="E9" s="1578" t="s">
        <v>15680</v>
      </c>
      <c r="F9" s="195">
        <v>15</v>
      </c>
      <c r="G9" s="196">
        <f>Page3!D9+Page3!H9+Page3!L9</f>
        <v>13</v>
      </c>
      <c r="H9" s="1973">
        <f t="shared" si="2"/>
        <v>2.4477361265140659E-5</v>
      </c>
      <c r="I9" s="1991">
        <f>IF(H$73&gt;0,G9/H$73,0)</f>
        <v>0.19117647058823528</v>
      </c>
      <c r="J9" s="564">
        <f>Page3!$F9+Page3!$J9+Page3!$N9</f>
        <v>8445</v>
      </c>
      <c r="K9" s="2007">
        <f t="shared" si="3"/>
        <v>6.2692829632885047E-3</v>
      </c>
      <c r="L9" s="2018">
        <f>IF(K$73&gt;0,J9/K$73,0)</f>
        <v>52.453416149068325</v>
      </c>
      <c r="M9" s="509">
        <f>Page3!D9+Page3!H9+Page3!L9</f>
        <v>13</v>
      </c>
      <c r="N9" s="2034">
        <f t="shared" si="0"/>
        <v>3.9069191538214178E-5</v>
      </c>
      <c r="O9" s="954">
        <f>Page3!F9+Page3!J9+Page3!N9</f>
        <v>8445</v>
      </c>
      <c r="P9" s="1943">
        <f t="shared" si="1"/>
        <v>1.0659043147352278E-2</v>
      </c>
      <c r="Q9" s="937"/>
      <c r="R9" s="2045"/>
      <c r="S9" s="938"/>
      <c r="T9" s="2050"/>
      <c r="U9" s="80">
        <v>6</v>
      </c>
      <c r="V9" s="598"/>
      <c r="W9" s="30"/>
    </row>
    <row r="10" spans="1:23" ht="15.75" customHeight="1">
      <c r="A10" s="3"/>
      <c r="B10" s="75">
        <v>7</v>
      </c>
      <c r="C10" s="187" t="s">
        <v>13750</v>
      </c>
      <c r="D10" s="197" t="s">
        <v>122</v>
      </c>
      <c r="E10" s="1632" t="s">
        <v>15681</v>
      </c>
      <c r="F10" s="101"/>
      <c r="G10" s="198">
        <f>SUM(G7:G9)</f>
        <v>41710</v>
      </c>
      <c r="H10" s="1974">
        <f t="shared" si="2"/>
        <v>7.8534672182232076E-2</v>
      </c>
      <c r="I10" s="1992">
        <f>IF(H$73&gt;0,G10/H$73,0)</f>
        <v>613.38235294117646</v>
      </c>
      <c r="J10" s="782">
        <f>SUM(J7:J9)</f>
        <v>119493</v>
      </c>
      <c r="K10" s="1974">
        <f t="shared" si="3"/>
        <v>8.8707570057102808E-2</v>
      </c>
      <c r="L10" s="2019">
        <f>IF(K$73&gt;0,J10/K$73,0)</f>
        <v>742.19254658385091</v>
      </c>
      <c r="M10" s="506">
        <f>SUM(M7:M9)</f>
        <v>41710</v>
      </c>
      <c r="N10" s="2035">
        <f t="shared" si="0"/>
        <v>0.12535199838914718</v>
      </c>
      <c r="O10" s="955">
        <f>SUM(O7:O9)</f>
        <v>119493</v>
      </c>
      <c r="P10" s="1944">
        <f t="shared" si="1"/>
        <v>0.15082072738976504</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33864</v>
      </c>
      <c r="H11" s="1975">
        <f t="shared" si="2"/>
        <v>6.3761643221747946E-2</v>
      </c>
      <c r="I11" s="1993">
        <f>IF(G$4&gt;0,G11/G$4,0)</f>
        <v>3.2830801543117477E-3</v>
      </c>
      <c r="J11" s="944">
        <f>Page3!F11+Page3!J11+Page3!N11+Page4!F11+Page4!J11+Page4!N11+Page4!R11</f>
        <v>103639</v>
      </c>
      <c r="K11" s="2008">
        <f t="shared" si="3"/>
        <v>7.6938095563322359E-2</v>
      </c>
      <c r="L11" s="2020">
        <f>IF(J$4&gt;0,J11/J$4,0)</f>
        <v>3.6832842532037134E-3</v>
      </c>
      <c r="M11" s="507">
        <f>Page3!D11+Page3!H11+Page3!L11</f>
        <v>16923</v>
      </c>
      <c r="N11" s="2033">
        <f t="shared" si="0"/>
        <v>5.0859071415476811E-2</v>
      </c>
      <c r="O11" s="952">
        <f>Page3!F11+Page3!J11+Page3!N11</f>
        <v>51810</v>
      </c>
      <c r="P11" s="1942">
        <f t="shared" si="1"/>
        <v>6.5393135046100836E-2</v>
      </c>
      <c r="Q11" s="202">
        <f>Page4!D11+Page4!H11+Page4!L11</f>
        <v>16941</v>
      </c>
      <c r="R11" s="2033">
        <f t="shared" ref="R11:R35" si="4">IFERROR(Q11/Q$5,0)</f>
        <v>8.5405323653962487E-2</v>
      </c>
      <c r="S11" s="952">
        <f>Page4!F11+Page4!J11+Page4!N11</f>
        <v>51829</v>
      </c>
      <c r="T11" s="1942">
        <f t="shared" ref="T11:T35" si="5">IFERROR(S11/S$5,0)</f>
        <v>9.3426154420207699E-2</v>
      </c>
      <c r="U11" s="80">
        <v>8</v>
      </c>
      <c r="V11" s="37"/>
      <c r="W11" s="30"/>
    </row>
    <row r="12" spans="1:23" ht="15.75" customHeight="1">
      <c r="A12" s="3"/>
      <c r="B12" s="75">
        <v>9</v>
      </c>
      <c r="C12" s="200"/>
      <c r="D12" s="1172" t="s">
        <v>122</v>
      </c>
      <c r="E12" s="1634" t="s">
        <v>21</v>
      </c>
      <c r="F12" s="201">
        <v>21</v>
      </c>
      <c r="G12" s="202">
        <f>Page3!D12+Page3!H12+Page3!L12+Page4!D12+Page4!H12+Page4!L12+Page4!P12</f>
        <v>98812</v>
      </c>
      <c r="H12" s="1976">
        <f t="shared" si="2"/>
        <v>0.18605054010239069</v>
      </c>
      <c r="I12" s="1994">
        <f t="shared" ref="I12:I68" si="6">IF(G$4&gt;0,G12/G$4,0)</f>
        <v>9.5797223071064381E-3</v>
      </c>
      <c r="J12" s="946">
        <f>Page3!F12+Page3!J12+Page3!N12+Page4!F12+Page4!J12+Page4!N12+Page4!R12</f>
        <v>230968</v>
      </c>
      <c r="K12" s="2009">
        <f t="shared" si="3"/>
        <v>0.17146284753875896</v>
      </c>
      <c r="L12" s="2020">
        <f t="shared" ref="L12:L68" si="7">IF(J$4&gt;0,J12/J$4,0)</f>
        <v>8.2085006358026923E-3</v>
      </c>
      <c r="M12" s="510">
        <f>Page3!D12+Page3!H12+Page3!L12</f>
        <v>73342</v>
      </c>
      <c r="N12" s="2033">
        <f t="shared" si="0"/>
        <v>0.22041635736890033</v>
      </c>
      <c r="O12" s="956">
        <f>Page3!F12+Page3!J12+Page3!N12</f>
        <v>152723</v>
      </c>
      <c r="P12" s="1942">
        <f t="shared" si="1"/>
        <v>0.19276270533961895</v>
      </c>
      <c r="Q12" s="202">
        <f>Page4!D12+Page4!H12+Page4!L12</f>
        <v>25470</v>
      </c>
      <c r="R12" s="2033">
        <f t="shared" si="4"/>
        <v>0.12840290381125227</v>
      </c>
      <c r="S12" s="956">
        <f>Page4!F12+Page4!J12+Page4!N12</f>
        <v>78245</v>
      </c>
      <c r="T12" s="1942">
        <f t="shared" si="5"/>
        <v>0.14104322777999095</v>
      </c>
      <c r="U12" s="80">
        <v>9</v>
      </c>
      <c r="V12" s="37"/>
      <c r="W12" s="30"/>
    </row>
    <row r="13" spans="1:23" ht="15.75" customHeight="1">
      <c r="A13" s="3"/>
      <c r="B13" s="75">
        <v>10</v>
      </c>
      <c r="C13" s="200"/>
      <c r="D13" s="1172" t="s">
        <v>120</v>
      </c>
      <c r="E13" s="1634" t="s">
        <v>22</v>
      </c>
      <c r="F13" s="201">
        <v>22</v>
      </c>
      <c r="G13" s="202">
        <f>Page3!D13+Page3!H13+Page3!L13+Page4!D13+Page4!H13+Page4!L13+Page4!P13</f>
        <v>47090</v>
      </c>
      <c r="H13" s="1976">
        <f t="shared" si="2"/>
        <v>8.866453399811336E-2</v>
      </c>
      <c r="I13" s="1994">
        <f t="shared" si="6"/>
        <v>4.5653273230138259E-3</v>
      </c>
      <c r="J13" s="946">
        <f>Page3!F13+Page3!J13+Page3!N13+Page4!F13+Page4!J13+Page4!N13+Page4!R13</f>
        <v>158055</v>
      </c>
      <c r="K13" s="2009">
        <f t="shared" si="3"/>
        <v>0.1173346973075861</v>
      </c>
      <c r="L13" s="2020">
        <f t="shared" si="7"/>
        <v>5.6172048421937008E-3</v>
      </c>
      <c r="M13" s="510">
        <f>Page3!D13+Page3!H13+Page3!L13</f>
        <v>26424</v>
      </c>
      <c r="N13" s="2033">
        <f t="shared" si="0"/>
        <v>7.9412639785059344E-2</v>
      </c>
      <c r="O13" s="956">
        <f>Page3!F13+Page3!J13+Page3!N13</f>
        <v>108698</v>
      </c>
      <c r="P13" s="1942">
        <f t="shared" si="1"/>
        <v>0.13719557987340414</v>
      </c>
      <c r="Q13" s="202">
        <f>Page4!D13+Page4!H13+Page4!L13</f>
        <v>20666</v>
      </c>
      <c r="R13" s="2033">
        <f t="shared" si="4"/>
        <v>0.10418431135309539</v>
      </c>
      <c r="S13" s="956">
        <f>Page4!F13+Page4!J13+Page4!N13</f>
        <v>49357</v>
      </c>
      <c r="T13" s="1942">
        <f t="shared" si="5"/>
        <v>8.8970165423183756E-2</v>
      </c>
      <c r="U13" s="80">
        <v>10</v>
      </c>
      <c r="V13" s="37"/>
      <c r="W13" s="30"/>
    </row>
    <row r="14" spans="1:23" ht="15.75" customHeight="1">
      <c r="A14" s="3"/>
      <c r="B14" s="75">
        <v>11</v>
      </c>
      <c r="C14" s="200"/>
      <c r="D14" s="1172" t="s">
        <v>124</v>
      </c>
      <c r="E14" s="1634" t="s">
        <v>23</v>
      </c>
      <c r="F14" s="201">
        <v>23</v>
      </c>
      <c r="G14" s="202">
        <f>Page3!D14+Page3!H14+Page3!L14+Page4!D14+Page4!H14+Page4!L14+Page4!P14</f>
        <v>14156</v>
      </c>
      <c r="H14" s="1976">
        <f t="shared" si="2"/>
        <v>2.6653963543794706E-2</v>
      </c>
      <c r="I14" s="1994">
        <f t="shared" si="6"/>
        <v>1.372409717234736E-3</v>
      </c>
      <c r="J14" s="946">
        <f>Page3!F14+Page3!J14+Page3!N14+Page4!F14+Page4!J14+Page4!N14+Page4!R14</f>
        <v>38574</v>
      </c>
      <c r="K14" s="2009">
        <f t="shared" si="3"/>
        <v>2.8636035645457757E-2</v>
      </c>
      <c r="L14" s="2020">
        <f t="shared" si="7"/>
        <v>1.3709029109030388E-3</v>
      </c>
      <c r="M14" s="510">
        <f>Page3!D14+Page3!H14+Page3!L14</f>
        <v>5974</v>
      </c>
      <c r="N14" s="2033">
        <f t="shared" si="0"/>
        <v>1.7953796173022424E-2</v>
      </c>
      <c r="O14" s="956">
        <f>Page3!F14+Page3!J14+Page3!N14</f>
        <v>17510</v>
      </c>
      <c r="P14" s="1942">
        <f t="shared" si="1"/>
        <v>2.2100632979294068E-2</v>
      </c>
      <c r="Q14" s="202">
        <f>Page4!D14+Page4!H14+Page4!L14</f>
        <v>8182</v>
      </c>
      <c r="R14" s="2033">
        <f t="shared" si="4"/>
        <v>4.1248235531357126E-2</v>
      </c>
      <c r="S14" s="956">
        <f>Page4!F14+Page4!J14+Page4!N14</f>
        <v>21064</v>
      </c>
      <c r="T14" s="1942">
        <f t="shared" si="5"/>
        <v>3.7969640871080956E-2</v>
      </c>
      <c r="U14" s="80">
        <v>11</v>
      </c>
      <c r="V14" s="37"/>
      <c r="W14" s="30"/>
    </row>
    <row r="15" spans="1:23" ht="15.75" customHeight="1">
      <c r="A15" s="3"/>
      <c r="B15" s="75">
        <v>12</v>
      </c>
      <c r="C15" s="200"/>
      <c r="D15" s="1172" t="s">
        <v>112</v>
      </c>
      <c r="E15" s="1635" t="s">
        <v>24</v>
      </c>
      <c r="F15" s="201">
        <v>24</v>
      </c>
      <c r="G15" s="202">
        <f>Page3!D15+Page3!H15+Page3!L15+Page4!D15+Page4!H15+Page4!L15+Page4!P15</f>
        <v>11482</v>
      </c>
      <c r="H15" s="1976">
        <f t="shared" si="2"/>
        <v>2.161915861894962E-2</v>
      </c>
      <c r="I15" s="1994">
        <f t="shared" si="6"/>
        <v>1.1131681529591155E-3</v>
      </c>
      <c r="J15" s="946">
        <f>Page3!F15+Page3!J15+Page3!N15+Page4!F15+Page4!J15+Page4!N15+Page4!R15</f>
        <v>67233</v>
      </c>
      <c r="K15" s="2009">
        <f t="shared" si="3"/>
        <v>4.9911509943253524E-2</v>
      </c>
      <c r="L15" s="2020">
        <f t="shared" si="7"/>
        <v>2.3894311040790171E-3</v>
      </c>
      <c r="M15" s="510">
        <f>Page3!D15+Page3!H15+Page3!L15</f>
        <v>6714</v>
      </c>
      <c r="N15" s="2033">
        <f t="shared" si="0"/>
        <v>2.0177734768274613E-2</v>
      </c>
      <c r="O15" s="956">
        <f>Page3!F15+Page3!J15+Page3!N15</f>
        <v>31324</v>
      </c>
      <c r="P15" s="1942">
        <f t="shared" si="1"/>
        <v>3.9536277980777121E-2</v>
      </c>
      <c r="Q15" s="202">
        <f>Page4!D15+Page4!H15+Page4!L15</f>
        <v>4768</v>
      </c>
      <c r="R15" s="2033">
        <f t="shared" si="4"/>
        <v>2.4037104254890099E-2</v>
      </c>
      <c r="S15" s="956">
        <f>Page4!F15+Page4!J15+Page4!N15</f>
        <v>35909</v>
      </c>
      <c r="T15" s="1942">
        <f t="shared" si="5"/>
        <v>6.4729008452318937E-2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11212</v>
      </c>
      <c r="H17" s="1976">
        <f t="shared" si="2"/>
        <v>2.1110782654212082E-2</v>
      </c>
      <c r="I17" s="1994">
        <f t="shared" si="6"/>
        <v>1.0869919291915696E-3</v>
      </c>
      <c r="J17" s="946">
        <f>Page3!F17+Page3!J17+Page3!N17+Page4!F17+Page4!J17+Page4!N17+Page4!R17</f>
        <v>32402</v>
      </c>
      <c r="K17" s="2009">
        <f t="shared" si="3"/>
        <v>2.4054151163584857E-2</v>
      </c>
      <c r="L17" s="2020">
        <f t="shared" si="7"/>
        <v>1.1515527588292702E-3</v>
      </c>
      <c r="M17" s="510">
        <f>Page3!D17+Page3!H17+Page3!L17</f>
        <v>6072</v>
      </c>
      <c r="N17" s="2033">
        <f t="shared" si="0"/>
        <v>1.8248317770772036E-2</v>
      </c>
      <c r="O17" s="956">
        <f>Page3!F17+Page3!J17+Page3!N17</f>
        <v>16973</v>
      </c>
      <c r="P17" s="1942">
        <f t="shared" si="1"/>
        <v>2.1422846576673798E-2</v>
      </c>
      <c r="Q17" s="202">
        <f>Page4!D17+Page4!H17+Page4!L17</f>
        <v>5140</v>
      </c>
      <c r="R17" s="2033">
        <f t="shared" si="4"/>
        <v>2.5912482355313571E-2</v>
      </c>
      <c r="S17" s="956">
        <f>Page4!F17+Page4!J17+Page4!N17</f>
        <v>15429</v>
      </c>
      <c r="T17" s="1942">
        <f t="shared" si="5"/>
        <v>2.7812076955939426E-2</v>
      </c>
      <c r="U17" s="80">
        <v>14</v>
      </c>
      <c r="V17" s="37"/>
      <c r="W17" s="30"/>
    </row>
    <row r="18" spans="1:23" ht="15.75" customHeight="1">
      <c r="A18" s="3"/>
      <c r="B18" s="75">
        <v>15</v>
      </c>
      <c r="C18" s="200"/>
      <c r="D18" s="1172" t="s">
        <v>122</v>
      </c>
      <c r="E18" s="1634" t="s">
        <v>27</v>
      </c>
      <c r="F18" s="201">
        <v>27</v>
      </c>
      <c r="G18" s="202">
        <f>Page3!D18+Page3!H18+Page3!L18+Page4!D18+Page4!H18+Page4!L18+Page4!P18</f>
        <v>19843</v>
      </c>
      <c r="H18" s="1976">
        <f t="shared" si="2"/>
        <v>3.7361867660322012E-2</v>
      </c>
      <c r="I18" s="1994">
        <f t="shared" si="6"/>
        <v>1.9237585489607846E-3</v>
      </c>
      <c r="J18" s="946">
        <f>Page3!F18+Page3!J18+Page3!N18+Page4!F18+Page4!J18+Page4!N18+Page4!R18</f>
        <v>76473</v>
      </c>
      <c r="K18" s="2009">
        <f t="shared" si="3"/>
        <v>5.6770974073601162E-2</v>
      </c>
      <c r="L18" s="2020">
        <f t="shared" si="7"/>
        <v>2.7178166201453852E-3</v>
      </c>
      <c r="M18" s="510">
        <f>Page3!D18+Page3!H18+Page3!L18</f>
        <v>8057</v>
      </c>
      <c r="N18" s="2033">
        <f t="shared" si="0"/>
        <v>2.4213882786414741E-2</v>
      </c>
      <c r="O18" s="956">
        <f>Page3!F18+Page3!J18+Page3!N18</f>
        <v>35364</v>
      </c>
      <c r="P18" s="1942">
        <f t="shared" si="1"/>
        <v>4.4635453151328122E-2</v>
      </c>
      <c r="Q18" s="202">
        <f>Page4!D18+Page4!H18+Page4!L18</f>
        <v>11786</v>
      </c>
      <c r="R18" s="2033">
        <f t="shared" si="4"/>
        <v>5.9417221213954423E-2</v>
      </c>
      <c r="S18" s="956">
        <f>Page4!F18+Page4!J18+Page4!N18</f>
        <v>41109</v>
      </c>
      <c r="T18" s="1942">
        <f t="shared" si="5"/>
        <v>7.4102448090071549E-2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236459</v>
      </c>
      <c r="H20" s="1977">
        <f t="shared" si="2"/>
        <v>0.44522248979953039</v>
      </c>
      <c r="I20" s="1995">
        <f t="shared" si="6"/>
        <v>2.2924458132778217E-2</v>
      </c>
      <c r="J20" s="716">
        <f>SUM(J11:J19)</f>
        <v>707344</v>
      </c>
      <c r="K20" s="1977">
        <f t="shared" si="3"/>
        <v>0.52510831123556467</v>
      </c>
      <c r="L20" s="2022">
        <f t="shared" si="7"/>
        <v>2.5138693125156819E-2</v>
      </c>
      <c r="M20" s="265">
        <f>SUM(M11:M19)</f>
        <v>143506</v>
      </c>
      <c r="N20" s="2035">
        <f t="shared" si="0"/>
        <v>0.43128180006792027</v>
      </c>
      <c r="O20" s="957">
        <f>SUM(O11:O19)</f>
        <v>414402</v>
      </c>
      <c r="P20" s="1944">
        <f t="shared" si="1"/>
        <v>0.52304663094719706</v>
      </c>
      <c r="Q20" s="203">
        <f>SUM(Q11:Q19)</f>
        <v>92953</v>
      </c>
      <c r="R20" s="2035">
        <f t="shared" si="4"/>
        <v>0.46860758217382537</v>
      </c>
      <c r="S20" s="957">
        <f>SUM(S11:S19)</f>
        <v>292942</v>
      </c>
      <c r="T20" s="1944">
        <f t="shared" si="5"/>
        <v>0.52805272199279329</v>
      </c>
      <c r="U20" s="80">
        <v>17</v>
      </c>
      <c r="V20" s="598"/>
      <c r="W20" s="30"/>
    </row>
    <row r="21" spans="1:23" ht="15.75" customHeight="1">
      <c r="A21" s="3"/>
      <c r="B21" s="75">
        <v>18</v>
      </c>
      <c r="C21" s="187"/>
      <c r="D21" s="1190"/>
      <c r="E21" s="1560" t="s">
        <v>30</v>
      </c>
      <c r="F21" s="201">
        <v>51</v>
      </c>
      <c r="G21" s="202">
        <f>Page3!D21+Page3!H21+Page3!L21+Page4!D21+Page4!H21+Page4!L21+Page4!P21</f>
        <v>18213</v>
      </c>
      <c r="H21" s="1976">
        <f t="shared" si="2"/>
        <v>3.4292783132462062E-2</v>
      </c>
      <c r="I21" s="1994">
        <f t="shared" si="6"/>
        <v>1.7657317165863412E-3</v>
      </c>
      <c r="J21" s="946">
        <f>Page3!F21+Page3!J21+Page3!N21+Page4!F21+Page4!J21+Page4!N21+Page4!R21</f>
        <v>56085</v>
      </c>
      <c r="K21" s="2009">
        <f t="shared" si="3"/>
        <v>4.1635611011963974E-2</v>
      </c>
      <c r="L21" s="2020">
        <f t="shared" si="7"/>
        <v>1.9932361113184252E-3</v>
      </c>
      <c r="M21" s="510">
        <f>Page3!D21+Page3!H21+Page3!L21</f>
        <v>16072</v>
      </c>
      <c r="N21" s="2033">
        <f t="shared" si="0"/>
        <v>4.8301542030936791E-2</v>
      </c>
      <c r="O21" s="956">
        <f>Page3!F21+Page3!J21+Page3!N21</f>
        <v>45118</v>
      </c>
      <c r="P21" s="1942">
        <f t="shared" si="1"/>
        <v>5.6946679540821797E-2</v>
      </c>
      <c r="Q21" s="202">
        <f>Page4!D21+Page4!H21+Page4!L21</f>
        <v>2141</v>
      </c>
      <c r="R21" s="2033">
        <f t="shared" si="4"/>
        <v>1.0793506755394233E-2</v>
      </c>
      <c r="S21" s="956">
        <f>Page4!F21+Page4!J21+Page4!N21</f>
        <v>10967</v>
      </c>
      <c r="T21" s="1942">
        <f t="shared" si="5"/>
        <v>1.97689447129294E-2</v>
      </c>
      <c r="U21" s="80">
        <v>18</v>
      </c>
      <c r="V21" s="37"/>
      <c r="W21" s="37"/>
    </row>
    <row r="22" spans="1:23" ht="15.75" customHeight="1">
      <c r="A22" s="3"/>
      <c r="B22" s="75">
        <v>19</v>
      </c>
      <c r="C22" s="187"/>
      <c r="D22" s="1191"/>
      <c r="E22" s="1560" t="s">
        <v>31</v>
      </c>
      <c r="F22" s="201">
        <v>60</v>
      </c>
      <c r="G22" s="202">
        <f>Page3!D22+Page3!H22+Page3!L22+Page4!D22+Page4!H22+Page4!L22+Page4!P22</f>
        <v>1104</v>
      </c>
      <c r="H22" s="1976">
        <f t="shared" si="2"/>
        <v>2.0786928335934838E-3</v>
      </c>
      <c r="I22" s="1994">
        <f t="shared" si="6"/>
        <v>1.0703167051618737E-4</v>
      </c>
      <c r="J22" s="946">
        <f>Page3!F22+Page3!J22+Page3!N22+Page4!F22+Page4!J22+Page4!N22+Page4!R22</f>
        <v>4597</v>
      </c>
      <c r="K22" s="2009">
        <f t="shared" si="3"/>
        <v>3.412657641472736E-3</v>
      </c>
      <c r="L22" s="2020">
        <f t="shared" si="7"/>
        <v>1.6337534819881966E-4</v>
      </c>
      <c r="M22" s="510">
        <f>Page3!D22+Page3!H22+Page3!L22</f>
        <v>440</v>
      </c>
      <c r="N22" s="2033">
        <f t="shared" si="0"/>
        <v>1.3223418674472491E-3</v>
      </c>
      <c r="O22" s="956">
        <f>Page3!F22+Page3!J22+Page3!N22</f>
        <v>2474</v>
      </c>
      <c r="P22" s="1942">
        <f t="shared" si="1"/>
        <v>3.1226137059265288E-3</v>
      </c>
      <c r="Q22" s="202">
        <f>Page4!D22+Page4!H22+Page4!L22</f>
        <v>664</v>
      </c>
      <c r="R22" s="2033">
        <f t="shared" si="4"/>
        <v>3.3474490824763059E-3</v>
      </c>
      <c r="S22" s="956">
        <f>Page4!F22+Page4!J22+Page4!N22</f>
        <v>2123</v>
      </c>
      <c r="T22" s="1942">
        <f t="shared" si="5"/>
        <v>3.8268869905670752E-3</v>
      </c>
      <c r="U22" s="80">
        <v>19</v>
      </c>
      <c r="V22" s="37"/>
      <c r="W22" s="37"/>
    </row>
    <row r="23" spans="1:23" ht="15.75" customHeight="1">
      <c r="A23" s="3"/>
      <c r="B23" s="75">
        <v>20</v>
      </c>
      <c r="C23" s="187"/>
      <c r="D23" s="1191"/>
      <c r="E23" s="1560" t="s">
        <v>32</v>
      </c>
      <c r="F23" s="201">
        <v>61</v>
      </c>
      <c r="G23" s="202">
        <f>Page3!D23+Page3!H23+Page3!L23+Page4!D23+Page4!H23+Page4!L23+Page4!P23</f>
        <v>7211</v>
      </c>
      <c r="H23" s="1976">
        <f t="shared" si="2"/>
        <v>1.3577404006379176E-2</v>
      </c>
      <c r="I23" s="1994">
        <f t="shared" si="6"/>
        <v>6.9909907254730726E-4</v>
      </c>
      <c r="J23" s="946">
        <f>Page3!F23+Page3!J23+Page3!N23+Page4!F23+Page4!J23+Page4!N23+Page4!R23</f>
        <v>19039</v>
      </c>
      <c r="K23" s="2009">
        <f t="shared" si="3"/>
        <v>1.4133910993256345E-2</v>
      </c>
      <c r="L23" s="2020">
        <f t="shared" si="7"/>
        <v>6.7663764506359098E-4</v>
      </c>
      <c r="M23" s="510">
        <f>Page3!D23+Page3!H23+Page3!L23</f>
        <v>2036</v>
      </c>
      <c r="N23" s="2033">
        <f t="shared" si="0"/>
        <v>6.1188364593695432E-3</v>
      </c>
      <c r="O23" s="956">
        <f>Page3!F23+Page3!J23+Page3!N23</f>
        <v>5197</v>
      </c>
      <c r="P23" s="1942">
        <f t="shared" si="1"/>
        <v>6.559508257760781E-3</v>
      </c>
      <c r="Q23" s="202">
        <f>Page4!D23+Page4!H23+Page4!L23</f>
        <v>5158</v>
      </c>
      <c r="R23" s="2033">
        <f t="shared" si="4"/>
        <v>2.6003226456946964E-2</v>
      </c>
      <c r="S23" s="956">
        <f>Page4!F23+Page4!J23+Page4!N23</f>
        <v>13825</v>
      </c>
      <c r="T23" s="1942">
        <f t="shared" si="5"/>
        <v>2.492073134460189E-2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16861</v>
      </c>
      <c r="H25" s="1976">
        <f t="shared" si="8"/>
        <v>3.1747137560887435E-2</v>
      </c>
      <c r="I25" s="1994">
        <f t="shared" si="6"/>
        <v>1.6346566997947785E-3</v>
      </c>
      <c r="J25" s="946">
        <f>Page3!F25+Page3!J25+Page3!N25+Page4!F25+Page4!J25+Page4!N25+Page4!R25</f>
        <v>55770</v>
      </c>
      <c r="K25" s="2009">
        <f t="shared" si="9"/>
        <v>4.1401765643883939E-2</v>
      </c>
      <c r="L25" s="2020">
        <f t="shared" si="7"/>
        <v>1.9820411505434353E-3</v>
      </c>
      <c r="M25" s="510">
        <f>Page3!D25+Page3!H25+Page3!L25</f>
        <v>15982</v>
      </c>
      <c r="N25" s="2033">
        <f t="shared" si="0"/>
        <v>4.8031063012595306E-2</v>
      </c>
      <c r="O25" s="956">
        <f>Page3!F25+Page3!J25+Page3!N25</f>
        <v>52121</v>
      </c>
      <c r="P25" s="1942">
        <f t="shared" si="1"/>
        <v>6.578567056046751E-2</v>
      </c>
      <c r="Q25" s="202">
        <f>Page4!D25+Page4!H25+Page4!L25</f>
        <v>879</v>
      </c>
      <c r="R25" s="2033">
        <f t="shared" si="4"/>
        <v>4.4313369630973988E-3</v>
      </c>
      <c r="S25" s="956">
        <f>Page4!F25+Page4!J25+Page4!N25</f>
        <v>3649</v>
      </c>
      <c r="T25" s="1942">
        <f t="shared" si="5"/>
        <v>6.5776310073383214E-3</v>
      </c>
      <c r="U25" s="80">
        <v>22</v>
      </c>
      <c r="V25" s="37"/>
      <c r="W25" s="37"/>
    </row>
    <row r="26" spans="1:23" ht="15.75" customHeight="1">
      <c r="A26" s="3"/>
      <c r="B26" s="75">
        <v>23</v>
      </c>
      <c r="C26" s="187" t="s">
        <v>120</v>
      </c>
      <c r="D26" s="1172" t="s">
        <v>122</v>
      </c>
      <c r="E26" s="1539" t="s">
        <v>35</v>
      </c>
      <c r="F26" s="201">
        <v>64</v>
      </c>
      <c r="G26" s="202">
        <f>Page3!D26+Page3!H26+Page3!L26+Page4!D26+Page4!H26+Page4!L26+Page4!P26</f>
        <v>-43980</v>
      </c>
      <c r="H26" s="1976">
        <f t="shared" si="8"/>
        <v>-8.280879603391432E-2</v>
      </c>
      <c r="I26" s="1994">
        <f t="shared" si="6"/>
        <v>-4.2638160048024641E-3</v>
      </c>
      <c r="J26" s="946">
        <f>Page3!F26+Page3!J26+Page3!N26+Page4!F26+Page4!J26+Page4!N26+Page4!R26</f>
        <v>-43979</v>
      </c>
      <c r="K26" s="2009">
        <f t="shared" si="9"/>
        <v>-3.2648525215211978E-2</v>
      </c>
      <c r="L26" s="2020">
        <f t="shared" si="7"/>
        <v>-1.5629942219786577E-3</v>
      </c>
      <c r="M26" s="510">
        <f>Page3!D26+Page3!H26+Page3!L26</f>
        <v>-43980</v>
      </c>
      <c r="N26" s="2033">
        <f t="shared" si="0"/>
        <v>-0.13217408029620459</v>
      </c>
      <c r="O26" s="956">
        <f>Page3!F26+Page3!J26+Page3!N26</f>
        <v>-43979</v>
      </c>
      <c r="P26" s="1942">
        <f t="shared" si="1"/>
        <v>-5.5509065550906553E-2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0</v>
      </c>
      <c r="H27" s="1976">
        <f t="shared" si="8"/>
        <v>0</v>
      </c>
      <c r="I27" s="1994">
        <f t="shared" si="6"/>
        <v>0</v>
      </c>
      <c r="J27" s="946">
        <f>Page3!F27+Page3!J27+Page3!N27+Page4!F27+Page4!J27+Page4!N27+Page4!R27</f>
        <v>0</v>
      </c>
      <c r="K27" s="2009">
        <f t="shared" si="9"/>
        <v>0</v>
      </c>
      <c r="L27" s="2020">
        <f t="shared" si="7"/>
        <v>0</v>
      </c>
      <c r="M27" s="512">
        <f>Page3!D27+Page3!H27+Page3!L27</f>
        <v>0</v>
      </c>
      <c r="N27" s="2034">
        <f t="shared" si="0"/>
        <v>0</v>
      </c>
      <c r="O27" s="958">
        <f>Page3!F27+Page3!J27+Page3!N27</f>
        <v>0</v>
      </c>
      <c r="P27" s="1943">
        <f t="shared" si="1"/>
        <v>0</v>
      </c>
      <c r="Q27" s="202">
        <f>Page4!D27+Page4!H27+Page4!L27</f>
        <v>0</v>
      </c>
      <c r="R27" s="2034">
        <f t="shared" si="4"/>
        <v>0</v>
      </c>
      <c r="S27" s="956">
        <f>Page4!F27+Page4!J27+Page4!N27</f>
        <v>0</v>
      </c>
      <c r="T27" s="1943">
        <f t="shared" si="5"/>
        <v>0</v>
      </c>
      <c r="U27" s="80">
        <v>24</v>
      </c>
      <c r="V27" s="37"/>
      <c r="W27" s="37"/>
    </row>
    <row r="28" spans="1:23" ht="15.75" customHeight="1">
      <c r="A28" s="3"/>
      <c r="B28" s="75">
        <v>25</v>
      </c>
      <c r="C28" s="187" t="s">
        <v>145</v>
      </c>
      <c r="D28" s="1172" t="s">
        <v>114</v>
      </c>
      <c r="E28" s="1638" t="s">
        <v>37</v>
      </c>
      <c r="F28" s="201">
        <v>67</v>
      </c>
      <c r="G28" s="202">
        <f>Page3!D28+Page3!H28+Page3!L28+Page4!D28+Page4!H28+Page4!L28+Page4!P28</f>
        <v>1473</v>
      </c>
      <c r="H28" s="1976">
        <f t="shared" si="8"/>
        <v>2.773473318734784E-3</v>
      </c>
      <c r="I28" s="1994">
        <f t="shared" si="6"/>
        <v>1.428058429985E-4</v>
      </c>
      <c r="J28" s="555">
        <f>Page3!F28+Page3!J28+Page3!N28+Page4!F28+Page4!J28+Page4!N28+Page4!R28</f>
        <v>4005</v>
      </c>
      <c r="K28" s="2009">
        <f t="shared" si="9"/>
        <v>2.9731768227318485E-3</v>
      </c>
      <c r="L28" s="2020">
        <f t="shared" si="7"/>
        <v>1.4233592985344196E-4</v>
      </c>
      <c r="M28" s="920"/>
      <c r="N28" s="2036"/>
      <c r="O28" s="922"/>
      <c r="P28" s="2044"/>
      <c r="Q28" s="202">
        <f>Page4!D28+Page4!H28+Page4!L28</f>
        <v>1473</v>
      </c>
      <c r="R28" s="2047">
        <f t="shared" si="4"/>
        <v>7.4258923169993954E-3</v>
      </c>
      <c r="S28" s="956">
        <f>Page4!F28+Page4!J28+Page4!N28</f>
        <v>4005</v>
      </c>
      <c r="T28" s="1941">
        <f t="shared" si="5"/>
        <v>7.2193511056152307E-3</v>
      </c>
      <c r="U28" s="80">
        <v>25</v>
      </c>
      <c r="V28" s="37"/>
      <c r="W28" s="37"/>
    </row>
    <row r="29" spans="1:23" ht="15.75" customHeight="1">
      <c r="A29" s="3"/>
      <c r="B29" s="75">
        <v>26</v>
      </c>
      <c r="C29" s="187"/>
      <c r="D29" s="1174"/>
      <c r="E29" s="1635" t="s">
        <v>38</v>
      </c>
      <c r="F29" s="201">
        <v>68</v>
      </c>
      <c r="G29" s="202">
        <f>Page3!D29+Page3!H29+Page3!L29+Page4!D29+Page4!H29+Page4!L29+Page4!P29</f>
        <v>25802</v>
      </c>
      <c r="H29" s="1976">
        <f t="shared" si="8"/>
        <v>4.8581913489473792E-2</v>
      </c>
      <c r="I29" s="1994">
        <f t="shared" si="6"/>
        <v>2.5014775024082125E-3</v>
      </c>
      <c r="J29" s="946">
        <f>Page3!F29+Page3!J29+Page3!N29+Page4!F29+Page4!J29+Page4!N29+Page4!R29</f>
        <v>74626</v>
      </c>
      <c r="K29" s="2009">
        <f t="shared" si="9"/>
        <v>5.5399823613779507E-2</v>
      </c>
      <c r="L29" s="2020">
        <f t="shared" si="7"/>
        <v>2.6521750564901274E-3</v>
      </c>
      <c r="M29" s="510">
        <f>Page3!D29+Page3!H29+Page3!L29</f>
        <v>11858</v>
      </c>
      <c r="N29" s="2033">
        <f t="shared" ref="N29:N61" si="10">IFERROR(M29/M$5,0)</f>
        <v>3.5637113327703362E-2</v>
      </c>
      <c r="O29" s="956">
        <f>Page3!F29+Page3!J29+Page3!N29</f>
        <v>33519</v>
      </c>
      <c r="P29" s="1942">
        <f t="shared" ref="P29:P61" si="11">IFERROR(O29/O$5,0)</f>
        <v>4.2306745678638367E-2</v>
      </c>
      <c r="Q29" s="202">
        <f>Page4!D29+Page4!H29+Page4!L29</f>
        <v>13944</v>
      </c>
      <c r="R29" s="2033">
        <f t="shared" si="4"/>
        <v>7.0296430732002424E-2</v>
      </c>
      <c r="S29" s="956">
        <f>Page4!F29+Page4!J29+Page4!N29</f>
        <v>41107</v>
      </c>
      <c r="T29" s="1942">
        <f t="shared" si="5"/>
        <v>7.4098842920980096E-2</v>
      </c>
      <c r="U29" s="80">
        <v>26</v>
      </c>
      <c r="V29" s="37"/>
      <c r="W29" s="37"/>
    </row>
    <row r="30" spans="1:23" ht="15.75" customHeight="1">
      <c r="A30" s="3"/>
      <c r="B30" s="75">
        <v>27</v>
      </c>
      <c r="C30" s="187" t="s">
        <v>114</v>
      </c>
      <c r="D30" s="1172"/>
      <c r="E30" s="1634" t="s">
        <v>39</v>
      </c>
      <c r="F30" s="201">
        <v>69</v>
      </c>
      <c r="G30" s="202">
        <f>Page3!D30+Page3!H30+Page3!L30+Page4!D30+Page4!H30+Page4!L30+Page4!P30</f>
        <v>10739</v>
      </c>
      <c r="H30" s="1976">
        <f t="shared" si="8"/>
        <v>2.0220183278949658E-2</v>
      </c>
      <c r="I30" s="1994">
        <f t="shared" si="6"/>
        <v>1.0411350631099061E-3</v>
      </c>
      <c r="J30" s="946">
        <f>Page3!F30+Page3!J30+Page3!N30+Page4!F30+Page4!J30+Page4!N30+Page4!R30</f>
        <v>30685</v>
      </c>
      <c r="K30" s="2009">
        <f t="shared" si="9"/>
        <v>2.2779508315986709E-2</v>
      </c>
      <c r="L30" s="2020">
        <f t="shared" si="7"/>
        <v>1.0905313377160715E-3</v>
      </c>
      <c r="M30" s="510">
        <f>Page3!D30+Page3!H30+Page3!L30</f>
        <v>2571</v>
      </c>
      <c r="N30" s="2033">
        <f t="shared" si="10"/>
        <v>7.7266839572883578E-3</v>
      </c>
      <c r="O30" s="956">
        <f>Page3!F30+Page3!J30+Page3!N30</f>
        <v>7642</v>
      </c>
      <c r="P30" s="1942">
        <f t="shared" si="11"/>
        <v>9.6455189736016703E-3</v>
      </c>
      <c r="Q30" s="202">
        <f>Page4!D30+Page4!H30+Page4!L30</f>
        <v>8168</v>
      </c>
      <c r="R30" s="2033">
        <f t="shared" si="4"/>
        <v>4.1177656785642267E-2</v>
      </c>
      <c r="S30" s="956">
        <f>Page4!F30+Page4!J30+Page4!N30</f>
        <v>23043</v>
      </c>
      <c r="T30" s="1942">
        <f t="shared" si="5"/>
        <v>4.1536955687064114E-2</v>
      </c>
      <c r="U30" s="80">
        <v>27</v>
      </c>
      <c r="V30" s="37"/>
      <c r="W30" s="37"/>
    </row>
    <row r="31" spans="1:23" ht="15.75" customHeight="1">
      <c r="A31" s="3"/>
      <c r="B31" s="75">
        <v>28</v>
      </c>
      <c r="C31" s="187"/>
      <c r="D31" s="1172" t="s">
        <v>157</v>
      </c>
      <c r="E31" s="1634" t="s">
        <v>40</v>
      </c>
      <c r="F31" s="201">
        <v>70</v>
      </c>
      <c r="G31" s="202">
        <f>Page3!D31+Page3!H31+Page3!L31+Page4!D31+Page4!H31+Page4!L31+Page4!P31</f>
        <v>2841</v>
      </c>
      <c r="H31" s="1976">
        <f t="shared" si="8"/>
        <v>5.3492448734049703E-3</v>
      </c>
      <c r="I31" s="1994">
        <f t="shared" si="6"/>
        <v>2.7543204342073217E-4</v>
      </c>
      <c r="J31" s="946">
        <f>Page3!F31+Page3!J31+Page3!N31+Page4!F31+Page4!J31+Page4!N31+Page4!R31</f>
        <v>6632</v>
      </c>
      <c r="K31" s="2009">
        <f t="shared" si="9"/>
        <v>4.9233729558945368E-3</v>
      </c>
      <c r="L31" s="2020">
        <f t="shared" si="7"/>
        <v>2.3569834876105547E-4</v>
      </c>
      <c r="M31" s="510">
        <f>Page3!D31+Page3!H31+Page3!L31</f>
        <v>979</v>
      </c>
      <c r="N31" s="2033">
        <f t="shared" si="10"/>
        <v>2.942210655070129E-3</v>
      </c>
      <c r="O31" s="956">
        <f>Page3!F31+Page3!J31+Page3!N31</f>
        <v>3051</v>
      </c>
      <c r="P31" s="1942">
        <f t="shared" si="11"/>
        <v>3.8508869914235409E-3</v>
      </c>
      <c r="Q31" s="202">
        <f>Page4!D31+Page4!H31+Page4!L31</f>
        <v>1862</v>
      </c>
      <c r="R31" s="2033">
        <f t="shared" si="4"/>
        <v>9.3869731800766288E-3</v>
      </c>
      <c r="S31" s="956">
        <f>Page4!F31+Page4!J31+Page4!N31</f>
        <v>3581</v>
      </c>
      <c r="T31" s="1942">
        <f t="shared" si="5"/>
        <v>6.4550552582292491E-3</v>
      </c>
      <c r="U31" s="80">
        <v>28</v>
      </c>
      <c r="V31" s="37"/>
      <c r="W31" s="37"/>
    </row>
    <row r="32" spans="1:23" ht="15.75" customHeight="1">
      <c r="A32" s="3"/>
      <c r="B32" s="75">
        <v>29</v>
      </c>
      <c r="C32" s="187" t="s">
        <v>124</v>
      </c>
      <c r="D32" s="1172" t="s">
        <v>114</v>
      </c>
      <c r="E32" s="1634" t="s">
        <v>41</v>
      </c>
      <c r="F32" s="201">
        <v>71</v>
      </c>
      <c r="G32" s="202">
        <f>Page3!D32+Page3!H32+Page3!L32+Page4!D32+Page4!H32+Page4!L32+Page4!P32</f>
        <v>1185</v>
      </c>
      <c r="H32" s="1976">
        <f t="shared" si="8"/>
        <v>2.2312056230147448E-3</v>
      </c>
      <c r="I32" s="1994">
        <f t="shared" si="6"/>
        <v>1.1488453764645113E-4</v>
      </c>
      <c r="J32" s="946">
        <f>Page3!F32+Page3!J32+Page3!N32+Page4!F32+Page4!J32+Page4!N32+Page4!R32</f>
        <v>2725</v>
      </c>
      <c r="K32" s="2009">
        <f t="shared" si="9"/>
        <v>2.0229480254542538E-3</v>
      </c>
      <c r="L32" s="2020">
        <f t="shared" si="7"/>
        <v>9.6845295593165883E-5</v>
      </c>
      <c r="M32" s="510">
        <f>Page3!D32+Page3!H32+Page3!L32</f>
        <v>810</v>
      </c>
      <c r="N32" s="2033">
        <f t="shared" si="10"/>
        <v>2.434311165073345E-3</v>
      </c>
      <c r="O32" s="956">
        <f>Page3!F32+Page3!J32+Page3!N32</f>
        <v>1824</v>
      </c>
      <c r="P32" s="1942">
        <f t="shared" si="11"/>
        <v>2.3022018591794618E-3</v>
      </c>
      <c r="Q32" s="202">
        <f>Page4!D32+Page4!H32+Page4!L32</f>
        <v>375</v>
      </c>
      <c r="R32" s="2033">
        <f t="shared" si="4"/>
        <v>1.8905021173623714E-3</v>
      </c>
      <c r="S32" s="956">
        <f>Page4!F32+Page4!J32+Page4!N32</f>
        <v>901</v>
      </c>
      <c r="T32" s="1942">
        <f t="shared" si="5"/>
        <v>1.6241286756952119E-3</v>
      </c>
      <c r="U32" s="80">
        <v>29</v>
      </c>
      <c r="V32" s="37"/>
      <c r="W32" s="37"/>
    </row>
    <row r="33" spans="1:23" ht="15.75" customHeight="1">
      <c r="A33" s="3"/>
      <c r="B33" s="75">
        <v>30</v>
      </c>
      <c r="C33" s="187"/>
      <c r="D33" s="1172" t="s">
        <v>773</v>
      </c>
      <c r="E33" s="1634" t="s">
        <v>42</v>
      </c>
      <c r="F33" s="201">
        <v>72</v>
      </c>
      <c r="G33" s="202">
        <f>Page3!D33+Page3!H33+Page3!L33+Page4!D33+Page4!H33+Page4!L33+Page4!P33</f>
        <v>5500</v>
      </c>
      <c r="H33" s="1976">
        <f t="shared" si="8"/>
        <v>1.0355806689097972E-2</v>
      </c>
      <c r="I33" s="1994">
        <f t="shared" si="6"/>
        <v>5.3321937304260021E-4</v>
      </c>
      <c r="J33" s="946">
        <f>Page3!F33+Page3!J33+Page3!N33+Page4!F33+Page4!J33+Page4!N33+Page4!R33</f>
        <v>9500</v>
      </c>
      <c r="K33" s="2009">
        <f t="shared" si="9"/>
        <v>7.0524793547946463E-3</v>
      </c>
      <c r="L33" s="2020">
        <f t="shared" si="7"/>
        <v>3.3762580115048659E-4</v>
      </c>
      <c r="M33" s="510">
        <f>Page3!D33+Page3!H33+Page3!L33</f>
        <v>2750</v>
      </c>
      <c r="N33" s="2033">
        <f t="shared" si="10"/>
        <v>8.264636671545306E-3</v>
      </c>
      <c r="O33" s="956">
        <f>Page3!F33+Page3!J33+Page3!N33</f>
        <v>4750</v>
      </c>
      <c r="P33" s="1942">
        <f t="shared" si="11"/>
        <v>5.9953173416131822E-3</v>
      </c>
      <c r="Q33" s="202">
        <f>Page4!D33+Page4!H33+Page4!L33</f>
        <v>2750</v>
      </c>
      <c r="R33" s="2033">
        <f t="shared" si="4"/>
        <v>1.3863682193990723E-2</v>
      </c>
      <c r="S33" s="956">
        <f>Page4!F33+Page4!J33+Page4!N33</f>
        <v>4750</v>
      </c>
      <c r="T33" s="1942">
        <f t="shared" si="5"/>
        <v>8.5622765921778646E-3</v>
      </c>
      <c r="U33" s="80">
        <v>30</v>
      </c>
      <c r="V33" s="37"/>
      <c r="W33" s="37"/>
    </row>
    <row r="34" spans="1:23" ht="15.75" customHeight="1">
      <c r="A34" s="3"/>
      <c r="B34" s="75">
        <v>31</v>
      </c>
      <c r="C34" s="187"/>
      <c r="D34" s="1172" t="s">
        <v>122</v>
      </c>
      <c r="E34" s="1635" t="s">
        <v>43</v>
      </c>
      <c r="F34" s="201">
        <v>74</v>
      </c>
      <c r="G34" s="202">
        <f>Page3!D34+Page3!H34+Page3!L34+Page4!D34+Page4!H34+Page4!L34+Page4!P34</f>
        <v>557</v>
      </c>
      <c r="H34" s="1976">
        <f t="shared" si="8"/>
        <v>1.0487607865141038E-3</v>
      </c>
      <c r="I34" s="1994">
        <f t="shared" si="6"/>
        <v>5.4000580142677873E-5</v>
      </c>
      <c r="J34" s="946">
        <f>Page3!F34+Page3!J34+Page3!N34+Page4!F34+Page4!J34+Page4!N34+Page4!R34</f>
        <v>1613</v>
      </c>
      <c r="K34" s="2009">
        <f t="shared" si="9"/>
        <v>1.1974367578193436E-3</v>
      </c>
      <c r="L34" s="2020">
        <f t="shared" si="7"/>
        <v>5.7325307079551035E-5</v>
      </c>
      <c r="M34" s="510">
        <f>Page3!D34+Page3!H34+Page3!L34</f>
        <v>173</v>
      </c>
      <c r="N34" s="2033">
        <f t="shared" si="10"/>
        <v>5.1992077970085021E-4</v>
      </c>
      <c r="O34" s="956">
        <f>Page3!F34+Page3!J34+Page3!N34</f>
        <v>629</v>
      </c>
      <c r="P34" s="1942">
        <f t="shared" si="11"/>
        <v>7.9390623323677715E-4</v>
      </c>
      <c r="Q34" s="202">
        <f>Page4!D34+Page4!H34+Page4!L34</f>
        <v>384</v>
      </c>
      <c r="R34" s="2033">
        <f t="shared" si="4"/>
        <v>1.9358741681790683E-3</v>
      </c>
      <c r="S34" s="956">
        <f>Page4!F34+Page4!J34+Page4!N34</f>
        <v>984</v>
      </c>
      <c r="T34" s="1942">
        <f t="shared" si="5"/>
        <v>1.7737431929901093E-3</v>
      </c>
      <c r="U34" s="80">
        <v>31</v>
      </c>
      <c r="V34" s="37"/>
      <c r="W34" s="37"/>
    </row>
    <row r="35" spans="1:23" ht="15.75" customHeight="1">
      <c r="A35" s="3"/>
      <c r="B35" s="75">
        <v>32</v>
      </c>
      <c r="C35" s="187" t="s">
        <v>13723</v>
      </c>
      <c r="D35" s="1172" t="s">
        <v>124</v>
      </c>
      <c r="E35" s="1634" t="s">
        <v>44</v>
      </c>
      <c r="F35" s="201">
        <v>75</v>
      </c>
      <c r="G35" s="202">
        <f>Page3!D35+Page3!H35+Page3!L35+Page4!D35+Page4!H35+Page4!L35+Page4!P35</f>
        <v>15986</v>
      </c>
      <c r="H35" s="1976">
        <f t="shared" si="8"/>
        <v>3.0099622860349121E-2</v>
      </c>
      <c r="I35" s="1994">
        <f t="shared" si="6"/>
        <v>1.5498263449925465E-3</v>
      </c>
      <c r="J35" s="946">
        <f>Page3!F35+Page3!J35+Page3!N35+Page4!F35+Page4!J35+Page4!N35+Page4!R35</f>
        <v>25795</v>
      </c>
      <c r="K35" s="2009">
        <f t="shared" si="9"/>
        <v>1.9149337363887148E-2</v>
      </c>
      <c r="L35" s="2020">
        <f t="shared" si="7"/>
        <v>9.1674289901861065E-4</v>
      </c>
      <c r="M35" s="510">
        <f>Page3!D35+Page3!H35+Page3!L35</f>
        <v>3745</v>
      </c>
      <c r="N35" s="2033">
        <f t="shared" si="10"/>
        <v>1.1254932485431699E-2</v>
      </c>
      <c r="O35" s="956">
        <f>Page3!F35+Page3!J35+Page3!N35</f>
        <v>5285</v>
      </c>
      <c r="P35" s="1942">
        <f t="shared" si="11"/>
        <v>6.6705794000896145E-3</v>
      </c>
      <c r="Q35" s="205">
        <f>Page4!D35+Page4!H35+Page4!L35</f>
        <v>12241</v>
      </c>
      <c r="R35" s="2034">
        <f t="shared" si="4"/>
        <v>6.171103044968744E-2</v>
      </c>
      <c r="S35" s="958">
        <f>Page4!F35+Page4!J35+Page4!N35</f>
        <v>20510</v>
      </c>
      <c r="T35" s="1943">
        <f t="shared" si="5"/>
        <v>3.6971009032751162E-2</v>
      </c>
      <c r="U35" s="80">
        <v>32</v>
      </c>
      <c r="V35" s="37"/>
      <c r="W35" s="37"/>
    </row>
    <row r="36" spans="1:23" ht="15.75" customHeight="1">
      <c r="A36" s="3"/>
      <c r="B36" s="75">
        <v>33</v>
      </c>
      <c r="C36" s="187"/>
      <c r="D36" s="1192"/>
      <c r="E36" s="1539" t="s">
        <v>45</v>
      </c>
      <c r="F36" s="201">
        <v>76</v>
      </c>
      <c r="G36" s="202">
        <f>Page3!D36+Page3!H36+Page3!L36+Page4!D36+Page4!H36+Page4!L36+Page4!P36</f>
        <v>101806</v>
      </c>
      <c r="H36" s="1976">
        <f t="shared" si="8"/>
        <v>0.19168786468914692</v>
      </c>
      <c r="I36" s="1994">
        <f t="shared" si="6"/>
        <v>9.8699875439954461E-3</v>
      </c>
      <c r="J36" s="946">
        <f>Page3!F36+Page3!J36+Page3!N36+Page4!F36+Page4!J36+Page4!N36+Page4!R36</f>
        <v>302773</v>
      </c>
      <c r="K36" s="2009">
        <f t="shared" si="9"/>
        <v>0.22476845596728837</v>
      </c>
      <c r="L36" s="2020">
        <f t="shared" si="7"/>
        <v>1.0760418599130133E-2</v>
      </c>
      <c r="M36" s="510">
        <f>Page3!D36+Page3!H36+Page3!L36</f>
        <v>101806</v>
      </c>
      <c r="N36" s="2033">
        <f t="shared" si="10"/>
        <v>0.30595985490303329</v>
      </c>
      <c r="O36" s="956">
        <f>Page3!F36+Page3!J36+Page3!N36</f>
        <v>302773</v>
      </c>
      <c r="P36" s="1942">
        <f t="shared" si="11"/>
        <v>0.38215162473099956</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-40075</v>
      </c>
      <c r="H37" s="1976">
        <f t="shared" si="8"/>
        <v>-7.5456173284654759E-2</v>
      </c>
      <c r="I37" s="1994">
        <f t="shared" si="6"/>
        <v>-3.8852302499422183E-3</v>
      </c>
      <c r="J37" s="946">
        <f>Page3!F37+Page3!J37+Page3!N37+Page4!F37+Page4!J37+Page4!N37+Page4!R37</f>
        <v>-198931</v>
      </c>
      <c r="K37" s="2009">
        <f t="shared" si="9"/>
        <v>-0.14767966005564778</v>
      </c>
      <c r="L37" s="2020">
        <f t="shared" si="7"/>
        <v>-7.0699198156492045E-3</v>
      </c>
      <c r="M37" s="510">
        <f>Page3!D37+Page3!H37+Page3!L37</f>
        <v>-40075</v>
      </c>
      <c r="N37" s="2033">
        <f t="shared" si="10"/>
        <v>-0.12043829622261024</v>
      </c>
      <c r="O37" s="956">
        <f>Page3!F37+Page3!J37+Page3!N37</f>
        <v>-198931</v>
      </c>
      <c r="P37" s="1942">
        <f t="shared" si="11"/>
        <v>-0.251085152438832</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3044</v>
      </c>
      <c r="H38" s="1976">
        <f t="shared" si="8"/>
        <v>5.7314682839298588E-3</v>
      </c>
      <c r="I38" s="1994">
        <f t="shared" si="6"/>
        <v>2.9511268573484997E-4</v>
      </c>
      <c r="J38" s="946">
        <f>Page3!F38+Page3!J38+Page3!N38+Page4!F38+Page4!J38+Page4!N38+Page4!R38</f>
        <v>9379</v>
      </c>
      <c r="K38" s="2009">
        <f t="shared" si="9"/>
        <v>6.962653038801999E-3</v>
      </c>
      <c r="L38" s="2020">
        <f t="shared" si="7"/>
        <v>3.3332551463056986E-4</v>
      </c>
      <c r="M38" s="510">
        <f>Page3!D38+Page3!H38+Page3!L38</f>
        <v>1565</v>
      </c>
      <c r="N38" s="2033">
        <f t="shared" si="10"/>
        <v>4.7033295967157836E-3</v>
      </c>
      <c r="O38" s="956">
        <f>Page3!F38+Page3!J38+Page3!N38</f>
        <v>4733</v>
      </c>
      <c r="P38" s="1942">
        <f t="shared" si="11"/>
        <v>5.9738604163905662E-3</v>
      </c>
      <c r="Q38" s="205">
        <f>Page4!D38+Page4!H38+Page4!L38</f>
        <v>1479</v>
      </c>
      <c r="R38" s="2034">
        <f>IFERROR(Q38/Q$5,0)</f>
        <v>7.4561403508771927E-3</v>
      </c>
      <c r="S38" s="958">
        <f>Page4!F38+Page4!J38+Page4!N38</f>
        <v>4646</v>
      </c>
      <c r="T38" s="1943">
        <f>IFERROR(S38/S$5,0)</f>
        <v>8.3748077994228124E-3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1710</v>
      </c>
      <c r="H41" s="1976">
        <f t="shared" si="12"/>
        <v>3.2197144433377331E-3</v>
      </c>
      <c r="I41" s="1994">
        <f t="shared" si="6"/>
        <v>1.6578275052779023E-4</v>
      </c>
      <c r="J41" s="946">
        <f>Page3!F41+Page3!J41+Page3!N41+Page4!F41+Page4!J41+Page4!N41+Page4!R41</f>
        <v>3846</v>
      </c>
      <c r="K41" s="2009">
        <f t="shared" si="13"/>
        <v>2.8551405893200224E-3</v>
      </c>
      <c r="L41" s="2020">
        <f t="shared" si="7"/>
        <v>1.366851401289233E-4</v>
      </c>
      <c r="M41" s="510">
        <f>Page3!D41+Page3!H41+Page3!L41</f>
        <v>910</v>
      </c>
      <c r="N41" s="2033">
        <f t="shared" si="10"/>
        <v>2.7348434076749925E-3</v>
      </c>
      <c r="O41" s="956">
        <f>Page3!F41+Page3!J41+Page3!N41</f>
        <v>2414</v>
      </c>
      <c r="P41" s="1942">
        <f t="shared" si="11"/>
        <v>3.046883381611415E-3</v>
      </c>
      <c r="Q41" s="202">
        <f>Page4!D41+Page4!H41+Page4!L41</f>
        <v>800</v>
      </c>
      <c r="R41" s="2033">
        <f t="shared" si="14"/>
        <v>4.0330711837063922E-3</v>
      </c>
      <c r="S41" s="956">
        <f>Page4!F41+Page4!J41+Page4!N41</f>
        <v>1432</v>
      </c>
      <c r="T41" s="1942">
        <f t="shared" si="15"/>
        <v>2.5813010694734108E-3</v>
      </c>
      <c r="U41" s="80">
        <v>38</v>
      </c>
      <c r="V41" s="37"/>
      <c r="W41" s="37"/>
    </row>
    <row r="42" spans="1:23" ht="15.75" customHeight="1">
      <c r="A42" s="3"/>
      <c r="B42" s="75">
        <v>39</v>
      </c>
      <c r="C42" s="187"/>
      <c r="D42" s="1192"/>
      <c r="E42" s="1539" t="s">
        <v>51</v>
      </c>
      <c r="F42" s="201">
        <v>77</v>
      </c>
      <c r="G42" s="204">
        <f>Page3!D42+Page3!H42+Page3!L42+Page4!D42+Page4!H42+Page4!L42+Page4!P42</f>
        <v>17</v>
      </c>
      <c r="H42" s="1973">
        <f t="shared" si="12"/>
        <v>3.2008857039030093E-5</v>
      </c>
      <c r="I42" s="1996">
        <f t="shared" si="6"/>
        <v>1.6481326075862188E-6</v>
      </c>
      <c r="J42" s="326">
        <f>Page3!F42+Page3!J42+Page3!N42+Page4!F42+Page4!J42+Page4!N42+Page4!R42</f>
        <v>2127</v>
      </c>
      <c r="K42" s="2007">
        <f t="shared" si="13"/>
        <v>1.5790130092261277E-3</v>
      </c>
      <c r="L42" s="2023">
        <f t="shared" si="7"/>
        <v>7.5592639899693147E-5</v>
      </c>
      <c r="M42" s="511">
        <f>Page3!D42+Page3!H42+Page3!L42</f>
        <v>0</v>
      </c>
      <c r="N42" s="2034">
        <f t="shared" si="10"/>
        <v>0</v>
      </c>
      <c r="O42" s="1648">
        <f>Page3!F42+Page3!J42+Page3!N42</f>
        <v>0</v>
      </c>
      <c r="P42" s="1943">
        <f t="shared" si="11"/>
        <v>0</v>
      </c>
      <c r="Q42" s="204">
        <f>Page4!D42+Page4!H42+Page4!L42</f>
        <v>17</v>
      </c>
      <c r="R42" s="2034">
        <f t="shared" si="14"/>
        <v>8.5702762653760837E-5</v>
      </c>
      <c r="S42" s="1648">
        <f>Page4!F42+Page4!J42+Page4!N42</f>
        <v>2127</v>
      </c>
      <c r="T42" s="1943">
        <f t="shared" si="15"/>
        <v>3.8340973287499616E-3</v>
      </c>
      <c r="U42" s="80">
        <v>39</v>
      </c>
      <c r="V42" s="37"/>
      <c r="W42" s="37"/>
    </row>
    <row r="43" spans="1:23" ht="15.75" customHeight="1">
      <c r="A43" s="3"/>
      <c r="B43" s="75">
        <v>40</v>
      </c>
      <c r="C43" s="187" t="s">
        <v>120</v>
      </c>
      <c r="D43" s="1193"/>
      <c r="E43" s="1175" t="s">
        <v>52</v>
      </c>
      <c r="F43" s="297"/>
      <c r="G43" s="203">
        <f>SUM(G21:G42)</f>
        <v>129994</v>
      </c>
      <c r="H43" s="1977">
        <f t="shared" si="12"/>
        <v>0.24476231540774576</v>
      </c>
      <c r="I43" s="1995">
        <f t="shared" si="6"/>
        <v>1.2602785305327231E-2</v>
      </c>
      <c r="J43" s="716">
        <f>SUM(J21:J42)</f>
        <v>366287</v>
      </c>
      <c r="K43" s="1977">
        <f t="shared" si="13"/>
        <v>0.27191910583470175</v>
      </c>
      <c r="L43" s="2022">
        <f t="shared" si="7"/>
        <v>1.301767808694824E-2</v>
      </c>
      <c r="M43" s="265">
        <f>SUM(M21:M42)</f>
        <v>77642</v>
      </c>
      <c r="N43" s="2035">
        <f t="shared" si="10"/>
        <v>0.23333924380077117</v>
      </c>
      <c r="O43" s="858">
        <f>SUM(O21:O42)</f>
        <v>228620</v>
      </c>
      <c r="P43" s="1944">
        <f t="shared" si="11"/>
        <v>0.28855777908202224</v>
      </c>
      <c r="Q43" s="203">
        <f>SUM(Q21:Q42)</f>
        <v>52335</v>
      </c>
      <c r="R43" s="2035">
        <f t="shared" si="14"/>
        <v>0.26383847549909256</v>
      </c>
      <c r="S43" s="957">
        <f>SUM(S21:S42)</f>
        <v>137650</v>
      </c>
      <c r="T43" s="1944">
        <f t="shared" si="15"/>
        <v>0.24812576271858591</v>
      </c>
      <c r="U43" s="80">
        <v>40</v>
      </c>
      <c r="V43" s="37"/>
      <c r="W43" s="37"/>
    </row>
    <row r="44" spans="1:23" ht="15.75" customHeight="1">
      <c r="A44" s="3"/>
      <c r="B44" s="75">
        <v>41</v>
      </c>
      <c r="C44" s="187"/>
      <c r="D44" s="1194"/>
      <c r="E44" s="1601" t="s">
        <v>53</v>
      </c>
      <c r="F44" s="190">
        <v>80</v>
      </c>
      <c r="G44" s="191">
        <f>Page3!D44+Page3!H44+Page3!L44+Page4!D44+Page4!H44+Page4!L44+Page4!P44</f>
        <v>46818</v>
      </c>
      <c r="H44" s="1975">
        <f t="shared" si="12"/>
        <v>8.8152392285488879E-2</v>
      </c>
      <c r="I44" s="1993">
        <f t="shared" si="6"/>
        <v>4.538957201292446E-3</v>
      </c>
      <c r="J44" s="944">
        <f>Page3!F44+Page3!J44+Page3!N44+Page4!F44+Page4!J44+Page4!N44+Page4!R44</f>
        <v>140457</v>
      </c>
      <c r="K44" s="2008">
        <f t="shared" si="13"/>
        <v>0.10427053607751491</v>
      </c>
      <c r="L44" s="2020">
        <f t="shared" si="7"/>
        <v>4.9917797002309357E-3</v>
      </c>
      <c r="M44" s="507">
        <f>Page3!D44+Page3!H44+Page3!L44</f>
        <v>23409</v>
      </c>
      <c r="N44" s="2033">
        <f t="shared" si="10"/>
        <v>7.0351592670619661E-2</v>
      </c>
      <c r="O44" s="952">
        <f>Page3!F44+Page3!J44+Page3!N44</f>
        <v>70228</v>
      </c>
      <c r="P44" s="1942">
        <f t="shared" si="11"/>
        <v>8.8639820266696964E-2</v>
      </c>
      <c r="Q44" s="191">
        <f>Page4!D44+Page4!H44+Page4!L44</f>
        <v>23409</v>
      </c>
      <c r="R44" s="2033">
        <f t="shared" si="14"/>
        <v>0.11801270417422867</v>
      </c>
      <c r="S44" s="952">
        <f>Page4!F44+Page4!J44+Page4!N44</f>
        <v>70229</v>
      </c>
      <c r="T44" s="1942">
        <f t="shared" si="15"/>
        <v>0.12659371006148615</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2053</v>
      </c>
      <c r="H46" s="1976">
        <f t="shared" si="12"/>
        <v>3.8655402059487518E-3</v>
      </c>
      <c r="I46" s="1994">
        <f t="shared" si="6"/>
        <v>1.9903624961026511E-4</v>
      </c>
      <c r="J46" s="946">
        <f>Page3!F46+Page3!J46+Page3!N46+Page4!F46+Page4!J46+Page4!N46+Page4!R46</f>
        <v>4852</v>
      </c>
      <c r="K46" s="2009">
        <f t="shared" si="13"/>
        <v>3.6019610346803817E-3</v>
      </c>
      <c r="L46" s="2020">
        <f t="shared" si="7"/>
        <v>1.7243793549285904E-4</v>
      </c>
      <c r="M46" s="510">
        <f>Page3!D46+Page3!H46+Page3!L46</f>
        <v>1027</v>
      </c>
      <c r="N46" s="2033">
        <f t="shared" si="10"/>
        <v>3.0864661315189198E-3</v>
      </c>
      <c r="O46" s="956">
        <f>Page3!F46+Page3!J46+Page3!N46</f>
        <v>2312</v>
      </c>
      <c r="P46" s="1942">
        <f t="shared" si="11"/>
        <v>2.9181418302757214E-3</v>
      </c>
      <c r="Q46" s="202">
        <f>Page4!D46+Page4!H46+Page4!L46</f>
        <v>1026</v>
      </c>
      <c r="R46" s="2033">
        <f t="shared" si="14"/>
        <v>5.1724137931034482E-3</v>
      </c>
      <c r="S46" s="956">
        <f>Page4!F46+Page4!J46+Page4!N46</f>
        <v>2540</v>
      </c>
      <c r="T46" s="1942">
        <f t="shared" si="15"/>
        <v>4.5785647461330055E-3</v>
      </c>
      <c r="U46" s="80">
        <v>43</v>
      </c>
      <c r="V46" s="37"/>
      <c r="W46" s="30"/>
    </row>
    <row r="47" spans="1:23" ht="15.75" customHeight="1">
      <c r="A47" s="3"/>
      <c r="B47" s="75">
        <v>44</v>
      </c>
      <c r="C47" s="187" t="s">
        <v>118</v>
      </c>
      <c r="D47" s="1192"/>
      <c r="E47" s="1634" t="s">
        <v>56</v>
      </c>
      <c r="F47" s="201">
        <v>83</v>
      </c>
      <c r="G47" s="205">
        <f>Page3!D47+Page3!H47+Page3!L47+Page4!D47+Page4!H47+Page4!L47+Page4!P47</f>
        <v>60</v>
      </c>
      <c r="H47" s="1978">
        <f t="shared" si="12"/>
        <v>1.1297243660834151E-4</v>
      </c>
      <c r="I47" s="1997">
        <f t="shared" si="6"/>
        <v>5.8169386150101832E-6</v>
      </c>
      <c r="J47" s="947">
        <f>Page3!F47+Page3!J47+Page3!N47+Page4!F47+Page4!J47+Page4!N47+Page4!R47</f>
        <v>183</v>
      </c>
      <c r="K47" s="2010">
        <f t="shared" si="13"/>
        <v>1.358530233607811E-4</v>
      </c>
      <c r="L47" s="2021">
        <f t="shared" si="7"/>
        <v>6.5037391168988469E-6</v>
      </c>
      <c r="M47" s="512">
        <f>Page3!D47+Page3!H47+Page3!L47</f>
        <v>30</v>
      </c>
      <c r="N47" s="2033">
        <f t="shared" si="10"/>
        <v>9.0159672780494254E-5</v>
      </c>
      <c r="O47" s="958">
        <f>Page3!F47+Page3!J47+Page3!N47</f>
        <v>92</v>
      </c>
      <c r="P47" s="1942">
        <f t="shared" si="11"/>
        <v>1.1611983061650795E-4</v>
      </c>
      <c r="Q47" s="205">
        <f>Page4!D47+Page4!H47+Page4!L47</f>
        <v>30</v>
      </c>
      <c r="R47" s="2033">
        <f t="shared" si="14"/>
        <v>1.5124016938898973E-4</v>
      </c>
      <c r="S47" s="958">
        <f>Page4!F47+Page4!J47+Page4!N47</f>
        <v>91</v>
      </c>
      <c r="T47" s="1942">
        <f t="shared" si="15"/>
        <v>1.6403519366067068E-4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1.1297243660834152E-2</v>
      </c>
      <c r="I48" s="1998">
        <f t="shared" si="6"/>
        <v>5.816938615010183E-4</v>
      </c>
      <c r="J48" s="945">
        <f>Page3!F48+Page3!J48+Page3!N48+Page4!F48+Page4!J48+Page4!N48+Page4!R48</f>
        <v>18000</v>
      </c>
      <c r="K48" s="2011">
        <f t="shared" si="13"/>
        <v>1.3362592461716172E-2</v>
      </c>
      <c r="L48" s="2024">
        <f t="shared" si="7"/>
        <v>6.3971204428513249E-4</v>
      </c>
      <c r="M48" s="508">
        <f>Page3!D48+Page3!H48+Page3!L48</f>
        <v>3000</v>
      </c>
      <c r="N48" s="2033">
        <f t="shared" si="10"/>
        <v>9.0159672780494252E-3</v>
      </c>
      <c r="O48" s="953">
        <f>Page3!F48+Page3!J48+Page3!N48</f>
        <v>9000</v>
      </c>
      <c r="P48" s="1942">
        <f t="shared" si="11"/>
        <v>1.1359548647267083E-2</v>
      </c>
      <c r="Q48" s="194">
        <f>Page4!D48+Page4!H48+Page4!L48</f>
        <v>3000</v>
      </c>
      <c r="R48" s="2033">
        <f t="shared" si="14"/>
        <v>1.5124016938898971E-2</v>
      </c>
      <c r="S48" s="953">
        <f>Page4!F48+Page4!J48+Page4!N48</f>
        <v>9000</v>
      </c>
      <c r="T48" s="1942">
        <f t="shared" si="15"/>
        <v>1.62232609114949E-2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0</v>
      </c>
      <c r="K49" s="2009">
        <f t="shared" si="13"/>
        <v>0</v>
      </c>
      <c r="L49" s="2020">
        <f t="shared" si="7"/>
        <v>0</v>
      </c>
      <c r="M49" s="510">
        <f>Page3!D49+Page3!H49+Page3!L49</f>
        <v>0</v>
      </c>
      <c r="N49" s="2033">
        <f t="shared" si="10"/>
        <v>0</v>
      </c>
      <c r="O49" s="956">
        <f>Page3!F49+Page3!J49+Page3!N49</f>
        <v>0</v>
      </c>
      <c r="P49" s="1942">
        <f t="shared" si="11"/>
        <v>0</v>
      </c>
      <c r="Q49" s="202">
        <f>Page4!D49+Page4!H49+Page4!L49</f>
        <v>0</v>
      </c>
      <c r="R49" s="2033">
        <f t="shared" si="14"/>
        <v>0</v>
      </c>
      <c r="S49" s="956">
        <f>Page4!F49+Page4!J49+Page4!N49</f>
        <v>0</v>
      </c>
      <c r="T49" s="1942">
        <f t="shared" si="15"/>
        <v>0</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8778</v>
      </c>
      <c r="H51" s="1976">
        <f>IF(G$5&gt;0,G51/G$5,0)</f>
        <v>1.6527867475800363E-2</v>
      </c>
      <c r="I51" s="1994">
        <f>IF(G$4&gt;0,G51/G$4,0)</f>
        <v>8.5101811937598982E-4</v>
      </c>
      <c r="J51" s="555">
        <f>Page3!F51+Page3!J51+Page3!N51+Page4!F51+Page4!J51+Page4!N51+Page4!R51</f>
        <v>24378</v>
      </c>
      <c r="K51" s="2009">
        <f>IF(J$5&gt;0,J51/J$5,0)</f>
        <v>1.8097404390650936E-2</v>
      </c>
      <c r="L51" s="2020">
        <f>IF(J$4&gt;0,J51/J$4,0)</f>
        <v>8.6638334531016434E-4</v>
      </c>
      <c r="M51" s="511">
        <f>Page3!D51+Page3!H51+Page3!L51</f>
        <v>4389</v>
      </c>
      <c r="N51" s="2033">
        <f t="shared" si="10"/>
        <v>1.3190360127786309E-2</v>
      </c>
      <c r="O51" s="959">
        <f>Page3!F51+Page3!J51+Page3!N51</f>
        <v>12189</v>
      </c>
      <c r="P51" s="1942">
        <f t="shared" si="11"/>
        <v>1.5384615384615385E-2</v>
      </c>
      <c r="Q51" s="204">
        <f>Page4!D51+Page4!H51+Page4!L51</f>
        <v>4389</v>
      </c>
      <c r="R51" s="2033">
        <f t="shared" si="14"/>
        <v>2.2126436781609197E-2</v>
      </c>
      <c r="S51" s="959">
        <f>Page4!F51+Page4!J51+Page4!N51</f>
        <v>12189</v>
      </c>
      <c r="T51" s="1943">
        <f t="shared" si="15"/>
        <v>2.197170302780126E-2</v>
      </c>
      <c r="U51" s="80">
        <v>48</v>
      </c>
      <c r="V51" s="7"/>
    </row>
    <row r="52" spans="1:23" ht="15.75" customHeight="1">
      <c r="A52" s="3"/>
      <c r="B52" s="75">
        <v>49</v>
      </c>
      <c r="C52" s="187"/>
      <c r="D52" s="1172" t="s">
        <v>124</v>
      </c>
      <c r="E52" s="1176" t="s">
        <v>61</v>
      </c>
      <c r="F52" s="297"/>
      <c r="G52" s="632">
        <f>SUM(G44:G51)</f>
        <v>63709</v>
      </c>
      <c r="H52" s="1977">
        <f t="shared" si="12"/>
        <v>0.11995601606468048</v>
      </c>
      <c r="I52" s="1995">
        <f t="shared" si="6"/>
        <v>6.1765223703947299E-3</v>
      </c>
      <c r="J52" s="716">
        <f>SUM(J44:J51)</f>
        <v>187870</v>
      </c>
      <c r="K52" s="1977">
        <f t="shared" si="13"/>
        <v>0.13946834698792318</v>
      </c>
      <c r="L52" s="2022">
        <f t="shared" si="7"/>
        <v>6.6768167644359906E-3</v>
      </c>
      <c r="M52" s="715">
        <f>SUM(M44:M51)</f>
        <v>31855</v>
      </c>
      <c r="N52" s="2035">
        <f t="shared" si="10"/>
        <v>9.5734545880754821E-2</v>
      </c>
      <c r="O52" s="858">
        <f>SUM(O44:O51)</f>
        <v>93821</v>
      </c>
      <c r="P52" s="1944">
        <f t="shared" si="11"/>
        <v>0.11841824595947166</v>
      </c>
      <c r="Q52" s="632">
        <f>SUM(Q44:Q51)</f>
        <v>31854</v>
      </c>
      <c r="R52" s="2035">
        <f t="shared" si="14"/>
        <v>0.16058681185722928</v>
      </c>
      <c r="S52" s="858">
        <f>SUM(S44:S51)</f>
        <v>94049</v>
      </c>
      <c r="T52" s="1944">
        <f t="shared" si="15"/>
        <v>0.16953127394057599</v>
      </c>
      <c r="U52" s="80">
        <v>49</v>
      </c>
      <c r="V52" s="7"/>
    </row>
    <row r="53" spans="1:23" ht="15.75" customHeight="1">
      <c r="A53" s="3"/>
      <c r="B53" s="75">
        <v>50</v>
      </c>
      <c r="C53" s="200"/>
      <c r="D53" s="1192"/>
      <c r="E53" s="1539" t="s">
        <v>62</v>
      </c>
      <c r="F53" s="201">
        <v>88</v>
      </c>
      <c r="G53" s="202">
        <f>Page3!D53+Page3!H53+Page3!L53+Page4!D53+Page4!H53+Page4!L53+Page4!P53</f>
        <v>11536</v>
      </c>
      <c r="H53" s="1976">
        <f t="shared" si="12"/>
        <v>2.1720833811897128E-2</v>
      </c>
      <c r="I53" s="1994">
        <f t="shared" si="6"/>
        <v>1.1184033977126246E-3</v>
      </c>
      <c r="J53" s="946">
        <f>Page3!F53+Page3!J53+Page3!N53+Page4!F53+Page4!J53+Page4!N53+Page4!R53</f>
        <v>34628</v>
      </c>
      <c r="K53" s="2009">
        <f t="shared" si="13"/>
        <v>2.5706658431350424E-2</v>
      </c>
      <c r="L53" s="2020">
        <f t="shared" si="7"/>
        <v>1.2306638149725314E-3</v>
      </c>
      <c r="M53" s="510">
        <f>Page3!D53+Page3!H53+Page3!L53</f>
        <v>9936</v>
      </c>
      <c r="N53" s="2033">
        <f t="shared" si="10"/>
        <v>2.9860883624899696E-2</v>
      </c>
      <c r="O53" s="956">
        <f>Page3!F53+Page3!J53+Page3!N53</f>
        <v>29828</v>
      </c>
      <c r="P53" s="1942">
        <f t="shared" si="11"/>
        <v>3.7648068561186944E-2</v>
      </c>
      <c r="Q53" s="202">
        <f>Page4!D53+Page4!H53+Page4!L53</f>
        <v>1600</v>
      </c>
      <c r="R53" s="2033">
        <f t="shared" si="14"/>
        <v>8.0661423674127843E-3</v>
      </c>
      <c r="S53" s="956">
        <f>Page4!F53+Page4!J53+Page4!N53</f>
        <v>4800</v>
      </c>
      <c r="T53" s="1942">
        <f t="shared" si="15"/>
        <v>8.6524058194639483E-3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702</v>
      </c>
      <c r="H55" s="1976">
        <f t="shared" si="12"/>
        <v>1.3217775083175956E-3</v>
      </c>
      <c r="I55" s="1994">
        <f t="shared" si="6"/>
        <v>6.8058181795619145E-5</v>
      </c>
      <c r="J55" s="946">
        <f>Page3!F55+Page3!J55+Page3!N55+Page4!F55+Page4!J55+Page4!N55+Page4!R55</f>
        <v>1652</v>
      </c>
      <c r="K55" s="2009">
        <f t="shared" si="13"/>
        <v>1.2263890414863953E-3</v>
      </c>
      <c r="L55" s="2020">
        <f t="shared" si="7"/>
        <v>5.8711349842168825E-5</v>
      </c>
      <c r="M55" s="510">
        <f>Page3!D55+Page3!H55+Page3!L55</f>
        <v>0</v>
      </c>
      <c r="N55" s="2033">
        <f t="shared" si="10"/>
        <v>0</v>
      </c>
      <c r="O55" s="956">
        <f>Page3!F55+Page3!J55+Page3!N55</f>
        <v>130</v>
      </c>
      <c r="P55" s="1942">
        <f t="shared" si="11"/>
        <v>1.640823693494134E-4</v>
      </c>
      <c r="Q55" s="202">
        <f>Page4!D55+Page4!H55+Page4!L55</f>
        <v>702</v>
      </c>
      <c r="R55" s="2033">
        <f t="shared" si="14"/>
        <v>3.5390199637023593E-3</v>
      </c>
      <c r="S55" s="956">
        <f>Page4!F55+Page4!J55+Page4!N55</f>
        <v>1522</v>
      </c>
      <c r="T55" s="1942">
        <f t="shared" si="15"/>
        <v>2.7435336785883598E-3</v>
      </c>
      <c r="U55" s="80">
        <v>52</v>
      </c>
      <c r="V55" s="7"/>
    </row>
    <row r="56" spans="1:23" ht="15.75" customHeight="1">
      <c r="A56" s="3"/>
      <c r="B56" s="75">
        <v>53</v>
      </c>
      <c r="C56" s="200"/>
      <c r="D56" s="1192"/>
      <c r="E56" s="1539" t="s">
        <v>65</v>
      </c>
      <c r="F56" s="201">
        <v>91</v>
      </c>
      <c r="G56" s="202">
        <f>Page3!D56+Page3!H56+Page3!L56+Page4!D56+Page4!H56+Page4!L56+Page4!P56</f>
        <v>14217</v>
      </c>
      <c r="H56" s="1976">
        <f t="shared" ref="H56:H68" si="16">IF(G$5&gt;0,G56/G$5,0)</f>
        <v>2.676881885434652E-2</v>
      </c>
      <c r="I56" s="1994">
        <f t="shared" si="6"/>
        <v>1.378323604826663E-3</v>
      </c>
      <c r="J56" s="946">
        <f>Page3!F56+Page3!J56+Page3!N56+Page4!F56+Page4!J56+Page4!N56+Page4!R56</f>
        <v>42647</v>
      </c>
      <c r="K56" s="2009">
        <f t="shared" ref="K56:K68" si="17">IF(J$5&gt;0,J56/J$5,0)</f>
        <v>3.1659693373044979E-2</v>
      </c>
      <c r="L56" s="2020">
        <f t="shared" si="7"/>
        <v>1.5156555307015581E-3</v>
      </c>
      <c r="M56" s="510">
        <f>Page3!D56+Page3!H56+Page3!L56</f>
        <v>7108</v>
      </c>
      <c r="N56" s="2033">
        <f t="shared" si="10"/>
        <v>2.1361831804125105E-2</v>
      </c>
      <c r="O56" s="956">
        <f>Page3!F56+Page3!J56+Page3!N56</f>
        <v>21323</v>
      </c>
      <c r="P56" s="1942">
        <f t="shared" si="11"/>
        <v>2.6913295089519555E-2</v>
      </c>
      <c r="Q56" s="202">
        <f>Page4!D56+Page4!H56+Page4!L56</f>
        <v>7109</v>
      </c>
      <c r="R56" s="2033">
        <f t="shared" si="14"/>
        <v>3.5838878806210929E-2</v>
      </c>
      <c r="S56" s="956">
        <f>Page4!F56+Page4!J56+Page4!N56</f>
        <v>21324</v>
      </c>
      <c r="T56" s="1942">
        <f t="shared" si="15"/>
        <v>3.8438312852968587E-2</v>
      </c>
      <c r="U56" s="80">
        <v>53</v>
      </c>
      <c r="V56" s="7"/>
    </row>
    <row r="57" spans="1:23" ht="15.75" customHeight="1">
      <c r="A57" s="3"/>
      <c r="B57" s="75">
        <v>54</v>
      </c>
      <c r="C57" s="200"/>
      <c r="D57" s="1195"/>
      <c r="E57" s="1636" t="s">
        <v>66</v>
      </c>
      <c r="F57" s="109">
        <v>92</v>
      </c>
      <c r="G57" s="206">
        <f>Page3!D57+Page3!H57+Page3!L57+Page4!D57+Page4!H57+Page4!L57+Page4!P57</f>
        <v>187</v>
      </c>
      <c r="H57" s="1980">
        <f t="shared" si="16"/>
        <v>3.5209742742933102E-4</v>
      </c>
      <c r="I57" s="1999">
        <f t="shared" si="6"/>
        <v>1.8129458683448406E-5</v>
      </c>
      <c r="J57" s="948">
        <f>Page3!F57+Page3!J57+Page3!N57+Page4!F57+Page4!J57+Page4!N57+Page4!R57</f>
        <v>370</v>
      </c>
      <c r="K57" s="2012">
        <f t="shared" si="17"/>
        <v>2.7467551171305468E-4</v>
      </c>
      <c r="L57" s="2025">
        <f t="shared" si="7"/>
        <v>1.3149636465861055E-5</v>
      </c>
      <c r="M57" s="513">
        <f>Page3!D57+Page3!H57+Page3!L57</f>
        <v>93</v>
      </c>
      <c r="N57" s="2034">
        <f t="shared" si="10"/>
        <v>2.794949856195322E-4</v>
      </c>
      <c r="O57" s="960">
        <f>Page3!F57+Page3!J57+Page3!N57</f>
        <v>185</v>
      </c>
      <c r="P57" s="1943">
        <f t="shared" si="11"/>
        <v>2.3350183330493447E-4</v>
      </c>
      <c r="Q57" s="206">
        <f>Page4!D57+Page4!H57+Page4!L57</f>
        <v>94</v>
      </c>
      <c r="R57" s="2034">
        <f t="shared" si="14"/>
        <v>4.7388586408550113E-4</v>
      </c>
      <c r="S57" s="960">
        <f>Page4!F57+Page4!J57+Page4!N57</f>
        <v>185</v>
      </c>
      <c r="T57" s="1943">
        <f t="shared" si="15"/>
        <v>3.3347814095850632E-4</v>
      </c>
      <c r="U57" s="80">
        <v>54</v>
      </c>
      <c r="V57" s="7"/>
    </row>
    <row r="58" spans="1:23" ht="15.75" customHeight="1">
      <c r="A58" s="3"/>
      <c r="B58" s="75">
        <v>55</v>
      </c>
      <c r="C58" s="200"/>
      <c r="D58" s="1196"/>
      <c r="E58" s="1177" t="s">
        <v>15682</v>
      </c>
      <c r="F58" s="297"/>
      <c r="G58" s="203">
        <f>SUM(G52:G57)</f>
        <v>90351</v>
      </c>
      <c r="H58" s="1977">
        <f t="shared" si="16"/>
        <v>0.17011954366667106</v>
      </c>
      <c r="I58" s="1995">
        <f t="shared" si="6"/>
        <v>8.759437013413085E-3</v>
      </c>
      <c r="J58" s="949">
        <f>SUM(J52:J57)</f>
        <v>267167</v>
      </c>
      <c r="K58" s="1977">
        <f t="shared" si="17"/>
        <v>0.19833576334551803</v>
      </c>
      <c r="L58" s="2022">
        <f t="shared" si="7"/>
        <v>9.4949970964181094E-3</v>
      </c>
      <c r="M58" s="265">
        <f>SUM(M52:M57)</f>
        <v>48992</v>
      </c>
      <c r="N58" s="2035">
        <f t="shared" si="10"/>
        <v>0.14723675629539915</v>
      </c>
      <c r="O58" s="957">
        <f>SUM(O52:O57)</f>
        <v>145287</v>
      </c>
      <c r="P58" s="1944">
        <f t="shared" si="11"/>
        <v>0.18337719381283249</v>
      </c>
      <c r="Q58" s="203">
        <f>SUM(Q52:Q57)</f>
        <v>41359</v>
      </c>
      <c r="R58" s="2035">
        <f t="shared" si="14"/>
        <v>0.20850473885864085</v>
      </c>
      <c r="S58" s="957">
        <f>SUM(S52:S57)</f>
        <v>121880</v>
      </c>
      <c r="T58" s="1944">
        <f t="shared" si="15"/>
        <v>0.21969900443255541</v>
      </c>
      <c r="U58" s="80">
        <v>55</v>
      </c>
      <c r="V58" s="7"/>
    </row>
    <row r="59" spans="1:23" ht="15.75" customHeight="1">
      <c r="A59" s="3"/>
      <c r="B59" s="75">
        <v>56</v>
      </c>
      <c r="C59" s="200"/>
      <c r="D59" s="1178" t="s">
        <v>15683</v>
      </c>
      <c r="E59" s="96"/>
      <c r="F59" s="101"/>
      <c r="G59" s="205">
        <f>G58+G43+G20</f>
        <v>456804</v>
      </c>
      <c r="H59" s="1978">
        <f t="shared" si="16"/>
        <v>0.86010434887394727</v>
      </c>
      <c r="I59" s="1997">
        <f t="shared" si="6"/>
        <v>4.4286680451518533E-2</v>
      </c>
      <c r="J59" s="947">
        <f>J58+J43+J20</f>
        <v>1340798</v>
      </c>
      <c r="K59" s="2010">
        <f t="shared" si="17"/>
        <v>0.99536318041578453</v>
      </c>
      <c r="L59" s="2015">
        <f t="shared" si="7"/>
        <v>4.7651368308523165E-2</v>
      </c>
      <c r="M59" s="512">
        <f>M58+M43+M20</f>
        <v>270140</v>
      </c>
      <c r="N59" s="2034">
        <f t="shared" si="10"/>
        <v>0.81185780016409059</v>
      </c>
      <c r="O59" s="958">
        <f>O58+O43+O20</f>
        <v>788309</v>
      </c>
      <c r="P59" s="1943">
        <f t="shared" si="11"/>
        <v>0.99498160384205181</v>
      </c>
      <c r="Q59" s="205">
        <f>Page4!D59+Page4!H59+Page4!L59</f>
        <v>186647</v>
      </c>
      <c r="R59" s="2034">
        <f t="shared" si="14"/>
        <v>0.94095079653155878</v>
      </c>
      <c r="S59" s="958">
        <f>Page4!F59+Page4!J59+Page4!N59</f>
        <v>552472</v>
      </c>
      <c r="T59" s="1943">
        <f t="shared" si="15"/>
        <v>0.99587748914393459</v>
      </c>
      <c r="U59" s="80">
        <v>56</v>
      </c>
      <c r="V59" s="7"/>
    </row>
    <row r="60" spans="1:23" ht="15.75" customHeight="1">
      <c r="A60" s="3"/>
      <c r="B60" s="75">
        <v>57</v>
      </c>
      <c r="C60" s="207"/>
      <c r="D60" s="208" t="s">
        <v>15684</v>
      </c>
      <c r="E60" s="296"/>
      <c r="F60" s="297"/>
      <c r="G60" s="203">
        <f>G59+G10</f>
        <v>498514</v>
      </c>
      <c r="H60" s="1977">
        <f t="shared" si="16"/>
        <v>0.93863902105617936</v>
      </c>
      <c r="I60" s="1995">
        <f t="shared" si="6"/>
        <v>4.8330422278719774E-2</v>
      </c>
      <c r="J60" s="716">
        <f>J59+J10</f>
        <v>1460291</v>
      </c>
      <c r="K60" s="1977">
        <f t="shared" si="17"/>
        <v>1.0840707504728873</v>
      </c>
      <c r="L60" s="2022">
        <f t="shared" si="7"/>
        <v>5.1898096714510018E-2</v>
      </c>
      <c r="M60" s="265">
        <f>M59+M10+((Page3!D63+Page3!H63+Page3!L63)*-1)</f>
        <v>311850</v>
      </c>
      <c r="N60" s="2035">
        <f t="shared" si="10"/>
        <v>0.93720979855323783</v>
      </c>
      <c r="O60" s="957">
        <f>O59+O10+((Page3!F63+Page3!J63+Page3!N63)*-1)</f>
        <v>907802</v>
      </c>
      <c r="P60" s="1944">
        <f t="shared" si="11"/>
        <v>1.1458023312318169</v>
      </c>
      <c r="Q60" s="203">
        <f>Q59+Q10+((Page4!D63+Page4!H63+Page4!L63)*-1)</f>
        <v>186647</v>
      </c>
      <c r="R60" s="2035">
        <f t="shared" si="14"/>
        <v>0.94095079653155878</v>
      </c>
      <c r="S60" s="957">
        <f>S59+S10+((Page4!F63+Page4!J63+Page4!N63)*-1)</f>
        <v>552472</v>
      </c>
      <c r="T60" s="1944">
        <f t="shared" si="15"/>
        <v>0.99587748914393459</v>
      </c>
      <c r="U60" s="80">
        <v>57</v>
      </c>
      <c r="V60" s="7"/>
    </row>
    <row r="61" spans="1:23" ht="15.75" customHeight="1">
      <c r="A61" s="3"/>
      <c r="B61" s="75">
        <v>58</v>
      </c>
      <c r="C61" s="209"/>
      <c r="D61" s="1179" t="s">
        <v>15685</v>
      </c>
      <c r="E61" s="210"/>
      <c r="F61" s="211"/>
      <c r="G61" s="203">
        <f>G5-G60</f>
        <v>32589</v>
      </c>
      <c r="H61" s="1977">
        <f t="shared" si="16"/>
        <v>6.1360978943820692E-2</v>
      </c>
      <c r="I61" s="1995">
        <f t="shared" si="6"/>
        <v>3.159470208742781E-3</v>
      </c>
      <c r="J61" s="949">
        <f>J5-J60</f>
        <v>-113247</v>
      </c>
      <c r="K61" s="1977">
        <f t="shared" si="17"/>
        <v>-8.4070750472887298E-2</v>
      </c>
      <c r="L61" s="2022">
        <f t="shared" si="7"/>
        <v>-4.0247483266199107E-3</v>
      </c>
      <c r="M61" s="265">
        <f>M5-M60</f>
        <v>20893</v>
      </c>
      <c r="N61" s="2035">
        <f t="shared" si="10"/>
        <v>6.2790201446762214E-2</v>
      </c>
      <c r="O61" s="957">
        <f>O5-O60</f>
        <v>-115517</v>
      </c>
      <c r="P61" s="1944">
        <f t="shared" si="11"/>
        <v>-0.14580233123181682</v>
      </c>
      <c r="Q61" s="203">
        <f>Q5-Q60</f>
        <v>11713</v>
      </c>
      <c r="R61" s="2035">
        <f t="shared" si="14"/>
        <v>5.9049203468441218E-2</v>
      </c>
      <c r="S61" s="957">
        <f>S5-S60</f>
        <v>2287</v>
      </c>
      <c r="T61" s="1944">
        <f t="shared" si="15"/>
        <v>4.1225108560654262E-3</v>
      </c>
      <c r="U61" s="80">
        <v>58</v>
      </c>
      <c r="V61" s="7"/>
    </row>
    <row r="62" spans="1:23" ht="15.75" customHeight="1">
      <c r="A62" s="3"/>
      <c r="B62" s="75">
        <v>59</v>
      </c>
      <c r="C62" s="209" t="s">
        <v>116</v>
      </c>
      <c r="D62" s="1180" t="s">
        <v>15686</v>
      </c>
      <c r="E62" s="633"/>
      <c r="F62" s="1197"/>
      <c r="G62" s="191">
        <f>Page3!L71</f>
        <v>167715</v>
      </c>
      <c r="H62" s="1975">
        <f t="shared" si="16"/>
        <v>0.31578620342946662</v>
      </c>
      <c r="I62" s="1993">
        <f t="shared" si="6"/>
        <v>1.6259797663607214E-2</v>
      </c>
      <c r="J62" s="944">
        <f>Page3!N71</f>
        <v>294653</v>
      </c>
      <c r="K62" s="2008">
        <f t="shared" si="17"/>
        <v>0.21874044203455864</v>
      </c>
      <c r="L62" s="2020">
        <f t="shared" si="7"/>
        <v>1.0471837388041508E-2</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200304</v>
      </c>
      <c r="H63" s="1981">
        <f t="shared" si="16"/>
        <v>0.37714718237328732</v>
      </c>
      <c r="I63" s="2000">
        <f t="shared" si="6"/>
        <v>1.9419267872349998E-2</v>
      </c>
      <c r="J63" s="950">
        <f>J61+J62</f>
        <v>181406</v>
      </c>
      <c r="K63" s="1981">
        <f t="shared" si="17"/>
        <v>0.13466969156167133</v>
      </c>
      <c r="L63" s="2026">
        <f t="shared" si="7"/>
        <v>6.4470890614215966E-3</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5">
        <f>IF(Flag=TRUE,(J64-TBIn!E1182),TBIn!D1182)</f>
        <v>0</v>
      </c>
      <c r="H64" s="1976">
        <f t="shared" si="16"/>
        <v>0</v>
      </c>
      <c r="I64" s="1994">
        <f t="shared" si="6"/>
        <v>0</v>
      </c>
      <c r="J64" s="2576">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5">
        <f>IF(Flag=TRUE,(J65-TBIn!E1183),TBIn!D1183)</f>
        <v>0</v>
      </c>
      <c r="H65" s="1976">
        <f t="shared" si="16"/>
        <v>0</v>
      </c>
      <c r="I65" s="1994">
        <f t="shared" si="6"/>
        <v>0</v>
      </c>
      <c r="J65" s="2576">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200304</v>
      </c>
      <c r="H66" s="1981">
        <f t="shared" si="16"/>
        <v>0.37714718237328732</v>
      </c>
      <c r="I66" s="2000">
        <f t="shared" si="6"/>
        <v>1.9419267872349998E-2</v>
      </c>
      <c r="J66" s="950">
        <f>J63-J64-J65</f>
        <v>181406</v>
      </c>
      <c r="K66" s="1981">
        <f t="shared" si="17"/>
        <v>0.13466969156167133</v>
      </c>
      <c r="L66" s="2026">
        <f t="shared" si="7"/>
        <v>6.4470890614215966E-3</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5">
        <f>IF(Flag=TRUE,(J67-TBIn!E1184),TBIn!D1184)</f>
        <v>0</v>
      </c>
      <c r="H67" s="1976">
        <f t="shared" si="16"/>
        <v>0</v>
      </c>
      <c r="I67" s="1994">
        <f t="shared" si="6"/>
        <v>0</v>
      </c>
      <c r="J67" s="2576">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200304</v>
      </c>
      <c r="H68" s="1981">
        <f t="shared" si="16"/>
        <v>0.37714718237328732</v>
      </c>
      <c r="I68" s="2000">
        <f t="shared" si="6"/>
        <v>1.9419267872349998E-2</v>
      </c>
      <c r="J68" s="950">
        <f>J66-J67</f>
        <v>181406</v>
      </c>
      <c r="K68" s="1981">
        <f t="shared" si="17"/>
        <v>0.13466969156167133</v>
      </c>
      <c r="L68" s="2027">
        <f t="shared" si="7"/>
        <v>6.4470890614215966E-3</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68</v>
      </c>
      <c r="I73" s="1983"/>
      <c r="K73" s="2255">
        <f>(Page6!K4+Page6!K5+Page6!K7+Page6!K8+Page7!J71+Page7!J75+Page7!J72+Page7!J76)</f>
        <v>161</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3yr1sezS+fKXa0pAFR74zZx4WlAomFNLCBqksIWVVg2quU4R0P6gEFcEOgET+dS79IXgO2El3cQwJ2mXEYPkQQ==" saltValue="3EgY4J9/bkmTjXMf7rTD9A=="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133350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topLeftCell="A43"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2" customWidth="1"/>
    <col min="6" max="6" width="12.81640625" style="654" customWidth="1"/>
    <col min="7" max="7" width="4.81640625" style="2072" customWidth="1"/>
    <col min="8" max="8" width="12.81640625" style="654" customWidth="1"/>
    <col min="9" max="9" width="4.81640625" style="2072" customWidth="1"/>
    <col min="10" max="10" width="12.81640625" style="654" customWidth="1"/>
    <col min="11" max="11" width="4.81640625" style="2072" customWidth="1"/>
    <col min="12" max="12" width="12.81640625" style="654" customWidth="1"/>
    <col min="13" max="13" width="4.81640625" style="2072" customWidth="1"/>
    <col min="14" max="14" width="12.81640625" style="654" customWidth="1"/>
    <col min="15" max="15" width="4.81640625" style="2072"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319719 - 202603 -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3496578</v>
      </c>
      <c r="E4" s="2059" t="s">
        <v>15700</v>
      </c>
      <c r="F4" s="666">
        <f>Page7!K81</f>
        <v>8876340</v>
      </c>
      <c r="G4" s="2074" t="s">
        <v>15700</v>
      </c>
      <c r="H4" s="665">
        <f>Page6!G17</f>
        <v>6225451</v>
      </c>
      <c r="I4" s="2059" t="s">
        <v>15700</v>
      </c>
      <c r="J4" s="666">
        <f>Page6!L17</f>
        <v>17595529</v>
      </c>
      <c r="K4" s="2074" t="s">
        <v>15700</v>
      </c>
      <c r="L4" s="665">
        <f>Page8!H12+Page8!H26</f>
        <v>0</v>
      </c>
      <c r="M4" s="2059" t="s">
        <v>15700</v>
      </c>
      <c r="N4" s="666">
        <f>Page8!J12+Page8!J26</f>
        <v>0</v>
      </c>
      <c r="O4" s="2102" t="s">
        <v>15700</v>
      </c>
      <c r="P4" s="665">
        <f>Page7!F24+Page8!H54</f>
        <v>135774</v>
      </c>
      <c r="Q4" s="678">
        <f>Page7!K24+Page8!O54</f>
        <v>344568</v>
      </c>
      <c r="R4" s="74">
        <v>1</v>
      </c>
      <c r="S4" s="568"/>
      <c r="T4" s="568"/>
    </row>
    <row r="5" spans="1:26" s="569" customFormat="1" ht="16" customHeight="1">
      <c r="A5" s="80">
        <v>2</v>
      </c>
      <c r="B5" s="1204" t="s">
        <v>12</v>
      </c>
      <c r="C5" s="609"/>
      <c r="D5" s="667">
        <f>Page7!H81</f>
        <v>133187</v>
      </c>
      <c r="E5" s="1894">
        <f>IFERROR(D5/D4,0)</f>
        <v>3.8090670363995882E-2</v>
      </c>
      <c r="F5" s="668">
        <f>Page7!M81</f>
        <v>312993</v>
      </c>
      <c r="G5" s="1926">
        <f>IFERROR(F5/F4,0)</f>
        <v>3.5261492912619388E-2</v>
      </c>
      <c r="H5" s="667">
        <f>Page6!I17</f>
        <v>150861</v>
      </c>
      <c r="I5" s="1894">
        <f>IFERROR(H5/H4,0)</f>
        <v>2.4232943123317491E-2</v>
      </c>
      <c r="J5" s="679">
        <f>Page6!N17</f>
        <v>369363</v>
      </c>
      <c r="K5" s="1926">
        <f>IFERROR(J5/J4,0)</f>
        <v>2.0991866740693046E-2</v>
      </c>
      <c r="L5" s="667">
        <f>Page8!H27</f>
        <v>0</v>
      </c>
      <c r="M5" s="1894">
        <f>IFERROR(L5/L4,0)</f>
        <v>0</v>
      </c>
      <c r="N5" s="668">
        <f>Page8!J27</f>
        <v>0</v>
      </c>
      <c r="O5" s="1939">
        <f>IFERROR(N5/N4,0)</f>
        <v>0</v>
      </c>
      <c r="P5" s="667">
        <f>Page7!H24+Page8!K54</f>
        <v>48695</v>
      </c>
      <c r="Q5" s="680">
        <f>Page7!M24+Page8!Q54</f>
        <v>109929</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7">
        <f>IF(Flag=TRUE,(F7-TBIn!E1135),TBIn!D1135)</f>
        <v>34810</v>
      </c>
      <c r="E7" s="2033">
        <f t="shared" ref="E7:E27" si="0">IFERROR(D7/(D$5+D$62),0)</f>
        <v>0.21833485956571372</v>
      </c>
      <c r="F7" s="2582">
        <f>TBIn!E1135</f>
        <v>76951</v>
      </c>
      <c r="G7" s="2076">
        <f t="shared" ref="G7:G27" si="1">IFERROR(F7/(F$5+F$62),0)</f>
        <v>0.20521470592941451</v>
      </c>
      <c r="H7" s="2577">
        <f>IF(Flag=TRUE,(J7-TBIn!E1185),TBIn!D1185)</f>
        <v>8345</v>
      </c>
      <c r="I7" s="2033">
        <f t="shared" ref="I7:I27" si="2">IFERROR(H7/(H$5+H$62),0)</f>
        <v>4.8150990427502323E-2</v>
      </c>
      <c r="J7" s="2584">
        <f>TBIn!E1185</f>
        <v>23760</v>
      </c>
      <c r="K7" s="2076">
        <f t="shared" ref="K7:K27" si="3">IFERROR(J7/(J$5+J$62),0)</f>
        <v>5.6936499986820252E-2</v>
      </c>
      <c r="L7" s="2577">
        <f>IF(Flag=TRUE,(N7-TBIn!E1232),TBIn!D1232)</f>
        <v>0</v>
      </c>
      <c r="M7" s="2033">
        <f t="shared" ref="M7:M27" si="4">IFERROR(L7/(L$5+L$62),0)</f>
        <v>0</v>
      </c>
      <c r="N7" s="2582">
        <f>TBIn!E1232</f>
        <v>0</v>
      </c>
      <c r="O7" s="1942">
        <f t="shared" ref="O7:O27" si="5">IFERROR(N7/(N$5+N$62),0)</f>
        <v>0</v>
      </c>
      <c r="P7" s="503">
        <f>IF(Page7!E82=0,0,D7/Page7!E82)</f>
        <v>725.20833333333337</v>
      </c>
      <c r="Q7" s="504">
        <f>IF(Page7!J82=0,0,F7/Page7!J82)</f>
        <v>754.42156862745094</v>
      </c>
      <c r="R7" s="80">
        <v>4</v>
      </c>
      <c r="S7" s="568"/>
      <c r="T7" s="568"/>
    </row>
    <row r="8" spans="1:26" s="569" customFormat="1" ht="15.75" customHeight="1">
      <c r="A8" s="80">
        <v>5</v>
      </c>
      <c r="B8" s="1600" t="s">
        <v>15</v>
      </c>
      <c r="C8" s="193">
        <v>13</v>
      </c>
      <c r="D8" s="2577">
        <f>IF(Flag=TRUE,(F8-TBIn!E1136),TBIn!D1136)</f>
        <v>-10334</v>
      </c>
      <c r="E8" s="2033">
        <f t="shared" si="0"/>
        <v>-6.4816789392475885E-2</v>
      </c>
      <c r="F8" s="2582">
        <f>TBIn!E1136</f>
        <v>-20562</v>
      </c>
      <c r="G8" s="2076">
        <f t="shared" si="1"/>
        <v>-5.48352169993973E-2</v>
      </c>
      <c r="H8" s="2577">
        <f>IF(Flag=TRUE,(J8-TBIn!E1186),TBIn!D1186)</f>
        <v>8876</v>
      </c>
      <c r="I8" s="2033">
        <f t="shared" si="2"/>
        <v>5.1214882089216374E-2</v>
      </c>
      <c r="J8" s="2584">
        <f>TBIn!E1186</f>
        <v>30899</v>
      </c>
      <c r="K8" s="2076">
        <f t="shared" si="3"/>
        <v>7.4043809473600966E-2</v>
      </c>
      <c r="L8" s="2577">
        <f>IF(Flag=TRUE,(N8-TBIn!E1233),TBIn!D1233)</f>
        <v>0</v>
      </c>
      <c r="M8" s="2033">
        <f t="shared" si="4"/>
        <v>0</v>
      </c>
      <c r="N8" s="2582">
        <f>TBIn!E1233</f>
        <v>0</v>
      </c>
      <c r="O8" s="1942">
        <f t="shared" si="5"/>
        <v>0</v>
      </c>
      <c r="P8" s="226" t="s">
        <v>15702</v>
      </c>
      <c r="Q8" s="227"/>
      <c r="R8" s="80">
        <v>5</v>
      </c>
      <c r="S8" s="568"/>
      <c r="T8" s="568"/>
    </row>
    <row r="9" spans="1:26" s="569" customFormat="1" ht="15.75" customHeight="1">
      <c r="A9" s="80">
        <v>6</v>
      </c>
      <c r="B9" s="1589" t="s">
        <v>16</v>
      </c>
      <c r="C9" s="195">
        <v>15</v>
      </c>
      <c r="D9" s="2577">
        <f>IF(Flag=TRUE,(F9-TBIn!E1137),TBIn!D1137)</f>
        <v>13</v>
      </c>
      <c r="E9" s="2033">
        <f t="shared" si="0"/>
        <v>8.1538442239421953E-5</v>
      </c>
      <c r="F9" s="2582">
        <f>TBIn!E1137</f>
        <v>7522</v>
      </c>
      <c r="G9" s="2076">
        <f t="shared" si="1"/>
        <v>2.0059843510819301E-2</v>
      </c>
      <c r="H9" s="2577">
        <f>IF(Flag=TRUE,(J9-TBIn!E1187),TBIn!D1187)</f>
        <v>0</v>
      </c>
      <c r="I9" s="2033">
        <f t="shared" si="2"/>
        <v>0</v>
      </c>
      <c r="J9" s="2591">
        <f>TBIn!E1187</f>
        <v>923</v>
      </c>
      <c r="K9" s="2076">
        <f t="shared" si="3"/>
        <v>2.2118009043701641E-3</v>
      </c>
      <c r="L9" s="2577">
        <f>IF(Flag=TRUE,(N9-TBIn!E1234),TBIn!D1234)</f>
        <v>0</v>
      </c>
      <c r="M9" s="2033">
        <f t="shared" si="4"/>
        <v>0</v>
      </c>
      <c r="N9" s="2582">
        <f>TBIn!E1234</f>
        <v>0</v>
      </c>
      <c r="O9" s="1942">
        <f t="shared" si="5"/>
        <v>0</v>
      </c>
      <c r="P9" s="505">
        <f>IF(Page6!F10=0,0,H7/Page6!F10)</f>
        <v>417.25</v>
      </c>
      <c r="Q9" s="504">
        <f>IF(Page6!K10=0,0,J7/Page6!K10)</f>
        <v>402.71186440677968</v>
      </c>
      <c r="R9" s="80">
        <v>6</v>
      </c>
      <c r="S9" s="568"/>
      <c r="T9" s="568"/>
    </row>
    <row r="10" spans="1:26" s="569" customFormat="1" ht="15.75" customHeight="1">
      <c r="A10" s="80">
        <v>7</v>
      </c>
      <c r="B10" s="1633" t="s">
        <v>18</v>
      </c>
      <c r="C10" s="101"/>
      <c r="D10" s="669">
        <f>SUM(D7:D9)</f>
        <v>24489</v>
      </c>
      <c r="E10" s="1903">
        <f t="shared" si="0"/>
        <v>0.15359960861547725</v>
      </c>
      <c r="F10" s="681">
        <f>SUM(F7:F9)</f>
        <v>63911</v>
      </c>
      <c r="G10" s="2035">
        <f t="shared" si="1"/>
        <v>0.17043933244083653</v>
      </c>
      <c r="H10" s="669">
        <f>SUM(H7:H9)</f>
        <v>17221</v>
      </c>
      <c r="I10" s="1903">
        <f t="shared" si="2"/>
        <v>9.936587251671869E-2</v>
      </c>
      <c r="J10" s="670">
        <f>SUM(J7:J9)</f>
        <v>55582</v>
      </c>
      <c r="K10" s="2035">
        <f t="shared" si="3"/>
        <v>0.13319211036479139</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7">
        <f>IF(Flag=TRUE,(F11-TBIn!E1138),TBIn!D1138)</f>
        <v>10154</v>
      </c>
      <c r="E11" s="2033">
        <f t="shared" si="0"/>
        <v>6.3687795576853112E-2</v>
      </c>
      <c r="F11" s="2582">
        <f>TBIn!E1138</f>
        <v>31086</v>
      </c>
      <c r="G11" s="2076">
        <f t="shared" si="1"/>
        <v>8.2900863517326354E-2</v>
      </c>
      <c r="H11" s="2577">
        <f>IF(Flag=TRUE,(J11-TBIn!E1188),TBIn!D1188)</f>
        <v>6769</v>
      </c>
      <c r="I11" s="2033">
        <f t="shared" si="2"/>
        <v>3.9057406135861381E-2</v>
      </c>
      <c r="J11" s="2585">
        <f>TBIn!E1188</f>
        <v>20724</v>
      </c>
      <c r="K11" s="2076">
        <f t="shared" si="3"/>
        <v>4.966128054405989E-2</v>
      </c>
      <c r="L11" s="2577">
        <f>IF(Flag=TRUE,(N11-TBIn!E1235),TBIn!D1235)</f>
        <v>0</v>
      </c>
      <c r="M11" s="2033">
        <f t="shared" si="4"/>
        <v>0</v>
      </c>
      <c r="N11" s="2582">
        <f>TBIn!E1235</f>
        <v>0</v>
      </c>
      <c r="O11" s="1942">
        <f t="shared" si="5"/>
        <v>0</v>
      </c>
      <c r="P11" s="228">
        <f>IF((Page6!$F$4+Page6!$F$5+Page6!$F$7+Page6!$F$8)=0,0,H9/(Page6!$F$4+Page6!$F$5+Page6!$F$7+Page6!$F$8))</f>
        <v>0</v>
      </c>
      <c r="Q11" s="186">
        <f>IF((Page6!$K$4+Page6!$K$5+Page6!$K$7+Page6!$K$8)=0,0,J9/(Page6!$K$4+Page6!$K$5+Page6!$K$7+Page6!$K$8))</f>
        <v>15.64406779661017</v>
      </c>
      <c r="R11" s="80">
        <v>8</v>
      </c>
      <c r="S11" s="568"/>
      <c r="T11" s="568"/>
    </row>
    <row r="12" spans="1:26" s="569" customFormat="1" ht="15.75" customHeight="1">
      <c r="A12" s="80">
        <v>9</v>
      </c>
      <c r="B12" s="1634" t="s">
        <v>21</v>
      </c>
      <c r="C12" s="201">
        <v>21</v>
      </c>
      <c r="D12" s="2577">
        <f>IF(Flag=TRUE,(F12-TBIn!E1139),TBIn!D1139)</f>
        <v>42931</v>
      </c>
      <c r="E12" s="2033">
        <f t="shared" si="0"/>
        <v>0.26927129721389415</v>
      </c>
      <c r="F12" s="2582">
        <f>TBIn!E1139</f>
        <v>97010</v>
      </c>
      <c r="G12" s="2076">
        <f t="shared" si="1"/>
        <v>0.25870851089930608</v>
      </c>
      <c r="H12" s="2577">
        <f>IF(Flag=TRUE,(J12-TBIn!E1189),TBIn!D1189)</f>
        <v>30411</v>
      </c>
      <c r="I12" s="2033">
        <f t="shared" si="2"/>
        <v>0.17547271059206387</v>
      </c>
      <c r="J12" s="2584">
        <f>TBIn!E1189</f>
        <v>55713</v>
      </c>
      <c r="K12" s="2076">
        <f t="shared" si="3"/>
        <v>0.13350602793626754</v>
      </c>
      <c r="L12" s="2577">
        <f>IF(Flag=TRUE,(N12-TBIn!E1236),TBIn!D1236)</f>
        <v>0</v>
      </c>
      <c r="M12" s="2033">
        <f t="shared" si="4"/>
        <v>0</v>
      </c>
      <c r="N12" s="2582">
        <f>TBIn!E1236</f>
        <v>0</v>
      </c>
      <c r="O12" s="1942">
        <f t="shared" si="5"/>
        <v>0</v>
      </c>
      <c r="P12" s="968"/>
      <c r="Q12" s="969"/>
      <c r="R12" s="80">
        <v>9</v>
      </c>
      <c r="S12" s="568"/>
      <c r="T12" s="568"/>
    </row>
    <row r="13" spans="1:26" s="569" customFormat="1" ht="15.75" customHeight="1">
      <c r="A13" s="80">
        <v>10</v>
      </c>
      <c r="B13" s="1634" t="s">
        <v>22</v>
      </c>
      <c r="C13" s="201">
        <v>22</v>
      </c>
      <c r="D13" s="2577">
        <f>IF(Flag=TRUE,(F13-TBIn!E1140),TBIn!D1140)</f>
        <v>17764</v>
      </c>
      <c r="E13" s="2033">
        <f t="shared" si="0"/>
        <v>0.11141914522623782</v>
      </c>
      <c r="F13" s="2582">
        <f>TBIn!E1140</f>
        <v>76660</v>
      </c>
      <c r="G13" s="2076">
        <f t="shared" si="1"/>
        <v>0.2044386604014102</v>
      </c>
      <c r="H13" s="2577">
        <f>IF(Flag=TRUE,(J13-TBIn!E1190),TBIn!D1190)</f>
        <v>8660</v>
      </c>
      <c r="I13" s="2033">
        <f t="shared" si="2"/>
        <v>4.9968553277671676E-2</v>
      </c>
      <c r="J13" s="2584">
        <f>TBIn!E1190</f>
        <v>32038</v>
      </c>
      <c r="K13" s="2076">
        <f t="shared" si="3"/>
        <v>7.6773214923305869E-2</v>
      </c>
      <c r="L13" s="2577">
        <f>IF(Flag=TRUE,(N13-TBIn!E1237),TBIn!D1237)</f>
        <v>0</v>
      </c>
      <c r="M13" s="2033">
        <f t="shared" si="4"/>
        <v>0</v>
      </c>
      <c r="N13" s="2582">
        <f>TBIn!E1237</f>
        <v>0</v>
      </c>
      <c r="O13" s="1942">
        <f t="shared" si="5"/>
        <v>0</v>
      </c>
      <c r="P13" s="968"/>
      <c r="Q13" s="969"/>
      <c r="R13" s="80">
        <v>10</v>
      </c>
      <c r="S13" s="568"/>
      <c r="T13" s="568"/>
    </row>
    <row r="14" spans="1:26" s="569" customFormat="1" ht="15.75" customHeight="1">
      <c r="A14" s="80">
        <v>11</v>
      </c>
      <c r="B14" s="1634" t="s">
        <v>23</v>
      </c>
      <c r="C14" s="201">
        <v>23</v>
      </c>
      <c r="D14" s="2577">
        <f>IF(Flag=TRUE,(F14-TBIn!E1141),TBIn!D1141)</f>
        <v>4974</v>
      </c>
      <c r="E14" s="2033">
        <f t="shared" si="0"/>
        <v>3.1197862438375756E-2</v>
      </c>
      <c r="F14" s="2582">
        <f>TBIn!E1141</f>
        <v>14510</v>
      </c>
      <c r="G14" s="2076">
        <f t="shared" si="1"/>
        <v>3.8695603475403892E-2</v>
      </c>
      <c r="H14" s="2577">
        <f>IF(Flag=TRUE,(J14-TBIn!E1191),TBIn!D1191)</f>
        <v>1000</v>
      </c>
      <c r="I14" s="2033">
        <f t="shared" si="2"/>
        <v>5.7700407941884153E-3</v>
      </c>
      <c r="J14" s="2584">
        <f>TBIn!E1191</f>
        <v>3000</v>
      </c>
      <c r="K14" s="2076">
        <f t="shared" si="3"/>
        <v>7.188952018537911E-3</v>
      </c>
      <c r="L14" s="2577">
        <f>IF(Flag=TRUE,(N14-TBIn!E1238),TBIn!D1238)</f>
        <v>0</v>
      </c>
      <c r="M14" s="2033">
        <f t="shared" si="4"/>
        <v>0</v>
      </c>
      <c r="N14" s="2582">
        <f>TBIn!E1238</f>
        <v>0</v>
      </c>
      <c r="O14" s="1942">
        <f t="shared" si="5"/>
        <v>0</v>
      </c>
      <c r="P14" s="968"/>
      <c r="Q14" s="969"/>
      <c r="R14" s="80">
        <v>11</v>
      </c>
      <c r="S14" s="568"/>
      <c r="T14" s="568"/>
    </row>
    <row r="15" spans="1:26" s="569" customFormat="1" ht="15.75" customHeight="1">
      <c r="A15" s="80">
        <v>12</v>
      </c>
      <c r="B15" s="1635" t="s">
        <v>24</v>
      </c>
      <c r="C15" s="201">
        <v>24</v>
      </c>
      <c r="D15" s="2577">
        <f>IF(Flag=TRUE,(F15-TBIn!E1142),TBIn!D1142)</f>
        <v>4672</v>
      </c>
      <c r="E15" s="2033">
        <f t="shared" si="0"/>
        <v>2.9303661703275335E-2</v>
      </c>
      <c r="F15" s="2582">
        <f>TBIn!E1142</f>
        <v>22101</v>
      </c>
      <c r="G15" s="2076">
        <f t="shared" si="1"/>
        <v>5.893945778152318E-2</v>
      </c>
      <c r="H15" s="2577">
        <f>IF(Flag=TRUE,(J15-TBIn!E1192),TBIn!D1192)</f>
        <v>2042</v>
      </c>
      <c r="I15" s="2033">
        <f t="shared" si="2"/>
        <v>1.1782423301732743E-2</v>
      </c>
      <c r="J15" s="2584">
        <f>TBIn!E1192</f>
        <v>9223</v>
      </c>
      <c r="K15" s="2076">
        <f t="shared" si="3"/>
        <v>2.2101234822325049E-2</v>
      </c>
      <c r="L15" s="2577">
        <f>IF(Flag=TRUE,(N15-TBIn!E1239),TBIn!D1239)</f>
        <v>0</v>
      </c>
      <c r="M15" s="2033">
        <f t="shared" si="4"/>
        <v>0</v>
      </c>
      <c r="N15" s="2582">
        <f>TBIn!E1239</f>
        <v>0</v>
      </c>
      <c r="O15" s="1942">
        <f t="shared" si="5"/>
        <v>0</v>
      </c>
      <c r="P15" s="968"/>
      <c r="Q15" s="969"/>
      <c r="R15" s="80">
        <v>12</v>
      </c>
      <c r="S15" s="568"/>
      <c r="T15" s="568"/>
    </row>
    <row r="16" spans="1:26" s="569" customFormat="1" ht="15.75" customHeight="1">
      <c r="A16" s="80">
        <v>13</v>
      </c>
      <c r="B16" s="1627" t="s">
        <v>25</v>
      </c>
      <c r="C16" s="201">
        <v>26</v>
      </c>
      <c r="D16" s="2577">
        <f>IF(Flag=TRUE,(F16-TBIn!E1143),TBIn!D1143)</f>
        <v>0</v>
      </c>
      <c r="E16" s="2033">
        <f t="shared" si="0"/>
        <v>0</v>
      </c>
      <c r="F16" s="2582">
        <f>TBIn!E1143</f>
        <v>0</v>
      </c>
      <c r="G16" s="2076">
        <f t="shared" si="1"/>
        <v>0</v>
      </c>
      <c r="H16" s="2577">
        <f>IF(Flag=TRUE,(J16-TBIn!E1193),TBIn!D1193)</f>
        <v>0</v>
      </c>
      <c r="I16" s="2033">
        <f t="shared" si="2"/>
        <v>0</v>
      </c>
      <c r="J16" s="2584">
        <f>TBIn!E1193</f>
        <v>0</v>
      </c>
      <c r="K16" s="2076">
        <f t="shared" si="3"/>
        <v>0</v>
      </c>
      <c r="L16" s="2577">
        <f>IF(Flag=TRUE,(N16-TBIn!E1240),TBIn!D1240)</f>
        <v>0</v>
      </c>
      <c r="M16" s="2033">
        <f t="shared" si="4"/>
        <v>0</v>
      </c>
      <c r="N16" s="2582">
        <f>TBIn!E1240</f>
        <v>0</v>
      </c>
      <c r="O16" s="1942">
        <f t="shared" si="5"/>
        <v>0</v>
      </c>
      <c r="P16" s="968"/>
      <c r="Q16" s="969"/>
      <c r="R16" s="80">
        <v>13</v>
      </c>
      <c r="S16" s="568"/>
      <c r="T16" s="568"/>
    </row>
    <row r="17" spans="1:20" s="569" customFormat="1" ht="15.75" customHeight="1">
      <c r="A17" s="80">
        <v>14</v>
      </c>
      <c r="B17" s="1636" t="s">
        <v>26</v>
      </c>
      <c r="C17" s="201">
        <v>25</v>
      </c>
      <c r="D17" s="2577">
        <f>IF(Flag=TRUE,(F17-TBIn!E1144),TBIn!D1144)</f>
        <v>4266</v>
      </c>
      <c r="E17" s="2033">
        <f t="shared" si="0"/>
        <v>2.6757153430259542E-2</v>
      </c>
      <c r="F17" s="2582">
        <f>TBIn!E1144</f>
        <v>11440</v>
      </c>
      <c r="G17" s="2076">
        <f t="shared" si="1"/>
        <v>3.0508456496114437E-2</v>
      </c>
      <c r="H17" s="2577">
        <f>IF(Flag=TRUE,(J17-TBIn!E1194),TBIn!D1194)</f>
        <v>1806</v>
      </c>
      <c r="I17" s="2033">
        <f t="shared" si="2"/>
        <v>1.0420693674304277E-2</v>
      </c>
      <c r="J17" s="2584">
        <f>TBIn!E1194</f>
        <v>5533</v>
      </c>
      <c r="K17" s="2076">
        <f t="shared" si="3"/>
        <v>1.3258823839523421E-2</v>
      </c>
      <c r="L17" s="2577">
        <f>IF(Flag=TRUE,(N17-TBIn!E1241),TBIn!D1241)</f>
        <v>0</v>
      </c>
      <c r="M17" s="2033">
        <f t="shared" si="4"/>
        <v>0</v>
      </c>
      <c r="N17" s="2582">
        <f>TBIn!E1241</f>
        <v>0</v>
      </c>
      <c r="O17" s="1942">
        <f t="shared" si="5"/>
        <v>0</v>
      </c>
      <c r="P17" s="968"/>
      <c r="Q17" s="969"/>
      <c r="R17" s="80">
        <v>14</v>
      </c>
      <c r="S17" s="568"/>
      <c r="T17" s="568"/>
    </row>
    <row r="18" spans="1:20" s="569" customFormat="1" ht="15.75" customHeight="1">
      <c r="A18" s="80">
        <v>15</v>
      </c>
      <c r="B18" s="1634" t="s">
        <v>27</v>
      </c>
      <c r="C18" s="201">
        <v>27</v>
      </c>
      <c r="D18" s="2577">
        <f>IF(Flag=TRUE,(F18-TBIn!E1145),TBIn!D1145)</f>
        <v>7352</v>
      </c>
      <c r="E18" s="2033">
        <f t="shared" si="0"/>
        <v>4.6113125180325398E-2</v>
      </c>
      <c r="F18" s="2582">
        <f>TBIn!E1145</f>
        <v>27047</v>
      </c>
      <c r="G18" s="2076">
        <f t="shared" si="1"/>
        <v>7.2129564934476156E-2</v>
      </c>
      <c r="H18" s="2577">
        <f>IF(Flag=TRUE,(J18-TBIn!E1195),TBIn!D1195)</f>
        <v>705</v>
      </c>
      <c r="I18" s="2033">
        <f t="shared" si="2"/>
        <v>4.0678787599028321E-3</v>
      </c>
      <c r="J18" s="2584">
        <f>TBIn!E1195</f>
        <v>8317</v>
      </c>
      <c r="K18" s="2076">
        <f t="shared" si="3"/>
        <v>1.9930171312726602E-2</v>
      </c>
      <c r="L18" s="2577">
        <f>IF(Flag=TRUE,(N18-TBIn!E1242),TBIn!D1242)</f>
        <v>0</v>
      </c>
      <c r="M18" s="2033">
        <f t="shared" si="4"/>
        <v>0</v>
      </c>
      <c r="N18" s="2582">
        <f>TBIn!E1242</f>
        <v>0</v>
      </c>
      <c r="O18" s="1942">
        <f t="shared" si="5"/>
        <v>0</v>
      </c>
      <c r="P18" s="968"/>
      <c r="Q18" s="969"/>
      <c r="R18" s="80">
        <v>15</v>
      </c>
      <c r="S18" s="568"/>
      <c r="T18" s="568"/>
    </row>
    <row r="19" spans="1:20" s="569" customFormat="1" ht="15.75" customHeight="1">
      <c r="A19" s="80">
        <v>16</v>
      </c>
      <c r="B19" s="1637" t="s">
        <v>28</v>
      </c>
      <c r="C19" s="201">
        <v>29</v>
      </c>
      <c r="D19" s="2578">
        <f>IF(Flag=TRUE,(F19-TBIn!E1146),TBIn!D1146)</f>
        <v>0</v>
      </c>
      <c r="E19" s="2034">
        <f t="shared" si="0"/>
        <v>0</v>
      </c>
      <c r="F19" s="2583">
        <f>TBIn!E1146</f>
        <v>0</v>
      </c>
      <c r="G19" s="2077">
        <f t="shared" si="1"/>
        <v>0</v>
      </c>
      <c r="H19" s="2578">
        <f>IF(Flag=TRUE,(J19-TBIn!E1196),TBIn!D1196)</f>
        <v>0</v>
      </c>
      <c r="I19" s="2034">
        <f t="shared" si="2"/>
        <v>0</v>
      </c>
      <c r="J19" s="2591">
        <f>TBIn!E1196</f>
        <v>0</v>
      </c>
      <c r="K19" s="2077">
        <f t="shared" si="3"/>
        <v>0</v>
      </c>
      <c r="L19" s="2578">
        <f>IF(Flag=TRUE,(N19-TBIn!E1243),TBIn!D1243)</f>
        <v>0</v>
      </c>
      <c r="M19" s="2034">
        <f t="shared" si="4"/>
        <v>0</v>
      </c>
      <c r="N19" s="2583">
        <f>TBIn!E1243</f>
        <v>0</v>
      </c>
      <c r="O19" s="1943">
        <f t="shared" si="5"/>
        <v>0</v>
      </c>
      <c r="P19" s="968"/>
      <c r="Q19" s="969"/>
      <c r="R19" s="80">
        <v>16</v>
      </c>
      <c r="S19" s="568"/>
      <c r="T19" s="568"/>
    </row>
    <row r="20" spans="1:20" s="569" customFormat="1" ht="16" customHeight="1">
      <c r="A20" s="80">
        <v>17</v>
      </c>
      <c r="B20" s="229" t="s">
        <v>29</v>
      </c>
      <c r="C20" s="211"/>
      <c r="D20" s="669">
        <f>SUM(D11:D19)</f>
        <v>92113</v>
      </c>
      <c r="E20" s="2035">
        <f t="shared" si="0"/>
        <v>0.5777500407692211</v>
      </c>
      <c r="F20" s="1504">
        <f>SUM(F11:F19)</f>
        <v>279854</v>
      </c>
      <c r="G20" s="2035">
        <f t="shared" si="1"/>
        <v>0.74632111750556029</v>
      </c>
      <c r="H20" s="669">
        <f>SUM(H11:H19)</f>
        <v>51393</v>
      </c>
      <c r="I20" s="2035">
        <f t="shared" si="2"/>
        <v>0.2965397065357252</v>
      </c>
      <c r="J20" s="670">
        <f>SUM(J11:J19)</f>
        <v>134548</v>
      </c>
      <c r="K20" s="2035">
        <f t="shared" si="3"/>
        <v>0.3224197053967463</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7">
        <f>IF(Flag=TRUE,(F21-TBIn!E1147),TBIn!D1147)</f>
        <v>13432</v>
      </c>
      <c r="E21" s="2033">
        <f t="shared" si="0"/>
        <v>8.4248027396916586E-2</v>
      </c>
      <c r="F21" s="2582">
        <f>TBIn!E1147</f>
        <v>33550</v>
      </c>
      <c r="G21" s="2076">
        <f t="shared" si="1"/>
        <v>8.947191568572023E-2</v>
      </c>
      <c r="H21" s="2577">
        <f>IF(Flag=TRUE,(J21-TBIn!E1197),TBIn!D1197)</f>
        <v>2640</v>
      </c>
      <c r="I21" s="2033">
        <f t="shared" si="2"/>
        <v>1.5232907696657416E-2</v>
      </c>
      <c r="J21" s="2585">
        <f>TBIn!E1197</f>
        <v>11568</v>
      </c>
      <c r="K21" s="2076">
        <f t="shared" si="3"/>
        <v>2.7720598983482184E-2</v>
      </c>
      <c r="L21" s="2577">
        <f>IF(Flag=TRUE,(N21-TBIn!E1244),TBIn!D1244)</f>
        <v>0</v>
      </c>
      <c r="M21" s="2033">
        <f t="shared" si="4"/>
        <v>0</v>
      </c>
      <c r="N21" s="2582">
        <f>TBIn!E1244</f>
        <v>0</v>
      </c>
      <c r="O21" s="1942">
        <f t="shared" si="5"/>
        <v>0</v>
      </c>
      <c r="P21" s="968"/>
      <c r="Q21" s="969"/>
      <c r="R21" s="80">
        <v>18</v>
      </c>
      <c r="S21" s="568"/>
      <c r="T21" s="568"/>
    </row>
    <row r="22" spans="1:20" s="569" customFormat="1" ht="16" customHeight="1">
      <c r="A22" s="80">
        <v>19</v>
      </c>
      <c r="B22" s="1560" t="s">
        <v>31</v>
      </c>
      <c r="C22" s="201">
        <v>60</v>
      </c>
      <c r="D22" s="2577">
        <f>IF(Flag=TRUE,(F22-TBIn!E1148),TBIn!D1148)</f>
        <v>277</v>
      </c>
      <c r="E22" s="2033">
        <f t="shared" si="0"/>
        <v>1.7373960384861448E-3</v>
      </c>
      <c r="F22" s="2582">
        <f>TBIn!E1148</f>
        <v>1518</v>
      </c>
      <c r="G22" s="2076">
        <f t="shared" si="1"/>
        <v>4.0482374965998009E-3</v>
      </c>
      <c r="H22" s="2577">
        <f>IF(Flag=TRUE,(J22-TBIn!E1198),TBIn!D1198)</f>
        <v>163</v>
      </c>
      <c r="I22" s="2033">
        <f t="shared" si="2"/>
        <v>9.4051664945271163E-4</v>
      </c>
      <c r="J22" s="2584">
        <f>TBIn!E1198</f>
        <v>956</v>
      </c>
      <c r="K22" s="2076">
        <f t="shared" si="3"/>
        <v>2.290879376574081E-3</v>
      </c>
      <c r="L22" s="2577">
        <f>IF(Flag=TRUE,(N22-TBIn!E1245),TBIn!D1245)</f>
        <v>0</v>
      </c>
      <c r="M22" s="2033">
        <f t="shared" si="4"/>
        <v>0</v>
      </c>
      <c r="N22" s="2582">
        <f>TBIn!E1245</f>
        <v>0</v>
      </c>
      <c r="O22" s="1942">
        <f t="shared" si="5"/>
        <v>0</v>
      </c>
      <c r="P22" s="968"/>
      <c r="Q22" s="969"/>
      <c r="R22" s="80">
        <v>19</v>
      </c>
      <c r="S22" s="568"/>
      <c r="T22" s="568"/>
    </row>
    <row r="23" spans="1:20" s="569" customFormat="1" ht="16" customHeight="1">
      <c r="A23" s="80">
        <v>20</v>
      </c>
      <c r="B23" s="1560" t="s">
        <v>32</v>
      </c>
      <c r="C23" s="201">
        <v>61</v>
      </c>
      <c r="D23" s="2577">
        <f>IF(Flag=TRUE,(F23-TBIn!E1149),TBIn!D1149)</f>
        <v>1222</v>
      </c>
      <c r="E23" s="2033">
        <f t="shared" si="0"/>
        <v>7.6646135705056634E-3</v>
      </c>
      <c r="F23" s="2582">
        <f>TBIn!E1149</f>
        <v>3017</v>
      </c>
      <c r="G23" s="2076">
        <f t="shared" si="1"/>
        <v>8.0458053539140956E-3</v>
      </c>
      <c r="H23" s="2577">
        <f>IF(Flag=TRUE,(J23-TBIn!E1199),TBIn!D1199)</f>
        <v>814</v>
      </c>
      <c r="I23" s="2033">
        <f t="shared" si="2"/>
        <v>4.6968132064693696E-3</v>
      </c>
      <c r="J23" s="2584">
        <f>TBIn!E1199</f>
        <v>2180</v>
      </c>
      <c r="K23" s="2076">
        <f t="shared" si="3"/>
        <v>5.2239718001375482E-3</v>
      </c>
      <c r="L23" s="2577">
        <f>IF(Flag=TRUE,(N23-TBIn!E1246),TBIn!D1246)</f>
        <v>0</v>
      </c>
      <c r="M23" s="2033">
        <f t="shared" si="4"/>
        <v>0</v>
      </c>
      <c r="N23" s="2582">
        <f>TBIn!E1246</f>
        <v>0</v>
      </c>
      <c r="O23" s="1942">
        <f t="shared" si="5"/>
        <v>0</v>
      </c>
      <c r="P23" s="968"/>
      <c r="Q23" s="969"/>
      <c r="R23" s="80">
        <v>20</v>
      </c>
      <c r="S23" s="568"/>
      <c r="T23" s="568"/>
    </row>
    <row r="24" spans="1:20" s="569" customFormat="1" ht="16" customHeight="1">
      <c r="A24" s="80">
        <v>21</v>
      </c>
      <c r="B24" s="1544" t="s">
        <v>33</v>
      </c>
      <c r="C24" s="201">
        <v>63</v>
      </c>
      <c r="D24" s="2577">
        <f>IF(Flag=TRUE,(F24-TBIn!E1150),TBIn!D1150)</f>
        <v>0</v>
      </c>
      <c r="E24" s="2033">
        <f t="shared" si="0"/>
        <v>0</v>
      </c>
      <c r="F24" s="2582">
        <f>TBIn!E1150</f>
        <v>0</v>
      </c>
      <c r="G24" s="2076">
        <f t="shared" si="1"/>
        <v>0</v>
      </c>
      <c r="H24" s="2577">
        <f>IF(Flag=TRUE,(J24-TBIn!E1200),TBIn!D1200)</f>
        <v>0</v>
      </c>
      <c r="I24" s="2033">
        <f t="shared" si="2"/>
        <v>0</v>
      </c>
      <c r="J24" s="2584">
        <f>TBIn!E1200</f>
        <v>0</v>
      </c>
      <c r="K24" s="2076">
        <f t="shared" si="3"/>
        <v>0</v>
      </c>
      <c r="L24" s="2577">
        <f>IF(Flag=TRUE,(N24-TBIn!E1247),TBIn!D1247)</f>
        <v>0</v>
      </c>
      <c r="M24" s="2033">
        <f t="shared" si="4"/>
        <v>0</v>
      </c>
      <c r="N24" s="2582">
        <f>TBIn!E1247</f>
        <v>0</v>
      </c>
      <c r="O24" s="1942">
        <f t="shared" si="5"/>
        <v>0</v>
      </c>
      <c r="P24" s="968"/>
      <c r="Q24" s="969"/>
      <c r="R24" s="80">
        <v>21</v>
      </c>
      <c r="S24" s="568"/>
      <c r="T24" s="568"/>
    </row>
    <row r="25" spans="1:20" s="569" customFormat="1" ht="16" customHeight="1">
      <c r="A25" s="80">
        <v>22</v>
      </c>
      <c r="B25" s="1539" t="s">
        <v>34</v>
      </c>
      <c r="C25" s="201">
        <v>65</v>
      </c>
      <c r="D25" s="2577">
        <f>IF(Flag=TRUE,(F25-TBIn!E1151),TBIn!D1151)</f>
        <v>7701</v>
      </c>
      <c r="E25" s="2033">
        <f t="shared" si="0"/>
        <v>4.830211874506065E-2</v>
      </c>
      <c r="F25" s="2582">
        <f>TBIn!E1151</f>
        <v>25121</v>
      </c>
      <c r="G25" s="2076">
        <f t="shared" si="1"/>
        <v>6.6993263604798153E-2</v>
      </c>
      <c r="H25" s="2577">
        <f>IF(Flag=TRUE,(J25-TBIn!E1201),TBIn!D1201)</f>
        <v>8281</v>
      </c>
      <c r="I25" s="2033">
        <f t="shared" si="2"/>
        <v>4.7781707816674263E-2</v>
      </c>
      <c r="J25" s="2584">
        <f>TBIn!E1201</f>
        <v>27000</v>
      </c>
      <c r="K25" s="2076">
        <f t="shared" si="3"/>
        <v>6.4700568166841194E-2</v>
      </c>
      <c r="L25" s="2577">
        <f>IF(Flag=TRUE,(N25-TBIn!E1248),TBIn!D1248)</f>
        <v>0</v>
      </c>
      <c r="M25" s="2033">
        <f t="shared" si="4"/>
        <v>0</v>
      </c>
      <c r="N25" s="2582">
        <f>TBIn!E1248</f>
        <v>0</v>
      </c>
      <c r="O25" s="1942">
        <f t="shared" si="5"/>
        <v>0</v>
      </c>
      <c r="P25" s="1219" t="s">
        <v>15704</v>
      </c>
      <c r="Q25" s="227"/>
      <c r="R25" s="80">
        <v>22</v>
      </c>
      <c r="S25" s="568"/>
      <c r="T25" s="568"/>
    </row>
    <row r="26" spans="1:20" s="569" customFormat="1" ht="16" customHeight="1">
      <c r="A26" s="80">
        <v>23</v>
      </c>
      <c r="B26" s="1539" t="s">
        <v>35</v>
      </c>
      <c r="C26" s="201">
        <v>64</v>
      </c>
      <c r="D26" s="2577">
        <f>IF(Flag=TRUE,(F26-TBIn!E1152),TBIn!D1152)</f>
        <v>-43980</v>
      </c>
      <c r="E26" s="2033">
        <f t="shared" si="0"/>
        <v>-0.27585082228382907</v>
      </c>
      <c r="F26" s="2582">
        <f>TBIn!E1152</f>
        <v>-43979</v>
      </c>
      <c r="G26" s="2076">
        <f t="shared" si="1"/>
        <v>-0.11728421400722176</v>
      </c>
      <c r="H26" s="2577">
        <f>IF(Flag=TRUE,(J26-TBIn!E1202),TBIn!D1202)</f>
        <v>0</v>
      </c>
      <c r="I26" s="2033">
        <f t="shared" si="2"/>
        <v>0</v>
      </c>
      <c r="J26" s="2584">
        <f>TBIn!E1202</f>
        <v>0</v>
      </c>
      <c r="K26" s="2076">
        <f t="shared" si="3"/>
        <v>0</v>
      </c>
      <c r="L26" s="2577">
        <f>IF(Flag=TRUE,(N26-TBIn!E1249),TBIn!D1249)</f>
        <v>0</v>
      </c>
      <c r="M26" s="2033">
        <f t="shared" si="4"/>
        <v>0</v>
      </c>
      <c r="N26" s="2582">
        <f>TBIn!E1249</f>
        <v>0</v>
      </c>
      <c r="O26" s="1942">
        <f t="shared" si="5"/>
        <v>0</v>
      </c>
      <c r="P26" s="2257">
        <f>IF((Page7!$E$71+Page7!$E$75+Page7!$E$72+Page7!$E$76)=0,0,SUM(D24:D26)/(Page7!$E$71+Page7!$E$75+Page7!$E$72+Page7!$E$76))</f>
        <v>-755.8125</v>
      </c>
      <c r="Q26" s="2258">
        <f>IF((Page7!$J$71+Page7!$J$75+Page7!$J$72+Page7!$J$76)=0,0,SUM(F24:F26)/(Page7!$J$71+Page7!$J$75+Page7!$J$72+Page7!$J$76))</f>
        <v>-184.88235294117646</v>
      </c>
      <c r="R26" s="80">
        <v>23</v>
      </c>
      <c r="S26" s="568"/>
      <c r="T26" s="568"/>
    </row>
    <row r="27" spans="1:20" s="569" customFormat="1" ht="16" customHeight="1">
      <c r="A27" s="80">
        <v>24</v>
      </c>
      <c r="B27" s="1539" t="s">
        <v>36</v>
      </c>
      <c r="C27" s="201">
        <v>66</v>
      </c>
      <c r="D27" s="2577">
        <f>IF(Flag=TRUE,(F27-TBIn!E1153),TBIn!D1153)</f>
        <v>0</v>
      </c>
      <c r="E27" s="2033">
        <f t="shared" si="0"/>
        <v>0</v>
      </c>
      <c r="F27" s="2582">
        <f>TBIn!E1153</f>
        <v>0</v>
      </c>
      <c r="G27" s="2076">
        <f t="shared" si="1"/>
        <v>0</v>
      </c>
      <c r="H27" s="2577">
        <f>IF(Flag=TRUE,(J27-TBIn!E1203),TBIn!D1203)</f>
        <v>0</v>
      </c>
      <c r="I27" s="2033">
        <f t="shared" si="2"/>
        <v>0</v>
      </c>
      <c r="J27" s="2584">
        <f>TBIn!E1203</f>
        <v>0</v>
      </c>
      <c r="K27" s="2076">
        <f t="shared" si="3"/>
        <v>0</v>
      </c>
      <c r="L27" s="2577">
        <f>IF(Flag=TRUE,(N27-TBIn!E1250),TBIn!D1250)</f>
        <v>0</v>
      </c>
      <c r="M27" s="2033">
        <f t="shared" si="4"/>
        <v>0</v>
      </c>
      <c r="N27" s="2582">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7">
        <f>IF(Flag=TRUE,(F29-TBIn!E1154),TBIn!D1154)</f>
        <v>7106</v>
      </c>
      <c r="E29" s="2033">
        <f t="shared" ref="E29:E64" si="6">IFERROR(D29/(D$5+D$62),0)</f>
        <v>4.4570166965640957E-2</v>
      </c>
      <c r="F29" s="2582">
        <f>TBIn!E1154</f>
        <v>19944</v>
      </c>
      <c r="G29" s="2076">
        <f t="shared" ref="G29:G64" si="7">IFERROR(F29/(F$5+F$62),0)</f>
        <v>5.3187120311058246E-2</v>
      </c>
      <c r="H29" s="2577">
        <f>IF(Flag=TRUE,(J29-TBIn!E1204),TBIn!D1204)</f>
        <v>4752</v>
      </c>
      <c r="I29" s="2033">
        <f t="shared" ref="I29:I64" si="8">IFERROR(H29/(H$5+H$62),0)</f>
        <v>2.7419233853983347E-2</v>
      </c>
      <c r="J29" s="2584">
        <f>TBIn!E1204</f>
        <v>13575</v>
      </c>
      <c r="K29" s="2076">
        <f t="shared" ref="K29:K64" si="9">IFERROR(J29/(J$5+J$62),0)</f>
        <v>3.2530007883884049E-2</v>
      </c>
      <c r="L29" s="2577">
        <f>IF(Flag=TRUE,(N29-TBIn!E1251),TBIn!D1251)</f>
        <v>0</v>
      </c>
      <c r="M29" s="2033">
        <f t="shared" ref="M29:M64" si="10">IFERROR(L29/(L$5+L$62),0)</f>
        <v>0</v>
      </c>
      <c r="N29" s="2582">
        <f>TBIn!E1251</f>
        <v>0</v>
      </c>
      <c r="O29" s="1942">
        <f t="shared" ref="O29:O64" si="11">IFERROR(N29/(N$5+N$62),0)</f>
        <v>0</v>
      </c>
      <c r="P29" s="968"/>
      <c r="Q29" s="969"/>
      <c r="R29" s="80">
        <v>26</v>
      </c>
      <c r="S29" s="568"/>
      <c r="T29" s="568"/>
    </row>
    <row r="30" spans="1:20" s="569" customFormat="1" ht="16" customHeight="1">
      <c r="A30" s="80">
        <v>27</v>
      </c>
      <c r="B30" s="1634" t="s">
        <v>39</v>
      </c>
      <c r="C30" s="201">
        <v>69</v>
      </c>
      <c r="D30" s="2577">
        <f>IF(Flag=TRUE,(F30-TBIn!E1155),TBIn!D1155)</f>
        <v>1569</v>
      </c>
      <c r="E30" s="2033">
        <f t="shared" si="6"/>
        <v>9.8410627595117723E-3</v>
      </c>
      <c r="F30" s="2582">
        <f>TBIn!E1155</f>
        <v>4662</v>
      </c>
      <c r="G30" s="2076">
        <f t="shared" si="7"/>
        <v>1.2432729386790691E-2</v>
      </c>
      <c r="H30" s="2577">
        <f>IF(Flag=TRUE,(J30-TBIn!E1205),TBIn!D1205)</f>
        <v>1002</v>
      </c>
      <c r="I30" s="2033">
        <f t="shared" si="8"/>
        <v>5.7815808757767919E-3</v>
      </c>
      <c r="J30" s="2584">
        <f>TBIn!E1205</f>
        <v>2980</v>
      </c>
      <c r="K30" s="2076">
        <f t="shared" si="9"/>
        <v>7.141025671747658E-3</v>
      </c>
      <c r="L30" s="2577">
        <f>IF(Flag=TRUE,(N30-TBIn!E1252),TBIn!D1252)</f>
        <v>0</v>
      </c>
      <c r="M30" s="2033">
        <f t="shared" si="10"/>
        <v>0</v>
      </c>
      <c r="N30" s="2582">
        <f>TBIn!E1252</f>
        <v>0</v>
      </c>
      <c r="O30" s="1942">
        <f t="shared" si="11"/>
        <v>0</v>
      </c>
      <c r="P30" s="968"/>
      <c r="Q30" s="969"/>
      <c r="R30" s="80">
        <v>27</v>
      </c>
      <c r="S30" s="568"/>
      <c r="T30" s="568"/>
    </row>
    <row r="31" spans="1:20" s="569" customFormat="1" ht="16" customHeight="1">
      <c r="A31" s="80">
        <v>28</v>
      </c>
      <c r="B31" s="1634" t="s">
        <v>40</v>
      </c>
      <c r="C31" s="201">
        <v>70</v>
      </c>
      <c r="D31" s="2577">
        <f>IF(Flag=TRUE,(F31-TBIn!E1156),TBIn!D1156)</f>
        <v>594</v>
      </c>
      <c r="E31" s="2033">
        <f t="shared" si="6"/>
        <v>3.7256795915551265E-3</v>
      </c>
      <c r="F31" s="2582">
        <f>TBIn!E1156</f>
        <v>2033</v>
      </c>
      <c r="G31" s="2076">
        <f t="shared" si="7"/>
        <v>5.421651403549008E-3</v>
      </c>
      <c r="H31" s="2577">
        <f>IF(Flag=TRUE,(J31-TBIn!E1206),TBIn!D1206)</f>
        <v>385</v>
      </c>
      <c r="I31" s="2033">
        <f t="shared" si="8"/>
        <v>2.2214657057625397E-3</v>
      </c>
      <c r="J31" s="2584">
        <f>TBIn!E1206</f>
        <v>1018</v>
      </c>
      <c r="K31" s="2076">
        <f t="shared" si="9"/>
        <v>2.4394510516238645E-3</v>
      </c>
      <c r="L31" s="2577">
        <f>IF(Flag=TRUE,(N31-TBIn!E1253),TBIn!D1253)</f>
        <v>0</v>
      </c>
      <c r="M31" s="2033">
        <f t="shared" si="10"/>
        <v>0</v>
      </c>
      <c r="N31" s="2582">
        <f>TBIn!E1253</f>
        <v>0</v>
      </c>
      <c r="O31" s="1942">
        <f t="shared" si="11"/>
        <v>0</v>
      </c>
      <c r="P31" s="968"/>
      <c r="Q31" s="969"/>
      <c r="R31" s="80">
        <v>28</v>
      </c>
      <c r="S31" s="568"/>
      <c r="T31" s="568"/>
    </row>
    <row r="32" spans="1:20" s="569" customFormat="1" ht="16" customHeight="1">
      <c r="A32" s="80">
        <v>29</v>
      </c>
      <c r="B32" s="1634" t="s">
        <v>41</v>
      </c>
      <c r="C32" s="201">
        <v>71</v>
      </c>
      <c r="D32" s="2577">
        <f>IF(Flag=TRUE,(F32-TBIn!E1157),TBIn!D1157)</f>
        <v>225</v>
      </c>
      <c r="E32" s="2033">
        <f t="shared" si="6"/>
        <v>1.4112422695284569E-3</v>
      </c>
      <c r="F32" s="2582">
        <f>TBIn!E1157</f>
        <v>541</v>
      </c>
      <c r="G32" s="2076">
        <f t="shared" si="7"/>
        <v>1.4427513080767405E-3</v>
      </c>
      <c r="H32" s="2577">
        <f>IF(Flag=TRUE,(J32-TBIn!E1207),TBIn!D1207)</f>
        <v>585</v>
      </c>
      <c r="I32" s="2033">
        <f t="shared" si="8"/>
        <v>3.3754738646002225E-3</v>
      </c>
      <c r="J32" s="2584">
        <f>TBIn!E1207</f>
        <v>1283</v>
      </c>
      <c r="K32" s="2076">
        <f t="shared" si="9"/>
        <v>3.0744751465947131E-3</v>
      </c>
      <c r="L32" s="2577">
        <f>IF(Flag=TRUE,(N32-TBIn!E1254),TBIn!D1254)</f>
        <v>0</v>
      </c>
      <c r="M32" s="2033">
        <f t="shared" si="10"/>
        <v>0</v>
      </c>
      <c r="N32" s="2582">
        <f>TBIn!E1254</f>
        <v>0</v>
      </c>
      <c r="O32" s="1942">
        <f t="shared" si="11"/>
        <v>0</v>
      </c>
      <c r="P32" s="968"/>
      <c r="Q32" s="969"/>
      <c r="R32" s="80">
        <v>29</v>
      </c>
      <c r="S32" s="568"/>
      <c r="T32" s="568"/>
    </row>
    <row r="33" spans="1:20" s="569" customFormat="1" ht="16" customHeight="1">
      <c r="A33" s="80">
        <v>30</v>
      </c>
      <c r="B33" s="1634" t="s">
        <v>42</v>
      </c>
      <c r="C33" s="201">
        <v>72</v>
      </c>
      <c r="D33" s="2577">
        <f>IF(Flag=TRUE,(F33-TBIn!E1158),TBIn!D1158)</f>
        <v>1650</v>
      </c>
      <c r="E33" s="2033">
        <f t="shared" si="6"/>
        <v>1.0349109976542018E-2</v>
      </c>
      <c r="F33" s="2582">
        <f>TBIn!E1158</f>
        <v>2850</v>
      </c>
      <c r="G33" s="2076">
        <f t="shared" si="7"/>
        <v>7.6004458928257126E-3</v>
      </c>
      <c r="H33" s="2577">
        <f>IF(Flag=TRUE,(J33-TBIn!E1208),TBIn!D1208)</f>
        <v>1100</v>
      </c>
      <c r="I33" s="2033">
        <f t="shared" si="8"/>
        <v>6.3470448736072565E-3</v>
      </c>
      <c r="J33" s="2584">
        <f>TBIn!E1208</f>
        <v>1900</v>
      </c>
      <c r="K33" s="2076">
        <f t="shared" si="9"/>
        <v>4.5530029450740099E-3</v>
      </c>
      <c r="L33" s="2577">
        <f>IF(Flag=TRUE,(N33-TBIn!E1255),TBIn!D1255)</f>
        <v>0</v>
      </c>
      <c r="M33" s="2033">
        <f t="shared" si="10"/>
        <v>0</v>
      </c>
      <c r="N33" s="2582">
        <f>TBIn!E1255</f>
        <v>0</v>
      </c>
      <c r="O33" s="1942">
        <f t="shared" si="11"/>
        <v>0</v>
      </c>
      <c r="P33" s="968"/>
      <c r="Q33" s="969"/>
      <c r="R33" s="80">
        <v>30</v>
      </c>
      <c r="S33" s="568"/>
      <c r="T33" s="568"/>
    </row>
    <row r="34" spans="1:20" s="569" customFormat="1" ht="16" customHeight="1">
      <c r="A34" s="80">
        <v>31</v>
      </c>
      <c r="B34" s="1635" t="s">
        <v>43</v>
      </c>
      <c r="C34" s="201">
        <v>74</v>
      </c>
      <c r="D34" s="2577">
        <f>IF(Flag=TRUE,(F34-TBIn!E1159),TBIn!D1159)</f>
        <v>104</v>
      </c>
      <c r="E34" s="2033">
        <f t="shared" si="6"/>
        <v>6.5230753791537563E-4</v>
      </c>
      <c r="F34" s="2582">
        <f>TBIn!E1159</f>
        <v>377</v>
      </c>
      <c r="G34" s="2076">
        <f t="shared" si="7"/>
        <v>1.0053923163492258E-3</v>
      </c>
      <c r="H34" s="2577">
        <f>IF(Flag=TRUE,(J34-TBIn!E1209),TBIn!D1209)</f>
        <v>69</v>
      </c>
      <c r="I34" s="2033">
        <f t="shared" si="8"/>
        <v>3.9813281479900061E-4</v>
      </c>
      <c r="J34" s="2584">
        <f>TBIn!E1209</f>
        <v>252</v>
      </c>
      <c r="K34" s="2076">
        <f t="shared" si="9"/>
        <v>6.038719695571845E-4</v>
      </c>
      <c r="L34" s="2577">
        <f>IF(Flag=TRUE,(N34-TBIn!E1256),TBIn!D1256)</f>
        <v>0</v>
      </c>
      <c r="M34" s="2033">
        <f t="shared" si="10"/>
        <v>0</v>
      </c>
      <c r="N34" s="2582">
        <f>TBIn!E1256</f>
        <v>0</v>
      </c>
      <c r="O34" s="1942">
        <f t="shared" si="11"/>
        <v>0</v>
      </c>
      <c r="P34" s="968"/>
      <c r="Q34" s="969"/>
      <c r="R34" s="80">
        <v>31</v>
      </c>
      <c r="S34" s="568"/>
      <c r="T34" s="568"/>
    </row>
    <row r="35" spans="1:20" s="569" customFormat="1" ht="16" customHeight="1">
      <c r="A35" s="80">
        <v>32</v>
      </c>
      <c r="B35" s="1634" t="s">
        <v>44</v>
      </c>
      <c r="C35" s="201">
        <v>75</v>
      </c>
      <c r="D35" s="2577">
        <f>IF(Flag=TRUE,(F35-TBIn!E1160),TBIn!D1160)</f>
        <v>2517</v>
      </c>
      <c r="E35" s="2033">
        <f t="shared" si="6"/>
        <v>1.5787096855125006E-2</v>
      </c>
      <c r="F35" s="2582">
        <f>TBIn!E1160</f>
        <v>4057</v>
      </c>
      <c r="G35" s="2076">
        <f t="shared" si="7"/>
        <v>1.0819301399015409E-2</v>
      </c>
      <c r="H35" s="2577">
        <f>IF(Flag=TRUE,(J35-TBIn!E1210),TBIn!D1210)</f>
        <v>1228</v>
      </c>
      <c r="I35" s="2033">
        <f t="shared" si="8"/>
        <v>7.0856100952633736E-3</v>
      </c>
      <c r="J35" s="2584">
        <f>TBIn!E1210</f>
        <v>1228</v>
      </c>
      <c r="K35" s="2076">
        <f t="shared" si="9"/>
        <v>2.9426776929215182E-3</v>
      </c>
      <c r="L35" s="2577">
        <f>IF(Flag=TRUE,(N35-TBIn!E1257),TBIn!D1257)</f>
        <v>0</v>
      </c>
      <c r="M35" s="2033">
        <f t="shared" si="10"/>
        <v>0</v>
      </c>
      <c r="N35" s="2582">
        <f>TBIn!E1257</f>
        <v>0</v>
      </c>
      <c r="O35" s="1942">
        <f t="shared" si="11"/>
        <v>0</v>
      </c>
      <c r="P35" s="968"/>
      <c r="Q35" s="969"/>
      <c r="R35" s="80">
        <v>32</v>
      </c>
      <c r="S35" s="568"/>
      <c r="T35" s="568"/>
    </row>
    <row r="36" spans="1:20" s="569" customFormat="1" ht="16" customHeight="1">
      <c r="A36" s="80">
        <v>33</v>
      </c>
      <c r="B36" s="1539" t="s">
        <v>45</v>
      </c>
      <c r="C36" s="201">
        <v>76</v>
      </c>
      <c r="D36" s="2577">
        <f>IF(Flag=TRUE,(F36-TBIn!E1161),TBIn!D1161)</f>
        <v>64234</v>
      </c>
      <c r="E36" s="2033">
        <f t="shared" si="6"/>
        <v>0.40288771529284845</v>
      </c>
      <c r="F36" s="2582">
        <f>TBIn!E1161</f>
        <v>193624</v>
      </c>
      <c r="G36" s="2076">
        <f t="shared" si="7"/>
        <v>0.51636095984297747</v>
      </c>
      <c r="H36" s="2577">
        <f>IF(Flag=TRUE,(J36-TBIn!E1211),TBIn!D1211)</f>
        <v>37572</v>
      </c>
      <c r="I36" s="2033">
        <f t="shared" si="8"/>
        <v>0.21679197271924713</v>
      </c>
      <c r="J36" s="2584">
        <f>TBIn!E1211</f>
        <v>109149</v>
      </c>
      <c r="K36" s="2076">
        <f t="shared" si="9"/>
        <v>0.26155564129046482</v>
      </c>
      <c r="L36" s="2577">
        <f>IF(Flag=TRUE,(N36-TBIn!E1258),TBIn!D1258)</f>
        <v>0</v>
      </c>
      <c r="M36" s="2033">
        <f t="shared" si="10"/>
        <v>0</v>
      </c>
      <c r="N36" s="2582">
        <f>TBIn!E1258</f>
        <v>0</v>
      </c>
      <c r="O36" s="1942">
        <f t="shared" si="11"/>
        <v>0</v>
      </c>
      <c r="P36" s="1219" t="s">
        <v>15705</v>
      </c>
      <c r="Q36" s="227"/>
      <c r="R36" s="80">
        <v>33</v>
      </c>
      <c r="S36" s="568"/>
      <c r="T36" s="568"/>
    </row>
    <row r="37" spans="1:20" s="569" customFormat="1" ht="16" customHeight="1">
      <c r="A37" s="80">
        <v>34</v>
      </c>
      <c r="B37" s="1539" t="s">
        <v>46</v>
      </c>
      <c r="C37" s="201">
        <v>78</v>
      </c>
      <c r="D37" s="2577">
        <f>IF(Flag=TRUE,(F37-TBIn!E1162),TBIn!D1162)</f>
        <v>-40075</v>
      </c>
      <c r="E37" s="2033">
        <f t="shared" si="6"/>
        <v>-0.25135792867267959</v>
      </c>
      <c r="F37" s="2582">
        <f>TBIn!E1162</f>
        <v>-198931</v>
      </c>
      <c r="G37" s="2076">
        <f t="shared" si="7"/>
        <v>-0.530513790142355</v>
      </c>
      <c r="H37" s="2577">
        <f>IF(Flag=TRUE,(J37-TBIn!E1212),TBIn!D1212)</f>
        <v>0</v>
      </c>
      <c r="I37" s="2033">
        <f t="shared" si="8"/>
        <v>0</v>
      </c>
      <c r="J37" s="2584">
        <f>TBIn!E1212</f>
        <v>0</v>
      </c>
      <c r="K37" s="2076">
        <f t="shared" si="9"/>
        <v>0</v>
      </c>
      <c r="L37" s="2577">
        <f>IF(Flag=TRUE,(N37-TBIn!E1259),TBIn!D1259)</f>
        <v>0</v>
      </c>
      <c r="M37" s="2033">
        <f t="shared" si="10"/>
        <v>0</v>
      </c>
      <c r="N37" s="2582">
        <f>TBIn!E1259</f>
        <v>0</v>
      </c>
      <c r="O37" s="1942">
        <f t="shared" si="11"/>
        <v>0</v>
      </c>
      <c r="P37" s="2257">
        <f>IF((Page7!$E$71+Page7!$E$75+Page7!$E$72+Page7!$E$76)=0,0,SUM(D36:D37)/(Page7!$E$71+Page7!$E$75+Page7!$E$72+Page7!$E$76))</f>
        <v>503.3125</v>
      </c>
      <c r="Q37" s="2258">
        <f>IF((Page7!$J$71+Page7!$J$75+Page7!$J$72+Page7!$J$76)=0,0,SUM(F36:F37)/(Page7!$J$71+Page7!$J$75+Page7!$J$72+Page7!$J$76))</f>
        <v>-52.029411764705884</v>
      </c>
      <c r="R37" s="80">
        <v>34</v>
      </c>
      <c r="S37" s="568"/>
      <c r="T37" s="568"/>
    </row>
    <row r="38" spans="1:20" s="569" customFormat="1" ht="16" customHeight="1">
      <c r="A38" s="80">
        <v>35</v>
      </c>
      <c r="B38" s="1539" t="s">
        <v>47</v>
      </c>
      <c r="C38" s="201">
        <v>79</v>
      </c>
      <c r="D38" s="2577">
        <f>IF(Flag=TRUE,(F38-TBIn!E1163),TBIn!D1163)</f>
        <v>887</v>
      </c>
      <c r="E38" s="2033">
        <f t="shared" si="6"/>
        <v>5.5634306358744055E-3</v>
      </c>
      <c r="F38" s="2582">
        <f>TBIn!E1163</f>
        <v>2788</v>
      </c>
      <c r="G38" s="2076">
        <f t="shared" si="7"/>
        <v>7.4351028593677496E-3</v>
      </c>
      <c r="H38" s="2577">
        <f>IF(Flag=TRUE,(J38-TBIn!E1213),TBIn!D1213)</f>
        <v>678</v>
      </c>
      <c r="I38" s="2033">
        <f t="shared" si="8"/>
        <v>3.9120876584597449E-3</v>
      </c>
      <c r="J38" s="2584">
        <f>TBIn!E1213</f>
        <v>1945</v>
      </c>
      <c r="K38" s="2076">
        <f t="shared" si="9"/>
        <v>4.6608372253520792E-3</v>
      </c>
      <c r="L38" s="2577">
        <f>IF(Flag=TRUE,(N38-TBIn!E1260),TBIn!D1260)</f>
        <v>0</v>
      </c>
      <c r="M38" s="2033">
        <f t="shared" si="10"/>
        <v>0</v>
      </c>
      <c r="N38" s="2582">
        <f>TBIn!E1260</f>
        <v>0</v>
      </c>
      <c r="O38" s="1942">
        <f t="shared" si="11"/>
        <v>0</v>
      </c>
      <c r="P38" s="968"/>
      <c r="Q38" s="969"/>
      <c r="R38" s="80">
        <v>35</v>
      </c>
      <c r="S38" s="568"/>
      <c r="T38" s="568"/>
    </row>
    <row r="39" spans="1:20" s="569" customFormat="1" ht="16" customHeight="1">
      <c r="A39" s="80">
        <v>36</v>
      </c>
      <c r="B39" s="1539" t="s">
        <v>48</v>
      </c>
      <c r="C39" s="201">
        <v>56</v>
      </c>
      <c r="D39" s="2577">
        <f>IF(Flag=TRUE,(F39-TBIn!E1164),TBIn!D1164)</f>
        <v>0</v>
      </c>
      <c r="E39" s="2033">
        <f t="shared" si="6"/>
        <v>0</v>
      </c>
      <c r="F39" s="2582">
        <f>TBIn!E1164</f>
        <v>0</v>
      </c>
      <c r="G39" s="2076">
        <f t="shared" si="7"/>
        <v>0</v>
      </c>
      <c r="H39" s="2577">
        <f>IF(Flag=TRUE,(J39-TBIn!E1214),TBIn!D1214)</f>
        <v>0</v>
      </c>
      <c r="I39" s="2033">
        <f t="shared" si="8"/>
        <v>0</v>
      </c>
      <c r="J39" s="2584">
        <f>TBIn!E1214</f>
        <v>0</v>
      </c>
      <c r="K39" s="2076">
        <f t="shared" si="9"/>
        <v>0</v>
      </c>
      <c r="L39" s="2577">
        <f>IF(Flag=TRUE,(N39-TBIn!E1261),TBIn!D1261)</f>
        <v>0</v>
      </c>
      <c r="M39" s="2033">
        <f t="shared" si="10"/>
        <v>0</v>
      </c>
      <c r="N39" s="2582">
        <f>TBIn!E1261</f>
        <v>0</v>
      </c>
      <c r="O39" s="1942">
        <f t="shared" si="11"/>
        <v>0</v>
      </c>
      <c r="P39" s="968"/>
      <c r="Q39" s="969"/>
      <c r="R39" s="80">
        <v>36</v>
      </c>
      <c r="S39" s="568"/>
      <c r="T39" s="568"/>
    </row>
    <row r="40" spans="1:20" s="569" customFormat="1" ht="16" customHeight="1">
      <c r="A40" s="80">
        <v>37</v>
      </c>
      <c r="B40" s="1539" t="s">
        <v>49</v>
      </c>
      <c r="C40" s="201">
        <v>57</v>
      </c>
      <c r="D40" s="2577">
        <f>IF(Flag=TRUE,(F40-TBIn!E1165),TBIn!D1165)</f>
        <v>0</v>
      </c>
      <c r="E40" s="2033">
        <f t="shared" si="6"/>
        <v>0</v>
      </c>
      <c r="F40" s="2582">
        <f>TBIn!E1165</f>
        <v>0</v>
      </c>
      <c r="G40" s="2076">
        <f t="shared" si="7"/>
        <v>0</v>
      </c>
      <c r="H40" s="2577">
        <f>IF(Flag=TRUE,(J40-TBIn!E1215),TBIn!D1215)</f>
        <v>0</v>
      </c>
      <c r="I40" s="2033">
        <f t="shared" si="8"/>
        <v>0</v>
      </c>
      <c r="J40" s="2584">
        <f>TBIn!E1215</f>
        <v>0</v>
      </c>
      <c r="K40" s="2076">
        <f t="shared" si="9"/>
        <v>0</v>
      </c>
      <c r="L40" s="2577">
        <f>IF(Flag=TRUE,(N40-TBIn!E1262),TBIn!D1262)</f>
        <v>0</v>
      </c>
      <c r="M40" s="2033">
        <f t="shared" si="10"/>
        <v>0</v>
      </c>
      <c r="N40" s="2582">
        <f>TBIn!E1262</f>
        <v>0</v>
      </c>
      <c r="O40" s="1942">
        <f t="shared" si="11"/>
        <v>0</v>
      </c>
      <c r="P40" s="968"/>
      <c r="Q40" s="969"/>
      <c r="R40" s="80">
        <v>37</v>
      </c>
      <c r="S40" s="568"/>
      <c r="T40" s="568"/>
    </row>
    <row r="41" spans="1:20" s="569" customFormat="1" ht="16" customHeight="1">
      <c r="A41" s="80">
        <v>38</v>
      </c>
      <c r="B41" s="1539" t="s">
        <v>50</v>
      </c>
      <c r="C41" s="201">
        <v>33</v>
      </c>
      <c r="D41" s="2577">
        <f>IF(Flag=TRUE,(F41-TBIn!E1166),TBIn!D1166)</f>
        <v>155</v>
      </c>
      <c r="E41" s="2033">
        <f t="shared" si="6"/>
        <v>9.7218911900849255E-4</v>
      </c>
      <c r="F41" s="2582">
        <f>TBIn!E1166</f>
        <v>181</v>
      </c>
      <c r="G41" s="2076">
        <f t="shared" si="7"/>
        <v>4.8269498477244001E-4</v>
      </c>
      <c r="H41" s="2577">
        <f>IF(Flag=TRUE,(J41-TBIn!E1216),TBIn!D1216)</f>
        <v>755</v>
      </c>
      <c r="I41" s="2033">
        <f t="shared" si="8"/>
        <v>4.3563807996122531E-3</v>
      </c>
      <c r="J41" s="2584">
        <f>TBIn!E1216</f>
        <v>2233</v>
      </c>
      <c r="K41" s="2076">
        <f t="shared" si="9"/>
        <v>5.3509766191317185E-3</v>
      </c>
      <c r="L41" s="2577">
        <f>IF(Flag=TRUE,(N41-TBIn!E1263),TBIn!D1263)</f>
        <v>0</v>
      </c>
      <c r="M41" s="2033">
        <f t="shared" si="10"/>
        <v>0</v>
      </c>
      <c r="N41" s="2582">
        <f>TBIn!E1263</f>
        <v>0</v>
      </c>
      <c r="O41" s="1942">
        <f t="shared" si="11"/>
        <v>0</v>
      </c>
      <c r="P41" s="968"/>
      <c r="Q41" s="969"/>
      <c r="R41" s="80">
        <v>38</v>
      </c>
      <c r="S41" s="568"/>
      <c r="T41" s="568"/>
    </row>
    <row r="42" spans="1:20" s="569" customFormat="1" ht="16" customHeight="1">
      <c r="A42" s="80">
        <v>39</v>
      </c>
      <c r="B42" s="1539" t="s">
        <v>51</v>
      </c>
      <c r="C42" s="201">
        <v>77</v>
      </c>
      <c r="D42" s="2578">
        <f>IF(Flag=TRUE,(F42-TBIn!E1167),TBIn!D1167)</f>
        <v>0</v>
      </c>
      <c r="E42" s="2034">
        <f t="shared" si="6"/>
        <v>0</v>
      </c>
      <c r="F42" s="2583">
        <f>TBIn!E1167</f>
        <v>0</v>
      </c>
      <c r="G42" s="2077">
        <f t="shared" si="7"/>
        <v>0</v>
      </c>
      <c r="H42" s="2578">
        <f>IF(Flag=TRUE,(J42-TBIn!E1217),TBIn!D1217)</f>
        <v>0</v>
      </c>
      <c r="I42" s="2034">
        <f t="shared" si="8"/>
        <v>0</v>
      </c>
      <c r="J42" s="2591">
        <f>TBIn!E1217</f>
        <v>0</v>
      </c>
      <c r="K42" s="2077">
        <f t="shared" si="9"/>
        <v>0</v>
      </c>
      <c r="L42" s="2578">
        <f>IF(Flag=TRUE,(N42-TBIn!E1264),TBIn!D1264)</f>
        <v>0</v>
      </c>
      <c r="M42" s="2034">
        <f t="shared" si="10"/>
        <v>0</v>
      </c>
      <c r="N42" s="2583">
        <f>TBIn!E1264</f>
        <v>0</v>
      </c>
      <c r="O42" s="1943">
        <f t="shared" si="11"/>
        <v>0</v>
      </c>
      <c r="P42" s="968"/>
      <c r="Q42" s="969"/>
      <c r="R42" s="80">
        <v>39</v>
      </c>
      <c r="S42" s="568"/>
      <c r="T42" s="568"/>
    </row>
    <row r="43" spans="1:20" s="569" customFormat="1" ht="16" customHeight="1">
      <c r="A43" s="80">
        <v>40</v>
      </c>
      <c r="B43" s="230" t="s">
        <v>52</v>
      </c>
      <c r="C43" s="211"/>
      <c r="D43" s="669">
        <f>SUM(D21:D42)</f>
        <v>17618</v>
      </c>
      <c r="E43" s="2035">
        <f t="shared" si="6"/>
        <v>0.11050340579801046</v>
      </c>
      <c r="F43" s="670">
        <f>SUM(F21:F42)</f>
        <v>51353</v>
      </c>
      <c r="G43" s="2035">
        <f t="shared" si="7"/>
        <v>0.13694936769623817</v>
      </c>
      <c r="H43" s="669">
        <f>SUM(H21:H42)</f>
        <v>60024</v>
      </c>
      <c r="I43" s="2035">
        <f t="shared" si="8"/>
        <v>0.34634092863036542</v>
      </c>
      <c r="J43" s="670">
        <f>SUM(J21:J42)</f>
        <v>177267</v>
      </c>
      <c r="K43" s="2035">
        <f t="shared" si="9"/>
        <v>0.42478798582338662</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7">
        <f>IF(Flag=TRUE,(F44-TBIn!E1168),TBIn!D1168)</f>
        <v>14045</v>
      </c>
      <c r="E44" s="2033">
        <f t="shared" si="6"/>
        <v>8.809287855789856E-2</v>
      </c>
      <c r="F44" s="2582">
        <f>TBIn!E1168</f>
        <v>42137</v>
      </c>
      <c r="G44" s="2076">
        <f t="shared" si="7"/>
        <v>0.11237192581964808</v>
      </c>
      <c r="H44" s="2577">
        <f>IF(Flag=TRUE,(J44-TBIn!E1218),TBIn!D1218)</f>
        <v>9364</v>
      </c>
      <c r="I44" s="2033">
        <f t="shared" si="8"/>
        <v>5.4030661996780319E-2</v>
      </c>
      <c r="J44" s="2585">
        <f>TBIn!E1218</f>
        <v>28091</v>
      </c>
      <c r="K44" s="2076">
        <f t="shared" si="9"/>
        <v>6.7314950384249492E-2</v>
      </c>
      <c r="L44" s="2577">
        <f>IF(Flag=TRUE,(N44-TBIn!E1265),TBIn!D1265)</f>
        <v>0</v>
      </c>
      <c r="M44" s="2033">
        <f t="shared" si="10"/>
        <v>0</v>
      </c>
      <c r="N44" s="2582">
        <f>TBIn!E1265</f>
        <v>0</v>
      </c>
      <c r="O44" s="1942">
        <f t="shared" si="11"/>
        <v>0</v>
      </c>
      <c r="P44" s="968"/>
      <c r="Q44" s="969"/>
      <c r="R44" s="80">
        <v>41</v>
      </c>
      <c r="S44" s="568"/>
      <c r="T44" s="568"/>
    </row>
    <row r="45" spans="1:20" s="569" customFormat="1" ht="16" customHeight="1">
      <c r="A45" s="80">
        <v>42</v>
      </c>
      <c r="B45" s="1642" t="s">
        <v>54</v>
      </c>
      <c r="C45" s="201">
        <v>81</v>
      </c>
      <c r="D45" s="2577">
        <f>IF(Flag=TRUE,(F45-TBIn!E1169),TBIn!D1169)</f>
        <v>0</v>
      </c>
      <c r="E45" s="2033">
        <f t="shared" si="6"/>
        <v>0</v>
      </c>
      <c r="F45" s="2582">
        <f>TBIn!E1169</f>
        <v>0</v>
      </c>
      <c r="G45" s="2076">
        <f t="shared" si="7"/>
        <v>0</v>
      </c>
      <c r="H45" s="2577">
        <f>IF(Flag=TRUE,(J45-TBIn!E1219),TBIn!D1219)</f>
        <v>0</v>
      </c>
      <c r="I45" s="2033">
        <f t="shared" si="8"/>
        <v>0</v>
      </c>
      <c r="J45" s="2584">
        <f>TBIn!E1219</f>
        <v>0</v>
      </c>
      <c r="K45" s="2076">
        <f t="shared" si="9"/>
        <v>0</v>
      </c>
      <c r="L45" s="2577">
        <f>IF(Flag=TRUE,(N45-TBIn!E1266),TBIn!D1266)</f>
        <v>0</v>
      </c>
      <c r="M45" s="2033">
        <f t="shared" si="10"/>
        <v>0</v>
      </c>
      <c r="N45" s="2582">
        <f>TBIn!E1266</f>
        <v>0</v>
      </c>
      <c r="O45" s="1942">
        <f t="shared" si="11"/>
        <v>0</v>
      </c>
      <c r="P45" s="968"/>
      <c r="Q45" s="969"/>
      <c r="R45" s="80">
        <v>42</v>
      </c>
      <c r="S45" s="568"/>
      <c r="T45" s="568"/>
    </row>
    <row r="46" spans="1:20" s="569" customFormat="1" ht="16" customHeight="1">
      <c r="A46" s="80">
        <v>43</v>
      </c>
      <c r="B46" s="1634" t="s">
        <v>55</v>
      </c>
      <c r="C46" s="201">
        <v>82</v>
      </c>
      <c r="D46" s="2577">
        <f>IF(Flag=TRUE,(F46-TBIn!E1170),TBIn!D1170)</f>
        <v>616</v>
      </c>
      <c r="E46" s="2033">
        <f t="shared" si="6"/>
        <v>3.8636677245756867E-3</v>
      </c>
      <c r="F46" s="2582">
        <f>TBIn!E1170</f>
        <v>1387</v>
      </c>
      <c r="G46" s="2076">
        <f t="shared" si="7"/>
        <v>3.6988836678418465E-3</v>
      </c>
      <c r="H46" s="2577">
        <f>IF(Flag=TRUE,(J46-TBIn!E1220),TBIn!D1220)</f>
        <v>411</v>
      </c>
      <c r="I46" s="2033">
        <f t="shared" si="8"/>
        <v>2.3714867664114386E-3</v>
      </c>
      <c r="J46" s="2584">
        <f>TBIn!E1220</f>
        <v>925</v>
      </c>
      <c r="K46" s="2076">
        <f t="shared" si="9"/>
        <v>2.2165935390491892E-3</v>
      </c>
      <c r="L46" s="2577">
        <f>IF(Flag=TRUE,(N46-TBIn!E1267),TBIn!D1267)</f>
        <v>0</v>
      </c>
      <c r="M46" s="2033">
        <f t="shared" si="10"/>
        <v>0</v>
      </c>
      <c r="N46" s="2582">
        <f>TBIn!E1267</f>
        <v>0</v>
      </c>
      <c r="O46" s="1942">
        <f t="shared" si="11"/>
        <v>0</v>
      </c>
      <c r="P46" s="968"/>
      <c r="Q46" s="969"/>
      <c r="R46" s="80">
        <v>43</v>
      </c>
      <c r="S46" s="568"/>
      <c r="T46" s="568"/>
    </row>
    <row r="47" spans="1:20" s="569" customFormat="1" ht="16" customHeight="1">
      <c r="A47" s="80">
        <v>44</v>
      </c>
      <c r="B47" s="1634" t="s">
        <v>56</v>
      </c>
      <c r="C47" s="201">
        <v>83</v>
      </c>
      <c r="D47" s="2578">
        <f>IF(Flag=TRUE,(F47-TBIn!E1171),TBIn!D1171)</f>
        <v>18</v>
      </c>
      <c r="E47" s="2034">
        <f t="shared" si="6"/>
        <v>1.1289938156227656E-4</v>
      </c>
      <c r="F47" s="2583">
        <f>TBIn!E1171</f>
        <v>55</v>
      </c>
      <c r="G47" s="2077">
        <f t="shared" si="7"/>
        <v>1.466752716159348E-4</v>
      </c>
      <c r="H47" s="2578">
        <f>IF(Flag=TRUE,(J47-TBIn!E1221),TBIn!D1221)</f>
        <v>12</v>
      </c>
      <c r="I47" s="2034">
        <f t="shared" si="8"/>
        <v>6.9240489530260981E-5</v>
      </c>
      <c r="J47" s="2584">
        <f>TBIn!E1221</f>
        <v>37</v>
      </c>
      <c r="K47" s="2077">
        <f t="shared" si="9"/>
        <v>8.8663741561967568E-5</v>
      </c>
      <c r="L47" s="2578">
        <f>IF(Flag=TRUE,(N47-TBIn!E1268),TBIn!D1268)</f>
        <v>0</v>
      </c>
      <c r="M47" s="2034">
        <f t="shared" si="10"/>
        <v>0</v>
      </c>
      <c r="N47" s="2583">
        <f>TBIn!E1268</f>
        <v>0</v>
      </c>
      <c r="O47" s="1943">
        <f t="shared" si="11"/>
        <v>0</v>
      </c>
      <c r="P47" s="968"/>
      <c r="Q47" s="969"/>
      <c r="R47" s="80">
        <v>44</v>
      </c>
      <c r="S47" s="568"/>
      <c r="T47" s="568"/>
    </row>
    <row r="48" spans="1:20" s="569" customFormat="1" ht="16" customHeight="1">
      <c r="A48" s="80">
        <v>45</v>
      </c>
      <c r="B48" s="1634" t="s">
        <v>57</v>
      </c>
      <c r="C48" s="193">
        <v>84</v>
      </c>
      <c r="D48" s="2579">
        <f>IF(Flag=TRUE,(F48-TBIn!E1172),TBIn!D1172)</f>
        <v>1800</v>
      </c>
      <c r="E48" s="2037">
        <f t="shared" si="6"/>
        <v>1.1289938156227655E-2</v>
      </c>
      <c r="F48" s="2584">
        <f>TBIn!E1172</f>
        <v>5400</v>
      </c>
      <c r="G48" s="2078">
        <f t="shared" si="7"/>
        <v>1.4400844849564508E-2</v>
      </c>
      <c r="H48" s="2579">
        <f>IF(Flag=TRUE,(J48-TBIn!E1222),TBIn!D1222)</f>
        <v>1200</v>
      </c>
      <c r="I48" s="2037">
        <f t="shared" si="8"/>
        <v>6.9240489530260976E-3</v>
      </c>
      <c r="J48" s="2584">
        <f>TBIn!E1222</f>
        <v>3600</v>
      </c>
      <c r="K48" s="2078">
        <f t="shared" si="9"/>
        <v>8.6267424222454935E-3</v>
      </c>
      <c r="L48" s="2579">
        <f>IF(Flag=TRUE,(N48-TBIn!E1269),TBIn!D1269)</f>
        <v>0</v>
      </c>
      <c r="M48" s="2037">
        <f t="shared" si="10"/>
        <v>0</v>
      </c>
      <c r="N48" s="2584">
        <f>TBIn!E1269</f>
        <v>0</v>
      </c>
      <c r="O48" s="1941">
        <f t="shared" si="11"/>
        <v>0</v>
      </c>
      <c r="P48" s="968"/>
      <c r="Q48" s="969"/>
      <c r="R48" s="80">
        <v>45</v>
      </c>
      <c r="S48" s="568"/>
      <c r="T48" s="568"/>
    </row>
    <row r="49" spans="1:23" s="569" customFormat="1" ht="16" customHeight="1">
      <c r="A49" s="80">
        <v>46</v>
      </c>
      <c r="B49" s="1634" t="s">
        <v>58</v>
      </c>
      <c r="C49" s="201">
        <v>85</v>
      </c>
      <c r="D49" s="2577">
        <f>IF(Flag=TRUE,(F49-TBIn!E1173),TBIn!D1173)</f>
        <v>0</v>
      </c>
      <c r="E49" s="2033">
        <f t="shared" si="6"/>
        <v>0</v>
      </c>
      <c r="F49" s="2582">
        <f>TBIn!E1173</f>
        <v>0</v>
      </c>
      <c r="G49" s="2076">
        <f t="shared" si="7"/>
        <v>0</v>
      </c>
      <c r="H49" s="2577">
        <f>IF(Flag=TRUE,(J49-TBIn!E1223),TBIn!D1223)</f>
        <v>0</v>
      </c>
      <c r="I49" s="2033">
        <f t="shared" si="8"/>
        <v>0</v>
      </c>
      <c r="J49" s="2584">
        <f>TBIn!E1223</f>
        <v>0</v>
      </c>
      <c r="K49" s="2076">
        <f t="shared" si="9"/>
        <v>0</v>
      </c>
      <c r="L49" s="2577">
        <f>IF(Flag=TRUE,(N49-TBIn!E1270),TBIn!D1270)</f>
        <v>0</v>
      </c>
      <c r="M49" s="2033">
        <f t="shared" si="10"/>
        <v>0</v>
      </c>
      <c r="N49" s="2582">
        <f>TBIn!E1270</f>
        <v>0</v>
      </c>
      <c r="O49" s="1942">
        <f t="shared" si="11"/>
        <v>0</v>
      </c>
      <c r="P49" s="968"/>
      <c r="Q49" s="969"/>
      <c r="R49" s="80">
        <v>46</v>
      </c>
      <c r="S49" s="568"/>
      <c r="T49" s="568"/>
    </row>
    <row r="50" spans="1:23" s="569" customFormat="1" ht="16" customHeight="1">
      <c r="A50" s="80">
        <v>47</v>
      </c>
      <c r="B50" s="1638" t="s">
        <v>59</v>
      </c>
      <c r="C50" s="193">
        <v>86</v>
      </c>
      <c r="D50" s="2579">
        <f>IF(Flag=TRUE,(F50-TBIn!E1174),TBIn!D1174)</f>
        <v>0</v>
      </c>
      <c r="E50" s="2037">
        <f t="shared" si="6"/>
        <v>0</v>
      </c>
      <c r="F50" s="2584">
        <f>TBIn!E1174</f>
        <v>0</v>
      </c>
      <c r="G50" s="2078">
        <f t="shared" si="7"/>
        <v>0</v>
      </c>
      <c r="H50" s="2579">
        <f>IF(Flag=TRUE,(J50-TBIn!E1224),TBIn!D1224)</f>
        <v>0</v>
      </c>
      <c r="I50" s="2037">
        <f t="shared" si="8"/>
        <v>0</v>
      </c>
      <c r="J50" s="2584">
        <f>TBIn!E1224</f>
        <v>0</v>
      </c>
      <c r="K50" s="2078">
        <f t="shared" si="9"/>
        <v>0</v>
      </c>
      <c r="L50" s="2579">
        <f>IF(Flag=TRUE,(N50-TBIn!E1271),TBIn!D1271)</f>
        <v>0</v>
      </c>
      <c r="M50" s="2037">
        <f t="shared" si="10"/>
        <v>0</v>
      </c>
      <c r="N50" s="2596">
        <f>TBIn!E1271</f>
        <v>0</v>
      </c>
      <c r="O50" s="1941">
        <f t="shared" si="11"/>
        <v>0</v>
      </c>
      <c r="P50" s="968"/>
      <c r="Q50" s="969"/>
      <c r="R50" s="80">
        <v>47</v>
      </c>
      <c r="S50" s="568"/>
      <c r="T50" s="568"/>
    </row>
    <row r="51" spans="1:23" s="569" customFormat="1" ht="16" customHeight="1">
      <c r="A51" s="80">
        <v>48</v>
      </c>
      <c r="B51" s="1637" t="s">
        <v>60</v>
      </c>
      <c r="C51" s="201">
        <v>87</v>
      </c>
      <c r="D51" s="2577">
        <f>IF(Flag=TRUE,(F51-TBIn!E1175),TBIn!D1175)</f>
        <v>2633</v>
      </c>
      <c r="E51" s="2033">
        <f t="shared" si="6"/>
        <v>1.6514670647415231E-2</v>
      </c>
      <c r="F51" s="2582">
        <f>TBIn!E1175</f>
        <v>7313</v>
      </c>
      <c r="G51" s="2076">
        <f t="shared" si="7"/>
        <v>1.950247747867875E-2</v>
      </c>
      <c r="H51" s="2577">
        <f>IF(Flag=TRUE,(J51-TBIn!E1225),TBIn!D1225)</f>
        <v>1756</v>
      </c>
      <c r="I51" s="2033">
        <f t="shared" si="8"/>
        <v>1.0132191634594856E-2</v>
      </c>
      <c r="J51" s="2582">
        <f>TBIn!E1225</f>
        <v>4876</v>
      </c>
      <c r="K51" s="2076">
        <f t="shared" si="9"/>
        <v>1.1684443347463618E-2</v>
      </c>
      <c r="L51" s="2577">
        <f>IF(Flag=TRUE,(N51-TBIn!E1272),TBIn!D1272)</f>
        <v>0</v>
      </c>
      <c r="M51" s="2033">
        <f t="shared" si="10"/>
        <v>0</v>
      </c>
      <c r="N51" s="2582">
        <f>TBIn!E1272</f>
        <v>0</v>
      </c>
      <c r="O51" s="1943">
        <f t="shared" si="11"/>
        <v>0</v>
      </c>
      <c r="P51" s="968"/>
      <c r="Q51" s="969"/>
      <c r="R51" s="80">
        <v>48</v>
      </c>
      <c r="S51" s="568"/>
      <c r="T51" s="568"/>
    </row>
    <row r="52" spans="1:23" s="569" customFormat="1" ht="16" customHeight="1">
      <c r="A52" s="80">
        <v>49</v>
      </c>
      <c r="B52" s="231" t="s">
        <v>61</v>
      </c>
      <c r="C52" s="211"/>
      <c r="D52" s="243">
        <f>SUM(D44:D51)</f>
        <v>19112</v>
      </c>
      <c r="E52" s="2035">
        <f t="shared" si="6"/>
        <v>0.11987405446767942</v>
      </c>
      <c r="F52" s="497">
        <f>SUM(F44:F51)</f>
        <v>56292</v>
      </c>
      <c r="G52" s="2035">
        <f t="shared" si="7"/>
        <v>0.15012080708734912</v>
      </c>
      <c r="H52" s="243">
        <f>SUM(H44:H51)</f>
        <v>12743</v>
      </c>
      <c r="I52" s="2035">
        <f t="shared" si="8"/>
        <v>7.3527629840342973E-2</v>
      </c>
      <c r="J52" s="497">
        <f>SUM(J44:J51)</f>
        <v>37529</v>
      </c>
      <c r="K52" s="2035">
        <f t="shared" si="9"/>
        <v>8.9931393434569754E-2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7">
        <f>IF(Flag=TRUE,(F53-TBIn!E1176),TBIn!D1176)</f>
        <v>6328</v>
      </c>
      <c r="E53" s="2033">
        <f t="shared" si="6"/>
        <v>3.9690404807004781E-2</v>
      </c>
      <c r="F53" s="2582">
        <f>TBIn!E1176</f>
        <v>18813</v>
      </c>
      <c r="G53" s="2076">
        <f t="shared" si="7"/>
        <v>5.017094336201057E-2</v>
      </c>
      <c r="H53" s="2577">
        <f>IF(Flag=TRUE,(J53-TBIn!E1226),TBIn!D1226)</f>
        <v>3608</v>
      </c>
      <c r="I53" s="2033">
        <f t="shared" si="8"/>
        <v>2.08183071854318E-2</v>
      </c>
      <c r="J53" s="2584">
        <f>TBIn!E1226</f>
        <v>11015</v>
      </c>
      <c r="K53" s="2076">
        <f t="shared" si="9"/>
        <v>2.6395435494731695E-2</v>
      </c>
      <c r="L53" s="2577">
        <f>IF(Flag=TRUE,(N53-TBIn!E1273),TBIn!D1273)</f>
        <v>0</v>
      </c>
      <c r="M53" s="2033">
        <f t="shared" si="10"/>
        <v>0</v>
      </c>
      <c r="N53" s="2582">
        <f>TBIn!E1273</f>
        <v>0</v>
      </c>
      <c r="O53" s="1942">
        <f t="shared" si="11"/>
        <v>0</v>
      </c>
      <c r="P53" s="968"/>
      <c r="Q53" s="969"/>
      <c r="R53" s="80">
        <v>50</v>
      </c>
      <c r="S53" s="568"/>
      <c r="T53" s="568"/>
    </row>
    <row r="54" spans="1:23" s="569" customFormat="1" ht="16" customHeight="1">
      <c r="A54" s="80">
        <v>51</v>
      </c>
      <c r="B54" s="1539" t="s">
        <v>63</v>
      </c>
      <c r="C54" s="201">
        <v>89</v>
      </c>
      <c r="D54" s="2577">
        <f>IF(Flag=TRUE,(F54-TBIn!E1177),TBIn!D1177)</f>
        <v>0</v>
      </c>
      <c r="E54" s="2033">
        <f t="shared" si="6"/>
        <v>0</v>
      </c>
      <c r="F54" s="2582">
        <f>TBIn!E1177</f>
        <v>0</v>
      </c>
      <c r="G54" s="2076">
        <f t="shared" si="7"/>
        <v>0</v>
      </c>
      <c r="H54" s="2577">
        <f>IF(Flag=TRUE,(J54-TBIn!E1227),TBIn!D1227)</f>
        <v>0</v>
      </c>
      <c r="I54" s="2033">
        <f t="shared" si="8"/>
        <v>0</v>
      </c>
      <c r="J54" s="2584">
        <f>TBIn!E1227</f>
        <v>0</v>
      </c>
      <c r="K54" s="2076">
        <f t="shared" si="9"/>
        <v>0</v>
      </c>
      <c r="L54" s="2577">
        <f>IF(Flag=TRUE,(N54-TBIn!E1274),TBIn!D1274)</f>
        <v>0</v>
      </c>
      <c r="M54" s="2033">
        <f t="shared" si="10"/>
        <v>0</v>
      </c>
      <c r="N54" s="2582">
        <f>TBIn!E1274</f>
        <v>0</v>
      </c>
      <c r="O54" s="1942">
        <f t="shared" si="11"/>
        <v>0</v>
      </c>
      <c r="P54" s="968"/>
      <c r="Q54" s="969"/>
      <c r="R54" s="80">
        <v>51</v>
      </c>
      <c r="S54" s="568"/>
      <c r="T54" s="568"/>
    </row>
    <row r="55" spans="1:23" s="569" customFormat="1" ht="16" customHeight="1">
      <c r="A55" s="80">
        <v>52</v>
      </c>
      <c r="B55" s="1539" t="s">
        <v>64</v>
      </c>
      <c r="C55" s="201">
        <v>90</v>
      </c>
      <c r="D55" s="2577">
        <f>IF(Flag=TRUE,(F55-TBIn!E1178),TBIn!D1178)</f>
        <v>0</v>
      </c>
      <c r="E55" s="2033">
        <f t="shared" si="6"/>
        <v>0</v>
      </c>
      <c r="F55" s="2582">
        <f>TBIn!E1178</f>
        <v>78</v>
      </c>
      <c r="G55" s="2076">
        <f t="shared" si="7"/>
        <v>2.0801220338259846E-4</v>
      </c>
      <c r="H55" s="2577">
        <f>IF(Flag=TRUE,(J55-TBIn!E1228),TBIn!D1228)</f>
        <v>0</v>
      </c>
      <c r="I55" s="2033">
        <f t="shared" si="8"/>
        <v>0</v>
      </c>
      <c r="J55" s="2584">
        <f>TBIn!E1228</f>
        <v>52</v>
      </c>
      <c r="K55" s="2076">
        <f t="shared" si="9"/>
        <v>1.2460850165465712E-4</v>
      </c>
      <c r="L55" s="2577">
        <f>IF(Flag=TRUE,(N55-TBIn!E1275),TBIn!D1275)</f>
        <v>0</v>
      </c>
      <c r="M55" s="2033">
        <f t="shared" si="10"/>
        <v>0</v>
      </c>
      <c r="N55" s="2582">
        <f>TBIn!E1275</f>
        <v>0</v>
      </c>
      <c r="O55" s="1942">
        <f t="shared" si="11"/>
        <v>0</v>
      </c>
      <c r="P55" s="968"/>
      <c r="Q55" s="969"/>
      <c r="R55" s="80">
        <v>52</v>
      </c>
      <c r="S55" s="568"/>
      <c r="T55" s="568"/>
    </row>
    <row r="56" spans="1:23" s="569" customFormat="1" ht="16" customHeight="1">
      <c r="A56" s="80">
        <v>53</v>
      </c>
      <c r="B56" s="1539" t="s">
        <v>65</v>
      </c>
      <c r="C56" s="201">
        <v>91</v>
      </c>
      <c r="D56" s="2577">
        <f>IF(Flag=TRUE,(F56-TBIn!E1179),TBIn!D1179)</f>
        <v>4265</v>
      </c>
      <c r="E56" s="2033">
        <f t="shared" si="6"/>
        <v>2.6750881242394973E-2</v>
      </c>
      <c r="F56" s="2582">
        <f>TBIn!E1179</f>
        <v>12794</v>
      </c>
      <c r="G56" s="2076">
        <f t="shared" si="7"/>
        <v>3.4119335000986725E-2</v>
      </c>
      <c r="H56" s="2577">
        <f>IF(Flag=TRUE,(J56-TBIn!E1229),TBIn!D1229)</f>
        <v>2843</v>
      </c>
      <c r="I56" s="2033">
        <f t="shared" si="8"/>
        <v>1.6404225977877662E-2</v>
      </c>
      <c r="J56" s="2584">
        <f>TBIn!E1229</f>
        <v>8529</v>
      </c>
      <c r="K56" s="2076">
        <f t="shared" si="9"/>
        <v>2.0438190588703282E-2</v>
      </c>
      <c r="L56" s="2577">
        <f>IF(Flag=TRUE,(N56-TBIn!E1276),TBIn!D1276)</f>
        <v>0</v>
      </c>
      <c r="M56" s="2033">
        <f t="shared" si="10"/>
        <v>0</v>
      </c>
      <c r="N56" s="2582">
        <f>TBIn!E1276</f>
        <v>0</v>
      </c>
      <c r="O56" s="1942">
        <f t="shared" si="11"/>
        <v>0</v>
      </c>
      <c r="P56" s="968"/>
      <c r="Q56" s="969"/>
      <c r="R56" s="80">
        <v>53</v>
      </c>
      <c r="S56" s="568"/>
      <c r="T56" s="568"/>
    </row>
    <row r="57" spans="1:23" s="569" customFormat="1" ht="16" customHeight="1">
      <c r="A57" s="80">
        <v>54</v>
      </c>
      <c r="B57" s="1636" t="s">
        <v>66</v>
      </c>
      <c r="C57" s="109">
        <v>92</v>
      </c>
      <c r="D57" s="2578">
        <f>IF(Flag=TRUE,(F57-TBIn!E1180),TBIn!D1180)</f>
        <v>56</v>
      </c>
      <c r="E57" s="2034">
        <f t="shared" si="6"/>
        <v>3.5124252041597148E-4</v>
      </c>
      <c r="F57" s="2583">
        <f>TBIn!E1180</f>
        <v>111</v>
      </c>
      <c r="G57" s="2077">
        <f t="shared" si="7"/>
        <v>2.9601736635215931E-4</v>
      </c>
      <c r="H57" s="2578">
        <f>IF(Flag=TRUE,(J57-TBIn!E1230),TBIn!D1230)</f>
        <v>37</v>
      </c>
      <c r="I57" s="2034">
        <f t="shared" si="8"/>
        <v>2.1349150938497136E-4</v>
      </c>
      <c r="J57" s="2591">
        <f>TBIn!E1230</f>
        <v>74</v>
      </c>
      <c r="K57" s="2077">
        <f t="shared" si="9"/>
        <v>1.7732748312393514E-4</v>
      </c>
      <c r="L57" s="2578">
        <f>IF(Flag=TRUE,(N57-TBIn!E1277),TBIn!D1277)</f>
        <v>0</v>
      </c>
      <c r="M57" s="2034">
        <f t="shared" si="10"/>
        <v>0</v>
      </c>
      <c r="N57" s="2583">
        <f>TBIn!E1277</f>
        <v>0</v>
      </c>
      <c r="O57" s="1943">
        <f t="shared" si="11"/>
        <v>0</v>
      </c>
      <c r="P57" s="968"/>
      <c r="Q57" s="969"/>
      <c r="R57" s="80">
        <v>54</v>
      </c>
      <c r="S57" s="568"/>
      <c r="T57" s="568"/>
    </row>
    <row r="58" spans="1:23" s="569" customFormat="1" ht="16" customHeight="1">
      <c r="A58" s="80">
        <v>55</v>
      </c>
      <c r="B58" s="232" t="s">
        <v>67</v>
      </c>
      <c r="C58" s="1208"/>
      <c r="D58" s="669">
        <f>SUM(D52:D57)</f>
        <v>29761</v>
      </c>
      <c r="E58" s="2035">
        <f t="shared" si="6"/>
        <v>0.18666658303749514</v>
      </c>
      <c r="F58" s="670">
        <f>SUM(F52:F57)</f>
        <v>88088</v>
      </c>
      <c r="G58" s="2035">
        <f t="shared" si="7"/>
        <v>0.23491511502008117</v>
      </c>
      <c r="H58" s="669">
        <f>SUM(H52:H57)</f>
        <v>19231</v>
      </c>
      <c r="I58" s="2035">
        <f t="shared" si="8"/>
        <v>0.11096365451303741</v>
      </c>
      <c r="J58" s="670">
        <f>SUM(J52:J57)</f>
        <v>57199</v>
      </c>
      <c r="K58" s="2035">
        <f t="shared" si="9"/>
        <v>0.13706695550278333</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139492</v>
      </c>
      <c r="E59" s="2062">
        <f t="shared" si="6"/>
        <v>0.8749200296047267</v>
      </c>
      <c r="F59" s="672">
        <f>F58+F43+F20</f>
        <v>419295</v>
      </c>
      <c r="G59" s="2079">
        <f t="shared" si="7"/>
        <v>1.1181856002218797</v>
      </c>
      <c r="H59" s="671">
        <f>H58+H43+H20</f>
        <v>130648</v>
      </c>
      <c r="I59" s="2062">
        <f t="shared" si="8"/>
        <v>0.75384428967912798</v>
      </c>
      <c r="J59" s="672">
        <f>J58+J43+J20</f>
        <v>369014</v>
      </c>
      <c r="K59" s="2079">
        <f t="shared" si="9"/>
        <v>0.88427464672291622</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163981</v>
      </c>
      <c r="E60" s="2035">
        <f t="shared" si="6"/>
        <v>1.028519638220204</v>
      </c>
      <c r="F60" s="670">
        <f>F59+F10</f>
        <v>483206</v>
      </c>
      <c r="G60" s="2035">
        <f t="shared" si="7"/>
        <v>1.2886249326627162</v>
      </c>
      <c r="H60" s="669">
        <f>H59+H10</f>
        <v>147869</v>
      </c>
      <c r="I60" s="2035">
        <f t="shared" si="8"/>
        <v>0.85321016219584678</v>
      </c>
      <c r="J60" s="670">
        <f>J59+J10</f>
        <v>424596</v>
      </c>
      <c r="K60" s="2035">
        <f t="shared" si="9"/>
        <v>1.0174667570877076</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-30794</v>
      </c>
      <c r="E61" s="2063">
        <f t="shared" si="6"/>
        <v>-0.1931457531015969</v>
      </c>
      <c r="F61" s="674">
        <f>F5-F60</f>
        <v>-170213</v>
      </c>
      <c r="G61" s="2063">
        <f t="shared" si="7"/>
        <v>-0.45392796377387473</v>
      </c>
      <c r="H61" s="673">
        <f>H5-H60</f>
        <v>2992</v>
      </c>
      <c r="I61" s="2063">
        <f t="shared" si="8"/>
        <v>1.7263962056211737E-2</v>
      </c>
      <c r="J61" s="670">
        <f>J5-J60</f>
        <v>-55233</v>
      </c>
      <c r="K61" s="2063">
        <f t="shared" si="9"/>
        <v>-0.13235579561330149</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26247</v>
      </c>
      <c r="E62" s="2064">
        <f t="shared" si="6"/>
        <v>0.16462611488139292</v>
      </c>
      <c r="F62" s="492">
        <f>Page7!M13</f>
        <v>61985</v>
      </c>
      <c r="G62" s="2080">
        <f t="shared" si="7"/>
        <v>0.16530303111115852</v>
      </c>
      <c r="H62" s="482">
        <f>Page7!H23</f>
        <v>22448</v>
      </c>
      <c r="I62" s="2064">
        <f t="shared" si="8"/>
        <v>0.12952587574794153</v>
      </c>
      <c r="J62" s="545">
        <f>Page7!M23</f>
        <v>47944</v>
      </c>
      <c r="K62" s="2080">
        <f t="shared" si="9"/>
        <v>0.11488903852559387</v>
      </c>
      <c r="L62" s="482">
        <f>Page8!K54</f>
        <v>0</v>
      </c>
      <c r="M62" s="2064">
        <f t="shared" si="10"/>
        <v>0</v>
      </c>
      <c r="N62" s="492">
        <f>Page8!Q54</f>
        <v>0</v>
      </c>
      <c r="O62" s="1940">
        <f t="shared" si="11"/>
        <v>0</v>
      </c>
      <c r="P62" s="480">
        <f>Page3!P5*-1</f>
        <v>-48695</v>
      </c>
      <c r="Q62" s="481">
        <f>Page3!Q5*-1</f>
        <v>-109929</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851">
        <f>IF(Flag=TRUE,SUM(D61:D63),TBIn!D1181)</f>
        <v>-4547</v>
      </c>
      <c r="E64" s="2063">
        <f t="shared" si="6"/>
        <v>-2.8519638220203973E-2</v>
      </c>
      <c r="F64" s="2852">
        <f>IF(Flag=TRUE,SUM(F61:F63),TBIn!E1181)</f>
        <v>-108228</v>
      </c>
      <c r="G64" s="2063">
        <f t="shared" si="7"/>
        <v>-0.28862493266271622</v>
      </c>
      <c r="H64" s="2851">
        <f>IF(Flag=TRUE,SUM(H61:H63),TBIn!D1231)</f>
        <v>25440</v>
      </c>
      <c r="I64" s="2063">
        <f t="shared" si="8"/>
        <v>0.14678983780415328</v>
      </c>
      <c r="J64" s="2853">
        <f>IF(Flag=TRUE,SUM(J61:J63),TBIn!E1231)</f>
        <v>-7289</v>
      </c>
      <c r="K64" s="2063">
        <f t="shared" si="9"/>
        <v>-1.7466757087707611E-2</v>
      </c>
      <c r="L64" s="2851">
        <f>IF(Flag=TRUE,SUM(L61:L63),TBIn!D1278)</f>
        <v>0</v>
      </c>
      <c r="M64" s="2063">
        <f t="shared" si="10"/>
        <v>0</v>
      </c>
      <c r="N64" s="2852">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80">
        <f>IF(Flag=TRUE,F66-TBIn!E1446,TBIn!D1446)</f>
        <v>0</v>
      </c>
      <c r="E66" s="2066"/>
      <c r="F66" s="2585">
        <f>TBIn!E1446</f>
        <v>0</v>
      </c>
      <c r="G66" s="2081"/>
      <c r="H66" s="2587"/>
      <c r="I66" s="2087"/>
      <c r="J66" s="2592"/>
      <c r="K66" s="2093"/>
      <c r="L66" s="2580"/>
      <c r="M66" s="2066"/>
      <c r="N66" s="2585"/>
      <c r="O66" s="2104"/>
      <c r="P66" s="979"/>
      <c r="Q66" s="980"/>
      <c r="R66" s="80">
        <v>63</v>
      </c>
      <c r="S66" s="568"/>
      <c r="T66" s="568"/>
    </row>
    <row r="67" spans="1:26" s="569" customFormat="1" ht="16" customHeight="1">
      <c r="A67" s="80">
        <v>64</v>
      </c>
      <c r="B67" s="1617" t="s">
        <v>1249</v>
      </c>
      <c r="C67" s="239">
        <v>903</v>
      </c>
      <c r="D67" s="2579">
        <f>IF(Flag=TRUE,F67-TBIn!E1447,TBIn!D1447)</f>
        <v>0</v>
      </c>
      <c r="E67" s="2067"/>
      <c r="F67" s="2584">
        <f>TBIn!E1447</f>
        <v>0</v>
      </c>
      <c r="G67" s="2082"/>
      <c r="H67" s="2588" t="s">
        <v>15710</v>
      </c>
      <c r="I67" s="2088"/>
      <c r="J67" s="2592"/>
      <c r="K67" s="2094">
        <v>953</v>
      </c>
      <c r="L67" s="2579">
        <f>IF(Flag=TRUE,N67-TBIn!E1451,TBIn!D1451)</f>
        <v>0</v>
      </c>
      <c r="M67" s="2099"/>
      <c r="N67" s="2584">
        <f>TBIn!E1451</f>
        <v>0</v>
      </c>
      <c r="O67" s="2082"/>
      <c r="P67" s="981"/>
      <c r="Q67" s="982"/>
      <c r="R67" s="80">
        <v>64</v>
      </c>
      <c r="S67" s="568"/>
      <c r="T67" s="568"/>
    </row>
    <row r="68" spans="1:26" s="569" customFormat="1" ht="16" customHeight="1">
      <c r="A68" s="80">
        <v>65</v>
      </c>
      <c r="B68" s="1617" t="s">
        <v>1250</v>
      </c>
      <c r="C68" s="239">
        <v>905</v>
      </c>
      <c r="D68" s="2579">
        <f>IF(Flag=TRUE,F68-TBIn!E1448,TBIn!D1448)</f>
        <v>115712</v>
      </c>
      <c r="E68" s="2164"/>
      <c r="F68" s="2584">
        <f>TBIn!E1448</f>
        <v>169768</v>
      </c>
      <c r="G68" s="2165"/>
      <c r="H68" s="2589" t="s">
        <v>15711</v>
      </c>
      <c r="I68" s="2089"/>
      <c r="J68" s="2593"/>
      <c r="K68" s="2094">
        <v>955</v>
      </c>
      <c r="L68" s="2579">
        <f>IF(Flag=TRUE,N68-TBIn!E1452,TBIn!D1452)</f>
        <v>0</v>
      </c>
      <c r="M68" s="2164"/>
      <c r="N68" s="2584">
        <f>TBIn!E1452</f>
        <v>26</v>
      </c>
      <c r="O68" s="2165"/>
      <c r="P68" s="981"/>
      <c r="Q68" s="2166"/>
      <c r="R68" s="80">
        <v>65</v>
      </c>
      <c r="S68" s="568"/>
      <c r="T68" s="568"/>
    </row>
    <row r="69" spans="1:26" s="569" customFormat="1" ht="16" customHeight="1">
      <c r="A69" s="80">
        <v>66</v>
      </c>
      <c r="B69" s="1611" t="s">
        <v>15712</v>
      </c>
      <c r="C69" s="193">
        <v>909</v>
      </c>
      <c r="D69" s="2581">
        <f>IF(Flag=TRUE,F69-TBIn!E1449,TBIn!D1449)</f>
        <v>52000</v>
      </c>
      <c r="E69" s="2167"/>
      <c r="F69" s="2586">
        <f>TBIn!E1449</f>
        <v>124914</v>
      </c>
      <c r="G69" s="2168"/>
      <c r="H69" s="2590"/>
      <c r="I69" s="2169"/>
      <c r="J69" s="2594"/>
      <c r="K69" s="2171"/>
      <c r="L69" s="2578"/>
      <c r="M69" s="2170"/>
      <c r="N69" s="2583"/>
      <c r="O69" s="2168"/>
      <c r="P69" s="981"/>
      <c r="Q69" s="2166"/>
      <c r="R69" s="80">
        <v>66</v>
      </c>
      <c r="S69" s="568"/>
      <c r="T69" s="568"/>
    </row>
    <row r="70" spans="1:26" s="569" customFormat="1" ht="16" customHeight="1">
      <c r="A70" s="80">
        <v>67</v>
      </c>
      <c r="B70" s="240" t="s">
        <v>1191</v>
      </c>
      <c r="C70" s="241"/>
      <c r="D70" s="2143">
        <f>IF(Flag=TRUE,F70-TBIn!E1450,TBIn!D1450)</f>
        <v>3</v>
      </c>
      <c r="E70" s="2068"/>
      <c r="F70" s="2144">
        <f>TBIn!E1450</f>
        <v>-3</v>
      </c>
      <c r="G70" s="2083"/>
      <c r="H70" s="2154"/>
      <c r="I70" s="2090"/>
      <c r="J70" s="2155"/>
      <c r="K70" s="2095"/>
      <c r="L70" s="2595"/>
      <c r="M70" s="2100"/>
      <c r="N70" s="2597"/>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167715</v>
      </c>
      <c r="M71" s="2101"/>
      <c r="N71" s="2145">
        <f>IF(Flag=TRUE,SUM(F66:F70)-SUM(N67:N68),TBIn!E1453)</f>
        <v>294653</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hXT4DkrozuW3LE58sNsBqd87qEt83cTKQzKDdDTiuarYXFQ2PEuXZOL5J3IGUFOvGyQjar+Ry3qU2laP6nE4EA==" saltValue="N8bGFHu2SGpT73Fq9xg+G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topLeftCell="A41" workbookViewId="0">
      <selection activeCell="F69" sqref="F69"/>
    </sheetView>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3" customWidth="1"/>
    <col min="6" max="6" width="14.81640625" style="569" customWidth="1"/>
    <col min="7" max="7" width="4.81640625" style="1923" customWidth="1"/>
    <col min="8" max="8" width="14.81640625" style="569" customWidth="1"/>
    <col min="9" max="9" width="4.81640625" style="1923" customWidth="1"/>
    <col min="10" max="10" width="14.81640625" style="569" customWidth="1"/>
    <col min="11" max="11" width="4.81640625" style="1923" customWidth="1"/>
    <col min="12" max="12" width="14.81640625" style="569" customWidth="1"/>
    <col min="13" max="13" width="4.81640625" style="1923" customWidth="1"/>
    <col min="14" max="14" width="14.81640625" style="569" customWidth="1"/>
    <col min="15" max="15" width="4.81640625" style="1923" customWidth="1"/>
    <col min="16" max="16" width="14.81640625" style="569" customWidth="1"/>
    <col min="17" max="17" width="4.81640625" style="1923" customWidth="1"/>
    <col min="18" max="18" width="14.81640625" style="569" customWidth="1"/>
    <col min="19" max="19" width="4.81640625" style="1923"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319719 - 202603 -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170951</v>
      </c>
      <c r="E4" s="1893" t="s">
        <v>10</v>
      </c>
      <c r="F4" s="666">
        <f>Page6!L43</f>
        <v>442652</v>
      </c>
      <c r="G4" s="1925" t="s">
        <v>11</v>
      </c>
      <c r="H4" s="665">
        <f>Page6!G52</f>
        <v>72503</v>
      </c>
      <c r="I4" s="1893" t="s">
        <v>10</v>
      </c>
      <c r="J4" s="666">
        <f>Page6!L52</f>
        <v>337765</v>
      </c>
      <c r="K4" s="1925" t="s">
        <v>11</v>
      </c>
      <c r="L4" s="665">
        <f>Page6!G77</f>
        <v>213447</v>
      </c>
      <c r="M4" s="1893" t="s">
        <v>10</v>
      </c>
      <c r="N4" s="666">
        <f>Page6!L77</f>
        <v>540806</v>
      </c>
      <c r="O4" s="1925" t="s">
        <v>11</v>
      </c>
      <c r="P4" s="987"/>
      <c r="Q4" s="1895"/>
      <c r="R4" s="988"/>
      <c r="S4" s="2119"/>
      <c r="T4" s="74">
        <v>1</v>
      </c>
      <c r="U4" s="568"/>
      <c r="V4" s="568"/>
      <c r="W4" s="568"/>
    </row>
    <row r="5" spans="1:23" ht="16" customHeight="1">
      <c r="A5" s="80">
        <v>2</v>
      </c>
      <c r="B5" s="1204" t="s">
        <v>12</v>
      </c>
      <c r="C5" s="609"/>
      <c r="D5" s="667">
        <f>Page6!I43</f>
        <v>97614</v>
      </c>
      <c r="E5" s="1894">
        <f>IFERROR(D5/D4,0)</f>
        <v>0.57100572678720807</v>
      </c>
      <c r="F5" s="668">
        <f>Page6!N43</f>
        <v>250486</v>
      </c>
      <c r="G5" s="1926">
        <f>IFERROR(F5/F4,0)</f>
        <v>0.56587567660374294</v>
      </c>
      <c r="H5" s="667">
        <f>Page6!I52</f>
        <v>32007</v>
      </c>
      <c r="I5" s="1894">
        <f>IFERROR(H5/H4,0)</f>
        <v>0.44145759485814379</v>
      </c>
      <c r="J5" s="668">
        <f>Page6!N52</f>
        <v>137593</v>
      </c>
      <c r="K5" s="1939">
        <f>IFERROR(J5/J4,0)</f>
        <v>0.40736310748597399</v>
      </c>
      <c r="L5" s="667">
        <f>Page6!I77</f>
        <v>68739</v>
      </c>
      <c r="M5" s="1894">
        <f>IFERROR(L5/L4,0)</f>
        <v>0.32204247424419175</v>
      </c>
      <c r="N5" s="668">
        <f>Page6!N77</f>
        <v>166680</v>
      </c>
      <c r="O5" s="1939">
        <f>IFERROR(N5/N4,0)</f>
        <v>0.3082066397192339</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7">
        <f>IF(Flag=TRUE,F11-TBIn!E1279,TBIn!D1279)</f>
        <v>10178</v>
      </c>
      <c r="E11" s="1899">
        <f t="shared" ref="E11:E35" si="0">IFERROR(D11/(D$5+D$62),0)</f>
        <v>9.8039782305061884E-2</v>
      </c>
      <c r="F11" s="2582">
        <f>TBIn!E1279</f>
        <v>31112</v>
      </c>
      <c r="G11" s="1928">
        <f t="shared" ref="G11:G35" si="1">IFERROR(F11/(F$5+F$62),0)</f>
        <v>0.11615716611161721</v>
      </c>
      <c r="H11" s="2577">
        <f>IF(Flag=TRUE,J11-TBIn!E1321,TBIn!D1321)</f>
        <v>3378</v>
      </c>
      <c r="I11" s="1899">
        <f t="shared" ref="I11:I35" si="2">IFERROR(H11/(H$5+H$62),0)</f>
        <v>0.10553941325335083</v>
      </c>
      <c r="J11" s="2582">
        <f>TBIn!E1321</f>
        <v>10355</v>
      </c>
      <c r="K11" s="1940">
        <f t="shared" ref="K11:K35" si="3">IFERROR(J11/(J$5+J$62),0)</f>
        <v>7.5258189006708193E-2</v>
      </c>
      <c r="L11" s="2577">
        <f>IF(Flag=TRUE,N11-TBIn!E1363,TBIn!D1363)</f>
        <v>3385</v>
      </c>
      <c r="M11" s="1899">
        <f t="shared" ref="M11:M35" si="4">IFERROR(L11/(L$5+L$62),0)</f>
        <v>5.4127090728836869E-2</v>
      </c>
      <c r="N11" s="2582">
        <f>TBIn!E1363</f>
        <v>10362</v>
      </c>
      <c r="O11" s="1940">
        <f t="shared" ref="O11:O35" si="5">IFERROR(N11/(N$5+N$62),0)</f>
        <v>6.9393659340217781E-2</v>
      </c>
      <c r="P11" s="2577">
        <f>IF(Flag=TRUE,R11-TBIn!E1405,TBIn!D1405)</f>
        <v>0</v>
      </c>
      <c r="Q11" s="1899">
        <f>IFERROR(P11/Page2!G$5,0)</f>
        <v>0</v>
      </c>
      <c r="R11" s="2582">
        <f>TBIn!E1405</f>
        <v>0</v>
      </c>
      <c r="S11" s="1940">
        <f>IFERROR(R11/Page2!J$5,0)</f>
        <v>0</v>
      </c>
      <c r="T11" s="80">
        <v>8</v>
      </c>
      <c r="U11" s="568"/>
      <c r="V11" s="568"/>
      <c r="W11" s="568"/>
    </row>
    <row r="12" spans="1:23" ht="15.75" customHeight="1">
      <c r="A12" s="80">
        <v>9</v>
      </c>
      <c r="B12" s="1634" t="s">
        <v>21</v>
      </c>
      <c r="C12" s="201">
        <v>21</v>
      </c>
      <c r="D12" s="2577">
        <f>IF(Flag=TRUE,F12-TBIn!E1280,TBIn!D1280)</f>
        <v>14513</v>
      </c>
      <c r="E12" s="1900">
        <f t="shared" si="0"/>
        <v>0.1397967538409671</v>
      </c>
      <c r="F12" s="2582">
        <f>TBIn!E1280</f>
        <v>40890</v>
      </c>
      <c r="G12" s="1929">
        <f t="shared" si="1"/>
        <v>0.15266349068860979</v>
      </c>
      <c r="H12" s="2577">
        <f>IF(Flag=TRUE,J12-TBIn!E1322,TBIn!D1322)</f>
        <v>8452</v>
      </c>
      <c r="I12" s="1900">
        <f t="shared" si="2"/>
        <v>0.26406723529227982</v>
      </c>
      <c r="J12" s="2582">
        <f>TBIn!E1322</f>
        <v>21696</v>
      </c>
      <c r="K12" s="1941">
        <f t="shared" si="3"/>
        <v>0.15768244024041922</v>
      </c>
      <c r="L12" s="2577">
        <f>IF(Flag=TRUE,N12-TBIn!E1364,TBIn!D1364)</f>
        <v>2505</v>
      </c>
      <c r="M12" s="1900">
        <f t="shared" si="4"/>
        <v>4.0055646167130386E-2</v>
      </c>
      <c r="N12" s="2582">
        <f>TBIn!E1364</f>
        <v>15659</v>
      </c>
      <c r="O12" s="1941">
        <f t="shared" si="5"/>
        <v>0.10486733368157405</v>
      </c>
      <c r="P12" s="2577">
        <f>IF(Flag=TRUE,R12-TBIn!E1406,TBIn!D1406)</f>
        <v>0</v>
      </c>
      <c r="Q12" s="1901">
        <f>IFERROR(P12/Page2!G$5,0)</f>
        <v>0</v>
      </c>
      <c r="R12" s="2582">
        <f>TBIn!E1406</f>
        <v>0</v>
      </c>
      <c r="S12" s="1942">
        <f>IFERROR(R12/Page2!J$5,0)</f>
        <v>0</v>
      </c>
      <c r="T12" s="80">
        <v>9</v>
      </c>
      <c r="U12" s="568"/>
      <c r="V12" s="568"/>
      <c r="W12" s="568"/>
    </row>
    <row r="13" spans="1:23" ht="15.75" customHeight="1">
      <c r="A13" s="80">
        <v>10</v>
      </c>
      <c r="B13" s="1634" t="s">
        <v>22</v>
      </c>
      <c r="C13" s="201">
        <v>22</v>
      </c>
      <c r="D13" s="2577">
        <f>IF(Flag=TRUE,F13-TBIn!E1281,TBIn!D1281)</f>
        <v>14204</v>
      </c>
      <c r="E13" s="1901">
        <f t="shared" si="0"/>
        <v>0.13682030535086451</v>
      </c>
      <c r="F13" s="2582">
        <f>TBIn!E1281</f>
        <v>34357</v>
      </c>
      <c r="G13" s="1930">
        <f t="shared" si="1"/>
        <v>0.12827242723376295</v>
      </c>
      <c r="H13" s="2577">
        <f>IF(Flag=TRUE,J13-TBIn!E1323,TBIn!D1323)</f>
        <v>5304</v>
      </c>
      <c r="I13" s="1901">
        <f t="shared" si="2"/>
        <v>0.16571375011716188</v>
      </c>
      <c r="J13" s="2582">
        <f>TBIn!E1323</f>
        <v>12639</v>
      </c>
      <c r="K13" s="1942">
        <f t="shared" si="3"/>
        <v>9.185787067656058E-2</v>
      </c>
      <c r="L13" s="2577">
        <f>IF(Flag=TRUE,N13-TBIn!E1365,TBIn!D1365)</f>
        <v>1158</v>
      </c>
      <c r="M13" s="1901">
        <f t="shared" si="4"/>
        <v>1.8516741820972848E-2</v>
      </c>
      <c r="N13" s="2582">
        <f>TBIn!E1365</f>
        <v>2361</v>
      </c>
      <c r="O13" s="1942">
        <f t="shared" si="5"/>
        <v>1.5811467834612448E-2</v>
      </c>
      <c r="P13" s="2577">
        <f>IF(Flag=TRUE,R13-TBIn!E1407,TBIn!D1407)</f>
        <v>0</v>
      </c>
      <c r="Q13" s="1901">
        <f>IFERROR(P13/Page2!G$5,0)</f>
        <v>0</v>
      </c>
      <c r="R13" s="2582">
        <f>TBIn!E1407</f>
        <v>0</v>
      </c>
      <c r="S13" s="1942">
        <f>IFERROR(R13/Page2!J$5,0)</f>
        <v>0</v>
      </c>
      <c r="T13" s="80">
        <v>10</v>
      </c>
      <c r="U13" s="568"/>
      <c r="V13" s="568"/>
      <c r="W13" s="568"/>
    </row>
    <row r="14" spans="1:23" ht="15.75" customHeight="1">
      <c r="A14" s="80">
        <v>11</v>
      </c>
      <c r="B14" s="1634" t="s">
        <v>23</v>
      </c>
      <c r="C14" s="201">
        <v>23</v>
      </c>
      <c r="D14" s="2577">
        <f>IF(Flag=TRUE,F14-TBIn!E1282,TBIn!D1282)</f>
        <v>0</v>
      </c>
      <c r="E14" s="1901">
        <f t="shared" si="0"/>
        <v>0</v>
      </c>
      <c r="F14" s="2582">
        <f>TBIn!E1282</f>
        <v>0</v>
      </c>
      <c r="G14" s="1930">
        <f t="shared" si="1"/>
        <v>0</v>
      </c>
      <c r="H14" s="2577">
        <f>IF(Flag=TRUE,J14-TBIn!E1324,TBIn!D1324)</f>
        <v>0</v>
      </c>
      <c r="I14" s="1901">
        <f t="shared" si="2"/>
        <v>0</v>
      </c>
      <c r="J14" s="2582">
        <f>TBIn!E1324</f>
        <v>0</v>
      </c>
      <c r="K14" s="1942">
        <f t="shared" si="3"/>
        <v>0</v>
      </c>
      <c r="L14" s="2577">
        <f>IF(Flag=TRUE,N14-TBIn!E1366,TBIn!D1366)</f>
        <v>8182</v>
      </c>
      <c r="M14" s="1901">
        <f t="shared" si="4"/>
        <v>0.13083245386804823</v>
      </c>
      <c r="N14" s="2582">
        <f>TBIn!E1366</f>
        <v>21064</v>
      </c>
      <c r="O14" s="1942">
        <f t="shared" si="5"/>
        <v>0.1410642771996089</v>
      </c>
      <c r="P14" s="2577">
        <f>IF(Flag=TRUE,R14-TBIn!E1408,TBIn!D1408)</f>
        <v>0</v>
      </c>
      <c r="Q14" s="1901">
        <f>IFERROR(P14/Page2!G$5,0)</f>
        <v>0</v>
      </c>
      <c r="R14" s="2582">
        <f>TBIn!E1408</f>
        <v>0</v>
      </c>
      <c r="S14" s="1942">
        <f>IFERROR(R14/Page2!J$5,0)</f>
        <v>0</v>
      </c>
      <c r="T14" s="80">
        <v>11</v>
      </c>
      <c r="U14" s="568"/>
      <c r="V14" s="568"/>
      <c r="W14" s="568"/>
    </row>
    <row r="15" spans="1:23" ht="15.75" customHeight="1">
      <c r="A15" s="80">
        <v>12</v>
      </c>
      <c r="B15" s="1635" t="s">
        <v>24</v>
      </c>
      <c r="C15" s="201">
        <v>24</v>
      </c>
      <c r="D15" s="2577">
        <f>IF(Flag=TRUE,F15-TBIn!E1283,TBIn!D1283)</f>
        <v>3557</v>
      </c>
      <c r="E15" s="1901">
        <f t="shared" si="0"/>
        <v>3.4262871454028801E-2</v>
      </c>
      <c r="F15" s="2582">
        <f>TBIn!E1283</f>
        <v>25086</v>
      </c>
      <c r="G15" s="1930">
        <f t="shared" si="1"/>
        <v>9.365899553471424E-2</v>
      </c>
      <c r="H15" s="2577">
        <f>IF(Flag=TRUE,J15-TBIn!E1325,TBIn!D1325)</f>
        <v>667</v>
      </c>
      <c r="I15" s="1901">
        <f t="shared" si="2"/>
        <v>2.0839191426875372E-2</v>
      </c>
      <c r="J15" s="2582">
        <f>TBIn!E1325</f>
        <v>6911</v>
      </c>
      <c r="K15" s="1942">
        <f t="shared" si="3"/>
        <v>5.0227845893323061E-2</v>
      </c>
      <c r="L15" s="2577">
        <f>IF(Flag=TRUE,N15-TBIn!E1367,TBIn!D1367)</f>
        <v>544</v>
      </c>
      <c r="M15" s="1901">
        <f t="shared" si="4"/>
        <v>8.6987111836003706E-3</v>
      </c>
      <c r="N15" s="2582">
        <f>TBIn!E1367</f>
        <v>3912</v>
      </c>
      <c r="O15" s="1942">
        <f t="shared" si="5"/>
        <v>2.6198416844135493E-2</v>
      </c>
      <c r="P15" s="2577">
        <f>IF(Flag=TRUE,R15-TBIn!E1409,TBIn!D1409)</f>
        <v>0</v>
      </c>
      <c r="Q15" s="1901">
        <f>IFERROR(P15/Page2!G$5,0)</f>
        <v>0</v>
      </c>
      <c r="R15" s="2582">
        <f>TBIn!E1409</f>
        <v>0</v>
      </c>
      <c r="S15" s="1942">
        <f>IFERROR(R15/Page2!J$5,0)</f>
        <v>0</v>
      </c>
      <c r="T15" s="80">
        <v>12</v>
      </c>
      <c r="U15" s="568"/>
      <c r="V15" s="568"/>
      <c r="W15" s="568"/>
    </row>
    <row r="16" spans="1:23" ht="15.75" customHeight="1">
      <c r="A16" s="80">
        <v>13</v>
      </c>
      <c r="B16" s="1627" t="s">
        <v>25</v>
      </c>
      <c r="C16" s="201">
        <v>26</v>
      </c>
      <c r="D16" s="2577">
        <f>IF(Flag=TRUE,F16-TBIn!E1284,TBIn!D1284)</f>
        <v>0</v>
      </c>
      <c r="E16" s="1901">
        <f t="shared" si="0"/>
        <v>0</v>
      </c>
      <c r="F16" s="2582">
        <f>TBIn!E1284</f>
        <v>0</v>
      </c>
      <c r="G16" s="1930">
        <f t="shared" si="1"/>
        <v>0</v>
      </c>
      <c r="H16" s="2577">
        <f>IF(Flag=TRUE,J16-TBIn!E1326,TBIn!D1326)</f>
        <v>0</v>
      </c>
      <c r="I16" s="1901">
        <f t="shared" si="2"/>
        <v>0</v>
      </c>
      <c r="J16" s="2582">
        <f>TBIn!E1326</f>
        <v>0</v>
      </c>
      <c r="K16" s="1942">
        <f t="shared" si="3"/>
        <v>0</v>
      </c>
      <c r="L16" s="2577">
        <f>IF(Flag=TRUE,N16-TBIn!E1368,TBIn!D1368)</f>
        <v>0</v>
      </c>
      <c r="M16" s="1901">
        <f t="shared" si="4"/>
        <v>0</v>
      </c>
      <c r="N16" s="2582">
        <f>TBIn!E1368</f>
        <v>0</v>
      </c>
      <c r="O16" s="1942">
        <f t="shared" si="5"/>
        <v>0</v>
      </c>
      <c r="P16" s="2577">
        <f>IF(Flag=TRUE,R16-TBIn!E1410,TBIn!D1410)</f>
        <v>0</v>
      </c>
      <c r="Q16" s="1901">
        <f>IFERROR(P16/Page2!G$5,0)</f>
        <v>0</v>
      </c>
      <c r="R16" s="2582">
        <f>TBIn!E1410</f>
        <v>0</v>
      </c>
      <c r="S16" s="1942">
        <f>IFERROR(R16/Page2!J$5,0)</f>
        <v>0</v>
      </c>
      <c r="T16" s="80">
        <v>13</v>
      </c>
      <c r="U16" s="568"/>
      <c r="V16" s="568"/>
      <c r="W16" s="568"/>
    </row>
    <row r="17" spans="1:23" ht="15.75" customHeight="1">
      <c r="A17" s="80">
        <v>14</v>
      </c>
      <c r="B17" s="1636" t="s">
        <v>26</v>
      </c>
      <c r="C17" s="201">
        <v>25</v>
      </c>
      <c r="D17" s="2577">
        <f>IF(Flag=TRUE,F17-TBIn!E1285,TBIn!D1285)</f>
        <v>3532</v>
      </c>
      <c r="E17" s="1901">
        <f t="shared" si="0"/>
        <v>3.4022058469392671E-2</v>
      </c>
      <c r="F17" s="2582">
        <f>TBIn!E1285</f>
        <v>10318</v>
      </c>
      <c r="G17" s="1930">
        <f t="shared" si="1"/>
        <v>3.8522423500246414E-2</v>
      </c>
      <c r="H17" s="2577">
        <f>IF(Flag=TRUE,J17-TBIn!E1327,TBIn!D1327)</f>
        <v>1033</v>
      </c>
      <c r="I17" s="1901">
        <f t="shared" si="2"/>
        <v>3.2274190020932923E-2</v>
      </c>
      <c r="J17" s="2582">
        <f>TBIn!E1327</f>
        <v>3344</v>
      </c>
      <c r="K17" s="1942">
        <f t="shared" si="3"/>
        <v>2.4303561954459891E-2</v>
      </c>
      <c r="L17" s="2577">
        <f>IF(Flag=TRUE,N17-TBIn!E1369,TBIn!D1369)</f>
        <v>575</v>
      </c>
      <c r="M17" s="1901">
        <f t="shared" si="4"/>
        <v>9.1944097988423037E-3</v>
      </c>
      <c r="N17" s="2582">
        <f>TBIn!E1369</f>
        <v>1767</v>
      </c>
      <c r="O17" s="1942">
        <f t="shared" si="5"/>
        <v>1.1833487362880219E-2</v>
      </c>
      <c r="P17" s="2577">
        <f>IF(Flag=TRUE,R17-TBIn!E1411,TBIn!D1411)</f>
        <v>0</v>
      </c>
      <c r="Q17" s="1901">
        <f>IFERROR(P17/Page2!G$5,0)</f>
        <v>0</v>
      </c>
      <c r="R17" s="2582">
        <f>TBIn!E1411</f>
        <v>0</v>
      </c>
      <c r="S17" s="1942">
        <f>IFERROR(R17/Page2!J$5,0)</f>
        <v>0</v>
      </c>
      <c r="T17" s="80">
        <v>14</v>
      </c>
      <c r="U17" s="568"/>
      <c r="V17" s="568"/>
      <c r="W17" s="568"/>
    </row>
    <row r="18" spans="1:23" ht="15.75" customHeight="1">
      <c r="A18" s="80">
        <v>15</v>
      </c>
      <c r="B18" s="1634" t="s">
        <v>27</v>
      </c>
      <c r="C18" s="201">
        <v>27</v>
      </c>
      <c r="D18" s="2577">
        <f>IF(Flag=TRUE,F18-TBIn!E1286,TBIn!D1286)</f>
        <v>7929</v>
      </c>
      <c r="E18" s="1901">
        <f t="shared" si="0"/>
        <v>7.6376246207195492E-2</v>
      </c>
      <c r="F18" s="2582">
        <f>TBIn!E1286</f>
        <v>26817</v>
      </c>
      <c r="G18" s="1930">
        <f t="shared" si="1"/>
        <v>0.10012171263870014</v>
      </c>
      <c r="H18" s="2577">
        <f>IF(Flag=TRUE,J18-TBIn!E1328,TBIn!D1328)</f>
        <v>2277</v>
      </c>
      <c r="I18" s="1901">
        <f t="shared" si="2"/>
        <v>7.1140687974505581E-2</v>
      </c>
      <c r="J18" s="2582">
        <f>TBIn!E1328</f>
        <v>8533</v>
      </c>
      <c r="K18" s="1942">
        <f t="shared" si="3"/>
        <v>6.201623629109039E-2</v>
      </c>
      <c r="L18" s="2577">
        <f>IF(Flag=TRUE,N18-TBIn!E1370,TBIn!D1370)</f>
        <v>1580</v>
      </c>
      <c r="M18" s="1901">
        <f t="shared" si="4"/>
        <v>2.5264639099427548E-2</v>
      </c>
      <c r="N18" s="2582">
        <f>TBIn!E1370</f>
        <v>5759</v>
      </c>
      <c r="O18" s="1942">
        <f t="shared" si="5"/>
        <v>3.8567659152703555E-2</v>
      </c>
      <c r="P18" s="2577">
        <f>IF(Flag=TRUE,R18-TBIn!E1412,TBIn!D1412)</f>
        <v>0</v>
      </c>
      <c r="Q18" s="1901">
        <f>IFERROR(P18/Page2!G$5,0)</f>
        <v>0</v>
      </c>
      <c r="R18" s="2582">
        <f>TBIn!E1412</f>
        <v>0</v>
      </c>
      <c r="S18" s="1942">
        <f>IFERROR(R18/Page2!J$5,0)</f>
        <v>0</v>
      </c>
      <c r="T18" s="80">
        <v>15</v>
      </c>
      <c r="U18" s="568"/>
      <c r="V18" s="568"/>
      <c r="W18" s="568"/>
    </row>
    <row r="19" spans="1:23" ht="15.75" customHeight="1">
      <c r="A19" s="80">
        <v>16</v>
      </c>
      <c r="B19" s="1637" t="s">
        <v>28</v>
      </c>
      <c r="C19" s="201">
        <v>29</v>
      </c>
      <c r="D19" s="2578">
        <f>IF(Flag=TRUE,F19-TBIn!E1287,TBIn!D1287)</f>
        <v>0</v>
      </c>
      <c r="E19" s="1902">
        <f t="shared" si="0"/>
        <v>0</v>
      </c>
      <c r="F19" s="2583">
        <f>TBIn!E1287</f>
        <v>0</v>
      </c>
      <c r="G19" s="1931">
        <f t="shared" si="1"/>
        <v>0</v>
      </c>
      <c r="H19" s="2578">
        <f>IF(Flag=TRUE,J19-TBIn!E1329,TBIn!D1329)</f>
        <v>0</v>
      </c>
      <c r="I19" s="1902">
        <f t="shared" si="2"/>
        <v>0</v>
      </c>
      <c r="J19" s="2583">
        <f>TBIn!E1329</f>
        <v>0</v>
      </c>
      <c r="K19" s="1943">
        <f t="shared" si="3"/>
        <v>0</v>
      </c>
      <c r="L19" s="2578">
        <f>IF(Flag=TRUE,N19-TBIn!E1371,TBIn!D1371)</f>
        <v>0</v>
      </c>
      <c r="M19" s="1902">
        <f t="shared" si="4"/>
        <v>0</v>
      </c>
      <c r="N19" s="2583">
        <f>TBIn!E1371</f>
        <v>0</v>
      </c>
      <c r="O19" s="1943">
        <f t="shared" si="5"/>
        <v>0</v>
      </c>
      <c r="P19" s="2578">
        <f>IF(Flag=TRUE,R19-TBIn!E1413,TBIn!D1413)</f>
        <v>0</v>
      </c>
      <c r="Q19" s="1902">
        <f>IFERROR(P19/Page2!G$5,0)</f>
        <v>0</v>
      </c>
      <c r="R19" s="2583">
        <f>TBIn!E1413</f>
        <v>0</v>
      </c>
      <c r="S19" s="1943">
        <f>IFERROR(R19/Page2!J$5,0)</f>
        <v>0</v>
      </c>
      <c r="T19" s="80">
        <v>16</v>
      </c>
      <c r="U19" s="568"/>
      <c r="V19" s="568"/>
      <c r="W19" s="568"/>
    </row>
    <row r="20" spans="1:23" ht="16" customHeight="1">
      <c r="A20" s="80">
        <v>17</v>
      </c>
      <c r="B20" s="229" t="s">
        <v>29</v>
      </c>
      <c r="C20" s="211"/>
      <c r="D20" s="669">
        <f t="shared" ref="D20:R20" si="6">SUM(D11:D19)</f>
        <v>53913</v>
      </c>
      <c r="E20" s="1903">
        <f t="shared" si="0"/>
        <v>0.51931801762751051</v>
      </c>
      <c r="F20" s="670">
        <f t="shared" si="6"/>
        <v>168580</v>
      </c>
      <c r="G20" s="1903">
        <f t="shared" si="1"/>
        <v>0.6293962157076507</v>
      </c>
      <c r="H20" s="669">
        <f t="shared" si="6"/>
        <v>21111</v>
      </c>
      <c r="I20" s="1903">
        <f t="shared" si="2"/>
        <v>0.65957446808510634</v>
      </c>
      <c r="J20" s="670">
        <f t="shared" si="6"/>
        <v>63478</v>
      </c>
      <c r="K20" s="1944">
        <f t="shared" si="3"/>
        <v>0.4613461440625613</v>
      </c>
      <c r="L20" s="669">
        <f t="shared" si="6"/>
        <v>17929</v>
      </c>
      <c r="M20" s="1903">
        <f t="shared" si="4"/>
        <v>0.28668969266685856</v>
      </c>
      <c r="N20" s="670">
        <f t="shared" si="6"/>
        <v>60884</v>
      </c>
      <c r="O20" s="1944">
        <f t="shared" si="5"/>
        <v>0.40773630141573247</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7">
        <f>IF(Flag=TRUE,F21-TBIn!E1288,TBIn!D1288)</f>
        <v>41</v>
      </c>
      <c r="E21" s="1901">
        <f t="shared" si="0"/>
        <v>3.9493329480325579E-4</v>
      </c>
      <c r="F21" s="2582">
        <f>TBIn!E1288</f>
        <v>11585</v>
      </c>
      <c r="G21" s="1930">
        <f t="shared" si="1"/>
        <v>4.3252788936843832E-2</v>
      </c>
      <c r="H21" s="2577">
        <f>IF(Flag=TRUE,J21-TBIn!E1330,TBIn!D1330)</f>
        <v>-341</v>
      </c>
      <c r="I21" s="1901">
        <f t="shared" si="2"/>
        <v>-1.0653919455119192E-2</v>
      </c>
      <c r="J21" s="2582">
        <f>TBIn!E1330</f>
        <v>-6539</v>
      </c>
      <c r="K21" s="1942">
        <f t="shared" si="3"/>
        <v>-4.7524219982121182E-2</v>
      </c>
      <c r="L21" s="2577">
        <f>IF(Flag=TRUE,N21-TBIn!E1372,TBIn!D1372)</f>
        <v>2441</v>
      </c>
      <c r="M21" s="1901">
        <f t="shared" si="4"/>
        <v>3.9032268380824457E-2</v>
      </c>
      <c r="N21" s="2582">
        <f>TBIn!E1372</f>
        <v>5921</v>
      </c>
      <c r="O21" s="1942">
        <f t="shared" si="5"/>
        <v>3.9652562917721436E-2</v>
      </c>
      <c r="P21" s="2577">
        <f>IF(Flag=TRUE,R21-TBIn!E1414,TBIn!D1414)</f>
        <v>0</v>
      </c>
      <c r="Q21" s="1901">
        <f>IFERROR(P21/Page2!G$5,0)</f>
        <v>0</v>
      </c>
      <c r="R21" s="2582">
        <f>TBIn!E1414</f>
        <v>0</v>
      </c>
      <c r="S21" s="1942">
        <f>IFERROR(R21/Page2!J$5,0)</f>
        <v>0</v>
      </c>
      <c r="T21" s="80">
        <v>18</v>
      </c>
      <c r="U21" s="568"/>
      <c r="V21" s="568"/>
      <c r="W21" s="568"/>
    </row>
    <row r="22" spans="1:23" ht="16" customHeight="1">
      <c r="A22" s="80">
        <v>19</v>
      </c>
      <c r="B22" s="1560" t="s">
        <v>31</v>
      </c>
      <c r="C22" s="201">
        <v>60</v>
      </c>
      <c r="D22" s="2577">
        <f>IF(Flag=TRUE,F22-TBIn!E1289,TBIn!D1289)</f>
        <v>438</v>
      </c>
      <c r="E22" s="1901">
        <f t="shared" si="0"/>
        <v>4.2190434908250252E-3</v>
      </c>
      <c r="F22" s="2582">
        <f>TBIn!E1289</f>
        <v>1332</v>
      </c>
      <c r="G22" s="1930">
        <f t="shared" si="1"/>
        <v>4.9730440106927915E-3</v>
      </c>
      <c r="H22" s="2577">
        <f>IF(Flag=TRUE,J22-TBIn!E1331,TBIn!D1331)</f>
        <v>104</v>
      </c>
      <c r="I22" s="1901">
        <f t="shared" si="2"/>
        <v>3.2492892179835659E-3</v>
      </c>
      <c r="J22" s="2582">
        <f>TBIn!E1331</f>
        <v>361</v>
      </c>
      <c r="K22" s="1942">
        <f t="shared" si="3"/>
        <v>2.6236799837201022E-3</v>
      </c>
      <c r="L22" s="2577">
        <f>IF(Flag=TRUE,N22-TBIn!E1373,TBIn!D1373)</f>
        <v>122</v>
      </c>
      <c r="M22" s="1901">
        <f t="shared" si="4"/>
        <v>1.9508139051456713E-3</v>
      </c>
      <c r="N22" s="2582">
        <f>TBIn!E1373</f>
        <v>430</v>
      </c>
      <c r="O22" s="1942">
        <f t="shared" si="5"/>
        <v>2.8796828330721527E-3</v>
      </c>
      <c r="P22" s="2577">
        <f>IF(Flag=TRUE,R22-TBIn!E1415,TBIn!D1415)</f>
        <v>0</v>
      </c>
      <c r="Q22" s="1901">
        <f>IFERROR(P22/Page2!G$5,0)</f>
        <v>0</v>
      </c>
      <c r="R22" s="2582">
        <f>TBIn!E1415</f>
        <v>0</v>
      </c>
      <c r="S22" s="1942">
        <f>IFERROR(R22/Page2!J$5,0)</f>
        <v>0</v>
      </c>
      <c r="T22" s="80">
        <v>19</v>
      </c>
      <c r="U22" s="568"/>
      <c r="V22" s="568"/>
      <c r="W22" s="568"/>
    </row>
    <row r="23" spans="1:23" ht="16" customHeight="1">
      <c r="A23" s="80">
        <v>20</v>
      </c>
      <c r="B23" s="1560" t="s">
        <v>32</v>
      </c>
      <c r="C23" s="201">
        <v>61</v>
      </c>
      <c r="D23" s="2577">
        <f>IF(Flag=TRUE,F23-TBIn!E1290,TBIn!D1290)</f>
        <v>4064</v>
      </c>
      <c r="E23" s="1901">
        <f t="shared" si="0"/>
        <v>3.9146558782449548E-2</v>
      </c>
      <c r="F23" s="2582">
        <f>TBIn!E1290</f>
        <v>11867</v>
      </c>
      <c r="G23" s="1930">
        <f t="shared" si="1"/>
        <v>4.4305640596765283E-2</v>
      </c>
      <c r="H23" s="2577">
        <f>IF(Flag=TRUE,J23-TBIn!E1332,TBIn!D1332)</f>
        <v>651</v>
      </c>
      <c r="I23" s="1901">
        <f t="shared" si="2"/>
        <v>2.0339300777954823E-2</v>
      </c>
      <c r="J23" s="2582">
        <f>TBIn!E1332</f>
        <v>779</v>
      </c>
      <c r="K23" s="1942">
        <f t="shared" si="3"/>
        <v>5.661625228027589E-3</v>
      </c>
      <c r="L23" s="2577">
        <f>IF(Flag=TRUE,N23-TBIn!E1374,TBIn!D1374)</f>
        <v>443</v>
      </c>
      <c r="M23" s="1901">
        <f t="shared" si="4"/>
        <v>7.0836931145863312E-3</v>
      </c>
      <c r="N23" s="2582">
        <f>TBIn!E1374</f>
        <v>1179</v>
      </c>
      <c r="O23" s="1942">
        <f t="shared" si="5"/>
        <v>7.8956885120745769E-3</v>
      </c>
      <c r="P23" s="2577">
        <f>IF(Flag=TRUE,R23-TBIn!E1416,TBIn!D1416)</f>
        <v>17</v>
      </c>
      <c r="Q23" s="1901">
        <f>IFERROR(P23/Page2!G$5,0)</f>
        <v>3.2008857039030093E-5</v>
      </c>
      <c r="R23" s="2582">
        <f>TBIn!E1416</f>
        <v>17</v>
      </c>
      <c r="S23" s="1942">
        <f>IFERROR(R23/Page2!J$5,0)</f>
        <v>1.2620226213843052E-5</v>
      </c>
      <c r="T23" s="80">
        <v>20</v>
      </c>
      <c r="U23" s="568"/>
      <c r="V23" s="568"/>
      <c r="W23" s="568"/>
    </row>
    <row r="24" spans="1:23" ht="16" customHeight="1">
      <c r="A24" s="80">
        <v>21</v>
      </c>
      <c r="B24" s="1544" t="s">
        <v>33</v>
      </c>
      <c r="C24" s="201">
        <v>63</v>
      </c>
      <c r="D24" s="2577">
        <f>IF(Flag=TRUE,F24-TBIn!E1291,TBIn!D1291)</f>
        <v>0</v>
      </c>
      <c r="E24" s="1901">
        <f t="shared" si="0"/>
        <v>0</v>
      </c>
      <c r="F24" s="2582">
        <f>TBIn!E1291</f>
        <v>0</v>
      </c>
      <c r="G24" s="1930">
        <f t="shared" si="1"/>
        <v>0</v>
      </c>
      <c r="H24" s="2577">
        <f>IF(Flag=TRUE,J24-TBIn!E1333,TBIn!D1333)</f>
        <v>0</v>
      </c>
      <c r="I24" s="1901">
        <f t="shared" si="2"/>
        <v>0</v>
      </c>
      <c r="J24" s="2582">
        <f>TBIn!E1333</f>
        <v>0</v>
      </c>
      <c r="K24" s="1942">
        <f t="shared" si="3"/>
        <v>0</v>
      </c>
      <c r="L24" s="2577">
        <f>IF(Flag=TRUE,N24-TBIn!E1375,TBIn!D1375)</f>
        <v>0</v>
      </c>
      <c r="M24" s="1901">
        <f t="shared" si="4"/>
        <v>0</v>
      </c>
      <c r="N24" s="2582">
        <f>TBIn!E1375</f>
        <v>0</v>
      </c>
      <c r="O24" s="1942">
        <f t="shared" si="5"/>
        <v>0</v>
      </c>
      <c r="P24" s="2577">
        <f>IF(Flag=TRUE,R24-TBIn!E1417,TBIn!D1417)</f>
        <v>0</v>
      </c>
      <c r="Q24" s="1901">
        <f>IFERROR(P24/Page2!G$5,0)</f>
        <v>0</v>
      </c>
      <c r="R24" s="2582">
        <f>TBIn!E1417</f>
        <v>0</v>
      </c>
      <c r="S24" s="1942">
        <f>IFERROR(R24/Page2!J$5,0)</f>
        <v>0</v>
      </c>
      <c r="T24" s="80">
        <v>21</v>
      </c>
      <c r="U24" s="568"/>
      <c r="V24" s="568"/>
      <c r="W24" s="568"/>
    </row>
    <row r="25" spans="1:23" ht="16" customHeight="1">
      <c r="A25" s="80">
        <v>22</v>
      </c>
      <c r="B25" s="1539" t="s">
        <v>34</v>
      </c>
      <c r="C25" s="201">
        <v>65</v>
      </c>
      <c r="D25" s="2577">
        <f>IF(Flag=TRUE,F25-TBIn!E1292,TBIn!D1292)</f>
        <v>323</v>
      </c>
      <c r="E25" s="1901">
        <f t="shared" si="0"/>
        <v>3.1113037614988199E-3</v>
      </c>
      <c r="F25" s="2582">
        <f>TBIn!E1292</f>
        <v>1572</v>
      </c>
      <c r="G25" s="1930">
        <f t="shared" si="1"/>
        <v>5.8690879765833847E-3</v>
      </c>
      <c r="H25" s="2577">
        <f>IF(Flag=TRUE,J25-TBIn!E1334,TBIn!D1334)</f>
        <v>28</v>
      </c>
      <c r="I25" s="1901">
        <f t="shared" si="2"/>
        <v>8.7480863561096005E-4</v>
      </c>
      <c r="J25" s="2582">
        <f>TBIn!E1334</f>
        <v>318</v>
      </c>
      <c r="K25" s="1942">
        <f t="shared" si="3"/>
        <v>2.3111640853822504E-3</v>
      </c>
      <c r="L25" s="2577">
        <f>IF(Flag=TRUE,N25-TBIn!E1376,TBIn!D1376)</f>
        <v>528</v>
      </c>
      <c r="M25" s="1901">
        <f t="shared" si="4"/>
        <v>8.4428667370238901E-3</v>
      </c>
      <c r="N25" s="2582">
        <f>TBIn!E1376</f>
        <v>1759</v>
      </c>
      <c r="O25" s="1942">
        <f t="shared" si="5"/>
        <v>1.1779911868311434E-2</v>
      </c>
      <c r="P25" s="2577">
        <f>IF(Flag=TRUE,R25-TBIn!E1418,TBIn!D1418)</f>
        <v>0</v>
      </c>
      <c r="Q25" s="1901">
        <f>IFERROR(P25/Page2!G$5,0)</f>
        <v>0</v>
      </c>
      <c r="R25" s="2582">
        <f>TBIn!E1418</f>
        <v>0</v>
      </c>
      <c r="S25" s="1942">
        <f>IFERROR(R25/Page2!J$5,0)</f>
        <v>0</v>
      </c>
      <c r="T25" s="80">
        <v>22</v>
      </c>
      <c r="U25" s="568"/>
      <c r="V25" s="568"/>
      <c r="W25" s="568"/>
    </row>
    <row r="26" spans="1:23" ht="16" customHeight="1">
      <c r="A26" s="80">
        <v>23</v>
      </c>
      <c r="B26" s="1539" t="s">
        <v>35</v>
      </c>
      <c r="C26" s="201">
        <v>64</v>
      </c>
      <c r="D26" s="2577">
        <f>IF(Flag=TRUE,F26-TBIn!E1293,TBIn!D1293)</f>
        <v>0</v>
      </c>
      <c r="E26" s="1901">
        <f t="shared" si="0"/>
        <v>0</v>
      </c>
      <c r="F26" s="2582">
        <f>TBIn!E1293</f>
        <v>0</v>
      </c>
      <c r="G26" s="1930">
        <f t="shared" si="1"/>
        <v>0</v>
      </c>
      <c r="H26" s="2577">
        <f>IF(Flag=TRUE,J26-TBIn!E1335,TBIn!D1335)</f>
        <v>0</v>
      </c>
      <c r="I26" s="1901">
        <f t="shared" si="2"/>
        <v>0</v>
      </c>
      <c r="J26" s="2582">
        <f>TBIn!E1335</f>
        <v>0</v>
      </c>
      <c r="K26" s="1942">
        <f t="shared" si="3"/>
        <v>0</v>
      </c>
      <c r="L26" s="2577">
        <f>IF(Flag=TRUE,N26-TBIn!E1377,TBIn!D1377)</f>
        <v>0</v>
      </c>
      <c r="M26" s="1901">
        <f t="shared" si="4"/>
        <v>0</v>
      </c>
      <c r="N26" s="2582">
        <f>TBIn!E1377</f>
        <v>0</v>
      </c>
      <c r="O26" s="1942">
        <f t="shared" si="5"/>
        <v>0</v>
      </c>
      <c r="P26" s="2577">
        <f>IF(Flag=TRUE,R26-TBIn!E1419,TBIn!D1419)</f>
        <v>0</v>
      </c>
      <c r="Q26" s="1901">
        <f>IFERROR(P26/Page2!G$5,0)</f>
        <v>0</v>
      </c>
      <c r="R26" s="2582">
        <f>TBIn!E1419</f>
        <v>0</v>
      </c>
      <c r="S26" s="1942">
        <f>IFERROR(R26/Page2!J$5,0)</f>
        <v>0</v>
      </c>
      <c r="T26" s="80">
        <v>23</v>
      </c>
      <c r="U26" s="568"/>
      <c r="V26" s="568"/>
      <c r="W26" s="568"/>
    </row>
    <row r="27" spans="1:23" ht="16" customHeight="1">
      <c r="A27" s="80">
        <v>24</v>
      </c>
      <c r="B27" s="1539" t="s">
        <v>36</v>
      </c>
      <c r="C27" s="201">
        <v>66</v>
      </c>
      <c r="D27" s="2577">
        <f>IF(Flag=TRUE,F27-TBIn!E1294,TBIn!D1294)</f>
        <v>0</v>
      </c>
      <c r="E27" s="1901">
        <f t="shared" si="0"/>
        <v>0</v>
      </c>
      <c r="F27" s="2582">
        <f>TBIn!E1294</f>
        <v>0</v>
      </c>
      <c r="G27" s="1930">
        <f t="shared" si="1"/>
        <v>0</v>
      </c>
      <c r="H27" s="2577">
        <f>IF(Flag=TRUE,J27-TBIn!E1336,TBIn!D1336)</f>
        <v>0</v>
      </c>
      <c r="I27" s="1901">
        <f t="shared" si="2"/>
        <v>0</v>
      </c>
      <c r="J27" s="2582">
        <f>TBIn!E1336</f>
        <v>0</v>
      </c>
      <c r="K27" s="1942">
        <f t="shared" si="3"/>
        <v>0</v>
      </c>
      <c r="L27" s="2577">
        <f>IF(Flag=TRUE,N27-TBIn!E1378,TBIn!D1378)</f>
        <v>0</v>
      </c>
      <c r="M27" s="1901">
        <f t="shared" si="4"/>
        <v>0</v>
      </c>
      <c r="N27" s="2582">
        <f>TBIn!E1378</f>
        <v>0</v>
      </c>
      <c r="O27" s="1942">
        <f t="shared" si="5"/>
        <v>0</v>
      </c>
      <c r="P27" s="2577">
        <f>IF(Flag=TRUE,R27-TBIn!E1420,TBIn!D1420)</f>
        <v>0</v>
      </c>
      <c r="Q27" s="1901">
        <f>IFERROR(P27/Page2!G$5,0)</f>
        <v>0</v>
      </c>
      <c r="R27" s="2582">
        <f>TBIn!E1420</f>
        <v>0</v>
      </c>
      <c r="S27" s="1942">
        <f>IFERROR(R27/Page2!J$5,0)</f>
        <v>0</v>
      </c>
      <c r="T27" s="80">
        <v>24</v>
      </c>
      <c r="U27" s="568"/>
      <c r="V27" s="568"/>
      <c r="W27" s="568"/>
    </row>
    <row r="28" spans="1:23" ht="16" customHeight="1">
      <c r="A28" s="80">
        <v>25</v>
      </c>
      <c r="B28" s="1638" t="s">
        <v>37</v>
      </c>
      <c r="C28" s="201">
        <v>67</v>
      </c>
      <c r="D28" s="2577">
        <f>IF(Flag=TRUE,F28-TBIn!E1295,TBIn!D1295)</f>
        <v>2180</v>
      </c>
      <c r="E28" s="1901">
        <f t="shared" si="0"/>
        <v>2.0998892260270675E-2</v>
      </c>
      <c r="F28" s="2582">
        <f>TBIn!E1295</f>
        <v>4655</v>
      </c>
      <c r="G28" s="1930">
        <f t="shared" si="1"/>
        <v>1.7379519421752962E-2</v>
      </c>
      <c r="H28" s="2577">
        <f>IF(Flag=TRUE,J28-TBIn!E1337,TBIn!D1337)</f>
        <v>-707</v>
      </c>
      <c r="I28" s="1901">
        <f t="shared" si="2"/>
        <v>-2.2088918049176742E-2</v>
      </c>
      <c r="J28" s="2582">
        <f>TBIn!E1337</f>
        <v>-924</v>
      </c>
      <c r="K28" s="1942">
        <f t="shared" si="3"/>
        <v>-6.7154579084691812E-3</v>
      </c>
      <c r="L28" s="2577">
        <f>IF(Flag=TRUE,N28-TBIn!E1379,TBIn!D1379)</f>
        <v>0</v>
      </c>
      <c r="M28" s="1901">
        <f t="shared" si="4"/>
        <v>0</v>
      </c>
      <c r="N28" s="2582">
        <f>TBIn!E1379</f>
        <v>274</v>
      </c>
      <c r="O28" s="1942">
        <f t="shared" si="5"/>
        <v>1.8349606889808601E-3</v>
      </c>
      <c r="P28" s="2598"/>
      <c r="Q28" s="1906"/>
      <c r="R28" s="2599"/>
      <c r="S28" s="2123"/>
      <c r="T28" s="80">
        <v>25</v>
      </c>
      <c r="U28" s="568"/>
      <c r="V28" s="568"/>
      <c r="W28" s="568"/>
    </row>
    <row r="29" spans="1:23" ht="15.75" customHeight="1">
      <c r="A29" s="80">
        <v>26</v>
      </c>
      <c r="B29" s="1635" t="s">
        <v>38</v>
      </c>
      <c r="C29" s="201">
        <v>68</v>
      </c>
      <c r="D29" s="2577">
        <f>IF(Flag=TRUE,F29-TBIn!E1296,TBIn!D1296)</f>
        <v>7116</v>
      </c>
      <c r="E29" s="1901">
        <f t="shared" si="0"/>
        <v>6.8545007946828496E-2</v>
      </c>
      <c r="F29" s="2582">
        <f>TBIn!E1296</f>
        <v>20903</v>
      </c>
      <c r="G29" s="1930">
        <f t="shared" si="1"/>
        <v>7.8041695912546102E-2</v>
      </c>
      <c r="H29" s="2577">
        <f>IF(Flag=TRUE,J29-TBIn!E1338,TBIn!D1338)</f>
        <v>4539</v>
      </c>
      <c r="I29" s="1901">
        <f t="shared" si="2"/>
        <v>0.14181272846564813</v>
      </c>
      <c r="J29" s="2582">
        <f>TBIn!E1338</f>
        <v>12081</v>
      </c>
      <c r="K29" s="1942">
        <f t="shared" si="3"/>
        <v>8.7802431809757761E-2</v>
      </c>
      <c r="L29" s="2577">
        <f>IF(Flag=TRUE,N29-TBIn!E1380,TBIn!D1380)</f>
        <v>2289</v>
      </c>
      <c r="M29" s="1901">
        <f t="shared" si="4"/>
        <v>3.6601746138347886E-2</v>
      </c>
      <c r="N29" s="2582">
        <f>TBIn!E1380</f>
        <v>8123</v>
      </c>
      <c r="O29" s="1942">
        <f t="shared" si="5"/>
        <v>5.4399217797779294E-2</v>
      </c>
      <c r="P29" s="2577">
        <f>IF(Flag=TRUE,R29-TBIn!E1421,TBIn!D1421)</f>
        <v>0</v>
      </c>
      <c r="Q29" s="1901">
        <f>IFERROR(P29/Page2!G$5,0)</f>
        <v>0</v>
      </c>
      <c r="R29" s="2582">
        <f>TBIn!E1421</f>
        <v>0</v>
      </c>
      <c r="S29" s="1942">
        <f>IFERROR(R29/Page2!J$5,0)</f>
        <v>0</v>
      </c>
      <c r="T29" s="80">
        <v>26</v>
      </c>
      <c r="U29" s="568"/>
      <c r="V29" s="568"/>
      <c r="W29" s="568"/>
    </row>
    <row r="30" spans="1:23" ht="16" customHeight="1">
      <c r="A30" s="80">
        <v>27</v>
      </c>
      <c r="B30" s="1634" t="s">
        <v>39</v>
      </c>
      <c r="C30" s="201">
        <v>69</v>
      </c>
      <c r="D30" s="2577">
        <f>IF(Flag=TRUE,F30-TBIn!E1297,TBIn!D1297)</f>
        <v>6398</v>
      </c>
      <c r="E30" s="1901">
        <f t="shared" si="0"/>
        <v>6.1628859028078797E-2</v>
      </c>
      <c r="F30" s="2582">
        <f>TBIn!E1297</f>
        <v>17820</v>
      </c>
      <c r="G30" s="1930">
        <f t="shared" si="1"/>
        <v>6.6531264467376533E-2</v>
      </c>
      <c r="H30" s="2577">
        <f>IF(Flag=TRUE,J30-TBIn!E1339,TBIn!D1339)</f>
        <v>1269</v>
      </c>
      <c r="I30" s="1901">
        <f t="shared" si="2"/>
        <v>3.9647577092511016E-2</v>
      </c>
      <c r="J30" s="2582">
        <f>TBIn!E1339</f>
        <v>3733</v>
      </c>
      <c r="K30" s="1942">
        <f t="shared" si="3"/>
        <v>2.7130740662679061E-2</v>
      </c>
      <c r="L30" s="2577">
        <f>IF(Flag=TRUE,N30-TBIn!E1381,TBIn!D1381)</f>
        <v>501</v>
      </c>
      <c r="M30" s="1901">
        <f t="shared" si="4"/>
        <v>8.0111292334260776E-3</v>
      </c>
      <c r="N30" s="2582">
        <f>TBIn!E1381</f>
        <v>1490</v>
      </c>
      <c r="O30" s="1942">
        <f t="shared" si="5"/>
        <v>9.9784358634360647E-3</v>
      </c>
      <c r="P30" s="2577">
        <f>IF(Flag=TRUE,R30-TBIn!E1422,TBIn!D1422)</f>
        <v>0</v>
      </c>
      <c r="Q30" s="1901">
        <f>IFERROR(P30/Page2!G$5,0)</f>
        <v>0</v>
      </c>
      <c r="R30" s="2582">
        <f>TBIn!E1422</f>
        <v>0</v>
      </c>
      <c r="S30" s="1942">
        <f>IFERROR(R30/Page2!J$5,0)</f>
        <v>0</v>
      </c>
      <c r="T30" s="80">
        <v>27</v>
      </c>
      <c r="U30" s="568"/>
      <c r="V30" s="568"/>
      <c r="W30" s="568"/>
    </row>
    <row r="31" spans="1:23" ht="16" customHeight="1">
      <c r="A31" s="80">
        <v>28</v>
      </c>
      <c r="B31" s="1634" t="s">
        <v>40</v>
      </c>
      <c r="C31" s="201">
        <v>70</v>
      </c>
      <c r="D31" s="2577">
        <f>IF(Flag=TRUE,F31-TBIn!E1298,TBIn!D1298)</f>
        <v>1478</v>
      </c>
      <c r="E31" s="1901">
        <f t="shared" si="0"/>
        <v>1.4236863651688098E-2</v>
      </c>
      <c r="F31" s="2582">
        <f>TBIn!E1298</f>
        <v>2627</v>
      </c>
      <c r="G31" s="1930">
        <f t="shared" si="1"/>
        <v>9.8079479099774502E-3</v>
      </c>
      <c r="H31" s="2577">
        <f>IF(Flag=TRUE,J31-TBIn!E1340,TBIn!D1340)</f>
        <v>192</v>
      </c>
      <c r="I31" s="1901">
        <f t="shared" si="2"/>
        <v>5.9986877870465832E-3</v>
      </c>
      <c r="J31" s="2582">
        <f>TBIn!E1340</f>
        <v>477</v>
      </c>
      <c r="K31" s="1942">
        <f t="shared" si="3"/>
        <v>3.4667461280733758E-3</v>
      </c>
      <c r="L31" s="2577">
        <f>IF(Flag=TRUE,N31-TBIn!E1382,TBIn!D1382)</f>
        <v>192</v>
      </c>
      <c r="M31" s="1901">
        <f t="shared" si="4"/>
        <v>3.0701333589177779E-3</v>
      </c>
      <c r="N31" s="2582">
        <f>TBIn!E1382</f>
        <v>477</v>
      </c>
      <c r="O31" s="1942">
        <f t="shared" si="5"/>
        <v>3.1944388636637603E-3</v>
      </c>
      <c r="P31" s="2577">
        <f>IF(Flag=TRUE,R31-TBIn!E1423,TBIn!D1423)</f>
        <v>0</v>
      </c>
      <c r="Q31" s="1901">
        <f>IFERROR(P31/Page2!G$5,0)</f>
        <v>0</v>
      </c>
      <c r="R31" s="2582">
        <f>TBIn!E1423</f>
        <v>0</v>
      </c>
      <c r="S31" s="1942">
        <f>IFERROR(R31/Page2!J$5,0)</f>
        <v>0</v>
      </c>
      <c r="T31" s="80">
        <v>28</v>
      </c>
      <c r="U31" s="568"/>
      <c r="V31" s="568"/>
      <c r="W31" s="568"/>
    </row>
    <row r="32" spans="1:23" ht="16" customHeight="1">
      <c r="A32" s="80">
        <v>29</v>
      </c>
      <c r="B32" s="1634" t="s">
        <v>41</v>
      </c>
      <c r="C32" s="201">
        <v>71</v>
      </c>
      <c r="D32" s="2577">
        <f>IF(Flag=TRUE,F32-TBIn!E1299,TBIn!D1299)</f>
        <v>225</v>
      </c>
      <c r="E32" s="1901">
        <f t="shared" si="0"/>
        <v>2.1673168617251841E-3</v>
      </c>
      <c r="F32" s="2582">
        <f>TBIn!E1299</f>
        <v>541</v>
      </c>
      <c r="G32" s="1930">
        <f t="shared" si="1"/>
        <v>2.0198324397783783E-3</v>
      </c>
      <c r="H32" s="2577">
        <f>IF(Flag=TRUE,J32-TBIn!E1341,TBIn!D1341)</f>
        <v>75</v>
      </c>
      <c r="I32" s="1901">
        <f t="shared" si="2"/>
        <v>2.3432374168150718E-3</v>
      </c>
      <c r="J32" s="2582">
        <f>TBIn!E1341</f>
        <v>180</v>
      </c>
      <c r="K32" s="1942">
        <f t="shared" si="3"/>
        <v>1.3082060860654249E-3</v>
      </c>
      <c r="L32" s="2577">
        <f>IF(Flag=TRUE,N32-TBIn!E1383,TBIn!D1383)</f>
        <v>75</v>
      </c>
      <c r="M32" s="1901">
        <f t="shared" si="4"/>
        <v>1.1992708433272571E-3</v>
      </c>
      <c r="N32" s="2582">
        <f>TBIn!E1383</f>
        <v>180</v>
      </c>
      <c r="O32" s="1942">
        <f t="shared" si="5"/>
        <v>1.2054486277976453E-3</v>
      </c>
      <c r="P32" s="2577">
        <f>IF(Flag=TRUE,R32-TBIn!E1424,TBIn!D1424)</f>
        <v>0</v>
      </c>
      <c r="Q32" s="1901">
        <f>IFERROR(P32/Page2!G$5,0)</f>
        <v>0</v>
      </c>
      <c r="R32" s="2582">
        <f>TBIn!E1424</f>
        <v>0</v>
      </c>
      <c r="S32" s="1942">
        <f>IFERROR(R32/Page2!J$5,0)</f>
        <v>0</v>
      </c>
      <c r="T32" s="80">
        <v>29</v>
      </c>
      <c r="U32" s="568"/>
      <c r="V32" s="568"/>
      <c r="W32" s="568"/>
    </row>
    <row r="33" spans="1:23" ht="16" customHeight="1">
      <c r="A33" s="80">
        <v>30</v>
      </c>
      <c r="B33" s="1634" t="s">
        <v>42</v>
      </c>
      <c r="C33" s="201">
        <v>72</v>
      </c>
      <c r="D33" s="2577">
        <f>IF(Flag=TRUE,F33-TBIn!E1300,TBIn!D1300)</f>
        <v>1650</v>
      </c>
      <c r="E33" s="1901">
        <f t="shared" si="0"/>
        <v>1.5893656985984685E-2</v>
      </c>
      <c r="F33" s="2582">
        <f>TBIn!E1300</f>
        <v>2850</v>
      </c>
      <c r="G33" s="1930">
        <f t="shared" si="1"/>
        <v>1.0640522094950792E-2</v>
      </c>
      <c r="H33" s="2577">
        <f>IF(Flag=TRUE,J33-TBIn!E1342,TBIn!D1342)</f>
        <v>550</v>
      </c>
      <c r="I33" s="1901">
        <f t="shared" si="2"/>
        <v>1.7183741056643859E-2</v>
      </c>
      <c r="J33" s="2582">
        <f>TBIn!E1342</f>
        <v>950</v>
      </c>
      <c r="K33" s="1942">
        <f t="shared" si="3"/>
        <v>6.9044210097897419E-3</v>
      </c>
      <c r="L33" s="2577">
        <f>IF(Flag=TRUE,N33-TBIn!E1384,TBIn!D1384)</f>
        <v>550</v>
      </c>
      <c r="M33" s="1901">
        <f t="shared" si="4"/>
        <v>8.7946528510665523E-3</v>
      </c>
      <c r="N33" s="2582">
        <f>TBIn!E1384</f>
        <v>950</v>
      </c>
      <c r="O33" s="1942">
        <f t="shared" si="5"/>
        <v>6.3620899800431278E-3</v>
      </c>
      <c r="P33" s="2577">
        <f>IF(Flag=TRUE,R33-TBIn!E1425,TBIn!D1425)</f>
        <v>0</v>
      </c>
      <c r="Q33" s="1901">
        <f>IFERROR(P33/Page2!G$5,0)</f>
        <v>0</v>
      </c>
      <c r="R33" s="2582">
        <f>TBIn!E1425</f>
        <v>0</v>
      </c>
      <c r="S33" s="1942">
        <f>IFERROR(R33/Page2!J$5,0)</f>
        <v>0</v>
      </c>
      <c r="T33" s="80">
        <v>30</v>
      </c>
      <c r="U33" s="568"/>
      <c r="V33" s="568"/>
      <c r="W33" s="568"/>
    </row>
    <row r="34" spans="1:23" ht="16" customHeight="1">
      <c r="A34" s="80">
        <v>31</v>
      </c>
      <c r="B34" s="1635" t="s">
        <v>43</v>
      </c>
      <c r="C34" s="201">
        <v>74</v>
      </c>
      <c r="D34" s="2577">
        <f>IF(Flag=TRUE,F34-TBIn!E1301,TBIn!D1301)</f>
        <v>104</v>
      </c>
      <c r="E34" s="1901">
        <f t="shared" si="0"/>
        <v>1.0017820160863073E-3</v>
      </c>
      <c r="F34" s="2582">
        <f>TBIn!E1301</f>
        <v>377</v>
      </c>
      <c r="G34" s="1930">
        <f t="shared" si="1"/>
        <v>1.40753572975314E-3</v>
      </c>
      <c r="H34" s="2577">
        <f>IF(Flag=TRUE,J34-TBIn!E1343,TBIn!D1343)</f>
        <v>245</v>
      </c>
      <c r="I34" s="1901">
        <f t="shared" si="2"/>
        <v>7.6545755615959011E-3</v>
      </c>
      <c r="J34" s="2582">
        <f>TBIn!E1343</f>
        <v>481</v>
      </c>
      <c r="K34" s="1942">
        <f t="shared" si="3"/>
        <v>3.4958173744303852E-3</v>
      </c>
      <c r="L34" s="2577">
        <f>IF(Flag=TRUE,N34-TBIn!E1385,TBIn!D1385)</f>
        <v>35</v>
      </c>
      <c r="M34" s="1901">
        <f t="shared" si="4"/>
        <v>5.596597268860533E-4</v>
      </c>
      <c r="N34" s="2582">
        <f>TBIn!E1385</f>
        <v>126</v>
      </c>
      <c r="O34" s="1942">
        <f t="shared" si="5"/>
        <v>8.4381403945835176E-4</v>
      </c>
      <c r="P34" s="2577">
        <f>IF(Flag=TRUE,R34-TBIn!E1426,TBIn!D1426)</f>
        <v>0</v>
      </c>
      <c r="Q34" s="1901">
        <f>IFERROR(P34/Page2!G$5,0)</f>
        <v>0</v>
      </c>
      <c r="R34" s="2582">
        <f>TBIn!E1426</f>
        <v>0</v>
      </c>
      <c r="S34" s="1942">
        <f>IFERROR(R34/Page2!J$5,0)</f>
        <v>0</v>
      </c>
      <c r="T34" s="80">
        <v>31</v>
      </c>
      <c r="U34" s="568"/>
      <c r="V34" s="568"/>
      <c r="W34" s="568"/>
    </row>
    <row r="35" spans="1:23" ht="16" customHeight="1">
      <c r="A35" s="80">
        <v>32</v>
      </c>
      <c r="B35" s="1634" t="s">
        <v>44</v>
      </c>
      <c r="C35" s="201">
        <v>75</v>
      </c>
      <c r="D35" s="2577">
        <f>IF(Flag=TRUE,F35-TBIn!E1302,TBIn!D1302)</f>
        <v>11013</v>
      </c>
      <c r="E35" s="1901">
        <f t="shared" si="0"/>
        <v>0.10608293599190868</v>
      </c>
      <c r="F35" s="2582">
        <f>TBIn!E1302</f>
        <v>19282</v>
      </c>
      <c r="G35" s="1930">
        <f t="shared" si="1"/>
        <v>7.1989665626260066E-2</v>
      </c>
      <c r="H35" s="2577">
        <f>IF(Flag=TRUE,J35-TBIn!E1344,TBIn!D1344)</f>
        <v>614</v>
      </c>
      <c r="I35" s="1901">
        <f t="shared" si="2"/>
        <v>1.9183303652326053E-2</v>
      </c>
      <c r="J35" s="2582">
        <f>TBIn!E1344</f>
        <v>614</v>
      </c>
      <c r="K35" s="1942">
        <f t="shared" si="3"/>
        <v>4.4624363158009489E-3</v>
      </c>
      <c r="L35" s="2577">
        <f>IF(Flag=TRUE,N35-TBIn!E1386,TBIn!D1386)</f>
        <v>614</v>
      </c>
      <c r="M35" s="1901">
        <f t="shared" si="4"/>
        <v>9.8180306373724779E-3</v>
      </c>
      <c r="N35" s="2582">
        <f>TBIn!E1386</f>
        <v>614</v>
      </c>
      <c r="O35" s="1942">
        <f t="shared" si="5"/>
        <v>4.1119192081541904E-3</v>
      </c>
      <c r="P35" s="2577">
        <f>IF(Flag=TRUE,R35-TBIn!E1427,TBIn!D1427)</f>
        <v>0</v>
      </c>
      <c r="Q35" s="1901">
        <f>IFERROR(P35/Page2!G$5,0)</f>
        <v>0</v>
      </c>
      <c r="R35" s="2582">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7">
        <f>IF(Flag=TRUE,F38-TBIn!E1303,TBIn!D1303)</f>
        <v>887</v>
      </c>
      <c r="E38" s="1900">
        <f>IFERROR(D38/(D$5+D$62),0)</f>
        <v>8.5440446948899483E-3</v>
      </c>
      <c r="F38" s="2582">
        <f>TBIn!E1303</f>
        <v>2788</v>
      </c>
      <c r="G38" s="1929">
        <f>IFERROR(F38/(F$5+F$62),0)</f>
        <v>1.0409044070429056E-2</v>
      </c>
      <c r="H38" s="2577">
        <f>IF(Flag=TRUE,J38-TBIn!E1345,TBIn!D1345)</f>
        <v>296</v>
      </c>
      <c r="I38" s="1900">
        <f>IFERROR(H38/(H$5+H$62),0)</f>
        <v>9.2479770050301491E-3</v>
      </c>
      <c r="J38" s="2582">
        <f>TBIn!E1345</f>
        <v>929</v>
      </c>
      <c r="K38" s="1941">
        <f>IFERROR(J38/(J$5+J$62),0)</f>
        <v>6.7517969664154425E-3</v>
      </c>
      <c r="L38" s="2577">
        <f>IF(Flag=TRUE,N38-TBIn!E1387,TBIn!D1387)</f>
        <v>296</v>
      </c>
      <c r="M38" s="1900">
        <f>IFERROR(L38/(L$5+L$62),0)</f>
        <v>4.7331222616649078E-3</v>
      </c>
      <c r="N38" s="2582">
        <f>TBIn!E1387</f>
        <v>929</v>
      </c>
      <c r="O38" s="1941">
        <f>IFERROR(N38/(N$5+N$62),0)</f>
        <v>6.2214543068000693E-3</v>
      </c>
      <c r="P38" s="2579">
        <f>IF(Flag=TRUE,R38-TBIn!E1428,TBIn!D1428)</f>
        <v>0</v>
      </c>
      <c r="Q38" s="1900">
        <f>IFERROR(P38/Page2!G$5,0)</f>
        <v>0</v>
      </c>
      <c r="R38" s="2584">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8">
        <f>IF(Flag=TRUE,F40-TBIn!E1304,TBIn!D1304)</f>
        <v>0</v>
      </c>
      <c r="E40" s="1907">
        <f t="shared" ref="E40:E64" si="7">IFERROR(D40/(D$5+D$62),0)</f>
        <v>0</v>
      </c>
      <c r="F40" s="2583">
        <f>TBIn!E1304</f>
        <v>0</v>
      </c>
      <c r="G40" s="1932">
        <f t="shared" ref="G40:G64" si="8">IFERROR(F40/(F$5+F$62),0)</f>
        <v>0</v>
      </c>
      <c r="H40" s="2578">
        <f>IF(Flag=TRUE,J40-TBIn!E1346,TBIn!D1346)</f>
        <v>0</v>
      </c>
      <c r="I40" s="1907">
        <f t="shared" ref="I40:I64" si="9">IFERROR(H40/(H$5+H$62),0)</f>
        <v>0</v>
      </c>
      <c r="J40" s="2583">
        <f>TBIn!E1346</f>
        <v>0</v>
      </c>
      <c r="K40" s="1945">
        <f t="shared" ref="K40:K64" si="10">IFERROR(J40/(J$5+J$62),0)</f>
        <v>0</v>
      </c>
      <c r="L40" s="2578">
        <f>IF(Flag=TRUE,N40-TBIn!E1388,TBIn!D1388)</f>
        <v>0</v>
      </c>
      <c r="M40" s="1907">
        <f t="shared" ref="M40:M64" si="11">IFERROR(L40/(L$5+L$62),0)</f>
        <v>0</v>
      </c>
      <c r="N40" s="2583">
        <f>TBIn!E1388</f>
        <v>0</v>
      </c>
      <c r="O40" s="1945">
        <f t="shared" ref="O40:O64" si="12">IFERROR(N40/(N$5+N$62),0)</f>
        <v>0</v>
      </c>
      <c r="P40" s="2578">
        <f>IF(Flag=TRUE,R40-TBIn!E1429,TBIn!D1429)</f>
        <v>0</v>
      </c>
      <c r="Q40" s="1902">
        <f>IFERROR(P40/Page2!G$5,0)</f>
        <v>0</v>
      </c>
      <c r="R40" s="2583">
        <f>TBIn!E1429</f>
        <v>0</v>
      </c>
      <c r="S40" s="1943">
        <f>IFERROR(R40/Page2!J$5,0)</f>
        <v>0</v>
      </c>
      <c r="T40" s="80">
        <v>37</v>
      </c>
      <c r="U40" s="568"/>
      <c r="V40" s="568"/>
      <c r="W40" s="568"/>
    </row>
    <row r="41" spans="1:23" ht="16" customHeight="1">
      <c r="A41" s="80">
        <v>38</v>
      </c>
      <c r="B41" s="1539" t="s">
        <v>50</v>
      </c>
      <c r="C41" s="201">
        <v>33</v>
      </c>
      <c r="D41" s="2579">
        <f>IF(Flag=TRUE,F41-TBIn!E1305,TBIn!D1305)</f>
        <v>130</v>
      </c>
      <c r="E41" s="1900">
        <f t="shared" si="7"/>
        <v>1.2522275201078841E-3</v>
      </c>
      <c r="F41" s="2584">
        <f>TBIn!E1305</f>
        <v>216</v>
      </c>
      <c r="G41" s="1929">
        <f t="shared" si="8"/>
        <v>8.064395693015337E-4</v>
      </c>
      <c r="H41" s="2579">
        <f>IF(Flag=TRUE,J41-TBIn!E1347,TBIn!D1347)</f>
        <v>20</v>
      </c>
      <c r="I41" s="1900">
        <f t="shared" si="9"/>
        <v>6.2486331115068575E-4</v>
      </c>
      <c r="J41" s="2584">
        <f>TBIn!E1347</f>
        <v>20</v>
      </c>
      <c r="K41" s="1941">
        <f t="shared" si="10"/>
        <v>1.4535623178504721E-4</v>
      </c>
      <c r="L41" s="2579">
        <f>IF(Flag=TRUE,N41-TBIn!E1389,TBIn!D1389)</f>
        <v>650</v>
      </c>
      <c r="M41" s="1900">
        <f t="shared" si="11"/>
        <v>1.0393680642169561E-2</v>
      </c>
      <c r="N41" s="2584">
        <f>TBIn!E1389</f>
        <v>1196</v>
      </c>
      <c r="O41" s="1941">
        <f t="shared" si="12"/>
        <v>8.0095364380332428E-3</v>
      </c>
      <c r="P41" s="2579">
        <f>IF(Flag=TRUE,R41-TBIn!E1430,TBIn!D1430)</f>
        <v>0</v>
      </c>
      <c r="Q41" s="1900">
        <f>IFERROR(P41/Page2!G$5,0)</f>
        <v>0</v>
      </c>
      <c r="R41" s="2584">
        <f>TBIn!E1430</f>
        <v>0</v>
      </c>
      <c r="S41" s="1941">
        <f>IFERROR(R41/Page2!J$5,0)</f>
        <v>0</v>
      </c>
      <c r="T41" s="80">
        <v>38</v>
      </c>
      <c r="U41" s="568"/>
      <c r="V41" s="568"/>
      <c r="W41" s="568"/>
    </row>
    <row r="42" spans="1:23" ht="16" customHeight="1">
      <c r="A42" s="80">
        <v>39</v>
      </c>
      <c r="B42" s="1539" t="s">
        <v>51</v>
      </c>
      <c r="C42" s="201">
        <v>77</v>
      </c>
      <c r="D42" s="2578">
        <f>IF(Flag=TRUE,F42-TBIn!E1306,TBIn!D1306)</f>
        <v>-900</v>
      </c>
      <c r="E42" s="1902">
        <f t="shared" si="7"/>
        <v>-8.6692674469007365E-3</v>
      </c>
      <c r="F42" s="2583">
        <f>TBIn!E1306</f>
        <v>-1130</v>
      </c>
      <c r="G42" s="1931">
        <f t="shared" si="8"/>
        <v>-4.2188736727348753E-3</v>
      </c>
      <c r="H42" s="2578">
        <f>IF(Flag=TRUE,J42-TBIn!E1348,TBIn!D1348)</f>
        <v>917</v>
      </c>
      <c r="I42" s="1902">
        <f t="shared" si="9"/>
        <v>2.8649982816258943E-2</v>
      </c>
      <c r="J42" s="2583">
        <f>TBIn!E1348</f>
        <v>3257</v>
      </c>
      <c r="K42" s="1943">
        <f t="shared" si="10"/>
        <v>2.3671262346194936E-2</v>
      </c>
      <c r="L42" s="2578">
        <f>IF(Flag=TRUE,N42-TBIn!E1390,TBIn!D1390)</f>
        <v>0</v>
      </c>
      <c r="M42" s="1902">
        <f t="shared" si="11"/>
        <v>0</v>
      </c>
      <c r="N42" s="2583">
        <f>TBIn!E1390</f>
        <v>0</v>
      </c>
      <c r="O42" s="1943">
        <f t="shared" si="12"/>
        <v>0</v>
      </c>
      <c r="P42" s="2578">
        <f>IF(Flag=TRUE,R42-TBIn!E1431,TBIn!D1431)</f>
        <v>0</v>
      </c>
      <c r="Q42" s="1902">
        <f>IFERROR(P42/Page2!G$5,0)</f>
        <v>0</v>
      </c>
      <c r="R42" s="2583">
        <f>TBIn!E1431</f>
        <v>0</v>
      </c>
      <c r="S42" s="1943">
        <f>IFERROR(R42/Page2!J$5,0)</f>
        <v>0</v>
      </c>
      <c r="T42" s="80">
        <v>39</v>
      </c>
      <c r="U42" s="568"/>
      <c r="V42" s="568"/>
      <c r="W42" s="568"/>
    </row>
    <row r="43" spans="1:23" ht="16" customHeight="1">
      <c r="A43" s="80">
        <v>40</v>
      </c>
      <c r="B43" s="230" t="s">
        <v>52</v>
      </c>
      <c r="C43" s="211"/>
      <c r="D43" s="669">
        <f t="shared" ref="D43:R43" si="13">SUM(D21:D42)</f>
        <v>35147</v>
      </c>
      <c r="E43" s="1903">
        <f t="shared" si="7"/>
        <v>0.33855415884024465</v>
      </c>
      <c r="F43" s="670">
        <f t="shared" si="13"/>
        <v>97285</v>
      </c>
      <c r="G43" s="1903">
        <f t="shared" si="8"/>
        <v>0.36321515509027641</v>
      </c>
      <c r="H43" s="669">
        <f t="shared" si="13"/>
        <v>8452</v>
      </c>
      <c r="I43" s="1903">
        <f t="shared" si="9"/>
        <v>0.26406723529227982</v>
      </c>
      <c r="J43" s="670">
        <f t="shared" si="13"/>
        <v>16717</v>
      </c>
      <c r="K43" s="1944">
        <f t="shared" si="10"/>
        <v>0.1214960063375317</v>
      </c>
      <c r="L43" s="669">
        <f t="shared" si="13"/>
        <v>8736</v>
      </c>
      <c r="M43" s="1903">
        <f t="shared" si="11"/>
        <v>0.13969106783075891</v>
      </c>
      <c r="N43" s="670">
        <f t="shared" si="13"/>
        <v>23648</v>
      </c>
      <c r="O43" s="1944">
        <f t="shared" si="12"/>
        <v>0.15836916194532621</v>
      </c>
      <c r="P43" s="243">
        <f t="shared" si="13"/>
        <v>17</v>
      </c>
      <c r="Q43" s="1903">
        <f>IFERROR(P43/Page2!G$5,0)</f>
        <v>3.2008857039030093E-5</v>
      </c>
      <c r="R43" s="497">
        <f t="shared" si="13"/>
        <v>17</v>
      </c>
      <c r="S43" s="1944">
        <f>IFERROR(R43/Page2!J$5,0)</f>
        <v>1.2620226213843052E-5</v>
      </c>
      <c r="T43" s="80">
        <v>40</v>
      </c>
      <c r="U43" s="568"/>
      <c r="V43" s="568"/>
      <c r="W43" s="568"/>
    </row>
    <row r="44" spans="1:23" ht="16" customHeight="1">
      <c r="A44" s="80">
        <v>41</v>
      </c>
      <c r="B44" s="1601" t="s">
        <v>53</v>
      </c>
      <c r="C44" s="190">
        <v>80</v>
      </c>
      <c r="D44" s="2577">
        <f>IF(Flag=TRUE,F44-TBIn!E1307,TBIn!D1307)</f>
        <v>14045</v>
      </c>
      <c r="E44" s="1901">
        <f t="shared" si="7"/>
        <v>0.13528873476857872</v>
      </c>
      <c r="F44" s="2582">
        <f>TBIn!E1307</f>
        <v>42137</v>
      </c>
      <c r="G44" s="1930">
        <f t="shared" si="8"/>
        <v>0.15731918579471632</v>
      </c>
      <c r="H44" s="2577">
        <f>IF(Flag=TRUE,J44-TBIn!E1349,TBIn!D1349)</f>
        <v>4682</v>
      </c>
      <c r="I44" s="1901">
        <f t="shared" si="9"/>
        <v>0.14628050114037555</v>
      </c>
      <c r="J44" s="2582">
        <f>TBIn!E1349</f>
        <v>14046</v>
      </c>
      <c r="K44" s="1942">
        <f t="shared" si="10"/>
        <v>0.10208368158263866</v>
      </c>
      <c r="L44" s="2577">
        <f>IF(Flag=TRUE,N44-TBIn!E1391,TBIn!D1391)</f>
        <v>4682</v>
      </c>
      <c r="M44" s="1901">
        <f t="shared" si="11"/>
        <v>7.4866481179442904E-2</v>
      </c>
      <c r="N44" s="2582">
        <f>TBIn!E1391</f>
        <v>14046</v>
      </c>
      <c r="O44" s="1942">
        <f t="shared" si="12"/>
        <v>9.406517458914293E-2</v>
      </c>
      <c r="P44" s="2577">
        <f>IF(Flag=TRUE,R44-TBIn!E1432,TBIn!D1432)</f>
        <v>0</v>
      </c>
      <c r="Q44" s="1901">
        <f>IFERROR(P44/Page2!G$5,0)</f>
        <v>0</v>
      </c>
      <c r="R44" s="2582">
        <f>TBIn!E1432</f>
        <v>0</v>
      </c>
      <c r="S44" s="1942">
        <f>IFERROR(R44/Page2!J$5,0)</f>
        <v>0</v>
      </c>
      <c r="T44" s="80">
        <v>41</v>
      </c>
      <c r="U44" s="568"/>
      <c r="V44" s="568"/>
      <c r="W44" s="568"/>
    </row>
    <row r="45" spans="1:23" ht="16" customHeight="1">
      <c r="A45" s="80">
        <v>42</v>
      </c>
      <c r="B45" s="1642" t="s">
        <v>54</v>
      </c>
      <c r="C45" s="201">
        <v>81</v>
      </c>
      <c r="D45" s="2577">
        <f>IF(Flag=TRUE,F45-TBIn!E1308,TBIn!D1308)</f>
        <v>0</v>
      </c>
      <c r="E45" s="1901">
        <f t="shared" si="7"/>
        <v>0</v>
      </c>
      <c r="F45" s="2582">
        <f>TBIn!E1308</f>
        <v>0</v>
      </c>
      <c r="G45" s="1930">
        <f t="shared" si="8"/>
        <v>0</v>
      </c>
      <c r="H45" s="2577">
        <f>IF(Flag=TRUE,J45-TBIn!E1350,TBIn!D1350)</f>
        <v>0</v>
      </c>
      <c r="I45" s="1901">
        <f t="shared" si="9"/>
        <v>0</v>
      </c>
      <c r="J45" s="2582">
        <f>TBIn!E1350</f>
        <v>0</v>
      </c>
      <c r="K45" s="1942">
        <f t="shared" si="10"/>
        <v>0</v>
      </c>
      <c r="L45" s="2577">
        <f>IF(Flag=TRUE,N45-TBIn!E1392,TBIn!D1392)</f>
        <v>0</v>
      </c>
      <c r="M45" s="1901">
        <f t="shared" si="11"/>
        <v>0</v>
      </c>
      <c r="N45" s="2582">
        <f>TBIn!E1392</f>
        <v>0</v>
      </c>
      <c r="O45" s="1942">
        <f t="shared" si="12"/>
        <v>0</v>
      </c>
      <c r="P45" s="2577">
        <f>IF(Flag=TRUE,R45-TBIn!E1433,TBIn!D1433)</f>
        <v>0</v>
      </c>
      <c r="Q45" s="1901">
        <f>IFERROR(P45/Page2!G$5,0)</f>
        <v>0</v>
      </c>
      <c r="R45" s="2582">
        <f>TBIn!E1433</f>
        <v>0</v>
      </c>
      <c r="S45" s="1942">
        <f>IFERROR(R45/Page2!J$5,0)</f>
        <v>0</v>
      </c>
      <c r="T45" s="80">
        <v>42</v>
      </c>
      <c r="U45" s="568"/>
      <c r="V45" s="568"/>
      <c r="W45" s="568"/>
    </row>
    <row r="46" spans="1:23" ht="16" customHeight="1">
      <c r="A46" s="80">
        <v>43</v>
      </c>
      <c r="B46" s="1634" t="s">
        <v>55</v>
      </c>
      <c r="C46" s="201">
        <v>82</v>
      </c>
      <c r="D46" s="2577">
        <f>IF(Flag=TRUE,F46-TBIn!E1309,TBIn!D1309)</f>
        <v>616</v>
      </c>
      <c r="E46" s="1901">
        <f t="shared" si="7"/>
        <v>5.9336319414342821E-3</v>
      </c>
      <c r="F46" s="2582">
        <f>TBIn!E1309</f>
        <v>1616</v>
      </c>
      <c r="G46" s="1930">
        <f t="shared" si="8"/>
        <v>6.0333627036633268E-3</v>
      </c>
      <c r="H46" s="2577">
        <f>IF(Flag=TRUE,J46-TBIn!E1351,TBIn!D1351)</f>
        <v>205</v>
      </c>
      <c r="I46" s="1901">
        <f t="shared" si="9"/>
        <v>6.4048489392945296E-3</v>
      </c>
      <c r="J46" s="2582">
        <f>TBIn!E1351</f>
        <v>462</v>
      </c>
      <c r="K46" s="1942">
        <f t="shared" si="10"/>
        <v>3.3577289542345906E-3</v>
      </c>
      <c r="L46" s="2577">
        <f>IF(Flag=TRUE,N46-TBIn!E1393,TBIn!D1393)</f>
        <v>205</v>
      </c>
      <c r="M46" s="1901">
        <f t="shared" si="11"/>
        <v>3.2780069717611693E-3</v>
      </c>
      <c r="N46" s="2582">
        <f>TBIn!E1393</f>
        <v>462</v>
      </c>
      <c r="O46" s="1942">
        <f t="shared" si="12"/>
        <v>3.0939848113472898E-3</v>
      </c>
      <c r="P46" s="2577">
        <f>IF(Flag=TRUE,R46-TBIn!E1434,TBIn!D1434)</f>
        <v>0</v>
      </c>
      <c r="Q46" s="1901">
        <f>IFERROR(P46/Page2!G$5,0)</f>
        <v>0</v>
      </c>
      <c r="R46" s="2582">
        <f>TBIn!E1434</f>
        <v>0</v>
      </c>
      <c r="S46" s="1942">
        <f>IFERROR(R46/Page2!J$5,0)</f>
        <v>0</v>
      </c>
      <c r="T46" s="80">
        <v>43</v>
      </c>
      <c r="U46" s="568"/>
      <c r="V46" s="568"/>
      <c r="W46" s="568"/>
    </row>
    <row r="47" spans="1:23" ht="16" customHeight="1">
      <c r="A47" s="80">
        <v>44</v>
      </c>
      <c r="B47" s="1634" t="s">
        <v>56</v>
      </c>
      <c r="C47" s="201">
        <v>83</v>
      </c>
      <c r="D47" s="2578">
        <f>IF(Flag=TRUE,F47-TBIn!E1310,TBIn!D1310)</f>
        <v>18</v>
      </c>
      <c r="E47" s="1902">
        <f t="shared" si="7"/>
        <v>1.7338534893801473E-4</v>
      </c>
      <c r="F47" s="2583">
        <f>TBIn!E1310</f>
        <v>55</v>
      </c>
      <c r="G47" s="1931">
        <f t="shared" si="8"/>
        <v>2.0534340884992758E-4</v>
      </c>
      <c r="H47" s="2578">
        <f>IF(Flag=TRUE,J47-TBIn!E1352,TBIn!D1352)</f>
        <v>6</v>
      </c>
      <c r="I47" s="1902">
        <f t="shared" si="9"/>
        <v>1.8745899334520573E-4</v>
      </c>
      <c r="J47" s="2583">
        <f>TBIn!E1352</f>
        <v>18</v>
      </c>
      <c r="K47" s="1943">
        <f t="shared" si="10"/>
        <v>1.3082060860654249E-4</v>
      </c>
      <c r="L47" s="2578">
        <f>IF(Flag=TRUE,N47-TBIn!E1394,TBIn!D1394)</f>
        <v>6</v>
      </c>
      <c r="M47" s="1902">
        <f t="shared" si="11"/>
        <v>9.5941667466180561E-5</v>
      </c>
      <c r="N47" s="2583">
        <f>TBIn!E1394</f>
        <v>18</v>
      </c>
      <c r="O47" s="1943">
        <f t="shared" si="12"/>
        <v>1.2054486277976453E-4</v>
      </c>
      <c r="P47" s="2578">
        <f>IF(Flag=TRUE,R47-TBIn!E1435,TBIn!D1435)</f>
        <v>0</v>
      </c>
      <c r="Q47" s="1902">
        <f>IFERROR(P47/Page2!G$5,0)</f>
        <v>0</v>
      </c>
      <c r="R47" s="2583">
        <f>TBIn!E1435</f>
        <v>0</v>
      </c>
      <c r="S47" s="1943">
        <f>IFERROR(R47/Page2!J$5,0)</f>
        <v>0</v>
      </c>
      <c r="T47" s="80">
        <v>44</v>
      </c>
      <c r="U47" s="568"/>
      <c r="V47" s="568"/>
      <c r="W47" s="568"/>
    </row>
    <row r="48" spans="1:23" ht="16" customHeight="1">
      <c r="A48" s="80">
        <v>45</v>
      </c>
      <c r="B48" s="1634" t="s">
        <v>57</v>
      </c>
      <c r="C48" s="193">
        <v>84</v>
      </c>
      <c r="D48" s="2579">
        <f>IF(Flag=TRUE,F48-TBIn!E1311,TBIn!D1311)</f>
        <v>1800</v>
      </c>
      <c r="E48" s="1900">
        <f t="shared" si="7"/>
        <v>1.7338534893801473E-2</v>
      </c>
      <c r="F48" s="2584">
        <f>TBIn!E1311</f>
        <v>5400</v>
      </c>
      <c r="G48" s="1929">
        <f t="shared" si="8"/>
        <v>2.0160989232538343E-2</v>
      </c>
      <c r="H48" s="2579">
        <f>IF(Flag=TRUE,J48-TBIn!E1353,TBIn!D1353)</f>
        <v>600</v>
      </c>
      <c r="I48" s="1900">
        <f t="shared" si="9"/>
        <v>1.8745899334520574E-2</v>
      </c>
      <c r="J48" s="2584">
        <f>TBIn!E1353</f>
        <v>1800</v>
      </c>
      <c r="K48" s="1941">
        <f t="shared" si="10"/>
        <v>1.3082060860654249E-2</v>
      </c>
      <c r="L48" s="2579">
        <f>IF(Flag=TRUE,N48-TBIn!E1395,TBIn!D1395)</f>
        <v>600</v>
      </c>
      <c r="M48" s="1900">
        <f t="shared" si="11"/>
        <v>9.5941667466180568E-3</v>
      </c>
      <c r="N48" s="2584">
        <f>TBIn!E1395</f>
        <v>1800</v>
      </c>
      <c r="O48" s="1941">
        <f t="shared" si="12"/>
        <v>1.2054486277976454E-2</v>
      </c>
      <c r="P48" s="2579">
        <f>IF(Flag=TRUE,R48-TBIn!E1436,TBIn!D1436)</f>
        <v>0</v>
      </c>
      <c r="Q48" s="1900">
        <f>IFERROR(P48/Page2!G$5,0)</f>
        <v>0</v>
      </c>
      <c r="R48" s="2584">
        <f>TBIn!E1436</f>
        <v>0</v>
      </c>
      <c r="S48" s="1941">
        <f>IFERROR(R48/Page2!J$5,0)</f>
        <v>0</v>
      </c>
      <c r="T48" s="80">
        <v>45</v>
      </c>
      <c r="U48" s="568"/>
      <c r="V48" s="568"/>
      <c r="W48" s="568"/>
    </row>
    <row r="49" spans="1:23" ht="16" customHeight="1">
      <c r="A49" s="80">
        <v>46</v>
      </c>
      <c r="B49" s="1634" t="s">
        <v>58</v>
      </c>
      <c r="C49" s="201">
        <v>85</v>
      </c>
      <c r="D49" s="2577">
        <f>IF(Flag=TRUE,F49-TBIn!E1312,TBIn!D1312)</f>
        <v>0</v>
      </c>
      <c r="E49" s="1901">
        <f t="shared" si="7"/>
        <v>0</v>
      </c>
      <c r="F49" s="2582">
        <f>TBIn!E1312</f>
        <v>0</v>
      </c>
      <c r="G49" s="1930">
        <f t="shared" si="8"/>
        <v>0</v>
      </c>
      <c r="H49" s="2577">
        <f>IF(Flag=TRUE,J49-TBIn!E1354,TBIn!D1354)</f>
        <v>0</v>
      </c>
      <c r="I49" s="1901">
        <f t="shared" si="9"/>
        <v>0</v>
      </c>
      <c r="J49" s="2582">
        <f>TBIn!E1354</f>
        <v>0</v>
      </c>
      <c r="K49" s="1942">
        <f t="shared" si="10"/>
        <v>0</v>
      </c>
      <c r="L49" s="2577">
        <f>IF(Flag=TRUE,N49-TBIn!E1396,TBIn!D1396)</f>
        <v>0</v>
      </c>
      <c r="M49" s="1901">
        <f t="shared" si="11"/>
        <v>0</v>
      </c>
      <c r="N49" s="2582">
        <f>TBIn!E1396</f>
        <v>0</v>
      </c>
      <c r="O49" s="1942">
        <f t="shared" si="12"/>
        <v>0</v>
      </c>
      <c r="P49" s="2577">
        <f>IF(Flag=TRUE,R49-TBIn!E1437,TBIn!D1437)</f>
        <v>0</v>
      </c>
      <c r="Q49" s="1901">
        <f>IFERROR(P49/Page2!G$5,0)</f>
        <v>0</v>
      </c>
      <c r="R49" s="2582">
        <f>TBIn!E1437</f>
        <v>0</v>
      </c>
      <c r="S49" s="1942">
        <f>IFERROR(R49/Page2!J$5,0)</f>
        <v>0</v>
      </c>
      <c r="T49" s="80">
        <v>46</v>
      </c>
      <c r="U49" s="568"/>
      <c r="V49" s="568"/>
      <c r="W49" s="568"/>
    </row>
    <row r="50" spans="1:23" ht="16" customHeight="1">
      <c r="A50" s="80">
        <v>47</v>
      </c>
      <c r="B50" s="1638" t="s">
        <v>59</v>
      </c>
      <c r="C50" s="193">
        <v>86</v>
      </c>
      <c r="D50" s="2579">
        <f>IF(Flag=TRUE,F50-TBIn!E1313,TBIn!D1313)</f>
        <v>0</v>
      </c>
      <c r="E50" s="1900">
        <f t="shared" si="7"/>
        <v>0</v>
      </c>
      <c r="F50" s="2584">
        <f>TBIn!E1313</f>
        <v>0</v>
      </c>
      <c r="G50" s="1929">
        <f t="shared" si="8"/>
        <v>0</v>
      </c>
      <c r="H50" s="2579">
        <f>IF(Flag=TRUE,J50-TBIn!E1355,TBIn!D1355)</f>
        <v>0</v>
      </c>
      <c r="I50" s="1900">
        <f t="shared" si="9"/>
        <v>0</v>
      </c>
      <c r="J50" s="2584">
        <f>TBIn!E1355</f>
        <v>0</v>
      </c>
      <c r="K50" s="1941">
        <f t="shared" si="10"/>
        <v>0</v>
      </c>
      <c r="L50" s="2579">
        <f>IF(Flag=TRUE,N50-TBIn!E1397,TBIn!D1397)</f>
        <v>0</v>
      </c>
      <c r="M50" s="1900">
        <f t="shared" si="11"/>
        <v>0</v>
      </c>
      <c r="N50" s="2584">
        <f>TBIn!E1397</f>
        <v>0</v>
      </c>
      <c r="O50" s="1941">
        <f t="shared" si="12"/>
        <v>0</v>
      </c>
      <c r="P50" s="2579">
        <f>IF(Flag=TRUE,R50-TBIn!E1438,TBIn!D1438)</f>
        <v>0</v>
      </c>
      <c r="Q50" s="1900">
        <f>IFERROR(P50/Page2!G$5,0)</f>
        <v>0</v>
      </c>
      <c r="R50" s="2596">
        <f>TBIn!E1438</f>
        <v>0</v>
      </c>
      <c r="S50" s="1941">
        <f>IFERROR(R50/Page2!J$5,0)</f>
        <v>0</v>
      </c>
      <c r="T50" s="80">
        <v>47</v>
      </c>
      <c r="U50" s="568"/>
      <c r="V50" s="568"/>
      <c r="W50" s="568"/>
    </row>
    <row r="51" spans="1:23" ht="16" customHeight="1">
      <c r="A51" s="80">
        <v>48</v>
      </c>
      <c r="B51" s="1637" t="s">
        <v>60</v>
      </c>
      <c r="C51" s="201">
        <v>87</v>
      </c>
      <c r="D51" s="2577">
        <f>IF(Flag=TRUE,F51-TBIn!E1314,TBIn!D1314)</f>
        <v>2633</v>
      </c>
      <c r="E51" s="1901">
        <f t="shared" si="7"/>
        <v>2.5362423541877378E-2</v>
      </c>
      <c r="F51" s="2582">
        <f>TBIn!E1314</f>
        <v>7313</v>
      </c>
      <c r="G51" s="1930">
        <f t="shared" si="8"/>
        <v>2.730320634399128E-2</v>
      </c>
      <c r="H51" s="2577">
        <f>IF(Flag=TRUE,J51-TBIn!E1356,TBIn!D1356)</f>
        <v>878</v>
      </c>
      <c r="I51" s="1901">
        <f t="shared" si="9"/>
        <v>2.7431499359515107E-2</v>
      </c>
      <c r="J51" s="2582">
        <f>TBIn!E1356</f>
        <v>2438</v>
      </c>
      <c r="K51" s="1942">
        <f t="shared" si="10"/>
        <v>1.7718924654597255E-2</v>
      </c>
      <c r="L51" s="2577">
        <f>IF(Flag=TRUE,N51-TBIn!E1398,TBIn!D1398)</f>
        <v>878</v>
      </c>
      <c r="M51" s="1901">
        <f t="shared" si="11"/>
        <v>1.4039464005884423E-2</v>
      </c>
      <c r="N51" s="2582">
        <f>TBIn!E1398</f>
        <v>2438</v>
      </c>
      <c r="O51" s="1942">
        <f t="shared" si="12"/>
        <v>1.6327131969836997E-2</v>
      </c>
      <c r="P51" s="2577">
        <f>IF(Flag=TRUE,R51-TBIn!E1439,TBIn!D1439)</f>
        <v>0</v>
      </c>
      <c r="Q51" s="1901">
        <f>IFERROR(P51/Page2!G$5,0)</f>
        <v>0</v>
      </c>
      <c r="R51" s="2582">
        <f>TBIn!E1439</f>
        <v>0</v>
      </c>
      <c r="S51" s="1943">
        <f>IFERROR(R51/Page2!J$5,0)</f>
        <v>0</v>
      </c>
      <c r="T51" s="80">
        <v>48</v>
      </c>
      <c r="U51" s="568"/>
      <c r="V51" s="568"/>
      <c r="W51" s="568"/>
    </row>
    <row r="52" spans="1:23" ht="16" customHeight="1">
      <c r="A52" s="80">
        <v>49</v>
      </c>
      <c r="B52" s="231" t="s">
        <v>61</v>
      </c>
      <c r="C52" s="211"/>
      <c r="D52" s="243">
        <f>SUM(D44:D51)</f>
        <v>19112</v>
      </c>
      <c r="E52" s="1903">
        <f t="shared" si="7"/>
        <v>0.18409671049462986</v>
      </c>
      <c r="F52" s="497">
        <f>SUM(F44:F51)</f>
        <v>56521</v>
      </c>
      <c r="G52" s="1903">
        <f t="shared" si="8"/>
        <v>0.2110220874837592</v>
      </c>
      <c r="H52" s="243">
        <f>SUM(H44:H51)</f>
        <v>6371</v>
      </c>
      <c r="I52" s="1903">
        <f t="shared" si="9"/>
        <v>0.19905020776705096</v>
      </c>
      <c r="J52" s="2854">
        <f>SUM(J44:J51)</f>
        <v>18764</v>
      </c>
      <c r="K52" s="1944">
        <f t="shared" si="10"/>
        <v>0.13637321666073129</v>
      </c>
      <c r="L52" s="243">
        <f>SUM(L44:L51)</f>
        <v>6371</v>
      </c>
      <c r="M52" s="1903">
        <f t="shared" si="11"/>
        <v>0.10187406057117272</v>
      </c>
      <c r="N52" s="497">
        <f>SUM(N44:N51)</f>
        <v>18764</v>
      </c>
      <c r="O52" s="1944">
        <f t="shared" si="12"/>
        <v>0.12566132251108342</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7">
        <f>IF(Flag=TRUE,F53-TBIn!E1315,TBIn!D1315)</f>
        <v>960</v>
      </c>
      <c r="E53" s="1901">
        <f t="shared" si="7"/>
        <v>9.2472186100274519E-3</v>
      </c>
      <c r="F53" s="2582">
        <f>TBIn!E1315</f>
        <v>2880</v>
      </c>
      <c r="G53" s="1930">
        <f t="shared" si="8"/>
        <v>1.0752527590687117E-2</v>
      </c>
      <c r="H53" s="2577">
        <f>IF(Flag=TRUE,J53-TBIn!E1357,TBIn!D1357)</f>
        <v>320</v>
      </c>
      <c r="I53" s="1901">
        <f t="shared" si="9"/>
        <v>9.9978129784109721E-3</v>
      </c>
      <c r="J53" s="2582">
        <f>TBIn!E1357</f>
        <v>960</v>
      </c>
      <c r="K53" s="1942">
        <f t="shared" si="10"/>
        <v>6.9770991256822654E-3</v>
      </c>
      <c r="L53" s="2577">
        <f>IF(Flag=TRUE,N53-TBIn!E1399,TBIn!D1399)</f>
        <v>320</v>
      </c>
      <c r="M53" s="1901">
        <f t="shared" si="11"/>
        <v>5.1168889315296303E-3</v>
      </c>
      <c r="N53" s="2582">
        <f>TBIn!E1399</f>
        <v>960</v>
      </c>
      <c r="O53" s="1942">
        <f t="shared" si="12"/>
        <v>6.4290593482541087E-3</v>
      </c>
      <c r="P53" s="2577">
        <f>IF(Flag=TRUE,R53-TBIn!E1440,TBIn!D1440)</f>
        <v>0</v>
      </c>
      <c r="Q53" s="1901">
        <f>IFERROR(P53/Page2!G$5,0)</f>
        <v>0</v>
      </c>
      <c r="R53" s="2582">
        <f>TBIn!E1440</f>
        <v>0</v>
      </c>
      <c r="S53" s="1942">
        <f>IFERROR(R53/Page2!J$5,0)</f>
        <v>0</v>
      </c>
      <c r="T53" s="80">
        <v>50</v>
      </c>
      <c r="U53" s="568"/>
      <c r="V53" s="568"/>
      <c r="W53" s="568"/>
    </row>
    <row r="54" spans="1:23" ht="16" customHeight="1">
      <c r="A54" s="80">
        <v>51</v>
      </c>
      <c r="B54" s="1539" t="s">
        <v>63</v>
      </c>
      <c r="C54" s="201">
        <v>89</v>
      </c>
      <c r="D54" s="2577">
        <f>IF(Flag=TRUE,F54-TBIn!E1316,TBIn!D1316)</f>
        <v>0</v>
      </c>
      <c r="E54" s="1901">
        <f t="shared" si="7"/>
        <v>0</v>
      </c>
      <c r="F54" s="2582">
        <f>TBIn!E1316</f>
        <v>0</v>
      </c>
      <c r="G54" s="1930">
        <f t="shared" si="8"/>
        <v>0</v>
      </c>
      <c r="H54" s="2577">
        <f>IF(Flag=TRUE,J54-TBIn!E1358,TBIn!D1358)</f>
        <v>0</v>
      </c>
      <c r="I54" s="1901">
        <f t="shared" si="9"/>
        <v>0</v>
      </c>
      <c r="J54" s="2582">
        <f>TBIn!E1358</f>
        <v>0</v>
      </c>
      <c r="K54" s="1942">
        <f t="shared" si="10"/>
        <v>0</v>
      </c>
      <c r="L54" s="2577">
        <f>IF(Flag=TRUE,N54-TBIn!E1400,TBIn!D1400)</f>
        <v>0</v>
      </c>
      <c r="M54" s="1901">
        <f t="shared" si="11"/>
        <v>0</v>
      </c>
      <c r="N54" s="2582">
        <f>TBIn!E1400</f>
        <v>0</v>
      </c>
      <c r="O54" s="1942">
        <f t="shared" si="12"/>
        <v>0</v>
      </c>
      <c r="P54" s="2577">
        <f>IF(Flag=TRUE,R54-TBIn!E1441,TBIn!D1441)</f>
        <v>0</v>
      </c>
      <c r="Q54" s="1901">
        <f>IFERROR(P54/Page2!G$5,0)</f>
        <v>0</v>
      </c>
      <c r="R54" s="2582">
        <f>TBIn!E1441</f>
        <v>0</v>
      </c>
      <c r="S54" s="1942">
        <f>IFERROR(R54/Page2!J$5,0)</f>
        <v>0</v>
      </c>
      <c r="T54" s="80">
        <v>51</v>
      </c>
      <c r="U54" s="568"/>
      <c r="V54" s="568"/>
      <c r="W54" s="568"/>
    </row>
    <row r="55" spans="1:23" ht="16" customHeight="1">
      <c r="A55" s="80">
        <v>52</v>
      </c>
      <c r="B55" s="1539" t="s">
        <v>64</v>
      </c>
      <c r="C55" s="201">
        <v>90</v>
      </c>
      <c r="D55" s="2577">
        <f>IF(Flag=TRUE,F55-TBIn!E1317,TBIn!D1317)</f>
        <v>702</v>
      </c>
      <c r="E55" s="1901">
        <f t="shared" si="7"/>
        <v>6.7620286085825747E-3</v>
      </c>
      <c r="F55" s="2582">
        <f>TBIn!E1317</f>
        <v>1470</v>
      </c>
      <c r="G55" s="1930">
        <f t="shared" si="8"/>
        <v>5.488269291079882E-3</v>
      </c>
      <c r="H55" s="2577">
        <f>IF(Flag=TRUE,J55-TBIn!E1359,TBIn!D1359)</f>
        <v>0</v>
      </c>
      <c r="I55" s="1901">
        <f t="shared" si="9"/>
        <v>0</v>
      </c>
      <c r="J55" s="2582">
        <f>TBIn!E1359</f>
        <v>26</v>
      </c>
      <c r="K55" s="1942">
        <f t="shared" si="10"/>
        <v>1.8896310132056137E-4</v>
      </c>
      <c r="L55" s="2577">
        <f>IF(Flag=TRUE,N55-TBIn!E1401,TBIn!D1401)</f>
        <v>0</v>
      </c>
      <c r="M55" s="1901">
        <f t="shared" si="11"/>
        <v>0</v>
      </c>
      <c r="N55" s="2582">
        <f>TBIn!E1401</f>
        <v>26</v>
      </c>
      <c r="O55" s="1942">
        <f t="shared" si="12"/>
        <v>1.7412035734854878E-4</v>
      </c>
      <c r="P55" s="2577">
        <f>IF(Flag=TRUE,R55-TBIn!E1442,TBIn!D1442)</f>
        <v>0</v>
      </c>
      <c r="Q55" s="1901">
        <f>IFERROR(P55/Page2!G$5,0)</f>
        <v>0</v>
      </c>
      <c r="R55" s="2582">
        <f>TBIn!E1442</f>
        <v>0</v>
      </c>
      <c r="S55" s="1942">
        <f>IFERROR(R55/Page2!J$5,0)</f>
        <v>0</v>
      </c>
      <c r="T55" s="80">
        <v>52</v>
      </c>
      <c r="U55" s="568"/>
      <c r="V55" s="568"/>
      <c r="W55" s="568"/>
    </row>
    <row r="56" spans="1:23" ht="16" customHeight="1">
      <c r="A56" s="80">
        <v>53</v>
      </c>
      <c r="B56" s="1539" t="s">
        <v>65</v>
      </c>
      <c r="C56" s="201">
        <v>91</v>
      </c>
      <c r="D56" s="2577">
        <f>IF(Flag=TRUE,F56-TBIn!E1318,TBIn!D1318)</f>
        <v>4265</v>
      </c>
      <c r="E56" s="1901">
        <f t="shared" si="7"/>
        <v>4.1082695178924045E-2</v>
      </c>
      <c r="F56" s="2582">
        <f>TBIn!E1318</f>
        <v>12794</v>
      </c>
      <c r="G56" s="1930">
        <f t="shared" si="8"/>
        <v>4.7766610415017695E-2</v>
      </c>
      <c r="H56" s="2577">
        <f>IF(Flag=TRUE,J56-TBIn!E1360,TBIn!D1360)</f>
        <v>1422</v>
      </c>
      <c r="I56" s="1901">
        <f t="shared" si="9"/>
        <v>4.4427781422813763E-2</v>
      </c>
      <c r="J56" s="2582">
        <f>TBIn!E1360</f>
        <v>4265</v>
      </c>
      <c r="K56" s="1942">
        <f t="shared" si="10"/>
        <v>3.0997216428161316E-2</v>
      </c>
      <c r="L56" s="2577">
        <f>IF(Flag=TRUE,N56-TBIn!E1402,TBIn!D1402)</f>
        <v>1422</v>
      </c>
      <c r="M56" s="1901">
        <f t="shared" si="11"/>
        <v>2.2738175189484792E-2</v>
      </c>
      <c r="N56" s="2582">
        <f>TBIn!E1402</f>
        <v>4265</v>
      </c>
      <c r="O56" s="1942">
        <f t="shared" si="12"/>
        <v>2.8562435541983098E-2</v>
      </c>
      <c r="P56" s="2577">
        <f>IF(Flag=TRUE,R56-TBIn!E1443,TBIn!D1443)</f>
        <v>0</v>
      </c>
      <c r="Q56" s="1901">
        <f>IFERROR(P56/Page2!G$5,0)</f>
        <v>0</v>
      </c>
      <c r="R56" s="2582">
        <f>TBIn!E1443</f>
        <v>0</v>
      </c>
      <c r="S56" s="1942">
        <f>IFERROR(R56/Page2!J$5,0)</f>
        <v>0</v>
      </c>
      <c r="T56" s="80">
        <v>53</v>
      </c>
      <c r="U56" s="568"/>
      <c r="V56" s="568"/>
      <c r="W56" s="568"/>
    </row>
    <row r="57" spans="1:23" ht="16" customHeight="1">
      <c r="A57" s="80">
        <v>54</v>
      </c>
      <c r="B57" s="1636" t="s">
        <v>66</v>
      </c>
      <c r="C57" s="109">
        <v>92</v>
      </c>
      <c r="D57" s="2578">
        <f>IF(Flag=TRUE,F57-TBIn!E1319,TBIn!D1319)</f>
        <v>56</v>
      </c>
      <c r="E57" s="1902">
        <f t="shared" si="7"/>
        <v>5.3942108558493475E-4</v>
      </c>
      <c r="F57" s="2583">
        <f>TBIn!E1319</f>
        <v>111</v>
      </c>
      <c r="G57" s="1931">
        <f t="shared" si="8"/>
        <v>4.1442033422439928E-4</v>
      </c>
      <c r="H57" s="2578">
        <f>IF(Flag=TRUE,J57-TBIn!E1361,TBIn!D1361)</f>
        <v>19</v>
      </c>
      <c r="I57" s="1902">
        <f t="shared" si="9"/>
        <v>5.9362014559315147E-4</v>
      </c>
      <c r="J57" s="2583">
        <f>TBIn!E1361</f>
        <v>37</v>
      </c>
      <c r="K57" s="1943">
        <f t="shared" si="10"/>
        <v>2.6890902880233732E-4</v>
      </c>
      <c r="L57" s="2578">
        <f>IF(Flag=TRUE,N57-TBIn!E1403,TBIn!D1403)</f>
        <v>19</v>
      </c>
      <c r="M57" s="1902">
        <f t="shared" si="11"/>
        <v>3.0381528030957176E-4</v>
      </c>
      <c r="N57" s="2583">
        <f>TBIn!E1403</f>
        <v>37</v>
      </c>
      <c r="O57" s="1943">
        <f t="shared" si="12"/>
        <v>2.4778666238062708E-4</v>
      </c>
      <c r="P57" s="2578">
        <f>IF(Flag=TRUE,R57-TBIn!E1444,TBIn!D1444)</f>
        <v>0</v>
      </c>
      <c r="Q57" s="1902">
        <f>IFERROR(P57/Page2!G$5,0)</f>
        <v>0</v>
      </c>
      <c r="R57" s="2583">
        <f>TBIn!E1444</f>
        <v>0</v>
      </c>
      <c r="S57" s="1943">
        <f>IFERROR(R57/Page2!J$5,0)</f>
        <v>0</v>
      </c>
      <c r="T57" s="80">
        <v>54</v>
      </c>
      <c r="U57" s="568"/>
      <c r="V57" s="568"/>
      <c r="W57" s="568"/>
    </row>
    <row r="58" spans="1:23" ht="16" customHeight="1">
      <c r="A58" s="80">
        <v>55</v>
      </c>
      <c r="B58" s="232" t="s">
        <v>67</v>
      </c>
      <c r="C58" s="1208"/>
      <c r="D58" s="669">
        <f>SUM(D52:D57)</f>
        <v>25095</v>
      </c>
      <c r="E58" s="1903">
        <f t="shared" si="7"/>
        <v>0.24172807397774887</v>
      </c>
      <c r="F58" s="670">
        <f>SUM(F52:F57)</f>
        <v>73776</v>
      </c>
      <c r="G58" s="1903">
        <f t="shared" si="8"/>
        <v>0.27544391511476829</v>
      </c>
      <c r="H58" s="669">
        <f>SUM(H52:H57)</f>
        <v>8132</v>
      </c>
      <c r="I58" s="1903">
        <f t="shared" si="9"/>
        <v>0.25406942231386886</v>
      </c>
      <c r="J58" s="670">
        <f>SUM(J52:J57)</f>
        <v>24052</v>
      </c>
      <c r="K58" s="1944">
        <f t="shared" si="10"/>
        <v>0.17480540434469777</v>
      </c>
      <c r="L58" s="669">
        <f>SUM(L52:L57)</f>
        <v>8132</v>
      </c>
      <c r="M58" s="1903">
        <f t="shared" si="11"/>
        <v>0.13003293997249671</v>
      </c>
      <c r="N58" s="670">
        <f>SUM(N52:N57)</f>
        <v>24052</v>
      </c>
      <c r="O58" s="1944">
        <f t="shared" si="12"/>
        <v>0.16107472442104981</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114155</v>
      </c>
      <c r="E59" s="1908">
        <f t="shared" si="7"/>
        <v>1.099600250445504</v>
      </c>
      <c r="F59" s="672">
        <f>F58+F43+F20</f>
        <v>339641</v>
      </c>
      <c r="G59" s="1933">
        <f t="shared" si="8"/>
        <v>1.2680552859126955</v>
      </c>
      <c r="H59" s="671">
        <f>H58+H43+H20</f>
        <v>37695</v>
      </c>
      <c r="I59" s="1908">
        <f t="shared" si="9"/>
        <v>1.1777111256912551</v>
      </c>
      <c r="J59" s="672">
        <f>J58+J43+J20</f>
        <v>104247</v>
      </c>
      <c r="K59" s="1946">
        <f t="shared" si="10"/>
        <v>0.75764755474479084</v>
      </c>
      <c r="L59" s="671">
        <f>L58+L43+L20</f>
        <v>34797</v>
      </c>
      <c r="M59" s="1908">
        <f t="shared" si="11"/>
        <v>0.55641370047011418</v>
      </c>
      <c r="N59" s="672">
        <f>N58+N43+N20</f>
        <v>108584</v>
      </c>
      <c r="O59" s="1946">
        <f t="shared" si="12"/>
        <v>0.72718018778210847</v>
      </c>
      <c r="P59" s="244">
        <f>P58+P43+P20</f>
        <v>17</v>
      </c>
      <c r="Q59" s="1908">
        <f>IFERROR(P59/Page2!G$5,0)</f>
        <v>3.2008857039030093E-5</v>
      </c>
      <c r="R59" s="545">
        <f>R58+R43+R20</f>
        <v>17</v>
      </c>
      <c r="S59" s="1946">
        <f>IFERROR(R59/Page2!J$5,0)</f>
        <v>1.2620226213843052E-5</v>
      </c>
      <c r="T59" s="80">
        <v>56</v>
      </c>
      <c r="U59" s="568"/>
      <c r="V59" s="568"/>
      <c r="W59" s="568"/>
    </row>
    <row r="60" spans="1:23" ht="16" customHeight="1">
      <c r="A60" s="80">
        <v>57</v>
      </c>
      <c r="B60" s="234" t="s">
        <v>69</v>
      </c>
      <c r="C60" s="1208"/>
      <c r="D60" s="243">
        <f>D59</f>
        <v>114155</v>
      </c>
      <c r="E60" s="1903">
        <f t="shared" si="7"/>
        <v>1.099600250445504</v>
      </c>
      <c r="F60" s="497">
        <f>F59</f>
        <v>339641</v>
      </c>
      <c r="G60" s="1903">
        <f t="shared" si="8"/>
        <v>1.2680552859126955</v>
      </c>
      <c r="H60" s="243">
        <f>H59</f>
        <v>37695</v>
      </c>
      <c r="I60" s="1903">
        <f t="shared" si="9"/>
        <v>1.1777111256912551</v>
      </c>
      <c r="J60" s="497">
        <f>J59</f>
        <v>104247</v>
      </c>
      <c r="K60" s="1944">
        <f t="shared" si="10"/>
        <v>0.75764755474479084</v>
      </c>
      <c r="L60" s="243">
        <f>L59</f>
        <v>34797</v>
      </c>
      <c r="M60" s="1903">
        <f t="shared" si="11"/>
        <v>0.55641370047011418</v>
      </c>
      <c r="N60" s="497">
        <f>N59</f>
        <v>108584</v>
      </c>
      <c r="O60" s="1944">
        <f t="shared" si="12"/>
        <v>0.72718018778210847</v>
      </c>
      <c r="P60" s="2676">
        <f>IF(Flag=TRUE,P59+P10,TBIn!D1445)</f>
        <v>17</v>
      </c>
      <c r="Q60" s="1903">
        <f>IFERROR(P60/Page2!G$5,0)</f>
        <v>3.2008857039030093E-5</v>
      </c>
      <c r="R60" s="2678">
        <f>IF(Flag=TRUE,R59+R10,TBIn!E1445)</f>
        <v>17</v>
      </c>
      <c r="S60" s="1944">
        <f>IFERROR(R60/Page2!J$5,0)</f>
        <v>1.2620226213843052E-5</v>
      </c>
      <c r="T60" s="80">
        <v>57</v>
      </c>
      <c r="U60" s="568"/>
      <c r="V60" s="568"/>
      <c r="W60" s="568"/>
    </row>
    <row r="61" spans="1:23" ht="16" customHeight="1">
      <c r="A61" s="80">
        <v>58</v>
      </c>
      <c r="B61" s="1206" t="s">
        <v>70</v>
      </c>
      <c r="C61" s="197"/>
      <c r="D61" s="1420">
        <f>D5-D60</f>
        <v>-16541</v>
      </c>
      <c r="E61" s="1909">
        <f t="shared" si="7"/>
        <v>-0.15933150315465011</v>
      </c>
      <c r="F61" s="1421">
        <f>F5-F60</f>
        <v>-89155</v>
      </c>
      <c r="G61" s="1909">
        <f t="shared" si="8"/>
        <v>-0.33286166574573262</v>
      </c>
      <c r="H61" s="1420">
        <f>H5-H60</f>
        <v>-5688</v>
      </c>
      <c r="I61" s="1909">
        <f t="shared" si="9"/>
        <v>-0.17771112569125505</v>
      </c>
      <c r="J61" s="1421">
        <f>J5-J60</f>
        <v>33346</v>
      </c>
      <c r="K61" s="1947">
        <f t="shared" si="10"/>
        <v>0.24235244525520921</v>
      </c>
      <c r="L61" s="1420">
        <f>L5-L60</f>
        <v>33942</v>
      </c>
      <c r="M61" s="1909">
        <f t="shared" si="11"/>
        <v>0.5427420128561834</v>
      </c>
      <c r="N61" s="1421">
        <f>N5-N60</f>
        <v>58096</v>
      </c>
      <c r="O61" s="1947">
        <f t="shared" si="12"/>
        <v>0.38906524155851113</v>
      </c>
      <c r="P61" s="1422"/>
      <c r="Q61" s="2110"/>
      <c r="R61" s="1007"/>
      <c r="S61" s="2126"/>
      <c r="T61" s="80">
        <v>58</v>
      </c>
      <c r="U61" s="737"/>
      <c r="V61" s="737"/>
      <c r="W61" s="576"/>
    </row>
    <row r="62" spans="1:23" ht="16" customHeight="1">
      <c r="A62" s="80">
        <v>59</v>
      </c>
      <c r="B62" s="235" t="s">
        <v>71</v>
      </c>
      <c r="C62" s="236"/>
      <c r="D62" s="714">
        <f>IF(Flag=TRUE,ROUND((SUM(Page6!I55:I59)+SUM(Page6!I61:I62))*0.5,0),TBIn!D972)</f>
        <v>6201</v>
      </c>
      <c r="E62" s="1899">
        <f t="shared" si="7"/>
        <v>5.9731252709146074E-2</v>
      </c>
      <c r="F62" s="719">
        <f>IF(Flag=TRUE,ROUND((SUM(Page6!N55:N59)+SUM(Page6!N61:N62))*0.5,0),TBIn!E972)</f>
        <v>17358</v>
      </c>
      <c r="G62" s="1928">
        <f t="shared" si="8"/>
        <v>6.4806379833037137E-2</v>
      </c>
      <c r="H62" s="714">
        <f>IF(Flag=TRUE,ROUND(Page6!I60*0.5,0),TBIn!D973)</f>
        <v>0</v>
      </c>
      <c r="I62" s="1899">
        <f t="shared" si="9"/>
        <v>0</v>
      </c>
      <c r="J62" s="719">
        <f>IF(Flag=TRUE,ROUND(Page6!N60*0.5,0),TBIn!E973)</f>
        <v>0</v>
      </c>
      <c r="K62" s="1940">
        <f t="shared" si="10"/>
        <v>0</v>
      </c>
      <c r="L62" s="714">
        <f>IF(Flag=TRUE,(D62+H62)*-1,TBIn!D974)</f>
        <v>-6201</v>
      </c>
      <c r="M62" s="1899">
        <f t="shared" si="11"/>
        <v>-9.9155713326297606E-2</v>
      </c>
      <c r="N62" s="719">
        <f>IF(Flag=TRUE,(F62+J62)*-1,TBIn!E974)</f>
        <v>-17358</v>
      </c>
      <c r="O62" s="1940">
        <f t="shared" si="12"/>
        <v>-0.1162454293406196</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77">
        <f>P60</f>
        <v>17</v>
      </c>
      <c r="Q63" s="1908">
        <f>IFERROR(P63/Page2!G$5,0)</f>
        <v>3.2008857039030093E-5</v>
      </c>
      <c r="R63" s="2679">
        <f>R60</f>
        <v>17</v>
      </c>
      <c r="S63" s="1946">
        <f>IFERROR(R63/Page2!J$5,0)</f>
        <v>1.2620226213843052E-5</v>
      </c>
      <c r="T63" s="80">
        <v>60</v>
      </c>
      <c r="U63" s="739"/>
      <c r="V63" s="739"/>
      <c r="W63" s="598"/>
    </row>
    <row r="64" spans="1:23" ht="16" customHeight="1">
      <c r="A64" s="80">
        <v>61</v>
      </c>
      <c r="B64" s="1220" t="s">
        <v>73</v>
      </c>
      <c r="C64" s="96"/>
      <c r="D64" s="2851">
        <f>IF(Flag=TRUE,SUM(D61:D63),TBIn!D1320)</f>
        <v>-10340</v>
      </c>
      <c r="E64" s="1910">
        <f t="shared" si="7"/>
        <v>-9.9600250445504024E-2</v>
      </c>
      <c r="F64" s="2852">
        <f>IF(Flag=TRUE,SUM(F61:F63),TBIn!E1320)</f>
        <v>-71797</v>
      </c>
      <c r="G64" s="1910">
        <f t="shared" si="8"/>
        <v>-0.26805528591269545</v>
      </c>
      <c r="H64" s="2851">
        <f>IF(Flag=TRUE,SUM(H61:H63),TBIn!D1362)</f>
        <v>-5688</v>
      </c>
      <c r="I64" s="1910">
        <f t="shared" si="9"/>
        <v>-0.17771112569125505</v>
      </c>
      <c r="J64" s="2852">
        <f>IF(Flag=TRUE,SUM(J61:J63),TBIn!E1362)</f>
        <v>33346</v>
      </c>
      <c r="K64" s="1948">
        <f t="shared" si="10"/>
        <v>0.24235244525520921</v>
      </c>
      <c r="L64" s="2851">
        <f>IF(Flag=TRUE,SUM(L61:L63),TBIn!D1404)</f>
        <v>27741</v>
      </c>
      <c r="M64" s="1910">
        <f t="shared" si="11"/>
        <v>0.44358629952988582</v>
      </c>
      <c r="N64" s="2852">
        <f>IF(Flag=TRUE,SUM(N61:N63),TBIn!E1404)</f>
        <v>40738</v>
      </c>
      <c r="O64" s="1948">
        <f t="shared" si="12"/>
        <v>0.27281981221789153</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149.99</v>
      </c>
      <c r="E66" s="1912"/>
      <c r="F66" s="1834">
        <v>149.99</v>
      </c>
      <c r="G66" s="1935"/>
      <c r="H66" s="250" t="s">
        <v>81</v>
      </c>
      <c r="I66" s="1961"/>
      <c r="J66" s="248"/>
      <c r="K66" s="1949"/>
      <c r="L66" s="1831">
        <v>117.1</v>
      </c>
      <c r="M66" s="1957"/>
      <c r="N66" s="1834">
        <v>94.42</v>
      </c>
      <c r="O66" s="1953"/>
      <c r="P66" s="1013"/>
      <c r="Q66" s="2114"/>
      <c r="R66" s="1014"/>
      <c r="S66" s="2130"/>
      <c r="T66" s="80">
        <v>63</v>
      </c>
      <c r="U66" s="740"/>
      <c r="V66" s="740"/>
      <c r="W66" s="576"/>
    </row>
    <row r="67" spans="1:23" ht="16" customHeight="1">
      <c r="A67" s="80">
        <v>64</v>
      </c>
      <c r="B67" s="251" t="s">
        <v>82</v>
      </c>
      <c r="C67" s="252"/>
      <c r="D67" s="1832">
        <v>149.99</v>
      </c>
      <c r="E67" s="1913"/>
      <c r="F67" s="1835">
        <v>149.99</v>
      </c>
      <c r="G67" s="1936"/>
      <c r="H67" s="253" t="s">
        <v>83</v>
      </c>
      <c r="I67" s="1962"/>
      <c r="J67" s="251"/>
      <c r="K67" s="1950"/>
      <c r="L67" s="1837">
        <v>139.94999999999999</v>
      </c>
      <c r="M67" s="1958"/>
      <c r="N67" s="1835">
        <v>75</v>
      </c>
      <c r="O67" s="1954"/>
      <c r="P67" s="1013"/>
      <c r="Q67" s="2114"/>
      <c r="R67" s="1014"/>
      <c r="S67" s="2130"/>
      <c r="T67" s="80">
        <v>64</v>
      </c>
      <c r="U67" s="739"/>
      <c r="V67" s="739"/>
      <c r="W67" s="576"/>
    </row>
    <row r="68" spans="1:23" ht="16" customHeight="1">
      <c r="A68" s="80">
        <v>65</v>
      </c>
      <c r="B68" s="254" t="s">
        <v>84</v>
      </c>
      <c r="C68" s="255"/>
      <c r="D68" s="1833">
        <v>149.99</v>
      </c>
      <c r="E68" s="1914"/>
      <c r="F68" s="1836">
        <v>149.99</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qHc9UvzJLT+14FEtOXLfRwEgUf4HlnbOQcZ74kAIxBmXHWj3fpwqp8nyisGe1uioKPRoHliVomlET41k5dEf/g==" saltValue="aro9AdEe/sBqftzejLYoH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47" t="str">
        <f>OR_VEH!B2</f>
        <v>CHEVROLET</v>
      </c>
      <c r="C1" s="2747"/>
      <c r="D1" s="2747"/>
      <c r="E1" s="257"/>
      <c r="F1" s="491" t="s">
        <v>92</v>
      </c>
      <c r="G1" s="60"/>
      <c r="H1" s="60"/>
      <c r="I1" s="60"/>
      <c r="J1" s="60"/>
      <c r="K1" s="60"/>
      <c r="L1" s="61"/>
      <c r="M1" s="61"/>
      <c r="N1" s="61"/>
      <c r="O1" s="641"/>
      <c r="P1" s="62" t="str">
        <f>TBIn!$E$2458&amp;" - "&amp;TBIn!$AH$10&amp;" - PAGE 5 CHV MCI"</f>
        <v>319719 - 202603 -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600">
        <f>IFERROR(IF(Flag=TRUE,L4-TBIn!E1454,TBIn!D1454),0)</f>
        <v>0</v>
      </c>
      <c r="H4" s="2600">
        <f>IFERROR(IF(Flag=TRUE,M4-TBIn!E1494,TBIn!D1494),0)</f>
        <v>0</v>
      </c>
      <c r="I4" s="551">
        <f t="shared" ref="I4:I22" si="0">G4-H4</f>
        <v>0</v>
      </c>
      <c r="J4" s="645">
        <f t="shared" ref="J4:J48" si="1">IF(F4&gt;0,I4/F4,0)</f>
        <v>0</v>
      </c>
      <c r="K4" s="720">
        <f>IFERROR(TBIn!E185,0)</f>
        <v>0</v>
      </c>
      <c r="L4" s="2604">
        <f>IFERROR(TBIn!E1454,0)</f>
        <v>0</v>
      </c>
      <c r="M4" s="2604">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601">
        <f>IFERROR(IF(Flag=TRUE,L5-TBIn!E1455,TBIn!D1455),0)</f>
        <v>0</v>
      </c>
      <c r="H5" s="2601">
        <f>IFERROR(IF(Flag=TRUE,M5-TBIn!E1495,TBIn!D1495),0)</f>
        <v>0</v>
      </c>
      <c r="I5" s="552">
        <f t="shared" si="0"/>
        <v>0</v>
      </c>
      <c r="J5" s="647">
        <f t="shared" si="1"/>
        <v>0</v>
      </c>
      <c r="K5" s="721">
        <f>IFERROR(TBIn!E186,0)</f>
        <v>0</v>
      </c>
      <c r="L5" s="2576">
        <f>IFERROR(TBIn!E1455,0)</f>
        <v>0</v>
      </c>
      <c r="M5" s="2576">
        <f>IFERROR(TBIn!E1495,0)</f>
        <v>0</v>
      </c>
      <c r="N5" s="555">
        <f t="shared" ref="N5:N22" si="3">L5-M5</f>
        <v>0</v>
      </c>
      <c r="O5" s="648">
        <f t="shared" si="2"/>
        <v>0</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1">
        <f>IFERROR(IF(Flag=TRUE,L6-TBIn!E1456,TBIn!D1456),0)</f>
        <v>0</v>
      </c>
      <c r="H6" s="2601">
        <f>IFERROR(IF(Flag=TRUE,M6-TBIn!E1496,TBIn!D1496),0)</f>
        <v>0</v>
      </c>
      <c r="I6" s="552">
        <f t="shared" si="0"/>
        <v>0</v>
      </c>
      <c r="J6" s="647">
        <f t="shared" si="1"/>
        <v>0</v>
      </c>
      <c r="K6" s="721">
        <f>IFERROR(TBIn!E187,0)</f>
        <v>0</v>
      </c>
      <c r="L6" s="2576">
        <f>IFERROR(TBIn!E1456,0)</f>
        <v>0</v>
      </c>
      <c r="M6" s="2576">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1">
        <f>IFERROR(IF(Flag=TRUE,L7-TBIn!E1457,TBIn!D1457),0)</f>
        <v>0</v>
      </c>
      <c r="H7" s="2601">
        <f>IFERROR(IF(Flag=TRUE,M7-TBIn!E1497,TBIn!D1497),0)</f>
        <v>0</v>
      </c>
      <c r="I7" s="552">
        <f t="shared" si="0"/>
        <v>0</v>
      </c>
      <c r="J7" s="647">
        <f t="shared" si="1"/>
        <v>0</v>
      </c>
      <c r="K7" s="721">
        <f>IFERROR(TBIn!E188,0)</f>
        <v>0</v>
      </c>
      <c r="L7" s="2576">
        <f>IFERROR(TBIn!E1457,0)</f>
        <v>0</v>
      </c>
      <c r="M7" s="2576">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1">
        <f>IFERROR(IF(Flag=TRUE,L8-TBIn!E1458,TBIn!D1458),0)</f>
        <v>0</v>
      </c>
      <c r="H8" s="2601">
        <f>IFERROR(IF(Flag=TRUE,M8-TBIn!E1498,TBIn!D1498),0)</f>
        <v>0</v>
      </c>
      <c r="I8" s="552">
        <f t="shared" si="0"/>
        <v>0</v>
      </c>
      <c r="J8" s="647">
        <f t="shared" si="1"/>
        <v>0</v>
      </c>
      <c r="K8" s="721">
        <f>IFERROR(TBIn!E189,0)</f>
        <v>0</v>
      </c>
      <c r="L8" s="2576">
        <f>IFERROR(TBIn!E1458,0)</f>
        <v>0</v>
      </c>
      <c r="M8" s="2576">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1">
        <f>IFERROR(IF(Flag=TRUE,L9-TBIn!E1459,TBIn!D1459),0)</f>
        <v>0</v>
      </c>
      <c r="H9" s="2601">
        <f>IFERROR(IF(Flag=TRUE,M9-TBIn!E1499,TBIn!D1499),0)</f>
        <v>0</v>
      </c>
      <c r="I9" s="552">
        <f t="shared" si="0"/>
        <v>0</v>
      </c>
      <c r="J9" s="647">
        <f t="shared" si="1"/>
        <v>0</v>
      </c>
      <c r="K9" s="721">
        <f>IFERROR(TBIn!E190,0)</f>
        <v>0</v>
      </c>
      <c r="L9" s="2576">
        <f>IFERROR(TBIn!E1459,0)</f>
        <v>0</v>
      </c>
      <c r="M9" s="2576">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1">
        <f>IFERROR(IF(Flag=TRUE,L10-TBIn!E1460,TBIn!D1460),0)</f>
        <v>0</v>
      </c>
      <c r="H10" s="2601">
        <f>IFERROR(IF(Flag=TRUE,M10-TBIn!E1500,TBIn!D1500),0)</f>
        <v>0</v>
      </c>
      <c r="I10" s="552">
        <f t="shared" si="0"/>
        <v>0</v>
      </c>
      <c r="J10" s="647">
        <f t="shared" si="1"/>
        <v>0</v>
      </c>
      <c r="K10" s="721">
        <f>IFERROR(TBIn!E191,0)</f>
        <v>0</v>
      </c>
      <c r="L10" s="2576">
        <f>IFERROR(TBIn!E1460,0)</f>
        <v>0</v>
      </c>
      <c r="M10" s="2576">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1">
        <f>IFERROR(IF(Flag=TRUE,L11-TBIn!E1461,TBIn!D1461),0)</f>
        <v>0</v>
      </c>
      <c r="H11" s="2601">
        <f>IFERROR(IF(Flag=TRUE,M11-TBIn!E1501,TBIn!D1501),0)</f>
        <v>0</v>
      </c>
      <c r="I11" s="552">
        <f t="shared" si="0"/>
        <v>0</v>
      </c>
      <c r="J11" s="647">
        <f t="shared" si="1"/>
        <v>0</v>
      </c>
      <c r="K11" s="721">
        <f>IFERROR(TBIn!E192,0)</f>
        <v>0</v>
      </c>
      <c r="L11" s="2576">
        <f>IFERROR(TBIn!E1461,0)</f>
        <v>0</v>
      </c>
      <c r="M11" s="2576">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1">
        <f>IFERROR(IF(Flag=TRUE,L12-TBIn!E1462,TBIn!D1462),0)</f>
        <v>0</v>
      </c>
      <c r="H12" s="2601">
        <f>IFERROR(IF(Flag=TRUE,M12-TBIn!E1502,TBIn!D1502),0)</f>
        <v>0</v>
      </c>
      <c r="I12" s="552">
        <f t="shared" si="0"/>
        <v>0</v>
      </c>
      <c r="J12" s="647">
        <f t="shared" si="1"/>
        <v>0</v>
      </c>
      <c r="K12" s="721">
        <f>IFERROR(TBIn!E193,0)</f>
        <v>0</v>
      </c>
      <c r="L12" s="2576">
        <f>IFERROR(TBIn!E1462,0)</f>
        <v>0</v>
      </c>
      <c r="M12" s="2576">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1">
        <f>IFERROR(IF(Flag=TRUE,L13-TBIn!E1463,TBIn!D1463),0)</f>
        <v>0</v>
      </c>
      <c r="H13" s="2601">
        <f>IFERROR(IF(Flag=TRUE,M13-TBIn!E1503,TBIn!D1503),0)</f>
        <v>0</v>
      </c>
      <c r="I13" s="552">
        <f t="shared" si="0"/>
        <v>0</v>
      </c>
      <c r="J13" s="647">
        <f t="shared" si="1"/>
        <v>0</v>
      </c>
      <c r="K13" s="721">
        <f>IFERROR(TBIn!E194,0)</f>
        <v>0</v>
      </c>
      <c r="L13" s="2576">
        <f>IFERROR(TBIn!E1463,0)</f>
        <v>0</v>
      </c>
      <c r="M13" s="2576">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1">
        <f>IFERROR(IF(Flag=TRUE,L14-TBIn!E1464,TBIn!D1464),0)</f>
        <v>0</v>
      </c>
      <c r="H14" s="2601">
        <f>IFERROR(IF(Flag=TRUE,M14-TBIn!E1504,TBIn!D1504),0)</f>
        <v>0</v>
      </c>
      <c r="I14" s="552">
        <f t="shared" si="0"/>
        <v>0</v>
      </c>
      <c r="J14" s="647">
        <f t="shared" si="1"/>
        <v>0</v>
      </c>
      <c r="K14" s="721">
        <f>IFERROR(TBIn!E195,0)</f>
        <v>0</v>
      </c>
      <c r="L14" s="2576">
        <f>IFERROR(TBIn!E1464,0)</f>
        <v>0</v>
      </c>
      <c r="M14" s="2576">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1">
        <f>IFERROR(IF(Flag=TRUE,L15-TBIn!E1465,TBIn!D1465),0)</f>
        <v>0</v>
      </c>
      <c r="H15" s="2601">
        <f>IFERROR(IF(Flag=TRUE,M15-TBIn!E1505,TBIn!D1505),0)</f>
        <v>0</v>
      </c>
      <c r="I15" s="552">
        <f t="shared" si="0"/>
        <v>0</v>
      </c>
      <c r="J15" s="647">
        <f t="shared" si="1"/>
        <v>0</v>
      </c>
      <c r="K15" s="721">
        <f>IFERROR(TBIn!E196,0)</f>
        <v>0</v>
      </c>
      <c r="L15" s="2576">
        <f>IFERROR(TBIn!E1465,0)</f>
        <v>0</v>
      </c>
      <c r="M15" s="2576">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1">
        <f>IFERROR(IF(Flag=TRUE,L16-TBIn!E1466,TBIn!D1466),0)</f>
        <v>0</v>
      </c>
      <c r="H16" s="2601">
        <f>IFERROR(IF(Flag=TRUE,M16-TBIn!E1506,TBIn!D1506),0)</f>
        <v>0</v>
      </c>
      <c r="I16" s="552">
        <f t="shared" si="0"/>
        <v>0</v>
      </c>
      <c r="J16" s="647">
        <f t="shared" si="1"/>
        <v>0</v>
      </c>
      <c r="K16" s="721">
        <f>IFERROR(TBIn!E197,0)</f>
        <v>0</v>
      </c>
      <c r="L16" s="2576">
        <f>IFERROR(TBIn!E1466,0)</f>
        <v>0</v>
      </c>
      <c r="M16" s="2576">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1">
        <f>IFERROR(IF(Flag=TRUE,L17-TBIn!E1467,TBIn!D1467),0)</f>
        <v>0</v>
      </c>
      <c r="H17" s="2601">
        <f>IFERROR(IF(Flag=TRUE,M17-TBIn!E1507,TBIn!D1507),0)</f>
        <v>0</v>
      </c>
      <c r="I17" s="552">
        <f t="shared" si="0"/>
        <v>0</v>
      </c>
      <c r="J17" s="647">
        <f t="shared" si="1"/>
        <v>0</v>
      </c>
      <c r="K17" s="721">
        <f>IFERROR(TBIn!E198,0)</f>
        <v>0</v>
      </c>
      <c r="L17" s="2576">
        <f>IFERROR(TBIn!E1467,0)</f>
        <v>0</v>
      </c>
      <c r="M17" s="2576">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1">
        <f>IFERROR(IF(Flag=TRUE,L18-TBIn!E1468,TBIn!D1468),0)</f>
        <v>0</v>
      </c>
      <c r="H18" s="2601">
        <f>IFERROR(IF(Flag=TRUE,M18-TBIn!E1508,TBIn!D1508),0)</f>
        <v>0</v>
      </c>
      <c r="I18" s="552">
        <f t="shared" si="0"/>
        <v>0</v>
      </c>
      <c r="J18" s="647">
        <f t="shared" si="1"/>
        <v>0</v>
      </c>
      <c r="K18" s="721">
        <f>IFERROR(TBIn!E199,0)</f>
        <v>0</v>
      </c>
      <c r="L18" s="2576">
        <f>IFERROR(TBIn!E1468,0)</f>
        <v>0</v>
      </c>
      <c r="M18" s="2576">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1">
        <f>IFERROR(IF(Flag=TRUE,L19-TBIn!E1469,TBIn!D1469),0)</f>
        <v>0</v>
      </c>
      <c r="H19" s="2601">
        <f>IFERROR(IF(Flag=TRUE,M19-TBIn!E1509,TBIn!D1509),0)</f>
        <v>0</v>
      </c>
      <c r="I19" s="552">
        <f t="shared" si="0"/>
        <v>0</v>
      </c>
      <c r="J19" s="647">
        <f t="shared" si="1"/>
        <v>0</v>
      </c>
      <c r="K19" s="721">
        <f>IFERROR(TBIn!E200,0)</f>
        <v>0</v>
      </c>
      <c r="L19" s="2576">
        <f>IFERROR(TBIn!E1469,0)</f>
        <v>0</v>
      </c>
      <c r="M19" s="2576">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1">
        <f>IFERROR(IF(Flag=TRUE,L20-TBIn!E1470,TBIn!D1470),0)</f>
        <v>0</v>
      </c>
      <c r="H20" s="2601">
        <f>IFERROR(IF(Flag=TRUE,M20-TBIn!E1510,TBIn!D1510),0)</f>
        <v>0</v>
      </c>
      <c r="I20" s="552">
        <f t="shared" si="0"/>
        <v>0</v>
      </c>
      <c r="J20" s="647">
        <f t="shared" si="1"/>
        <v>0</v>
      </c>
      <c r="K20" s="721">
        <f>IFERROR(TBIn!E201,0)</f>
        <v>0</v>
      </c>
      <c r="L20" s="2576">
        <f>IFERROR(TBIn!E1470,0)</f>
        <v>0</v>
      </c>
      <c r="M20" s="2576">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1">
        <f>IFERROR(IF(Flag=TRUE,L21-TBIn!E1471,TBIn!D1471),0)</f>
        <v>0</v>
      </c>
      <c r="H21" s="2601">
        <f>IFERROR(IF(Flag=TRUE,M21-TBIn!E1511,TBIn!D1511),0)</f>
        <v>0</v>
      </c>
      <c r="I21" s="552">
        <f t="shared" si="0"/>
        <v>0</v>
      </c>
      <c r="J21" s="647">
        <f t="shared" si="1"/>
        <v>0</v>
      </c>
      <c r="K21" s="721">
        <f>IFERROR(TBIn!E202,0)</f>
        <v>0</v>
      </c>
      <c r="L21" s="2576">
        <f>IFERROR(TBIn!E1471,0)</f>
        <v>0</v>
      </c>
      <c r="M21" s="2576">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2">
        <f>IFERROR(IF(Flag=TRUE,L22-TBIn!E1472,TBIn!D1472),0)</f>
        <v>0</v>
      </c>
      <c r="H22" s="2602">
        <f>IFERROR(IF(Flag=TRUE,M22-TBIn!E1512,TBIn!D1512),0)</f>
        <v>0</v>
      </c>
      <c r="I22" s="553">
        <f t="shared" si="0"/>
        <v>0</v>
      </c>
      <c r="J22" s="657">
        <f t="shared" si="1"/>
        <v>0</v>
      </c>
      <c r="K22" s="722">
        <f>IFERROR(TBIn!E203,0)</f>
        <v>0</v>
      </c>
      <c r="L22" s="2605">
        <f>IFERROR(TBIn!E1472,0)</f>
        <v>0</v>
      </c>
      <c r="M22" s="2605">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0</v>
      </c>
      <c r="L23" s="949">
        <f>SUM(L4:L22)</f>
        <v>0</v>
      </c>
      <c r="M23" s="949">
        <f>SUM(M4:M22)</f>
        <v>0</v>
      </c>
      <c r="N23" s="650">
        <f>SUM(N4:N22)</f>
        <v>0</v>
      </c>
      <c r="O23" s="651">
        <f t="shared" si="2"/>
        <v>0</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1">
        <f>IFERROR(IF(Flag=TRUE,L24-TBIn!$E$145,TBIn!$D$145),0)</f>
        <v>0</v>
      </c>
      <c r="H24" s="2601">
        <f>IFERROR(IF(Flag=TRUE,M24-TBIn!$E$165,TBIn!$D$165),0)</f>
        <v>0</v>
      </c>
      <c r="I24" s="552">
        <f>G24-H24</f>
        <v>0</v>
      </c>
      <c r="J24" s="647">
        <f t="shared" si="1"/>
        <v>0</v>
      </c>
      <c r="K24" s="721">
        <f>IFERROR(TBIn!E204,0)</f>
        <v>0</v>
      </c>
      <c r="L24" s="2576">
        <f>IFERROR(TBIn!$E$145,0)</f>
        <v>0</v>
      </c>
      <c r="M24" s="2576">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1">
        <f>IFERROR(IF(Flag=TRUE,L25-TBIn!E1473,TBIn!D1473),0)</f>
        <v>0</v>
      </c>
      <c r="H25" s="2601">
        <f>IFERROR(IF(Flag=TRUE,M25-TBIn!E1513,TBIn!D1513),0)</f>
        <v>0</v>
      </c>
      <c r="I25" s="552">
        <f>G25-H25</f>
        <v>0</v>
      </c>
      <c r="J25" s="647">
        <f t="shared" si="1"/>
        <v>0</v>
      </c>
      <c r="K25" s="721">
        <f>IFERROR(TBIn!E205,0)</f>
        <v>0</v>
      </c>
      <c r="L25" s="2576">
        <f>IFERROR(TBIn!E1473,0)</f>
        <v>0</v>
      </c>
      <c r="M25" s="2576">
        <f>IFERROR(TBIn!E1513,0)</f>
        <v>0</v>
      </c>
      <c r="N25" s="2681">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1">
        <f>IFERROR(IF(Flag=TRUE,L26-TBIn!E1474,TBIn!D1474),0)</f>
        <v>0</v>
      </c>
      <c r="H26" s="2601">
        <f>IFERROR(IF(Flag=TRUE,M26-TBIn!E1514,TBIn!D1514),0)</f>
        <v>0</v>
      </c>
      <c r="I26" s="552">
        <f>G26-H26</f>
        <v>0</v>
      </c>
      <c r="J26" s="647">
        <f t="shared" si="1"/>
        <v>0</v>
      </c>
      <c r="K26" s="721">
        <f>IFERROR(TBIn!E206,0)</f>
        <v>0</v>
      </c>
      <c r="L26" s="2576">
        <f>IFERROR(TBIn!E1474,0)</f>
        <v>0</v>
      </c>
      <c r="M26" s="2576">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0</v>
      </c>
      <c r="L27" s="949">
        <f>L23+L25+L26</f>
        <v>0</v>
      </c>
      <c r="M27" s="949">
        <f>M23+M25+M26</f>
        <v>0</v>
      </c>
      <c r="N27" s="650">
        <f>N23+N25+N26</f>
        <v>0</v>
      </c>
      <c r="O27" s="651">
        <f t="shared" si="2"/>
        <v>0</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3">
        <f>IFERROR(IF(Flag=TRUE,L28-TBIn!E1475,TBIn!D1475),0)</f>
        <v>0</v>
      </c>
      <c r="H28" s="2603">
        <f>IFERROR(IF(Flag=TRUE,M28-TBIn!E1515,TBIn!D1515),0)</f>
        <v>0</v>
      </c>
      <c r="I28" s="557">
        <f t="shared" ref="I28:I43" si="8">G28-H28</f>
        <v>0</v>
      </c>
      <c r="J28" s="271">
        <f t="shared" si="1"/>
        <v>0</v>
      </c>
      <c r="K28" s="723">
        <f>IFERROR(TBIn!E207,0)</f>
        <v>0</v>
      </c>
      <c r="L28" s="2606">
        <f>IFERROR(TBIn!E1475,0)</f>
        <v>0</v>
      </c>
      <c r="M28" s="2606">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1">
        <f>IFERROR(IF(Flag=TRUE,L29-TBIn!E1476,TBIn!D1476),0)</f>
        <v>0</v>
      </c>
      <c r="H29" s="2603">
        <f>IFERROR(IF(Flag=TRUE,M29-TBIn!E1516,TBIn!D1516),0)</f>
        <v>0</v>
      </c>
      <c r="I29" s="557">
        <f t="shared" si="8"/>
        <v>0</v>
      </c>
      <c r="J29" s="647">
        <f t="shared" si="1"/>
        <v>0</v>
      </c>
      <c r="K29" s="721">
        <f>IFERROR(TBIn!E208,0)</f>
        <v>0</v>
      </c>
      <c r="L29" s="2576">
        <f>IFERROR(TBIn!E1476,0)</f>
        <v>0</v>
      </c>
      <c r="M29" s="2606">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601">
        <f>IFERROR(IF(Flag=TRUE,L30-TBIn!E1477,TBIn!D1477),0)</f>
        <v>0</v>
      </c>
      <c r="H30" s="2603">
        <f>IFERROR(IF(Flag=TRUE,M30-TBIn!E1517,TBIn!D1517),0)</f>
        <v>0</v>
      </c>
      <c r="I30" s="557">
        <f t="shared" si="8"/>
        <v>0</v>
      </c>
      <c r="J30" s="647">
        <f t="shared" si="1"/>
        <v>0</v>
      </c>
      <c r="K30" s="721">
        <f>IFERROR(TBIn!E209,0)</f>
        <v>3</v>
      </c>
      <c r="L30" s="2576">
        <f>IFERROR(TBIn!E1477,0)</f>
        <v>149985</v>
      </c>
      <c r="M30" s="2606">
        <f>IFERROR(TBIn!E1517,0)</f>
        <v>163216</v>
      </c>
      <c r="N30" s="326">
        <f t="shared" si="9"/>
        <v>-13231</v>
      </c>
      <c r="O30" s="648">
        <f t="shared" si="2"/>
        <v>-4410.333333333333</v>
      </c>
      <c r="P30" s="80">
        <v>27</v>
      </c>
      <c r="Q30" s="664">
        <v>50000</v>
      </c>
      <c r="R30" s="656">
        <f t="shared" si="4"/>
        <v>0</v>
      </c>
      <c r="S30" s="656">
        <f t="shared" si="10"/>
        <v>0</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2</v>
      </c>
      <c r="G31" s="2601">
        <f>IFERROR(IF(Flag=TRUE,L31-TBIn!E1478,TBIn!D1478),0)</f>
        <v>117762</v>
      </c>
      <c r="H31" s="2603">
        <f>IFERROR(IF(Flag=TRUE,M31-TBIn!E1518,TBIn!D1518),0)</f>
        <v>105930</v>
      </c>
      <c r="I31" s="557">
        <f t="shared" si="8"/>
        <v>11832</v>
      </c>
      <c r="J31" s="647">
        <f t="shared" si="1"/>
        <v>5916</v>
      </c>
      <c r="K31" s="721">
        <f>IFERROR(TBIn!E210,0)</f>
        <v>2</v>
      </c>
      <c r="L31" s="2576">
        <f>IFERROR(TBIn!E1478,0)</f>
        <v>117762</v>
      </c>
      <c r="M31" s="2606">
        <f>IFERROR(TBIn!E1518,0)</f>
        <v>105930</v>
      </c>
      <c r="N31" s="326">
        <f t="shared" si="9"/>
        <v>11832</v>
      </c>
      <c r="O31" s="648">
        <f t="shared" si="2"/>
        <v>5916</v>
      </c>
      <c r="P31" s="80">
        <v>28</v>
      </c>
      <c r="Q31" s="664">
        <v>50000</v>
      </c>
      <c r="R31" s="656">
        <f t="shared" si="4"/>
        <v>1</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3</v>
      </c>
      <c r="G32" s="2601">
        <f>IFERROR(IF(Flag=TRUE,L32-TBIn!E1479,TBIn!D1479),0)</f>
        <v>186687</v>
      </c>
      <c r="H32" s="2603">
        <f>IFERROR(IF(Flag=TRUE,M32-TBIn!E1519,TBIn!D1519),0)</f>
        <v>182396</v>
      </c>
      <c r="I32" s="557">
        <f t="shared" si="8"/>
        <v>4291</v>
      </c>
      <c r="J32" s="647">
        <f t="shared" si="1"/>
        <v>1430.3333333333333</v>
      </c>
      <c r="K32" s="721">
        <f>IFERROR(TBIn!E211,0)</f>
        <v>6</v>
      </c>
      <c r="L32" s="2576">
        <f>IFERROR(TBIn!E1479,0)</f>
        <v>381349</v>
      </c>
      <c r="M32" s="2606">
        <f>IFERROR(TBIn!E1519,0)</f>
        <v>366761</v>
      </c>
      <c r="N32" s="326">
        <f t="shared" si="9"/>
        <v>14588</v>
      </c>
      <c r="O32" s="648">
        <f t="shared" si="2"/>
        <v>2431.3333333333335</v>
      </c>
      <c r="P32" s="80">
        <v>29</v>
      </c>
      <c r="Q32" s="664">
        <v>50000</v>
      </c>
      <c r="R32" s="656">
        <f t="shared" si="4"/>
        <v>1</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2</v>
      </c>
      <c r="G33" s="2601">
        <f>IFERROR(IF(Flag=TRUE,L33-TBIn!E1480,TBIn!D1480),0)</f>
        <v>60879</v>
      </c>
      <c r="H33" s="2603">
        <f>IFERROR(IF(Flag=TRUE,M33-TBIn!E1520,TBIn!D1520),0)</f>
        <v>58132</v>
      </c>
      <c r="I33" s="557">
        <f t="shared" si="8"/>
        <v>2747</v>
      </c>
      <c r="J33" s="647">
        <f t="shared" si="1"/>
        <v>1373.5</v>
      </c>
      <c r="K33" s="721">
        <f>IFERROR(TBIn!E212,0)</f>
        <v>6</v>
      </c>
      <c r="L33" s="2576">
        <f>IFERROR(TBIn!E1480,0)</f>
        <v>183676</v>
      </c>
      <c r="M33" s="2606">
        <f>IFERROR(TBIn!E1520,0)</f>
        <v>178620</v>
      </c>
      <c r="N33" s="326">
        <f t="shared" si="9"/>
        <v>5056</v>
      </c>
      <c r="O33" s="648">
        <f t="shared" si="2"/>
        <v>842.66666666666663</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1</v>
      </c>
      <c r="G34" s="2601">
        <f>IFERROR(IF(Flag=TRUE,L34-TBIn!E1481,TBIn!D1481),0)</f>
        <v>85470</v>
      </c>
      <c r="H34" s="2603">
        <f>IFERROR(IF(Flag=TRUE,M34-TBIn!E1521,TBIn!D1521),0)</f>
        <v>84631</v>
      </c>
      <c r="I34" s="557">
        <f t="shared" si="8"/>
        <v>839</v>
      </c>
      <c r="J34" s="647">
        <f t="shared" si="1"/>
        <v>839</v>
      </c>
      <c r="K34" s="721">
        <f>IFERROR(TBIn!E213,0)</f>
        <v>1</v>
      </c>
      <c r="L34" s="2576">
        <f>IFERROR(TBIn!E1481,0)</f>
        <v>85470</v>
      </c>
      <c r="M34" s="2606">
        <f>IFERROR(TBIn!E1521,0)</f>
        <v>84631</v>
      </c>
      <c r="N34" s="326">
        <f t="shared" si="9"/>
        <v>839</v>
      </c>
      <c r="O34" s="648">
        <f t="shared" si="2"/>
        <v>839</v>
      </c>
      <c r="P34" s="80">
        <v>31</v>
      </c>
      <c r="Q34" s="664">
        <v>50000</v>
      </c>
      <c r="R34" s="656">
        <f t="shared" si="4"/>
        <v>1</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5</v>
      </c>
      <c r="G35" s="2601">
        <f>IFERROR(IF(Flag=TRUE,L35-TBIn!E1482,TBIn!D1482),0)</f>
        <v>361693</v>
      </c>
      <c r="H35" s="2603">
        <f>IFERROR(IF(Flag=TRUE,M35-TBIn!E1522,TBIn!D1522),0)</f>
        <v>351331</v>
      </c>
      <c r="I35" s="557">
        <f t="shared" si="8"/>
        <v>10362</v>
      </c>
      <c r="J35" s="647">
        <f t="shared" si="1"/>
        <v>2072.4</v>
      </c>
      <c r="K35" s="721">
        <f>IFERROR(TBIn!E214,0)</f>
        <v>13</v>
      </c>
      <c r="L35" s="2576">
        <f>IFERROR(TBIn!E1482,0)</f>
        <v>1038689</v>
      </c>
      <c r="M35" s="2606">
        <f>IFERROR(TBIn!E1522,0)</f>
        <v>1002096</v>
      </c>
      <c r="N35" s="326">
        <f t="shared" si="9"/>
        <v>36593</v>
      </c>
      <c r="O35" s="648">
        <f t="shared" si="2"/>
        <v>2814.8461538461538</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4</v>
      </c>
      <c r="G36" s="2601">
        <f>IFERROR(IF(Flag=TRUE,L36-TBIn!E1483,TBIn!D1483),0)</f>
        <v>394653</v>
      </c>
      <c r="H36" s="2603">
        <f>IFERROR(IF(Flag=TRUE,M36-TBIn!E1523,TBIn!D1523),0)</f>
        <v>375463</v>
      </c>
      <c r="I36" s="557">
        <f t="shared" si="8"/>
        <v>19190</v>
      </c>
      <c r="J36" s="647">
        <f t="shared" si="1"/>
        <v>4797.5</v>
      </c>
      <c r="K36" s="721">
        <f>IFERROR(TBIn!E215,0)</f>
        <v>7</v>
      </c>
      <c r="L36" s="2576">
        <f>IFERROR(TBIn!E1483,0)</f>
        <v>677102</v>
      </c>
      <c r="M36" s="2606">
        <f>IFERROR(TBIn!E1523,0)</f>
        <v>645706</v>
      </c>
      <c r="N36" s="326">
        <f t="shared" si="9"/>
        <v>31396</v>
      </c>
      <c r="O36" s="648">
        <f t="shared" si="2"/>
        <v>4485.1428571428569</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1">
        <f>IFERROR(IF(Flag=TRUE,L37-TBIn!E1484,TBIn!D1484),0)</f>
        <v>0</v>
      </c>
      <c r="H37" s="2603">
        <f>IFERROR(IF(Flag=TRUE,M37-TBIn!E1524,TBIn!D1524),0)</f>
        <v>0</v>
      </c>
      <c r="I37" s="557">
        <f t="shared" si="8"/>
        <v>0</v>
      </c>
      <c r="J37" s="647">
        <f t="shared" si="1"/>
        <v>0</v>
      </c>
      <c r="K37" s="721">
        <f>IFERROR(TBIn!E216,0)</f>
        <v>0</v>
      </c>
      <c r="L37" s="2576">
        <f>IFERROR(TBIn!E1484,0)</f>
        <v>0</v>
      </c>
      <c r="M37" s="2606">
        <f>IFERROR(TBIn!E1524,0)</f>
        <v>0</v>
      </c>
      <c r="N37" s="326">
        <f t="shared" si="9"/>
        <v>0</v>
      </c>
      <c r="O37" s="648">
        <f t="shared" si="2"/>
        <v>0</v>
      </c>
      <c r="P37" s="80">
        <v>34</v>
      </c>
      <c r="Q37" s="664">
        <v>50000</v>
      </c>
      <c r="R37" s="656">
        <f t="shared" si="4"/>
        <v>0</v>
      </c>
      <c r="S37" s="656">
        <f t="shared" si="10"/>
        <v>0</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1">
        <f>IFERROR(IF(Flag=TRUE,L38-TBIn!E1485,TBIn!D1485),0)</f>
        <v>0</v>
      </c>
      <c r="H38" s="2603">
        <f>IFERROR(IF(Flag=TRUE,M38-TBIn!E1525,TBIn!D1525),0)</f>
        <v>0</v>
      </c>
      <c r="I38" s="557">
        <f t="shared" si="8"/>
        <v>0</v>
      </c>
      <c r="J38" s="647">
        <f t="shared" si="1"/>
        <v>0</v>
      </c>
      <c r="K38" s="721">
        <f>IFERROR(TBIn!E217,0)</f>
        <v>0</v>
      </c>
      <c r="L38" s="2576">
        <f>IFERROR(TBIn!E1485,0)</f>
        <v>0</v>
      </c>
      <c r="M38" s="2606">
        <f>IFERROR(TBIn!E1525,0)</f>
        <v>0</v>
      </c>
      <c r="N38" s="326">
        <f t="shared" si="9"/>
        <v>0</v>
      </c>
      <c r="O38" s="648">
        <f t="shared" si="2"/>
        <v>0</v>
      </c>
      <c r="P38" s="80">
        <v>35</v>
      </c>
      <c r="Q38" s="664">
        <v>50000</v>
      </c>
      <c r="R38" s="656">
        <f t="shared" si="4"/>
        <v>0</v>
      </c>
      <c r="S38" s="656">
        <f t="shared" si="10"/>
        <v>0</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2</v>
      </c>
      <c r="G39" s="2601">
        <f>IFERROR(IF(Flag=TRUE,L39-TBIn!E1486,TBIn!D1486),0)</f>
        <v>95118</v>
      </c>
      <c r="H39" s="2603">
        <f>IFERROR(IF(Flag=TRUE,M39-TBIn!E1526,TBIn!D1526),0)</f>
        <v>91978</v>
      </c>
      <c r="I39" s="557">
        <f t="shared" si="8"/>
        <v>3140</v>
      </c>
      <c r="J39" s="647">
        <f t="shared" si="1"/>
        <v>1570</v>
      </c>
      <c r="K39" s="721">
        <f>IFERROR(TBIn!E218,0)</f>
        <v>3</v>
      </c>
      <c r="L39" s="2576">
        <f>IFERROR(TBIn!E1486,0)</f>
        <v>136663</v>
      </c>
      <c r="M39" s="2606">
        <f>IFERROR(TBIn!E1526,0)</f>
        <v>132086</v>
      </c>
      <c r="N39" s="326">
        <f t="shared" si="9"/>
        <v>4577</v>
      </c>
      <c r="O39" s="648">
        <f t="shared" si="2"/>
        <v>1525.6666666666667</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1">
        <f>IFERROR(IF(Flag=TRUE,L40-TBIn!E1487,TBIn!D1487),0)</f>
        <v>0</v>
      </c>
      <c r="H40" s="2603">
        <f>IFERROR(IF(Flag=TRUE,M40-TBIn!E1527,TBIn!D1527),0)</f>
        <v>0</v>
      </c>
      <c r="I40" s="557">
        <f t="shared" si="8"/>
        <v>0</v>
      </c>
      <c r="J40" s="647">
        <f t="shared" si="1"/>
        <v>0</v>
      </c>
      <c r="K40" s="721">
        <f>IFERROR(TBIn!E219,0)</f>
        <v>0</v>
      </c>
      <c r="L40" s="2576">
        <f>IFERROR(TBIn!E1487,0)</f>
        <v>0</v>
      </c>
      <c r="M40" s="2606">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1">
        <f>IFERROR(IF(Flag=TRUE,L41-TBIn!E1488,TBIn!D1488),0)</f>
        <v>0</v>
      </c>
      <c r="H41" s="2603">
        <f>IFERROR(IF(Flag=TRUE,M41-TBIn!E1528,TBIn!D1528),0)</f>
        <v>0</v>
      </c>
      <c r="I41" s="557">
        <f t="shared" si="8"/>
        <v>0</v>
      </c>
      <c r="J41" s="647">
        <f t="shared" si="1"/>
        <v>0</v>
      </c>
      <c r="K41" s="721">
        <f>IFERROR(TBIn!E220,0)</f>
        <v>0</v>
      </c>
      <c r="L41" s="2576">
        <f>IFERROR(TBIn!E1488,0)</f>
        <v>0</v>
      </c>
      <c r="M41" s="2606">
        <f>IFERROR(TBIn!E1528,0)</f>
        <v>0</v>
      </c>
      <c r="N41" s="326">
        <f t="shared" si="9"/>
        <v>0</v>
      </c>
      <c r="O41" s="648">
        <f t="shared" si="2"/>
        <v>0</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1">
        <f>IFERROR(IF(Flag=TRUE,L42-TBIn!E1489,TBIn!D1489),0)</f>
        <v>0</v>
      </c>
      <c r="H42" s="2603">
        <f>IFERROR(IF(Flag=TRUE,M42-TBIn!E1529,TBIn!D1529),0)</f>
        <v>0</v>
      </c>
      <c r="I42" s="557">
        <f t="shared" si="8"/>
        <v>0</v>
      </c>
      <c r="J42" s="647">
        <f t="shared" si="1"/>
        <v>0</v>
      </c>
      <c r="K42" s="721">
        <f>IFERROR(TBIn!E221,0)</f>
        <v>0</v>
      </c>
      <c r="L42" s="2576">
        <f>IFERROR(TBIn!E1489,0)</f>
        <v>0</v>
      </c>
      <c r="M42" s="2606">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1">
        <f>IFERROR(IF(Flag=TRUE,L43-TBIn!E1490,TBIn!D1490),0)</f>
        <v>0</v>
      </c>
      <c r="H43" s="2603">
        <f>IFERROR(IF(Flag=TRUE,M43-TBIn!E1530,TBIn!D1530),0)</f>
        <v>0</v>
      </c>
      <c r="I43" s="557">
        <f t="shared" si="8"/>
        <v>0</v>
      </c>
      <c r="J43" s="647">
        <f t="shared" si="1"/>
        <v>0</v>
      </c>
      <c r="K43" s="721">
        <f>IFERROR(TBIn!E222,0)</f>
        <v>0</v>
      </c>
      <c r="L43" s="2576">
        <f>IFERROR(TBIn!E1490,0)</f>
        <v>0</v>
      </c>
      <c r="M43" s="2606">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19</v>
      </c>
      <c r="G44" s="650">
        <f>SUM(G28:G43)</f>
        <v>1302262</v>
      </c>
      <c r="H44" s="650">
        <f>SUM(H28:H43)</f>
        <v>1249861</v>
      </c>
      <c r="I44" s="650">
        <f>SUM(I28:I43)</f>
        <v>52401</v>
      </c>
      <c r="J44" s="651">
        <f t="shared" si="1"/>
        <v>2757.9473684210525</v>
      </c>
      <c r="K44" s="2496">
        <f>SUM(K28:K43)</f>
        <v>41</v>
      </c>
      <c r="L44" s="949">
        <f>SUM(L28:L43)</f>
        <v>2770696</v>
      </c>
      <c r="M44" s="949">
        <f>SUM(M28:M43)</f>
        <v>2679046</v>
      </c>
      <c r="N44" s="650">
        <f>SUM(N28:N43)</f>
        <v>91650</v>
      </c>
      <c r="O44" s="651">
        <f t="shared" si="2"/>
        <v>2235.3658536585367</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1">
        <f>IFERROR(IF(Flag=TRUE,L45-TBIn!$E$155,TBIn!$D$155),0)</f>
        <v>0</v>
      </c>
      <c r="H45" s="2603">
        <f>IFERROR(IF(Flag=TRUE,M45-TBIn!$E$175,TBIn!$D$175),0)</f>
        <v>0</v>
      </c>
      <c r="I45" s="557">
        <f>G45-H45</f>
        <v>0</v>
      </c>
      <c r="J45" s="647">
        <f t="shared" si="1"/>
        <v>0</v>
      </c>
      <c r="K45" s="721">
        <f>IFERROR(TBIn!E223,0)</f>
        <v>0</v>
      </c>
      <c r="L45" s="2576">
        <f>IFERROR(TBIn!$E$155,0)</f>
        <v>0</v>
      </c>
      <c r="M45" s="2606">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0</v>
      </c>
      <c r="G46" s="2601">
        <f>IFERROR(IF(Flag=TRUE,L46-TBIn!E1491,TBIn!D1491),0)</f>
        <v>0</v>
      </c>
      <c r="H46" s="2601">
        <f>IFERROR(IF(Flag=TRUE,M46-TBIn!E1531,TBIn!D1531),0)</f>
        <v>0</v>
      </c>
      <c r="I46" s="552">
        <f>G46-H46</f>
        <v>0</v>
      </c>
      <c r="J46" s="647">
        <f t="shared" si="1"/>
        <v>0</v>
      </c>
      <c r="K46" s="721">
        <f>IFERROR(TBIn!E224,0)</f>
        <v>16</v>
      </c>
      <c r="L46" s="2576">
        <f>IFERROR(TBIn!E1491,0)</f>
        <v>1226209</v>
      </c>
      <c r="M46" s="2576">
        <f>IFERROR(TBIn!E1531,0)</f>
        <v>1215809</v>
      </c>
      <c r="N46" s="2681">
        <f>L46-M46</f>
        <v>10400</v>
      </c>
      <c r="O46" s="648">
        <f t="shared" si="2"/>
        <v>650</v>
      </c>
      <c r="P46" s="80">
        <v>43</v>
      </c>
      <c r="Q46" s="664">
        <v>50000</v>
      </c>
      <c r="R46" s="656">
        <f t="shared" si="4"/>
        <v>0</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1">
        <f>IFERROR(IF(Flag=TRUE,L47-TBIn!E1492,TBIn!D1492),0)</f>
        <v>0</v>
      </c>
      <c r="H47" s="2601">
        <f>IFERROR(IF(Flag=TRUE,M47-TBIn!E1532,TBIn!D1532),0)</f>
        <v>0</v>
      </c>
      <c r="I47" s="552">
        <f>G47-H47</f>
        <v>0</v>
      </c>
      <c r="J47" s="647">
        <f t="shared" si="1"/>
        <v>0</v>
      </c>
      <c r="K47" s="721">
        <f>IFERROR(TBIn!E225,0)</f>
        <v>0</v>
      </c>
      <c r="L47" s="2576">
        <f>IFERROR(TBIn!E1492,0)</f>
        <v>0</v>
      </c>
      <c r="M47" s="2576">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19</v>
      </c>
      <c r="G48" s="650">
        <f>G44+G46+G47</f>
        <v>1302262</v>
      </c>
      <c r="H48" s="650">
        <f>H44+H46+H47</f>
        <v>1249861</v>
      </c>
      <c r="I48" s="650">
        <f>I44+I46+I47</f>
        <v>52401</v>
      </c>
      <c r="J48" s="651">
        <f t="shared" si="1"/>
        <v>2757.9473684210525</v>
      </c>
      <c r="K48" s="2496">
        <f>K44+K46+K47</f>
        <v>57</v>
      </c>
      <c r="L48" s="949">
        <f>L44+L46+L47</f>
        <v>3996905</v>
      </c>
      <c r="M48" s="949">
        <f>M44+M46+M47</f>
        <v>3894855</v>
      </c>
      <c r="N48" s="650">
        <f>N44+N46+N47</f>
        <v>102050</v>
      </c>
      <c r="O48" s="651">
        <f>IF(K48&gt;0,N48/K48,0)</f>
        <v>1790.3508771929824</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1"/>
      <c r="H49" s="2603"/>
      <c r="I49" s="557"/>
      <c r="J49" s="831"/>
      <c r="K49" s="2680"/>
      <c r="L49" s="2855"/>
      <c r="M49" s="2856"/>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1">
        <f>IFERROR(IF(Flag=TRUE,L50-TBIn!E1493,TBIn!D1493),0)</f>
        <v>0</v>
      </c>
      <c r="H50" s="2603">
        <f>IFERROR(IF(Flag=TRUE,M50-TBIn!E1533,TBIn!D1533),0)</f>
        <v>0</v>
      </c>
      <c r="I50" s="557">
        <f>G50-H50</f>
        <v>0</v>
      </c>
      <c r="J50" s="828">
        <f>IF(F51=0,0,I50/F$51)</f>
        <v>0</v>
      </c>
      <c r="K50" s="721">
        <f>IFERROR(TBIn!E226,0)</f>
        <v>0</v>
      </c>
      <c r="L50" s="2576">
        <f>IFERROR(TBIn!E1493,0)</f>
        <v>0</v>
      </c>
      <c r="M50" s="2606">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19</v>
      </c>
      <c r="G51" s="716">
        <f>G27+G48+G50</f>
        <v>1302262</v>
      </c>
      <c r="H51" s="848">
        <f>H27+H48+H50</f>
        <v>1249861</v>
      </c>
      <c r="I51" s="1423">
        <f>IFERROR(IF(Flag=TRUE,I27+I48+I50,TBIn!D1534),0)</f>
        <v>52401</v>
      </c>
      <c r="J51" s="1087">
        <f>IF(F51=0,0,I51/F$51)</f>
        <v>2757.9473684210525</v>
      </c>
      <c r="K51" s="761">
        <f>IFERROR(IF(Flag=TRUE,K27+K48,TBIn!E227),0)</f>
        <v>57</v>
      </c>
      <c r="L51" s="716">
        <f>L27+L48+L50</f>
        <v>3996905</v>
      </c>
      <c r="M51" s="848">
        <f>M27+M48+M50</f>
        <v>3894855</v>
      </c>
      <c r="N51" s="1423">
        <f>IFERROR(IF(Flag=TRUE,N27+N48+N50,TBIn!E1534),0)</f>
        <v>102050</v>
      </c>
      <c r="O51" s="1087">
        <f>IF(K51=0,0,N51/K$51)</f>
        <v>1790.3508771929824</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8O/7qv/7cjo6lUsepFYzcC4vtjvHQoVjf3NGvHePKgaeTpvJXhEoKibcTtt4j/jW4OotQkmHgob6EWmdf03Leg==" saltValue="m8Kml2mtap0SDu2e0kz8r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609600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47" t="str">
        <f>OR_VEH!B52</f>
        <v>CHEVROLET - VE</v>
      </c>
      <c r="C1" s="2747"/>
      <c r="D1" s="2747"/>
      <c r="E1" s="257"/>
      <c r="F1" s="491" t="s">
        <v>92</v>
      </c>
      <c r="G1" s="752"/>
      <c r="H1" s="60"/>
      <c r="I1" s="752"/>
      <c r="J1" s="752"/>
      <c r="K1" s="752"/>
      <c r="L1" s="1246"/>
      <c r="M1" s="61"/>
      <c r="N1" s="61"/>
      <c r="O1" s="641"/>
      <c r="P1" s="62" t="str">
        <f>TBIn!$E$2458&amp;" - "&amp;TBIn!$AH$10&amp;" - PAGE 5 CHV VE"</f>
        <v>319719 - 202603 -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600">
        <f>IFERROR(IF(Flag=TRUE,L4-TBIn!E1535,TBIn!D1535),0)</f>
        <v>0</v>
      </c>
      <c r="H4" s="2600">
        <f>IFERROR(IF(Flag=TRUE,M4-TBIn!E1575,TBIn!D1575),0)</f>
        <v>0</v>
      </c>
      <c r="I4" s="551">
        <f t="shared" ref="I4:I22" si="0">G4-H4</f>
        <v>0</v>
      </c>
      <c r="J4" s="584">
        <f t="shared" ref="J4:J48" si="1">IF(F4&gt;0,I4/F4,0)</f>
        <v>0</v>
      </c>
      <c r="K4" s="720">
        <f>IFERROR(TBIn!E228,0)</f>
        <v>0</v>
      </c>
      <c r="L4" s="2604">
        <f>IFERROR(TBIn!E1535,0)</f>
        <v>0</v>
      </c>
      <c r="M4" s="2604">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1">
        <f>IFERROR(IF(Flag=TRUE,L5-TBIn!E1536,TBIn!D1536),0)</f>
        <v>0</v>
      </c>
      <c r="H5" s="2601">
        <f>IFERROR(IF(Flag=TRUE,M5-TBIn!E1576,TBIn!D1576),0)</f>
        <v>0</v>
      </c>
      <c r="I5" s="552">
        <f t="shared" si="0"/>
        <v>0</v>
      </c>
      <c r="J5" s="608">
        <f t="shared" si="1"/>
        <v>0</v>
      </c>
      <c r="K5" s="721">
        <f>IFERROR(TBIn!E229,0)</f>
        <v>0</v>
      </c>
      <c r="L5" s="2576">
        <f>IFERROR(TBIn!E1536,0)</f>
        <v>0</v>
      </c>
      <c r="M5" s="2576">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1">
        <f>IFERROR(IF(Flag=TRUE,L6-TBIn!E1537,TBIn!D1537),0)</f>
        <v>0</v>
      </c>
      <c r="H6" s="2601">
        <f>IFERROR(IF(Flag=TRUE,M6-TBIn!E1577,TBIn!D1577),0)</f>
        <v>0</v>
      </c>
      <c r="I6" s="552">
        <f t="shared" si="0"/>
        <v>0</v>
      </c>
      <c r="J6" s="608">
        <f t="shared" si="1"/>
        <v>0</v>
      </c>
      <c r="K6" s="721">
        <f>IFERROR(TBIn!E230,0)</f>
        <v>0</v>
      </c>
      <c r="L6" s="2576">
        <f>IFERROR(TBIn!E1537,0)</f>
        <v>0</v>
      </c>
      <c r="M6" s="2576">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1">
        <f>IFERROR(IF(Flag=TRUE,L7-TBIn!E1538,TBIn!D1538),0)</f>
        <v>0</v>
      </c>
      <c r="H7" s="2601">
        <f>IFERROR(IF(Flag=TRUE,M7-TBIn!E1578,TBIn!D1578),0)</f>
        <v>0</v>
      </c>
      <c r="I7" s="552">
        <f t="shared" si="0"/>
        <v>0</v>
      </c>
      <c r="J7" s="608">
        <f t="shared" si="1"/>
        <v>0</v>
      </c>
      <c r="K7" s="721">
        <f>IFERROR(TBIn!E231,0)</f>
        <v>0</v>
      </c>
      <c r="L7" s="2576">
        <f>IFERROR(TBIn!E1538,0)</f>
        <v>0</v>
      </c>
      <c r="M7" s="2576">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1">
        <f>IFERROR(IF(Flag=TRUE,L8-TBIn!E1539,TBIn!D1539),0)</f>
        <v>0</v>
      </c>
      <c r="H8" s="2601">
        <f>IFERROR(IF(Flag=TRUE,M8-TBIn!E1579,TBIn!D1579),0)</f>
        <v>0</v>
      </c>
      <c r="I8" s="552">
        <f t="shared" si="0"/>
        <v>0</v>
      </c>
      <c r="J8" s="608">
        <f t="shared" si="1"/>
        <v>0</v>
      </c>
      <c r="K8" s="721">
        <f>IFERROR(TBIn!E232,0)</f>
        <v>0</v>
      </c>
      <c r="L8" s="2576">
        <f>IFERROR(TBIn!E1539,0)</f>
        <v>0</v>
      </c>
      <c r="M8" s="2576">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1">
        <f>IFERROR(IF(Flag=TRUE,L9-TBIn!E1540,TBIn!D1540),0)</f>
        <v>0</v>
      </c>
      <c r="H9" s="2601">
        <f>IFERROR(IF(Flag=TRUE,M9-TBIn!E1580,TBIn!D1580),0)</f>
        <v>0</v>
      </c>
      <c r="I9" s="552">
        <f t="shared" si="0"/>
        <v>0</v>
      </c>
      <c r="J9" s="608">
        <f t="shared" si="1"/>
        <v>0</v>
      </c>
      <c r="K9" s="721">
        <f>IFERROR(TBIn!E233,0)</f>
        <v>0</v>
      </c>
      <c r="L9" s="2576">
        <f>IFERROR(TBIn!E1540,0)</f>
        <v>0</v>
      </c>
      <c r="M9" s="2576">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1">
        <f>IFERROR(IF(Flag=TRUE,L10-TBIn!E1541,TBIn!D1541),0)</f>
        <v>0</v>
      </c>
      <c r="H10" s="2601">
        <f>IFERROR(IF(Flag=TRUE,M10-TBIn!E1581,TBIn!D1581),0)</f>
        <v>0</v>
      </c>
      <c r="I10" s="552">
        <f t="shared" si="0"/>
        <v>0</v>
      </c>
      <c r="J10" s="608">
        <f t="shared" si="1"/>
        <v>0</v>
      </c>
      <c r="K10" s="721">
        <f>IFERROR(TBIn!E234,0)</f>
        <v>0</v>
      </c>
      <c r="L10" s="2576">
        <f>IFERROR(TBIn!E1541,0)</f>
        <v>0</v>
      </c>
      <c r="M10" s="2576">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1">
        <f>IFERROR(IF(Flag=TRUE,L11-TBIn!E1542,TBIn!D1542),0)</f>
        <v>0</v>
      </c>
      <c r="H11" s="2601">
        <f>IFERROR(IF(Flag=TRUE,M11-TBIn!E1582,TBIn!D1582),0)</f>
        <v>0</v>
      </c>
      <c r="I11" s="552">
        <f t="shared" si="0"/>
        <v>0</v>
      </c>
      <c r="J11" s="608">
        <f t="shared" si="1"/>
        <v>0</v>
      </c>
      <c r="K11" s="721">
        <f>IFERROR(TBIn!E235,0)</f>
        <v>0</v>
      </c>
      <c r="L11" s="2576">
        <f>IFERROR(TBIn!E1542,0)</f>
        <v>0</v>
      </c>
      <c r="M11" s="2576">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1">
        <f>IFERROR(IF(Flag=TRUE,L12-TBIn!E1543,TBIn!D1543),0)</f>
        <v>0</v>
      </c>
      <c r="H12" s="2601">
        <f>IFERROR(IF(Flag=TRUE,M12-TBIn!E1583,TBIn!D1583),0)</f>
        <v>0</v>
      </c>
      <c r="I12" s="552">
        <f t="shared" si="0"/>
        <v>0</v>
      </c>
      <c r="J12" s="608">
        <f t="shared" si="1"/>
        <v>0</v>
      </c>
      <c r="K12" s="721">
        <f>IFERROR(TBIn!E236,0)</f>
        <v>0</v>
      </c>
      <c r="L12" s="2576">
        <f>IFERROR(TBIn!E1543,0)</f>
        <v>0</v>
      </c>
      <c r="M12" s="2576">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1">
        <f>IFERROR(IF(Flag=TRUE,L13-TBIn!E1544,TBIn!D1544),0)</f>
        <v>0</v>
      </c>
      <c r="H13" s="2601">
        <f>IFERROR(IF(Flag=TRUE,M13-TBIn!E1584,TBIn!D1584),0)</f>
        <v>0</v>
      </c>
      <c r="I13" s="552">
        <f t="shared" si="0"/>
        <v>0</v>
      </c>
      <c r="J13" s="608">
        <f t="shared" si="1"/>
        <v>0</v>
      </c>
      <c r="K13" s="721">
        <f>IFERROR(TBIn!E237,0)</f>
        <v>0</v>
      </c>
      <c r="L13" s="2576">
        <f>IFERROR(TBIn!E1544,0)</f>
        <v>0</v>
      </c>
      <c r="M13" s="2576">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1">
        <f>IFERROR(IF(Flag=TRUE,L14-TBIn!E1545,TBIn!D1545),0)</f>
        <v>0</v>
      </c>
      <c r="H14" s="2601">
        <f>IFERROR(IF(Flag=TRUE,M14-TBIn!E1585,TBIn!D1585),0)</f>
        <v>0</v>
      </c>
      <c r="I14" s="552">
        <f t="shared" si="0"/>
        <v>0</v>
      </c>
      <c r="J14" s="608">
        <f t="shared" si="1"/>
        <v>0</v>
      </c>
      <c r="K14" s="721">
        <f>IFERROR(TBIn!E238,0)</f>
        <v>0</v>
      </c>
      <c r="L14" s="2576">
        <f>IFERROR(TBIn!E1545,0)</f>
        <v>0</v>
      </c>
      <c r="M14" s="2576">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1">
        <f>IFERROR(IF(Flag=TRUE,L15-TBIn!E1546,TBIn!D1546),0)</f>
        <v>0</v>
      </c>
      <c r="H15" s="2601">
        <f>IFERROR(IF(Flag=TRUE,M15-TBIn!E1586,TBIn!D1586),0)</f>
        <v>0</v>
      </c>
      <c r="I15" s="552">
        <f t="shared" si="0"/>
        <v>0</v>
      </c>
      <c r="J15" s="608">
        <f t="shared" si="1"/>
        <v>0</v>
      </c>
      <c r="K15" s="721">
        <f>IFERROR(TBIn!E239,0)</f>
        <v>0</v>
      </c>
      <c r="L15" s="2576">
        <f>IFERROR(TBIn!E1546,0)</f>
        <v>0</v>
      </c>
      <c r="M15" s="2576">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1">
        <f>IFERROR(IF(Flag=TRUE,L16-TBIn!E1547,TBIn!D1547),0)</f>
        <v>0</v>
      </c>
      <c r="H16" s="2601">
        <f>IFERROR(IF(Flag=TRUE,M16-TBIn!E1587,TBIn!D1587),0)</f>
        <v>0</v>
      </c>
      <c r="I16" s="552">
        <f t="shared" si="0"/>
        <v>0</v>
      </c>
      <c r="J16" s="608">
        <f t="shared" si="1"/>
        <v>0</v>
      </c>
      <c r="K16" s="721">
        <f>IFERROR(TBIn!E240,0)</f>
        <v>0</v>
      </c>
      <c r="L16" s="2576">
        <f>IFERROR(TBIn!E1547,0)</f>
        <v>0</v>
      </c>
      <c r="M16" s="2576">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1">
        <f>IFERROR(IF(Flag=TRUE,L17-TBIn!E1548,TBIn!D1548),0)</f>
        <v>0</v>
      </c>
      <c r="H17" s="2601">
        <f>IFERROR(IF(Flag=TRUE,M17-TBIn!E1588,TBIn!D1588),0)</f>
        <v>0</v>
      </c>
      <c r="I17" s="552">
        <f t="shared" si="0"/>
        <v>0</v>
      </c>
      <c r="J17" s="608">
        <f t="shared" si="1"/>
        <v>0</v>
      </c>
      <c r="K17" s="721">
        <f>IFERROR(TBIn!E241,0)</f>
        <v>0</v>
      </c>
      <c r="L17" s="2576">
        <f>IFERROR(TBIn!E1548,0)</f>
        <v>0</v>
      </c>
      <c r="M17" s="2576">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1">
        <f>IFERROR(IF(Flag=TRUE,L18-TBIn!E1549,TBIn!D1549),0)</f>
        <v>0</v>
      </c>
      <c r="H18" s="2601">
        <f>IFERROR(IF(Flag=TRUE,M18-TBIn!E1589,TBIn!D1589),0)</f>
        <v>0</v>
      </c>
      <c r="I18" s="552">
        <f t="shared" si="0"/>
        <v>0</v>
      </c>
      <c r="J18" s="608">
        <f t="shared" si="1"/>
        <v>0</v>
      </c>
      <c r="K18" s="721">
        <f>IFERROR(TBIn!E242,0)</f>
        <v>0</v>
      </c>
      <c r="L18" s="2576">
        <f>IFERROR(TBIn!E1549,0)</f>
        <v>0</v>
      </c>
      <c r="M18" s="2576">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1">
        <f>IFERROR(IF(Flag=TRUE,L19-TBIn!E1550,TBIn!D1550),0)</f>
        <v>0</v>
      </c>
      <c r="H19" s="2601">
        <f>IFERROR(IF(Flag=TRUE,M19-TBIn!E1590,TBIn!D1590),0)</f>
        <v>0</v>
      </c>
      <c r="I19" s="552">
        <f t="shared" si="0"/>
        <v>0</v>
      </c>
      <c r="J19" s="608">
        <f t="shared" si="1"/>
        <v>0</v>
      </c>
      <c r="K19" s="721">
        <f>IFERROR(TBIn!E243,0)</f>
        <v>0</v>
      </c>
      <c r="L19" s="2576">
        <f>IFERROR(TBIn!E1550,0)</f>
        <v>0</v>
      </c>
      <c r="M19" s="2576">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1">
        <f>IFERROR(IF(Flag=TRUE,L20-TBIn!E1551,TBIn!D1551),0)</f>
        <v>0</v>
      </c>
      <c r="H20" s="2601">
        <f>IFERROR(IF(Flag=TRUE,M20-TBIn!E1591,TBIn!D1591),0)</f>
        <v>0</v>
      </c>
      <c r="I20" s="552">
        <f t="shared" si="0"/>
        <v>0</v>
      </c>
      <c r="J20" s="608">
        <f t="shared" si="1"/>
        <v>0</v>
      </c>
      <c r="K20" s="721">
        <f>IFERROR(TBIn!E244,0)</f>
        <v>0</v>
      </c>
      <c r="L20" s="2576">
        <f>IFERROR(TBIn!E1551,0)</f>
        <v>0</v>
      </c>
      <c r="M20" s="2576">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1">
        <f>IFERROR(IF(Flag=TRUE,L21-TBIn!E1552,TBIn!D1552),0)</f>
        <v>0</v>
      </c>
      <c r="H21" s="2601">
        <f>IFERROR(IF(Flag=TRUE,M21-TBIn!E1592,TBIn!D1592),0)</f>
        <v>0</v>
      </c>
      <c r="I21" s="552">
        <f t="shared" si="0"/>
        <v>0</v>
      </c>
      <c r="J21" s="608">
        <f t="shared" si="1"/>
        <v>0</v>
      </c>
      <c r="K21" s="721">
        <f>IFERROR(TBIn!E245,0)</f>
        <v>0</v>
      </c>
      <c r="L21" s="2576">
        <f>IFERROR(TBIn!E1552,0)</f>
        <v>0</v>
      </c>
      <c r="M21" s="2576">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2">
        <f>IFERROR(IF(Flag=TRUE,L22-TBIn!E1553,TBIn!D1553),0)</f>
        <v>0</v>
      </c>
      <c r="H22" s="2602">
        <f>IFERROR(IF(Flag=TRUE,M22-TBIn!E1593,TBIn!D1593),0)</f>
        <v>0</v>
      </c>
      <c r="I22" s="553">
        <f t="shared" si="0"/>
        <v>0</v>
      </c>
      <c r="J22" s="847">
        <f t="shared" si="1"/>
        <v>0</v>
      </c>
      <c r="K22" s="722">
        <f>IFERROR(TBIn!E246,0)</f>
        <v>0</v>
      </c>
      <c r="L22" s="2605">
        <f>IFERROR(TBIn!E1553,0)</f>
        <v>0</v>
      </c>
      <c r="M22" s="2605">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1">
        <f>IFERROR(IF(Flag=TRUE,L24-TBIn!$E$146,TBIn!$D$146),0)</f>
        <v>0</v>
      </c>
      <c r="H24" s="2601">
        <f>IFERROR(IF(Flag=TRUE,M24-TBIn!$E$166,TBIn!$D$166),0)</f>
        <v>0</v>
      </c>
      <c r="I24" s="552">
        <f>G24-H24</f>
        <v>0</v>
      </c>
      <c r="J24" s="608">
        <f t="shared" si="1"/>
        <v>0</v>
      </c>
      <c r="K24" s="721">
        <f>IFERROR(TBIn!E247,0)</f>
        <v>0</v>
      </c>
      <c r="L24" s="2576">
        <f>IFERROR(TBIn!$E$146,0)</f>
        <v>0</v>
      </c>
      <c r="M24" s="2576">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1">
        <f>IFERROR(IF(Flag=TRUE,L25-TBIn!E1554,TBIn!D1554),0)</f>
        <v>0</v>
      </c>
      <c r="H25" s="2601">
        <f>IFERROR(IF(Flag=TRUE,M25-TBIn!E1594,TBIn!D1594),0)</f>
        <v>0</v>
      </c>
      <c r="I25" s="552">
        <f>G25-H25</f>
        <v>0</v>
      </c>
      <c r="J25" s="608">
        <f t="shared" si="1"/>
        <v>0</v>
      </c>
      <c r="K25" s="721">
        <f>IFERROR(TBIn!E248,0)</f>
        <v>0</v>
      </c>
      <c r="L25" s="2576">
        <f>IFERROR(TBIn!E1554,0)</f>
        <v>0</v>
      </c>
      <c r="M25" s="2576">
        <f>IFERROR(TBIn!E1594,0)</f>
        <v>0</v>
      </c>
      <c r="N25" s="2681">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1">
        <f>IFERROR(IF(Flag=TRUE,L26-TBIn!E1555,TBIn!D1555),0)</f>
        <v>0</v>
      </c>
      <c r="H26" s="2601">
        <f>IFERROR(IF(Flag=TRUE,M26-TBIn!E1595,TBIn!D1595),0)</f>
        <v>0</v>
      </c>
      <c r="I26" s="552">
        <f>G26-H26</f>
        <v>0</v>
      </c>
      <c r="J26" s="608">
        <f t="shared" si="1"/>
        <v>0</v>
      </c>
      <c r="K26" s="721">
        <f>IFERROR(TBIn!E249,0)</f>
        <v>0</v>
      </c>
      <c r="L26" s="2576">
        <f>IFERROR(TBIn!E1555,0)</f>
        <v>0</v>
      </c>
      <c r="M26" s="2576">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3">
        <f>IFERROR(IF(Flag=TRUE,L28-TBIn!E1556,TBIn!D1556),0)</f>
        <v>0</v>
      </c>
      <c r="H28" s="2603">
        <f>IFERROR(IF(Flag=TRUE,M28-TBIn!E1596,TBIn!D1596),0)</f>
        <v>0</v>
      </c>
      <c r="I28" s="557">
        <f t="shared" ref="I28:I43" si="8">G28-H28</f>
        <v>0</v>
      </c>
      <c r="J28" s="271">
        <f t="shared" si="1"/>
        <v>0</v>
      </c>
      <c r="K28" s="723">
        <f>IFERROR(TBIn!E250,0)</f>
        <v>0</v>
      </c>
      <c r="L28" s="2606">
        <f>IFERROR(TBIn!E1556,0)</f>
        <v>0</v>
      </c>
      <c r="M28" s="2606">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0</v>
      </c>
      <c r="G29" s="2601">
        <f>IFERROR(IF(Flag=TRUE,L29-TBIn!E1557,TBIn!D1557),0)</f>
        <v>0</v>
      </c>
      <c r="H29" s="2603">
        <f>IFERROR(IF(Flag=TRUE,M29-TBIn!E1597,TBIn!D1597),0)</f>
        <v>0</v>
      </c>
      <c r="I29" s="557">
        <f t="shared" si="8"/>
        <v>0</v>
      </c>
      <c r="J29" s="608">
        <f t="shared" si="1"/>
        <v>0</v>
      </c>
      <c r="K29" s="721">
        <f>IFERROR(TBIn!E251,0)</f>
        <v>0</v>
      </c>
      <c r="L29" s="2576">
        <f>IFERROR(TBIn!E1557,0)</f>
        <v>0</v>
      </c>
      <c r="M29" s="2606">
        <f>IFERROR(TBIn!E1597,0)</f>
        <v>0</v>
      </c>
      <c r="N29" s="326">
        <f t="shared" si="9"/>
        <v>0</v>
      </c>
      <c r="O29" s="587">
        <f t="shared" si="2"/>
        <v>0</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601">
        <f>IFERROR(IF(Flag=TRUE,L30-TBIn!E1558,TBIn!D1558),0)</f>
        <v>0</v>
      </c>
      <c r="H30" s="2603">
        <f>IFERROR(IF(Flag=TRUE,M30-TBIn!E1598,TBIn!D1598),0)</f>
        <v>0</v>
      </c>
      <c r="I30" s="557">
        <f t="shared" si="8"/>
        <v>0</v>
      </c>
      <c r="J30" s="608">
        <f t="shared" si="1"/>
        <v>0</v>
      </c>
      <c r="K30" s="721">
        <f>IFERROR(TBIn!E252,0)</f>
        <v>0</v>
      </c>
      <c r="L30" s="2576">
        <f>IFERROR(TBIn!E1558,0)</f>
        <v>0</v>
      </c>
      <c r="M30" s="2606">
        <f>IFERROR(TBIn!E1598,0)</f>
        <v>0</v>
      </c>
      <c r="N30" s="326">
        <f t="shared" si="9"/>
        <v>0</v>
      </c>
      <c r="O30" s="587">
        <f t="shared" si="2"/>
        <v>0</v>
      </c>
      <c r="P30" s="80">
        <v>27</v>
      </c>
      <c r="Q30" s="644">
        <v>55000</v>
      </c>
      <c r="R30" s="656">
        <f t="shared" si="4"/>
        <v>0</v>
      </c>
      <c r="S30" s="656">
        <f t="shared" si="10"/>
        <v>0</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0</v>
      </c>
      <c r="G31" s="2601">
        <f>IFERROR(IF(Flag=TRUE,L31-TBIn!E1559,TBIn!D1559),0)</f>
        <v>0</v>
      </c>
      <c r="H31" s="2603">
        <f>IFERROR(IF(Flag=TRUE,M31-TBIn!E1599,TBIn!D1599),0)</f>
        <v>0</v>
      </c>
      <c r="I31" s="557">
        <f t="shared" si="8"/>
        <v>0</v>
      </c>
      <c r="J31" s="608">
        <f t="shared" si="1"/>
        <v>0</v>
      </c>
      <c r="K31" s="721">
        <f>IFERROR(TBIn!E253,0)</f>
        <v>1</v>
      </c>
      <c r="L31" s="2576">
        <f>IFERROR(TBIn!E1559,0)</f>
        <v>53369</v>
      </c>
      <c r="M31" s="2606">
        <f>IFERROR(TBIn!E1599,0)</f>
        <v>53309</v>
      </c>
      <c r="N31" s="326">
        <f t="shared" si="9"/>
        <v>60</v>
      </c>
      <c r="O31" s="587">
        <f t="shared" si="2"/>
        <v>60</v>
      </c>
      <c r="P31" s="80">
        <v>28</v>
      </c>
      <c r="Q31" s="644">
        <v>40000</v>
      </c>
      <c r="R31" s="656">
        <f t="shared" si="4"/>
        <v>0</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0</v>
      </c>
      <c r="G32" s="2601">
        <f>IFERROR(IF(Flag=TRUE,L32-TBIn!E1560,TBIn!D1560),0)</f>
        <v>0</v>
      </c>
      <c r="H32" s="2603">
        <f>IFERROR(IF(Flag=TRUE,M32-TBIn!E1600,TBIn!D1600),0)</f>
        <v>0</v>
      </c>
      <c r="I32" s="557">
        <f t="shared" si="8"/>
        <v>0</v>
      </c>
      <c r="J32" s="608">
        <f t="shared" si="1"/>
        <v>0</v>
      </c>
      <c r="K32" s="721">
        <f>IFERROR(TBIn!E254,0)</f>
        <v>0</v>
      </c>
      <c r="L32" s="2576">
        <f>IFERROR(TBIn!E1560,0)</f>
        <v>0</v>
      </c>
      <c r="M32" s="2606">
        <f>IFERROR(TBIn!E1600,0)</f>
        <v>0</v>
      </c>
      <c r="N32" s="326">
        <f t="shared" si="9"/>
        <v>0</v>
      </c>
      <c r="O32" s="587">
        <f t="shared" si="2"/>
        <v>0</v>
      </c>
      <c r="P32" s="80">
        <v>29</v>
      </c>
      <c r="Q32" s="644">
        <v>55000</v>
      </c>
      <c r="R32" s="656">
        <f t="shared" si="4"/>
        <v>0</v>
      </c>
      <c r="S32" s="656">
        <f t="shared" si="10"/>
        <v>0</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1">
        <f>IFERROR(IF(Flag=TRUE,L33-TBIn!E1561,TBIn!D1561),0)</f>
        <v>0</v>
      </c>
      <c r="H33" s="2603">
        <f>IFERROR(IF(Flag=TRUE,M33-TBIn!E1601,TBIn!D1601),0)</f>
        <v>0</v>
      </c>
      <c r="I33" s="557">
        <f t="shared" si="8"/>
        <v>0</v>
      </c>
      <c r="J33" s="608">
        <f t="shared" si="1"/>
        <v>0</v>
      </c>
      <c r="K33" s="721">
        <f>IFERROR(TBIn!E255,0)</f>
        <v>0</v>
      </c>
      <c r="L33" s="2576">
        <f>IFERROR(TBIn!E1561,0)</f>
        <v>0</v>
      </c>
      <c r="M33" s="2606">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1">
        <f>IFERROR(IF(Flag=TRUE,L34-TBIn!E1562,TBIn!D1562),0)</f>
        <v>0</v>
      </c>
      <c r="H34" s="2603">
        <f>IFERROR(IF(Flag=TRUE,M34-TBIn!E1602,TBIn!D1602),0)</f>
        <v>0</v>
      </c>
      <c r="I34" s="557">
        <f t="shared" si="8"/>
        <v>0</v>
      </c>
      <c r="J34" s="608">
        <f t="shared" si="1"/>
        <v>0</v>
      </c>
      <c r="K34" s="721">
        <f>IFERROR(TBIn!E256,0)</f>
        <v>0</v>
      </c>
      <c r="L34" s="2576">
        <f>IFERROR(TBIn!E1562,0)</f>
        <v>0</v>
      </c>
      <c r="M34" s="2606">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1">
        <f>IFERROR(IF(Flag=TRUE,L35-TBIn!E1563,TBIn!D1563),0)</f>
        <v>0</v>
      </c>
      <c r="H35" s="2603">
        <f>IFERROR(IF(Flag=TRUE,M35-TBIn!E1603,TBIn!D1603),0)</f>
        <v>0</v>
      </c>
      <c r="I35" s="557">
        <f t="shared" si="8"/>
        <v>0</v>
      </c>
      <c r="J35" s="608">
        <f t="shared" si="1"/>
        <v>0</v>
      </c>
      <c r="K35" s="721">
        <f>IFERROR(TBIn!E257,0)</f>
        <v>0</v>
      </c>
      <c r="L35" s="2576">
        <f>IFERROR(TBIn!E1563,0)</f>
        <v>0</v>
      </c>
      <c r="M35" s="2606">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1">
        <f>IFERROR(IF(Flag=TRUE,L36-TBIn!E1564,TBIn!D1564),0)</f>
        <v>0</v>
      </c>
      <c r="H36" s="2603">
        <f>IFERROR(IF(Flag=TRUE,M36-TBIn!E1604,TBIn!D1604),0)</f>
        <v>0</v>
      </c>
      <c r="I36" s="557">
        <f t="shared" si="8"/>
        <v>0</v>
      </c>
      <c r="J36" s="608">
        <f t="shared" si="1"/>
        <v>0</v>
      </c>
      <c r="K36" s="721">
        <f>IFERROR(TBIn!E258,0)</f>
        <v>0</v>
      </c>
      <c r="L36" s="2576">
        <f>IFERROR(TBIn!E1564,0)</f>
        <v>0</v>
      </c>
      <c r="M36" s="2606">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1">
        <f>IFERROR(IF(Flag=TRUE,L37-TBIn!E1565,TBIn!D1565),0)</f>
        <v>0</v>
      </c>
      <c r="H37" s="2603">
        <f>IFERROR(IF(Flag=TRUE,M37-TBIn!E1605,TBIn!D1605),0)</f>
        <v>0</v>
      </c>
      <c r="I37" s="557">
        <f t="shared" si="8"/>
        <v>0</v>
      </c>
      <c r="J37" s="608">
        <f t="shared" si="1"/>
        <v>0</v>
      </c>
      <c r="K37" s="721">
        <f>IFERROR(TBIn!E259,0)</f>
        <v>0</v>
      </c>
      <c r="L37" s="2576">
        <f>IFERROR(TBIn!E1565,0)</f>
        <v>0</v>
      </c>
      <c r="M37" s="2606">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1">
        <f>IFERROR(IF(Flag=TRUE,L38-TBIn!E1566,TBIn!D1566),0)</f>
        <v>0</v>
      </c>
      <c r="H38" s="2603">
        <f>IFERROR(IF(Flag=TRUE,M38-TBIn!E1606,TBIn!D1606),0)</f>
        <v>0</v>
      </c>
      <c r="I38" s="557">
        <f t="shared" si="8"/>
        <v>0</v>
      </c>
      <c r="J38" s="608">
        <f t="shared" si="1"/>
        <v>0</v>
      </c>
      <c r="K38" s="721">
        <f>IFERROR(TBIn!E260,0)</f>
        <v>0</v>
      </c>
      <c r="L38" s="2576">
        <f>IFERROR(TBIn!E1566,0)</f>
        <v>0</v>
      </c>
      <c r="M38" s="2606">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1">
        <f>IFERROR(IF(Flag=TRUE,L39-TBIn!E1567,TBIn!D1567),0)</f>
        <v>0</v>
      </c>
      <c r="H39" s="2603">
        <f>IFERROR(IF(Flag=TRUE,M39-TBIn!E1607,TBIn!D1607),0)</f>
        <v>0</v>
      </c>
      <c r="I39" s="557">
        <f t="shared" si="8"/>
        <v>0</v>
      </c>
      <c r="J39" s="608">
        <f t="shared" si="1"/>
        <v>0</v>
      </c>
      <c r="K39" s="721">
        <f>IFERROR(TBIn!E261,0)</f>
        <v>0</v>
      </c>
      <c r="L39" s="2576">
        <f>IFERROR(TBIn!E1567,0)</f>
        <v>0</v>
      </c>
      <c r="M39" s="2606">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1">
        <f>IFERROR(IF(Flag=TRUE,L40-TBIn!E1568,TBIn!D1568),0)</f>
        <v>0</v>
      </c>
      <c r="H40" s="2603">
        <f>IFERROR(IF(Flag=TRUE,M40-TBIn!E1608,TBIn!D1608),0)</f>
        <v>0</v>
      </c>
      <c r="I40" s="557">
        <f t="shared" si="8"/>
        <v>0</v>
      </c>
      <c r="J40" s="608">
        <f t="shared" si="1"/>
        <v>0</v>
      </c>
      <c r="K40" s="721">
        <f>IFERROR(TBIn!E262,0)</f>
        <v>0</v>
      </c>
      <c r="L40" s="2576">
        <f>IFERROR(TBIn!E1568,0)</f>
        <v>0</v>
      </c>
      <c r="M40" s="2606">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1">
        <f>IFERROR(IF(Flag=TRUE,L41-TBIn!E1569,TBIn!D1569),0)</f>
        <v>0</v>
      </c>
      <c r="H41" s="2603">
        <f>IFERROR(IF(Flag=TRUE,M41-TBIn!E1609,TBIn!D1609),0)</f>
        <v>0</v>
      </c>
      <c r="I41" s="557">
        <f t="shared" si="8"/>
        <v>0</v>
      </c>
      <c r="J41" s="608">
        <f t="shared" si="1"/>
        <v>0</v>
      </c>
      <c r="K41" s="721">
        <f>IFERROR(TBIn!E263,0)</f>
        <v>0</v>
      </c>
      <c r="L41" s="2576">
        <f>IFERROR(TBIn!E1569,0)</f>
        <v>0</v>
      </c>
      <c r="M41" s="2606">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1">
        <f>IFERROR(IF(Flag=TRUE,L42-TBIn!E1570,TBIn!D1570),0)</f>
        <v>0</v>
      </c>
      <c r="H42" s="2603">
        <f>IFERROR(IF(Flag=TRUE,M42-TBIn!E1610,TBIn!D1610),0)</f>
        <v>0</v>
      </c>
      <c r="I42" s="557">
        <f t="shared" si="8"/>
        <v>0</v>
      </c>
      <c r="J42" s="608">
        <f t="shared" si="1"/>
        <v>0</v>
      </c>
      <c r="K42" s="721">
        <f>IFERROR(TBIn!E264,0)</f>
        <v>0</v>
      </c>
      <c r="L42" s="2576">
        <f>IFERROR(TBIn!E1570,0)</f>
        <v>0</v>
      </c>
      <c r="M42" s="2606">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1">
        <f>IFERROR(IF(Flag=TRUE,L43-TBIn!E1571,TBIn!D1571),0)</f>
        <v>0</v>
      </c>
      <c r="H43" s="2603">
        <f>IFERROR(IF(Flag=TRUE,M43-TBIn!E1611,TBIn!D1611),0)</f>
        <v>0</v>
      </c>
      <c r="I43" s="557">
        <f t="shared" si="8"/>
        <v>0</v>
      </c>
      <c r="J43" s="608">
        <f t="shared" si="1"/>
        <v>0</v>
      </c>
      <c r="K43" s="721">
        <f>IFERROR(TBIn!E265,0)</f>
        <v>0</v>
      </c>
      <c r="L43" s="2576">
        <f>IFERROR(TBIn!E1571,0)</f>
        <v>0</v>
      </c>
      <c r="M43" s="2606">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1</v>
      </c>
      <c r="L44" s="949">
        <f>SUM(L28:L43)</f>
        <v>53369</v>
      </c>
      <c r="M44" s="949">
        <f>SUM(M28:M43)</f>
        <v>53309</v>
      </c>
      <c r="N44" s="716">
        <f>SUM(N28:N43)</f>
        <v>60</v>
      </c>
      <c r="O44" s="132">
        <f t="shared" si="2"/>
        <v>60</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1">
        <f>IFERROR(IF(Flag=TRUE,L45-TBIn!$E$156,TBIn!$D$156),0)</f>
        <v>0</v>
      </c>
      <c r="H45" s="2603">
        <f>IFERROR(IF(Flag=TRUE,M45-TBIn!$E$176,TBIn!$D$176),0)</f>
        <v>0</v>
      </c>
      <c r="I45" s="557">
        <f>G45-H45</f>
        <v>0</v>
      </c>
      <c r="J45" s="608">
        <f t="shared" si="1"/>
        <v>0</v>
      </c>
      <c r="K45" s="721">
        <f>IFERROR(TBIn!E266,0)</f>
        <v>0</v>
      </c>
      <c r="L45" s="2576">
        <f>IFERROR(TBIn!$E$156,0)</f>
        <v>0</v>
      </c>
      <c r="M45" s="2606">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1">
        <f>IFERROR(IF(Flag=TRUE,L46-TBIn!E1572,TBIn!D1572),0)</f>
        <v>0</v>
      </c>
      <c r="H46" s="2601">
        <f>IFERROR(IF(Flag=TRUE,M46-TBIn!E1612,TBIn!D1612),0)</f>
        <v>0</v>
      </c>
      <c r="I46" s="552">
        <f>G46-H46</f>
        <v>0</v>
      </c>
      <c r="J46" s="608">
        <f t="shared" si="1"/>
        <v>0</v>
      </c>
      <c r="K46" s="721">
        <f>IFERROR(TBIn!E267,0)</f>
        <v>0</v>
      </c>
      <c r="L46" s="2576">
        <f>IFERROR(TBIn!E1572,0)</f>
        <v>0</v>
      </c>
      <c r="M46" s="2576">
        <f>IFERROR(TBIn!E1612,0)</f>
        <v>0</v>
      </c>
      <c r="N46" s="2681">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1">
        <f>IFERROR(IF(Flag=TRUE,L47-TBIn!E1573,TBIn!D1573),0)</f>
        <v>0</v>
      </c>
      <c r="H47" s="2601">
        <f>IFERROR(IF(Flag=TRUE,M47-TBIn!E1613,TBIn!D1613),0)</f>
        <v>0</v>
      </c>
      <c r="I47" s="552">
        <f>G47-H47</f>
        <v>0</v>
      </c>
      <c r="J47" s="608">
        <f t="shared" si="1"/>
        <v>0</v>
      </c>
      <c r="K47" s="721">
        <f>IFERROR(TBIn!E268,0)</f>
        <v>0</v>
      </c>
      <c r="L47" s="2576">
        <f>IFERROR(TBIn!E1573,0)</f>
        <v>0</v>
      </c>
      <c r="M47" s="2576">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1</v>
      </c>
      <c r="L48" s="949">
        <f>L44+L46+L47</f>
        <v>53369</v>
      </c>
      <c r="M48" s="949">
        <f>M44+M46+M47</f>
        <v>53309</v>
      </c>
      <c r="N48" s="716">
        <f>N44+N46+N47</f>
        <v>60</v>
      </c>
      <c r="O48" s="132">
        <f>IF(K48&gt;0,N48/K48,0)</f>
        <v>60</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1"/>
      <c r="H49" s="2603"/>
      <c r="I49" s="557"/>
      <c r="J49" s="831"/>
      <c r="K49" s="2680"/>
      <c r="L49" s="2855"/>
      <c r="M49" s="2856"/>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1">
        <f>IFERROR(IF(Flag=TRUE,L50-TBIn!E1574,TBIn!D1574),0)</f>
        <v>0</v>
      </c>
      <c r="H50" s="2603">
        <f>IFERROR(IF(Flag=TRUE,M50-TBIn!E1614,TBIn!D1614),0)</f>
        <v>0</v>
      </c>
      <c r="I50" s="557">
        <f>G50-H50</f>
        <v>0</v>
      </c>
      <c r="J50" s="828">
        <f>IF(F51=0,0,I50/F$51)</f>
        <v>0</v>
      </c>
      <c r="K50" s="721">
        <f>IFERROR(TBIn!E269,0)</f>
        <v>0</v>
      </c>
      <c r="L50" s="2576">
        <f>IFERROR(TBIn!E1574,0)</f>
        <v>0</v>
      </c>
      <c r="M50" s="2606">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0</v>
      </c>
      <c r="G51" s="716">
        <f>G27+G48+G50</f>
        <v>0</v>
      </c>
      <c r="H51" s="848">
        <f>H27+H48+H50</f>
        <v>0</v>
      </c>
      <c r="I51" s="1423">
        <f>IFERROR(IF(Flag=TRUE,I27+I48+I50,TBIn!D1615),0)</f>
        <v>0</v>
      </c>
      <c r="J51" s="1087">
        <f>IF(F51=0,0,I51/F$51)</f>
        <v>0</v>
      </c>
      <c r="K51" s="761">
        <f>IFERROR(IF(Flag=TRUE,K27+K48,TBIn!E270),0)</f>
        <v>1</v>
      </c>
      <c r="L51" s="716">
        <f>L27+L48+L50</f>
        <v>53369</v>
      </c>
      <c r="M51" s="848">
        <f>M27+M48+M50</f>
        <v>53309</v>
      </c>
      <c r="N51" s="1423">
        <f>IFERROR(IF(Flag=TRUE,N27+N48+N50,TBIn!E1615),0)</f>
        <v>60</v>
      </c>
      <c r="O51" s="1087">
        <f>IF(K51=0,0,N51/K$51)</f>
        <v>60</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9KF2CMeJsI80aMDXw7pI34estqnTCM1a4ioKd3M8HK+fhoKmXCFAaNKifG7cAnnQANMFFX5phe8VUv3yGNtYzg==" saltValue="+yDFrMtINFSj08MFavacC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47" t="str">
        <f>OR_VEH!B152</f>
        <v>BUICK</v>
      </c>
      <c r="C1" s="2747"/>
      <c r="D1" s="2747"/>
      <c r="E1" s="257"/>
      <c r="F1" s="491" t="s">
        <v>92</v>
      </c>
      <c r="G1" s="60"/>
      <c r="H1" s="60"/>
      <c r="I1" s="60"/>
      <c r="J1" s="60"/>
      <c r="K1" s="60"/>
      <c r="L1" s="61"/>
      <c r="M1" s="61"/>
      <c r="N1" s="61"/>
      <c r="O1" s="641"/>
      <c r="P1" s="62" t="str">
        <f>TBIn!$E$2458&amp;" - "&amp;TBIn!$AH$10&amp;" - PAGE 5 BUI MCI"</f>
        <v>319719 - 202603 -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600">
        <f>IFERROR(IF(Flag=TRUE,L4-TBIn!E1697,TBIn!D1697),0)</f>
        <v>0</v>
      </c>
      <c r="H4" s="2600">
        <f>IFERROR(IF(Flag=TRUE,M4-TBIn!E1737,TBIn!D1737),0)</f>
        <v>0</v>
      </c>
      <c r="I4" s="551">
        <f t="shared" ref="I4:I22" si="0">G4-H4</f>
        <v>0</v>
      </c>
      <c r="J4" s="584">
        <f t="shared" ref="J4:J48" si="1">IF(F4&gt;0,I4/F4,0)</f>
        <v>0</v>
      </c>
      <c r="K4" s="720">
        <f>IFERROR(TBIn!E314,0)</f>
        <v>0</v>
      </c>
      <c r="L4" s="2604">
        <f>IFERROR(TBIn!E1697,0)</f>
        <v>0</v>
      </c>
      <c r="M4" s="2604">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1">
        <f>IFERROR(IF(Flag=TRUE,L5-TBIn!E1698,TBIn!D1698),0)</f>
        <v>0</v>
      </c>
      <c r="H5" s="2601">
        <f>IFERROR(IF(Flag=TRUE,M5-TBIn!E1738,TBIn!D1738),0)</f>
        <v>0</v>
      </c>
      <c r="I5" s="552">
        <f t="shared" si="0"/>
        <v>0</v>
      </c>
      <c r="J5" s="608">
        <f t="shared" si="1"/>
        <v>0</v>
      </c>
      <c r="K5" s="721">
        <f>IFERROR(TBIn!E315,0)</f>
        <v>0</v>
      </c>
      <c r="L5" s="2576">
        <f>IFERROR(TBIn!E1698,0)</f>
        <v>0</v>
      </c>
      <c r="M5" s="2576">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1">
        <f>IFERROR(IF(Flag=TRUE,L6-TBIn!E1699,TBIn!D1699),0)</f>
        <v>0</v>
      </c>
      <c r="H6" s="2601">
        <f>IFERROR(IF(Flag=TRUE,M6-TBIn!E1739,TBIn!D1739),0)</f>
        <v>0</v>
      </c>
      <c r="I6" s="552">
        <f t="shared" si="0"/>
        <v>0</v>
      </c>
      <c r="J6" s="608">
        <f t="shared" si="1"/>
        <v>0</v>
      </c>
      <c r="K6" s="721">
        <f>IFERROR(TBIn!E316,0)</f>
        <v>0</v>
      </c>
      <c r="L6" s="2576">
        <f>IFERROR(TBIn!E1699,0)</f>
        <v>0</v>
      </c>
      <c r="M6" s="2576">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1">
        <f>IFERROR(IF(Flag=TRUE,L7-TBIn!E1700,TBIn!D1700),0)</f>
        <v>0</v>
      </c>
      <c r="H7" s="2601">
        <f>IFERROR(IF(Flag=TRUE,M7-TBIn!E1740,TBIn!D1740),0)</f>
        <v>0</v>
      </c>
      <c r="I7" s="552">
        <f t="shared" si="0"/>
        <v>0</v>
      </c>
      <c r="J7" s="608">
        <f t="shared" si="1"/>
        <v>0</v>
      </c>
      <c r="K7" s="721">
        <f>IFERROR(TBIn!E317,0)</f>
        <v>0</v>
      </c>
      <c r="L7" s="2576">
        <f>IFERROR(TBIn!E1700,0)</f>
        <v>0</v>
      </c>
      <c r="M7" s="2576">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1">
        <f>IFERROR(IF(Flag=TRUE,L8-TBIn!E1701,TBIn!D1701),0)</f>
        <v>0</v>
      </c>
      <c r="H8" s="2601">
        <f>IFERROR(IF(Flag=TRUE,M8-TBIn!E1741,TBIn!D1741),0)</f>
        <v>0</v>
      </c>
      <c r="I8" s="552">
        <f t="shared" si="0"/>
        <v>0</v>
      </c>
      <c r="J8" s="608">
        <f t="shared" si="1"/>
        <v>0</v>
      </c>
      <c r="K8" s="721">
        <f>IFERROR(TBIn!E318,0)</f>
        <v>0</v>
      </c>
      <c r="L8" s="2576">
        <f>IFERROR(TBIn!E1701,0)</f>
        <v>0</v>
      </c>
      <c r="M8" s="2576">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1">
        <f>IFERROR(IF(Flag=TRUE,L9-TBIn!E1702,TBIn!D1702),0)</f>
        <v>0</v>
      </c>
      <c r="H9" s="2601">
        <f>IFERROR(IF(Flag=TRUE,M9-TBIn!E1742,TBIn!D1742),0)</f>
        <v>0</v>
      </c>
      <c r="I9" s="552">
        <f t="shared" si="0"/>
        <v>0</v>
      </c>
      <c r="J9" s="608">
        <f t="shared" si="1"/>
        <v>0</v>
      </c>
      <c r="K9" s="721">
        <f>IFERROR(TBIn!E319,0)</f>
        <v>0</v>
      </c>
      <c r="L9" s="2576">
        <f>IFERROR(TBIn!E1702,0)</f>
        <v>0</v>
      </c>
      <c r="M9" s="2576">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1">
        <f>IFERROR(IF(Flag=TRUE,L10-TBIn!E1703,TBIn!D1703),0)</f>
        <v>0</v>
      </c>
      <c r="H10" s="2601">
        <f>IFERROR(IF(Flag=TRUE,M10-TBIn!E1743,TBIn!D1743),0)</f>
        <v>0</v>
      </c>
      <c r="I10" s="552">
        <f t="shared" si="0"/>
        <v>0</v>
      </c>
      <c r="J10" s="608">
        <f t="shared" si="1"/>
        <v>0</v>
      </c>
      <c r="K10" s="721">
        <f>IFERROR(TBIn!E320,0)</f>
        <v>0</v>
      </c>
      <c r="L10" s="2576">
        <f>IFERROR(TBIn!E1703,0)</f>
        <v>0</v>
      </c>
      <c r="M10" s="2576">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1">
        <f>IFERROR(IF(Flag=TRUE,L11-TBIn!E1704,TBIn!D1704),0)</f>
        <v>0</v>
      </c>
      <c r="H11" s="2601">
        <f>IFERROR(IF(Flag=TRUE,M11-TBIn!E1744,TBIn!D1744),0)</f>
        <v>0</v>
      </c>
      <c r="I11" s="552">
        <f t="shared" si="0"/>
        <v>0</v>
      </c>
      <c r="J11" s="608">
        <f t="shared" si="1"/>
        <v>0</v>
      </c>
      <c r="K11" s="721">
        <f>IFERROR(TBIn!E321,0)</f>
        <v>0</v>
      </c>
      <c r="L11" s="2576">
        <f>IFERROR(TBIn!E1704,0)</f>
        <v>0</v>
      </c>
      <c r="M11" s="2576">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1">
        <f>IFERROR(IF(Flag=TRUE,L12-TBIn!E1705,TBIn!D1705),0)</f>
        <v>0</v>
      </c>
      <c r="H12" s="2601">
        <f>IFERROR(IF(Flag=TRUE,M12-TBIn!E1745,TBIn!D1745),0)</f>
        <v>0</v>
      </c>
      <c r="I12" s="552">
        <f t="shared" si="0"/>
        <v>0</v>
      </c>
      <c r="J12" s="608">
        <f t="shared" si="1"/>
        <v>0</v>
      </c>
      <c r="K12" s="721">
        <f>IFERROR(TBIn!E322,0)</f>
        <v>0</v>
      </c>
      <c r="L12" s="2576">
        <f>IFERROR(TBIn!E1705,0)</f>
        <v>0</v>
      </c>
      <c r="M12" s="2576">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1">
        <f>IFERROR(IF(Flag=TRUE,L13-TBIn!E1706,TBIn!D1706),0)</f>
        <v>0</v>
      </c>
      <c r="H13" s="2601">
        <f>IFERROR(IF(Flag=TRUE,M13-TBIn!E1746,TBIn!D1746),0)</f>
        <v>0</v>
      </c>
      <c r="I13" s="552">
        <f t="shared" si="0"/>
        <v>0</v>
      </c>
      <c r="J13" s="608">
        <f t="shared" si="1"/>
        <v>0</v>
      </c>
      <c r="K13" s="721">
        <f>IFERROR(TBIn!E323,0)</f>
        <v>0</v>
      </c>
      <c r="L13" s="2576">
        <f>IFERROR(TBIn!E1706,0)</f>
        <v>0</v>
      </c>
      <c r="M13" s="2576">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1">
        <f>IFERROR(IF(Flag=TRUE,L14-TBIn!E1707,TBIn!D1707),0)</f>
        <v>0</v>
      </c>
      <c r="H14" s="2601">
        <f>IFERROR(IF(Flag=TRUE,M14-TBIn!E1747,TBIn!D1747),0)</f>
        <v>0</v>
      </c>
      <c r="I14" s="552">
        <f t="shared" si="0"/>
        <v>0</v>
      </c>
      <c r="J14" s="608">
        <f t="shared" si="1"/>
        <v>0</v>
      </c>
      <c r="K14" s="721">
        <f>IFERROR(TBIn!E324,0)</f>
        <v>0</v>
      </c>
      <c r="L14" s="2576">
        <f>IFERROR(TBIn!E1707,0)</f>
        <v>0</v>
      </c>
      <c r="M14" s="2576">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1">
        <f>IFERROR(IF(Flag=TRUE,L15-TBIn!E1708,TBIn!D1708),0)</f>
        <v>0</v>
      </c>
      <c r="H15" s="2601">
        <f>IFERROR(IF(Flag=TRUE,M15-TBIn!E1748,TBIn!D1748),0)</f>
        <v>0</v>
      </c>
      <c r="I15" s="552">
        <f t="shared" si="0"/>
        <v>0</v>
      </c>
      <c r="J15" s="608">
        <f t="shared" si="1"/>
        <v>0</v>
      </c>
      <c r="K15" s="721">
        <f>IFERROR(TBIn!E325,0)</f>
        <v>0</v>
      </c>
      <c r="L15" s="2576">
        <f>IFERROR(TBIn!E1708,0)</f>
        <v>0</v>
      </c>
      <c r="M15" s="2576">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1">
        <f>IFERROR(IF(Flag=TRUE,L16-TBIn!E1709,TBIn!D1709),0)</f>
        <v>0</v>
      </c>
      <c r="H16" s="2601">
        <f>IFERROR(IF(Flag=TRUE,M16-TBIn!E1749,TBIn!D1749),0)</f>
        <v>0</v>
      </c>
      <c r="I16" s="552">
        <f t="shared" si="0"/>
        <v>0</v>
      </c>
      <c r="J16" s="608">
        <f t="shared" si="1"/>
        <v>0</v>
      </c>
      <c r="K16" s="721">
        <f>IFERROR(TBIn!E326,0)</f>
        <v>0</v>
      </c>
      <c r="L16" s="2576">
        <f>IFERROR(TBIn!E1709,0)</f>
        <v>0</v>
      </c>
      <c r="M16" s="2576">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1">
        <f>IFERROR(IF(Flag=TRUE,L17-TBIn!E1710,TBIn!D1710),0)</f>
        <v>0</v>
      </c>
      <c r="H17" s="2601">
        <f>IFERROR(IF(Flag=TRUE,M17-TBIn!E1750,TBIn!D1750),0)</f>
        <v>0</v>
      </c>
      <c r="I17" s="552">
        <f t="shared" si="0"/>
        <v>0</v>
      </c>
      <c r="J17" s="608">
        <f t="shared" si="1"/>
        <v>0</v>
      </c>
      <c r="K17" s="721">
        <f>IFERROR(TBIn!E327,0)</f>
        <v>0</v>
      </c>
      <c r="L17" s="2576">
        <f>IFERROR(TBIn!E1710,0)</f>
        <v>0</v>
      </c>
      <c r="M17" s="2576">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1">
        <f>IFERROR(IF(Flag=TRUE,L18-TBIn!E1711,TBIn!D1711),0)</f>
        <v>0</v>
      </c>
      <c r="H18" s="2601">
        <f>IFERROR(IF(Flag=TRUE,M18-TBIn!E1751,TBIn!D1751),0)</f>
        <v>0</v>
      </c>
      <c r="I18" s="552">
        <f t="shared" si="0"/>
        <v>0</v>
      </c>
      <c r="J18" s="608">
        <f t="shared" si="1"/>
        <v>0</v>
      </c>
      <c r="K18" s="721">
        <f>IFERROR(TBIn!E328,0)</f>
        <v>0</v>
      </c>
      <c r="L18" s="2576">
        <f>IFERROR(TBIn!E1711,0)</f>
        <v>0</v>
      </c>
      <c r="M18" s="2576">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1">
        <f>IFERROR(IF(Flag=TRUE,L19-TBIn!E1712,TBIn!D1712),0)</f>
        <v>0</v>
      </c>
      <c r="H19" s="2601">
        <f>IFERROR(IF(Flag=TRUE,M19-TBIn!E1752,TBIn!D1752),0)</f>
        <v>0</v>
      </c>
      <c r="I19" s="552">
        <f t="shared" si="0"/>
        <v>0</v>
      </c>
      <c r="J19" s="608">
        <f t="shared" si="1"/>
        <v>0</v>
      </c>
      <c r="K19" s="721">
        <f>IFERROR(TBIn!E329,0)</f>
        <v>0</v>
      </c>
      <c r="L19" s="2576">
        <f>IFERROR(TBIn!E1712,0)</f>
        <v>0</v>
      </c>
      <c r="M19" s="2576">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1">
        <f>IFERROR(IF(Flag=TRUE,L20-TBIn!E1713,TBIn!D1713),0)</f>
        <v>0</v>
      </c>
      <c r="H20" s="2601">
        <f>IFERROR(IF(Flag=TRUE,M20-TBIn!E1753,TBIn!D1753),0)</f>
        <v>0</v>
      </c>
      <c r="I20" s="552">
        <f t="shared" si="0"/>
        <v>0</v>
      </c>
      <c r="J20" s="608">
        <f t="shared" si="1"/>
        <v>0</v>
      </c>
      <c r="K20" s="721">
        <f>IFERROR(TBIn!E330,0)</f>
        <v>0</v>
      </c>
      <c r="L20" s="2576">
        <f>IFERROR(TBIn!E1713,0)</f>
        <v>0</v>
      </c>
      <c r="M20" s="2576">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1">
        <f>IFERROR(IF(Flag=TRUE,L21-TBIn!E1714,TBIn!D1714),0)</f>
        <v>0</v>
      </c>
      <c r="H21" s="2601">
        <f>IFERROR(IF(Flag=TRUE,M21-TBIn!E1754,TBIn!D1754),0)</f>
        <v>0</v>
      </c>
      <c r="I21" s="552">
        <f t="shared" si="0"/>
        <v>0</v>
      </c>
      <c r="J21" s="608">
        <f t="shared" si="1"/>
        <v>0</v>
      </c>
      <c r="K21" s="721">
        <f>IFERROR(TBIn!E331,0)</f>
        <v>0</v>
      </c>
      <c r="L21" s="2576">
        <f>IFERROR(TBIn!E1714,0)</f>
        <v>0</v>
      </c>
      <c r="M21" s="2576">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2">
        <f>IFERROR(IF(Flag=TRUE,L22-TBIn!E1715,TBIn!D1715),0)</f>
        <v>0</v>
      </c>
      <c r="H22" s="2602">
        <f>IFERROR(IF(Flag=TRUE,M22-TBIn!E1755,TBIn!D1755),0)</f>
        <v>0</v>
      </c>
      <c r="I22" s="553">
        <f t="shared" si="0"/>
        <v>0</v>
      </c>
      <c r="J22" s="847">
        <f t="shared" si="1"/>
        <v>0</v>
      </c>
      <c r="K22" s="722">
        <f>IFERROR(TBIn!E332,0)</f>
        <v>0</v>
      </c>
      <c r="L22" s="2605">
        <f>IFERROR(TBIn!E1715,0)</f>
        <v>0</v>
      </c>
      <c r="M22" s="2605">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1">
        <f>IFERROR(IF(Flag=TRUE,L24-TBIn!$E$148,TBIn!$D$148),0)</f>
        <v>0</v>
      </c>
      <c r="H24" s="2601">
        <f>IFERROR(IF(Flag=TRUE,M24-TBIn!$E$168,TBIn!$D$168),0)</f>
        <v>0</v>
      </c>
      <c r="I24" s="552">
        <f>G24-H24</f>
        <v>0</v>
      </c>
      <c r="J24" s="608">
        <f t="shared" si="1"/>
        <v>0</v>
      </c>
      <c r="K24" s="721">
        <f>IFERROR(TBIn!E333,0)</f>
        <v>0</v>
      </c>
      <c r="L24" s="2576">
        <f>IFERROR(TBIn!$E$148,0)</f>
        <v>0</v>
      </c>
      <c r="M24" s="2576">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1">
        <f>IFERROR(IF(Flag=TRUE,L25-TBIn!E1716,TBIn!D1716),0)</f>
        <v>0</v>
      </c>
      <c r="H25" s="2601">
        <f>IFERROR(IF(Flag=TRUE,M25-TBIn!E1756,TBIn!D1756),0)</f>
        <v>0</v>
      </c>
      <c r="I25" s="552">
        <f>G25-H25</f>
        <v>0</v>
      </c>
      <c r="J25" s="608">
        <f t="shared" si="1"/>
        <v>0</v>
      </c>
      <c r="K25" s="721">
        <f>IFERROR(TBIn!E334,0)</f>
        <v>0</v>
      </c>
      <c r="L25" s="2576">
        <f>IFERROR(TBIn!E1716,0)</f>
        <v>0</v>
      </c>
      <c r="M25" s="2576">
        <f>IFERROR(TBIn!E1756,0)</f>
        <v>0</v>
      </c>
      <c r="N25" s="2681">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1">
        <f>IFERROR(IF(Flag=TRUE,L26-TBIn!E1717,TBIn!D1717),0)</f>
        <v>0</v>
      </c>
      <c r="H26" s="2601">
        <f>IFERROR(IF(Flag=TRUE,M26-TBIn!E1757,TBIn!D1757),0)</f>
        <v>0</v>
      </c>
      <c r="I26" s="552">
        <f>G26-H26</f>
        <v>0</v>
      </c>
      <c r="J26" s="608">
        <f t="shared" si="1"/>
        <v>0</v>
      </c>
      <c r="K26" s="721">
        <f>IFERROR(TBIn!E335,0)</f>
        <v>0</v>
      </c>
      <c r="L26" s="2576">
        <f>IFERROR(TBIn!E1717,0)</f>
        <v>0</v>
      </c>
      <c r="M26" s="2576">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3">
        <f>IFERROR(IF(Flag=TRUE,L28-TBIn!E1718,TBIn!D1718),0)</f>
        <v>0</v>
      </c>
      <c r="H28" s="2603">
        <f>IFERROR(IF(Flag=TRUE,M28-TBIn!E1758,TBIn!D1758),0)</f>
        <v>0</v>
      </c>
      <c r="I28" s="557">
        <f t="shared" ref="I28:I43" si="8">G28-H28</f>
        <v>0</v>
      </c>
      <c r="J28" s="271">
        <f t="shared" si="1"/>
        <v>0</v>
      </c>
      <c r="K28" s="723">
        <f>IFERROR(TBIn!E336,0)</f>
        <v>0</v>
      </c>
      <c r="L28" s="2606">
        <f>IFERROR(TBIn!E1718,0)</f>
        <v>0</v>
      </c>
      <c r="M28" s="2606">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2</v>
      </c>
      <c r="G29" s="2601">
        <f>IFERROR(IF(Flag=TRUE,L29-TBIn!E1719,TBIn!D1719),0)</f>
        <v>70397</v>
      </c>
      <c r="H29" s="2603">
        <f>IFERROR(IF(Flag=TRUE,M29-TBIn!E1759,TBIn!D1759),0)</f>
        <v>71031</v>
      </c>
      <c r="I29" s="557">
        <f t="shared" si="8"/>
        <v>-634</v>
      </c>
      <c r="J29" s="608">
        <f t="shared" si="1"/>
        <v>-317</v>
      </c>
      <c r="K29" s="721">
        <f>IFERROR(TBIn!E337,0)</f>
        <v>6</v>
      </c>
      <c r="L29" s="2576">
        <f>IFERROR(TBIn!E1719,0)</f>
        <v>249909</v>
      </c>
      <c r="M29" s="2606">
        <f>IFERROR(TBIn!E1759,0)</f>
        <v>244052</v>
      </c>
      <c r="N29" s="326">
        <f t="shared" si="9"/>
        <v>5857</v>
      </c>
      <c r="O29" s="587">
        <f t="shared" si="2"/>
        <v>976.16666666666663</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1">
        <f>IFERROR(IF(Flag=TRUE,L30-TBIn!E1720,TBIn!D1720),0)</f>
        <v>0</v>
      </c>
      <c r="H30" s="2603">
        <f>IFERROR(IF(Flag=TRUE,M30-TBIn!E1760,TBIn!D1760),0)</f>
        <v>0</v>
      </c>
      <c r="I30" s="557">
        <f t="shared" si="8"/>
        <v>0</v>
      </c>
      <c r="J30" s="608">
        <f t="shared" si="1"/>
        <v>0</v>
      </c>
      <c r="K30" s="721">
        <f>IFERROR(TBIn!E338,0)</f>
        <v>0</v>
      </c>
      <c r="L30" s="2576">
        <f>IFERROR(TBIn!E1720,0)</f>
        <v>0</v>
      </c>
      <c r="M30" s="2606">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1</v>
      </c>
      <c r="G31" s="2601">
        <f>IFERROR(IF(Flag=TRUE,L31-TBIn!E1721,TBIn!D1721),0)</f>
        <v>68577</v>
      </c>
      <c r="H31" s="2603">
        <f>IFERROR(IF(Flag=TRUE,M31-TBIn!E1761,TBIn!D1761),0)</f>
        <v>66223</v>
      </c>
      <c r="I31" s="557">
        <f t="shared" si="8"/>
        <v>2354</v>
      </c>
      <c r="J31" s="608">
        <f t="shared" si="1"/>
        <v>2354</v>
      </c>
      <c r="K31" s="721">
        <f>IFERROR(TBIn!E339,0)</f>
        <v>1</v>
      </c>
      <c r="L31" s="2576">
        <f>IFERROR(TBIn!E1721,0)</f>
        <v>68577</v>
      </c>
      <c r="M31" s="2606">
        <f>IFERROR(TBIn!E1761,0)</f>
        <v>66223</v>
      </c>
      <c r="N31" s="326">
        <f t="shared" si="9"/>
        <v>2354</v>
      </c>
      <c r="O31" s="587">
        <f t="shared" si="2"/>
        <v>2354</v>
      </c>
      <c r="P31" s="80">
        <v>28</v>
      </c>
      <c r="Q31" s="644">
        <v>0</v>
      </c>
      <c r="R31" s="656">
        <f t="shared" si="4"/>
        <v>1</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1">
        <f>IFERROR(IF(Flag=TRUE,L32-TBIn!E1722,TBIn!D1722),0)</f>
        <v>0</v>
      </c>
      <c r="H32" s="2603">
        <f>IFERROR(IF(Flag=TRUE,M32-TBIn!E1762,TBIn!D1762),0)</f>
        <v>0</v>
      </c>
      <c r="I32" s="557">
        <f t="shared" si="8"/>
        <v>0</v>
      </c>
      <c r="J32" s="608">
        <f t="shared" si="1"/>
        <v>0</v>
      </c>
      <c r="K32" s="721">
        <f>IFERROR(TBIn!E340,0)</f>
        <v>0</v>
      </c>
      <c r="L32" s="2576">
        <f>IFERROR(TBIn!E1722,0)</f>
        <v>0</v>
      </c>
      <c r="M32" s="2606">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0</v>
      </c>
      <c r="G33" s="2601">
        <f>IFERROR(IF(Flag=TRUE,L33-TBIn!E1723,TBIn!D1723),0)</f>
        <v>0</v>
      </c>
      <c r="H33" s="2603">
        <f>IFERROR(IF(Flag=TRUE,M33-TBIn!E1763,TBIn!D1763),0)</f>
        <v>0</v>
      </c>
      <c r="I33" s="557">
        <f t="shared" si="8"/>
        <v>0</v>
      </c>
      <c r="J33" s="608">
        <f t="shared" si="1"/>
        <v>0</v>
      </c>
      <c r="K33" s="721">
        <f>IFERROR(TBIn!E341,0)</f>
        <v>3</v>
      </c>
      <c r="L33" s="2576">
        <f>IFERROR(TBIn!E1723,0)</f>
        <v>113583</v>
      </c>
      <c r="M33" s="2606">
        <f>IFERROR(TBIn!E1763,0)</f>
        <v>109708</v>
      </c>
      <c r="N33" s="326">
        <f t="shared" si="9"/>
        <v>3875</v>
      </c>
      <c r="O33" s="587">
        <f t="shared" si="2"/>
        <v>1291.6666666666667</v>
      </c>
      <c r="P33" s="80">
        <v>30</v>
      </c>
      <c r="Q33" s="644">
        <v>0</v>
      </c>
      <c r="R33" s="656">
        <f t="shared" si="4"/>
        <v>0</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0</v>
      </c>
      <c r="G34" s="2601">
        <f>IFERROR(IF(Flag=TRUE,L34-TBIn!E1724,TBIn!D1724),0)</f>
        <v>0</v>
      </c>
      <c r="H34" s="2603">
        <f>IFERROR(IF(Flag=TRUE,M34-TBIn!E1764,TBIn!D1764),0)</f>
        <v>0</v>
      </c>
      <c r="I34" s="557">
        <f t="shared" si="8"/>
        <v>0</v>
      </c>
      <c r="J34" s="608">
        <f t="shared" si="1"/>
        <v>0</v>
      </c>
      <c r="K34" s="721">
        <f>IFERROR(TBIn!E342,0)</f>
        <v>1</v>
      </c>
      <c r="L34" s="2576">
        <f>IFERROR(TBIn!E1724,0)</f>
        <v>50694</v>
      </c>
      <c r="M34" s="2606">
        <f>IFERROR(TBIn!E1764,0)</f>
        <v>49607</v>
      </c>
      <c r="N34" s="326">
        <f t="shared" si="9"/>
        <v>1087</v>
      </c>
      <c r="O34" s="587">
        <f t="shared" si="2"/>
        <v>1087</v>
      </c>
      <c r="P34" s="80">
        <v>31</v>
      </c>
      <c r="Q34" s="644">
        <v>0</v>
      </c>
      <c r="R34" s="656">
        <f t="shared" si="4"/>
        <v>0</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1">
        <f>IFERROR(IF(Flag=TRUE,L35-TBIn!E1725,TBIn!D1725),0)</f>
        <v>0</v>
      </c>
      <c r="H35" s="2603">
        <f>IFERROR(IF(Flag=TRUE,M35-TBIn!E1765,TBIn!D1765),0)</f>
        <v>0</v>
      </c>
      <c r="I35" s="557">
        <f t="shared" si="8"/>
        <v>0</v>
      </c>
      <c r="J35" s="608">
        <f t="shared" si="1"/>
        <v>0</v>
      </c>
      <c r="K35" s="721">
        <f>IFERROR(TBIn!E343,0)</f>
        <v>0</v>
      </c>
      <c r="L35" s="2576">
        <f>IFERROR(TBIn!E1725,0)</f>
        <v>0</v>
      </c>
      <c r="M35" s="2606">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1">
        <f>IFERROR(IF(Flag=TRUE,L36-TBIn!E1726,TBIn!D1726),0)</f>
        <v>0</v>
      </c>
      <c r="H36" s="2603">
        <f>IFERROR(IF(Flag=TRUE,M36-TBIn!E1766,TBIn!D1766),0)</f>
        <v>0</v>
      </c>
      <c r="I36" s="557">
        <f t="shared" si="8"/>
        <v>0</v>
      </c>
      <c r="J36" s="608">
        <f t="shared" si="1"/>
        <v>0</v>
      </c>
      <c r="K36" s="721">
        <f>IFERROR(TBIn!E344,0)</f>
        <v>0</v>
      </c>
      <c r="L36" s="2576">
        <f>IFERROR(TBIn!E1726,0)</f>
        <v>0</v>
      </c>
      <c r="M36" s="2606">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1">
        <f>IFERROR(IF(Flag=TRUE,L37-TBIn!E1727,TBIn!D1727),0)</f>
        <v>0</v>
      </c>
      <c r="H37" s="2603">
        <f>IFERROR(IF(Flag=TRUE,M37-TBIn!E1767,TBIn!D1767),0)</f>
        <v>0</v>
      </c>
      <c r="I37" s="557">
        <f t="shared" si="8"/>
        <v>0</v>
      </c>
      <c r="J37" s="608">
        <f t="shared" si="1"/>
        <v>0</v>
      </c>
      <c r="K37" s="721">
        <f>IFERROR(TBIn!E345,0)</f>
        <v>0</v>
      </c>
      <c r="L37" s="2576">
        <f>IFERROR(TBIn!E1727,0)</f>
        <v>0</v>
      </c>
      <c r="M37" s="2606">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1">
        <f>IFERROR(IF(Flag=TRUE,L38-TBIn!E1728,TBIn!D1728),0)</f>
        <v>0</v>
      </c>
      <c r="H38" s="2603">
        <f>IFERROR(IF(Flag=TRUE,M38-TBIn!E1768,TBIn!D1768),0)</f>
        <v>0</v>
      </c>
      <c r="I38" s="557">
        <f t="shared" si="8"/>
        <v>0</v>
      </c>
      <c r="J38" s="608">
        <f t="shared" si="1"/>
        <v>0</v>
      </c>
      <c r="K38" s="721">
        <f>IFERROR(TBIn!E346,0)</f>
        <v>0</v>
      </c>
      <c r="L38" s="2576">
        <f>IFERROR(TBIn!E1728,0)</f>
        <v>0</v>
      </c>
      <c r="M38" s="2606">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1">
        <f>IFERROR(IF(Flag=TRUE,L39-TBIn!E1729,TBIn!D1729),0)</f>
        <v>0</v>
      </c>
      <c r="H39" s="2603">
        <f>IFERROR(IF(Flag=TRUE,M39-TBIn!E1769,TBIn!D1769),0)</f>
        <v>0</v>
      </c>
      <c r="I39" s="557">
        <f t="shared" si="8"/>
        <v>0</v>
      </c>
      <c r="J39" s="608">
        <f t="shared" si="1"/>
        <v>0</v>
      </c>
      <c r="K39" s="721">
        <f>IFERROR(TBIn!E347,0)</f>
        <v>0</v>
      </c>
      <c r="L39" s="2576">
        <f>IFERROR(TBIn!E1729,0)</f>
        <v>0</v>
      </c>
      <c r="M39" s="2606">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1">
        <f>IFERROR(IF(Flag=TRUE,L40-TBIn!E1730,TBIn!D1730),0)</f>
        <v>0</v>
      </c>
      <c r="H40" s="2603">
        <f>IFERROR(IF(Flag=TRUE,M40-TBIn!E1770,TBIn!D1770),0)</f>
        <v>0</v>
      </c>
      <c r="I40" s="557">
        <f t="shared" si="8"/>
        <v>0</v>
      </c>
      <c r="J40" s="608">
        <f t="shared" si="1"/>
        <v>0</v>
      </c>
      <c r="K40" s="721">
        <f>IFERROR(TBIn!E348,0)</f>
        <v>0</v>
      </c>
      <c r="L40" s="2576">
        <f>IFERROR(TBIn!E1730,0)</f>
        <v>0</v>
      </c>
      <c r="M40" s="2606">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1">
        <f>IFERROR(IF(Flag=TRUE,L41-TBIn!E1731,TBIn!D1731),0)</f>
        <v>0</v>
      </c>
      <c r="H41" s="2603">
        <f>IFERROR(IF(Flag=TRUE,M41-TBIn!E1771,TBIn!D1771),0)</f>
        <v>0</v>
      </c>
      <c r="I41" s="557">
        <f t="shared" si="8"/>
        <v>0</v>
      </c>
      <c r="J41" s="608">
        <f t="shared" si="1"/>
        <v>0</v>
      </c>
      <c r="K41" s="721">
        <f>IFERROR(TBIn!E349,0)</f>
        <v>0</v>
      </c>
      <c r="L41" s="2576">
        <f>IFERROR(TBIn!E1731,0)</f>
        <v>0</v>
      </c>
      <c r="M41" s="2606">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1">
        <f>IFERROR(IF(Flag=TRUE,L42-TBIn!E1732,TBIn!D1732),0)</f>
        <v>0</v>
      </c>
      <c r="H42" s="2603">
        <f>IFERROR(IF(Flag=TRUE,M42-TBIn!E1772,TBIn!D1772),0)</f>
        <v>0</v>
      </c>
      <c r="I42" s="557">
        <f t="shared" si="8"/>
        <v>0</v>
      </c>
      <c r="J42" s="608">
        <f t="shared" si="1"/>
        <v>0</v>
      </c>
      <c r="K42" s="721">
        <f>IFERROR(TBIn!E350,0)</f>
        <v>0</v>
      </c>
      <c r="L42" s="2576">
        <f>IFERROR(TBIn!E1732,0)</f>
        <v>0</v>
      </c>
      <c r="M42" s="2606">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1">
        <f>IFERROR(IF(Flag=TRUE,L43-TBIn!E1733,TBIn!D1733),0)</f>
        <v>0</v>
      </c>
      <c r="H43" s="2603">
        <f>IFERROR(IF(Flag=TRUE,M43-TBIn!E1773,TBIn!D1773),0)</f>
        <v>0</v>
      </c>
      <c r="I43" s="557">
        <f t="shared" si="8"/>
        <v>0</v>
      </c>
      <c r="J43" s="608">
        <f t="shared" si="1"/>
        <v>0</v>
      </c>
      <c r="K43" s="721">
        <f>IFERROR(TBIn!E351,0)</f>
        <v>0</v>
      </c>
      <c r="L43" s="2576">
        <f>IFERROR(TBIn!E1733,0)</f>
        <v>0</v>
      </c>
      <c r="M43" s="2606">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3</v>
      </c>
      <c r="G44" s="716">
        <f>SUM(G28:G43)</f>
        <v>138974</v>
      </c>
      <c r="H44" s="716">
        <f>SUM(H28:H43)</f>
        <v>137254</v>
      </c>
      <c r="I44" s="716">
        <f>SUM(I28:I43)</f>
        <v>1720</v>
      </c>
      <c r="J44" s="132">
        <f t="shared" si="1"/>
        <v>573.33333333333337</v>
      </c>
      <c r="K44" s="2496">
        <f>SUM(K28:K43)</f>
        <v>11</v>
      </c>
      <c r="L44" s="949">
        <f>SUM(L28:L43)</f>
        <v>482763</v>
      </c>
      <c r="M44" s="949">
        <f>SUM(M28:M43)</f>
        <v>469590</v>
      </c>
      <c r="N44" s="716">
        <f>SUM(N28:N43)</f>
        <v>13173</v>
      </c>
      <c r="O44" s="132">
        <f t="shared" si="2"/>
        <v>1197.5454545454545</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1">
        <f>IFERROR(IF(Flag=TRUE,L45-TBIn!$E$158,TBIn!$D$158),0)</f>
        <v>0</v>
      </c>
      <c r="H45" s="2603">
        <f>IFERROR(IF(Flag=TRUE,M45-TBIn!$E$178,TBIn!$D$178),0)</f>
        <v>0</v>
      </c>
      <c r="I45" s="557">
        <f>G45-H45</f>
        <v>0</v>
      </c>
      <c r="J45" s="608">
        <f t="shared" si="1"/>
        <v>0</v>
      </c>
      <c r="K45" s="721">
        <f>IFERROR(TBIn!E352,0)</f>
        <v>0</v>
      </c>
      <c r="L45" s="2576">
        <f>IFERROR(TBIn!$E$158,0)</f>
        <v>0</v>
      </c>
      <c r="M45" s="2606">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1">
        <f>IFERROR(IF(Flag=TRUE,L46-TBIn!E1734,TBIn!D1734),0)</f>
        <v>0</v>
      </c>
      <c r="H46" s="2601">
        <f>IFERROR(IF(Flag=TRUE,M46-TBIn!E1774,TBIn!D1774),0)</f>
        <v>0</v>
      </c>
      <c r="I46" s="552">
        <f>G46-H46</f>
        <v>0</v>
      </c>
      <c r="J46" s="608">
        <f t="shared" si="1"/>
        <v>0</v>
      </c>
      <c r="K46" s="721">
        <f>IFERROR(TBIn!E353,0)</f>
        <v>0</v>
      </c>
      <c r="L46" s="2576">
        <f>IFERROR(TBIn!E1734,0)</f>
        <v>0</v>
      </c>
      <c r="M46" s="2576">
        <f>IFERROR(TBIn!E1774,0)</f>
        <v>0</v>
      </c>
      <c r="N46" s="2681">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1">
        <f>IFERROR(IF(Flag=TRUE,L47-TBIn!E1735,TBIn!D1735),0)</f>
        <v>0</v>
      </c>
      <c r="H47" s="2601">
        <f>IFERROR(IF(Flag=TRUE,M47-TBIn!E1775,TBIn!D1775),0)</f>
        <v>0</v>
      </c>
      <c r="I47" s="552">
        <f>G47-H47</f>
        <v>0</v>
      </c>
      <c r="J47" s="608">
        <f t="shared" si="1"/>
        <v>0</v>
      </c>
      <c r="K47" s="721">
        <f>IFERROR(TBIn!E354,0)</f>
        <v>0</v>
      </c>
      <c r="L47" s="2576">
        <f>IFERROR(TBIn!E1735,0)</f>
        <v>0</v>
      </c>
      <c r="M47" s="2576">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3</v>
      </c>
      <c r="G48" s="716">
        <f>G44+G46+G47</f>
        <v>138974</v>
      </c>
      <c r="H48" s="716">
        <f>H44+H46+H47</f>
        <v>137254</v>
      </c>
      <c r="I48" s="716">
        <f>I44+I46+I47</f>
        <v>1720</v>
      </c>
      <c r="J48" s="132">
        <f t="shared" si="1"/>
        <v>573.33333333333337</v>
      </c>
      <c r="K48" s="2496">
        <f>K44+K46+K47</f>
        <v>11</v>
      </c>
      <c r="L48" s="949">
        <f>L44+L46+L47</f>
        <v>482763</v>
      </c>
      <c r="M48" s="949">
        <f>M44+M46+M47</f>
        <v>469590</v>
      </c>
      <c r="N48" s="716">
        <f>N44+N46+N47</f>
        <v>13173</v>
      </c>
      <c r="O48" s="132">
        <f>IF(K48&gt;0,N48/K48,0)</f>
        <v>1197.5454545454545</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1"/>
      <c r="H49" s="2603"/>
      <c r="I49" s="557"/>
      <c r="J49" s="831"/>
      <c r="K49" s="2680"/>
      <c r="L49" s="2855"/>
      <c r="M49" s="2856"/>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1">
        <f>IFERROR(IF(Flag=TRUE,L50-TBIn!E1736,TBIn!D1736),0)</f>
        <v>0</v>
      </c>
      <c r="H50" s="2603">
        <f>IFERROR(IF(Flag=TRUE,M50-TBIn!E1776,TBIn!D1776),0)</f>
        <v>0</v>
      </c>
      <c r="I50" s="557">
        <f>G50-H50</f>
        <v>0</v>
      </c>
      <c r="J50" s="828">
        <f>IF(F51=0,0,I50/F$51)</f>
        <v>0</v>
      </c>
      <c r="K50" s="721">
        <f>IFERROR(TBIn!E355,0)</f>
        <v>0</v>
      </c>
      <c r="L50" s="2576">
        <f>IFERROR(TBIn!E1736,0)</f>
        <v>0</v>
      </c>
      <c r="M50" s="2606">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3</v>
      </c>
      <c r="G51" s="716">
        <f>G27+G48+G50</f>
        <v>138974</v>
      </c>
      <c r="H51" s="848">
        <f>H27+H48+H50</f>
        <v>137254</v>
      </c>
      <c r="I51" s="1423">
        <f>IFERROR(IF(Flag=TRUE,I27+I48+I50,TBIn!D1777),0)</f>
        <v>1720</v>
      </c>
      <c r="J51" s="1087">
        <f>IF(F51=0,0,I51/F$51)</f>
        <v>573.33333333333337</v>
      </c>
      <c r="K51" s="761">
        <f>IFERROR(IF(Flag=TRUE,K27+K48,TBIn!E356),0)</f>
        <v>11</v>
      </c>
      <c r="L51" s="716">
        <f>L27+L48+L50</f>
        <v>482763</v>
      </c>
      <c r="M51" s="848">
        <f>M27+M48+M50</f>
        <v>469590</v>
      </c>
      <c r="N51" s="1423">
        <f>IFERROR(IF(Flag=TRUE,N27+N48+N50,TBIn!E1777),0)</f>
        <v>13173</v>
      </c>
      <c r="O51" s="1087">
        <f>IF(K51=0,0,N51/K$51)</f>
        <v>1197.5454545454545</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cGOquZEXhKhCeni7FcUq9x+DBD7T0HKtjlHMZvsNvg5hRWN4LmV0zdyaet4AkitrFJkZPkX/DBPUqyBlrth9PA==" saltValue="fw5KXZCpW3LIiU4i+qSz6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800100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OR_VEH!B102</f>
        <v>BUICK - VE</v>
      </c>
      <c r="C1" s="2747"/>
      <c r="D1" s="2747"/>
      <c r="E1" s="257"/>
      <c r="F1" s="491" t="s">
        <v>92</v>
      </c>
      <c r="G1" s="60"/>
      <c r="H1" s="60"/>
      <c r="I1" s="60"/>
      <c r="J1" s="60"/>
      <c r="K1" s="60"/>
      <c r="L1" s="61"/>
      <c r="M1" s="61"/>
      <c r="N1" s="61"/>
      <c r="O1" s="641"/>
      <c r="P1" s="62" t="str">
        <f>TBIn!$E$2458&amp;" - "&amp;TBIn!$AH$10&amp;" - PAGE 5 BUI VE"</f>
        <v>319719 - 202603 -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600">
        <f>IFERROR(IF(Flag=TRUE,L4-TBIn!E1616,TBIn!D1616),0)</f>
        <v>0</v>
      </c>
      <c r="H4" s="2600">
        <f>IFERROR(IF(Flag=TRUE,M4-TBIn!E1656,TBIn!D1656),0)</f>
        <v>0</v>
      </c>
      <c r="I4" s="551">
        <f t="shared" ref="I4:I22" si="0">G4-H4</f>
        <v>0</v>
      </c>
      <c r="J4" s="584">
        <f t="shared" ref="J4:J48" si="1">IF(F4&gt;0,I4/F4,0)</f>
        <v>0</v>
      </c>
      <c r="K4" s="720">
        <f>IFERROR(TBIn!E271,0)</f>
        <v>0</v>
      </c>
      <c r="L4" s="2604">
        <f>IFERROR(TBIn!E1616,0)</f>
        <v>0</v>
      </c>
      <c r="M4" s="2604">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1">
        <f>IFERROR(IF(Flag=TRUE,L5-TBIn!E1617,TBIn!D1617),0)</f>
        <v>0</v>
      </c>
      <c r="H5" s="2601">
        <f>IFERROR(IF(Flag=TRUE,M5-TBIn!E1657,TBIn!D1657),0)</f>
        <v>0</v>
      </c>
      <c r="I5" s="552">
        <f t="shared" si="0"/>
        <v>0</v>
      </c>
      <c r="J5" s="608">
        <f t="shared" si="1"/>
        <v>0</v>
      </c>
      <c r="K5" s="721">
        <f>IFERROR(TBIn!E272,0)</f>
        <v>0</v>
      </c>
      <c r="L5" s="2576">
        <f>IFERROR(TBIn!E1617,0)</f>
        <v>0</v>
      </c>
      <c r="M5" s="2576">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1">
        <f>IFERROR(IF(Flag=TRUE,L6-TBIn!E1618,TBIn!D1618),0)</f>
        <v>0</v>
      </c>
      <c r="H6" s="2601">
        <f>IFERROR(IF(Flag=TRUE,M6-TBIn!E1658,TBIn!D1658),0)</f>
        <v>0</v>
      </c>
      <c r="I6" s="552">
        <f t="shared" si="0"/>
        <v>0</v>
      </c>
      <c r="J6" s="608">
        <f t="shared" si="1"/>
        <v>0</v>
      </c>
      <c r="K6" s="721">
        <f>IFERROR(TBIn!E273,0)</f>
        <v>0</v>
      </c>
      <c r="L6" s="2576">
        <f>IFERROR(TBIn!E1618,0)</f>
        <v>0</v>
      </c>
      <c r="M6" s="2576">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1">
        <f>IFERROR(IF(Flag=TRUE,L7-TBIn!E1619,TBIn!D1619),0)</f>
        <v>0</v>
      </c>
      <c r="H7" s="2601">
        <f>IFERROR(IF(Flag=TRUE,M7-TBIn!E1659,TBIn!D1659),0)</f>
        <v>0</v>
      </c>
      <c r="I7" s="552">
        <f t="shared" si="0"/>
        <v>0</v>
      </c>
      <c r="J7" s="608">
        <f t="shared" si="1"/>
        <v>0</v>
      </c>
      <c r="K7" s="721">
        <f>IFERROR(TBIn!E274,0)</f>
        <v>0</v>
      </c>
      <c r="L7" s="2576">
        <f>IFERROR(TBIn!E1619,0)</f>
        <v>0</v>
      </c>
      <c r="M7" s="2576">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1">
        <f>IFERROR(IF(Flag=TRUE,L8-TBIn!E1620,TBIn!D1620),0)</f>
        <v>0</v>
      </c>
      <c r="H8" s="2601">
        <f>IFERROR(IF(Flag=TRUE,M8-TBIn!E1660,TBIn!D1660),0)</f>
        <v>0</v>
      </c>
      <c r="I8" s="552">
        <f t="shared" si="0"/>
        <v>0</v>
      </c>
      <c r="J8" s="608">
        <f t="shared" si="1"/>
        <v>0</v>
      </c>
      <c r="K8" s="721">
        <f>IFERROR(TBIn!E275,0)</f>
        <v>0</v>
      </c>
      <c r="L8" s="2576">
        <f>IFERROR(TBIn!E1620,0)</f>
        <v>0</v>
      </c>
      <c r="M8" s="2576">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1">
        <f>IFERROR(IF(Flag=TRUE,L9-TBIn!E1621,TBIn!D1621),0)</f>
        <v>0</v>
      </c>
      <c r="H9" s="2601">
        <f>IFERROR(IF(Flag=TRUE,M9-TBIn!E1661,TBIn!D1661),0)</f>
        <v>0</v>
      </c>
      <c r="I9" s="552">
        <f t="shared" si="0"/>
        <v>0</v>
      </c>
      <c r="J9" s="608">
        <f t="shared" si="1"/>
        <v>0</v>
      </c>
      <c r="K9" s="721">
        <f>IFERROR(TBIn!E276,0)</f>
        <v>0</v>
      </c>
      <c r="L9" s="2576">
        <f>IFERROR(TBIn!E1621,0)</f>
        <v>0</v>
      </c>
      <c r="M9" s="2576">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1">
        <f>IFERROR(IF(Flag=TRUE,L10-TBIn!E1622,TBIn!D1622),0)</f>
        <v>0</v>
      </c>
      <c r="H10" s="2601">
        <f>IFERROR(IF(Flag=TRUE,M10-TBIn!E1662,TBIn!D1662),0)</f>
        <v>0</v>
      </c>
      <c r="I10" s="552">
        <f t="shared" si="0"/>
        <v>0</v>
      </c>
      <c r="J10" s="608">
        <f t="shared" si="1"/>
        <v>0</v>
      </c>
      <c r="K10" s="721">
        <f>IFERROR(TBIn!E277,0)</f>
        <v>0</v>
      </c>
      <c r="L10" s="2576">
        <f>IFERROR(TBIn!E1622,0)</f>
        <v>0</v>
      </c>
      <c r="M10" s="2576">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1">
        <f>IFERROR(IF(Flag=TRUE,L11-TBIn!E1623,TBIn!D1623),0)</f>
        <v>0</v>
      </c>
      <c r="H11" s="2601">
        <f>IFERROR(IF(Flag=TRUE,M11-TBIn!E1663,TBIn!D1663),0)</f>
        <v>0</v>
      </c>
      <c r="I11" s="552">
        <f t="shared" si="0"/>
        <v>0</v>
      </c>
      <c r="J11" s="608">
        <f t="shared" si="1"/>
        <v>0</v>
      </c>
      <c r="K11" s="721">
        <f>IFERROR(TBIn!E278,0)</f>
        <v>0</v>
      </c>
      <c r="L11" s="2576">
        <f>IFERROR(TBIn!E1623,0)</f>
        <v>0</v>
      </c>
      <c r="M11" s="2576">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1">
        <f>IFERROR(IF(Flag=TRUE,L12-TBIn!E1624,TBIn!D1624),0)</f>
        <v>0</v>
      </c>
      <c r="H12" s="2601">
        <f>IFERROR(IF(Flag=TRUE,M12-TBIn!E1664,TBIn!D1664),0)</f>
        <v>0</v>
      </c>
      <c r="I12" s="552">
        <f t="shared" si="0"/>
        <v>0</v>
      </c>
      <c r="J12" s="608">
        <f t="shared" si="1"/>
        <v>0</v>
      </c>
      <c r="K12" s="721">
        <f>IFERROR(TBIn!E279,0)</f>
        <v>0</v>
      </c>
      <c r="L12" s="2576">
        <f>IFERROR(TBIn!E1624,0)</f>
        <v>0</v>
      </c>
      <c r="M12" s="2576">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1">
        <f>IFERROR(IF(Flag=TRUE,L13-TBIn!E1625,TBIn!D1625),0)</f>
        <v>0</v>
      </c>
      <c r="H13" s="2601">
        <f>IFERROR(IF(Flag=TRUE,M13-TBIn!E1665,TBIn!D1665),0)</f>
        <v>0</v>
      </c>
      <c r="I13" s="552">
        <f t="shared" si="0"/>
        <v>0</v>
      </c>
      <c r="J13" s="608">
        <f t="shared" si="1"/>
        <v>0</v>
      </c>
      <c r="K13" s="721">
        <f>IFERROR(TBIn!E280,0)</f>
        <v>0</v>
      </c>
      <c r="L13" s="2576">
        <f>IFERROR(TBIn!E1625,0)</f>
        <v>0</v>
      </c>
      <c r="M13" s="2576">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1">
        <f>IFERROR(IF(Flag=TRUE,L14-TBIn!E1626,TBIn!D1626),0)</f>
        <v>0</v>
      </c>
      <c r="H14" s="2601">
        <f>IFERROR(IF(Flag=TRUE,M14-TBIn!E1666,TBIn!D1666),0)</f>
        <v>0</v>
      </c>
      <c r="I14" s="552">
        <f t="shared" si="0"/>
        <v>0</v>
      </c>
      <c r="J14" s="608">
        <f t="shared" si="1"/>
        <v>0</v>
      </c>
      <c r="K14" s="721">
        <f>IFERROR(TBIn!E281,0)</f>
        <v>0</v>
      </c>
      <c r="L14" s="2576">
        <f>IFERROR(TBIn!E1626,0)</f>
        <v>0</v>
      </c>
      <c r="M14" s="2576">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1">
        <f>IFERROR(IF(Flag=TRUE,L15-TBIn!E1627,TBIn!D1627),0)</f>
        <v>0</v>
      </c>
      <c r="H15" s="2601">
        <f>IFERROR(IF(Flag=TRUE,M15-TBIn!E1667,TBIn!D1667),0)</f>
        <v>0</v>
      </c>
      <c r="I15" s="552">
        <f t="shared" si="0"/>
        <v>0</v>
      </c>
      <c r="J15" s="608">
        <f t="shared" si="1"/>
        <v>0</v>
      </c>
      <c r="K15" s="721">
        <f>IFERROR(TBIn!E282,0)</f>
        <v>0</v>
      </c>
      <c r="L15" s="2576">
        <f>IFERROR(TBIn!E1627,0)</f>
        <v>0</v>
      </c>
      <c r="M15" s="2576">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1">
        <f>IFERROR(IF(Flag=TRUE,L16-TBIn!E1628,TBIn!D1628),0)</f>
        <v>0</v>
      </c>
      <c r="H16" s="2601">
        <f>IFERROR(IF(Flag=TRUE,M16-TBIn!E1668,TBIn!D1668),0)</f>
        <v>0</v>
      </c>
      <c r="I16" s="552">
        <f t="shared" si="0"/>
        <v>0</v>
      </c>
      <c r="J16" s="608">
        <f t="shared" si="1"/>
        <v>0</v>
      </c>
      <c r="K16" s="721">
        <f>IFERROR(TBIn!E283,0)</f>
        <v>0</v>
      </c>
      <c r="L16" s="2576">
        <f>IFERROR(TBIn!E1628,0)</f>
        <v>0</v>
      </c>
      <c r="M16" s="2576">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1">
        <f>IFERROR(IF(Flag=TRUE,L17-TBIn!E1629,TBIn!D1629),0)</f>
        <v>0</v>
      </c>
      <c r="H17" s="2601">
        <f>IFERROR(IF(Flag=TRUE,M17-TBIn!E1669,TBIn!D1669),0)</f>
        <v>0</v>
      </c>
      <c r="I17" s="552">
        <f t="shared" si="0"/>
        <v>0</v>
      </c>
      <c r="J17" s="608">
        <f t="shared" si="1"/>
        <v>0</v>
      </c>
      <c r="K17" s="721">
        <f>IFERROR(TBIn!E284,0)</f>
        <v>0</v>
      </c>
      <c r="L17" s="2576">
        <f>IFERROR(TBIn!E1629,0)</f>
        <v>0</v>
      </c>
      <c r="M17" s="2576">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1">
        <f>IFERROR(IF(Flag=TRUE,L18-TBIn!E1630,TBIn!D1630),0)</f>
        <v>0</v>
      </c>
      <c r="H18" s="2601">
        <f>IFERROR(IF(Flag=TRUE,M18-TBIn!E1670,TBIn!D1670),0)</f>
        <v>0</v>
      </c>
      <c r="I18" s="552">
        <f t="shared" si="0"/>
        <v>0</v>
      </c>
      <c r="J18" s="608">
        <f t="shared" si="1"/>
        <v>0</v>
      </c>
      <c r="K18" s="721">
        <f>IFERROR(TBIn!E285,0)</f>
        <v>0</v>
      </c>
      <c r="L18" s="2576">
        <f>IFERROR(TBIn!E1630,0)</f>
        <v>0</v>
      </c>
      <c r="M18" s="2576">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1">
        <f>IFERROR(IF(Flag=TRUE,L19-TBIn!E1631,TBIn!D1631),0)</f>
        <v>0</v>
      </c>
      <c r="H19" s="2601">
        <f>IFERROR(IF(Flag=TRUE,M19-TBIn!E1671,TBIn!D1671),0)</f>
        <v>0</v>
      </c>
      <c r="I19" s="552">
        <f t="shared" si="0"/>
        <v>0</v>
      </c>
      <c r="J19" s="608">
        <f t="shared" si="1"/>
        <v>0</v>
      </c>
      <c r="K19" s="721">
        <f>IFERROR(TBIn!E286,0)</f>
        <v>0</v>
      </c>
      <c r="L19" s="2576">
        <f>IFERROR(TBIn!E1631,0)</f>
        <v>0</v>
      </c>
      <c r="M19" s="2576">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1">
        <f>IFERROR(IF(Flag=TRUE,L20-TBIn!E1632,TBIn!D1632),0)</f>
        <v>0</v>
      </c>
      <c r="H20" s="2601">
        <f>IFERROR(IF(Flag=TRUE,M20-TBIn!E1672,TBIn!D1672),0)</f>
        <v>0</v>
      </c>
      <c r="I20" s="552">
        <f t="shared" si="0"/>
        <v>0</v>
      </c>
      <c r="J20" s="608">
        <f t="shared" si="1"/>
        <v>0</v>
      </c>
      <c r="K20" s="721">
        <f>IFERROR(TBIn!E287,0)</f>
        <v>0</v>
      </c>
      <c r="L20" s="2576">
        <f>IFERROR(TBIn!E1632,0)</f>
        <v>0</v>
      </c>
      <c r="M20" s="2576">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1">
        <f>IFERROR(IF(Flag=TRUE,L21-TBIn!E1633,TBIn!D1633),0)</f>
        <v>0</v>
      </c>
      <c r="H21" s="2601">
        <f>IFERROR(IF(Flag=TRUE,M21-TBIn!E1673,TBIn!D1673),0)</f>
        <v>0</v>
      </c>
      <c r="I21" s="552">
        <f t="shared" si="0"/>
        <v>0</v>
      </c>
      <c r="J21" s="608">
        <f t="shared" si="1"/>
        <v>0</v>
      </c>
      <c r="K21" s="721">
        <f>IFERROR(TBIn!E288,0)</f>
        <v>0</v>
      </c>
      <c r="L21" s="2576">
        <f>IFERROR(TBIn!E1633,0)</f>
        <v>0</v>
      </c>
      <c r="M21" s="2576">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2">
        <f>IFERROR(IF(Flag=TRUE,L22-TBIn!E1634,TBIn!D1634),0)</f>
        <v>0</v>
      </c>
      <c r="H22" s="2602">
        <f>IFERROR(IF(Flag=TRUE,M22-TBIn!E1674,TBIn!D1674),0)</f>
        <v>0</v>
      </c>
      <c r="I22" s="553">
        <f t="shared" si="0"/>
        <v>0</v>
      </c>
      <c r="J22" s="847">
        <f t="shared" si="1"/>
        <v>0</v>
      </c>
      <c r="K22" s="722">
        <f>IFERROR(TBIn!E289,0)</f>
        <v>0</v>
      </c>
      <c r="L22" s="2605">
        <f>IFERROR(TBIn!E1634,0)</f>
        <v>0</v>
      </c>
      <c r="M22" s="2605">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1">
        <f>IFERROR(IF(Flag=TRUE,L24-TBIn!$E$147,TBIn!$D$147),0)</f>
        <v>0</v>
      </c>
      <c r="H24" s="2601">
        <f>IFERROR(IF(Flag=TRUE,M24-TBIn!$E$167,TBIn!$D$167),0)</f>
        <v>0</v>
      </c>
      <c r="I24" s="552">
        <f>G24-H24</f>
        <v>0</v>
      </c>
      <c r="J24" s="608">
        <f t="shared" si="1"/>
        <v>0</v>
      </c>
      <c r="K24" s="721">
        <f>IFERROR(TBIn!E290,0)</f>
        <v>0</v>
      </c>
      <c r="L24" s="2576">
        <f>IFERROR(TBIn!$E$147,0)</f>
        <v>0</v>
      </c>
      <c r="M24" s="2576">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1">
        <f>IFERROR(IF(Flag=TRUE,L25-TBIn!E1635,TBIn!D1635),0)</f>
        <v>0</v>
      </c>
      <c r="H25" s="2601">
        <f>IFERROR(IF(Flag=TRUE,M25-TBIn!E1675,TBIn!D1675),0)</f>
        <v>0</v>
      </c>
      <c r="I25" s="552">
        <f>G25-H25</f>
        <v>0</v>
      </c>
      <c r="J25" s="608">
        <f t="shared" si="1"/>
        <v>0</v>
      </c>
      <c r="K25" s="721">
        <f>IFERROR(TBIn!E291,0)</f>
        <v>0</v>
      </c>
      <c r="L25" s="2576">
        <f>IFERROR(TBIn!E1635,0)</f>
        <v>0</v>
      </c>
      <c r="M25" s="2576">
        <f>IFERROR(TBIn!E1675,0)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1">
        <f>IFERROR(IF(Flag=TRUE,L26-TBIn!E1636,TBIn!D1636),0)</f>
        <v>0</v>
      </c>
      <c r="H26" s="2601">
        <f>IFERROR(IF(Flag=TRUE,M26-TBIn!E1676,TBIn!D1676),0)</f>
        <v>0</v>
      </c>
      <c r="I26" s="552">
        <f>G26-H26</f>
        <v>0</v>
      </c>
      <c r="J26" s="608">
        <f t="shared" si="1"/>
        <v>0</v>
      </c>
      <c r="K26" s="721">
        <f>IFERROR(TBIn!E292,0)</f>
        <v>0</v>
      </c>
      <c r="L26" s="2576">
        <f>IFERROR(TBIn!E1636,0)</f>
        <v>0</v>
      </c>
      <c r="M26" s="2576">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3">
        <f>IFERROR(IF(Flag=TRUE,L28-TBIn!E1637,TBIn!D1637),0)</f>
        <v>0</v>
      </c>
      <c r="H28" s="2603">
        <f>IFERROR(IF(Flag=TRUE,M28-TBIn!E1677,TBIn!D1677),0)</f>
        <v>0</v>
      </c>
      <c r="I28" s="557">
        <f t="shared" ref="I28:I43" si="8">G28-H28</f>
        <v>0</v>
      </c>
      <c r="J28" s="271">
        <f t="shared" si="1"/>
        <v>0</v>
      </c>
      <c r="K28" s="723">
        <f>IFERROR(TBIn!E293,0)</f>
        <v>0</v>
      </c>
      <c r="L28" s="2606">
        <f>IFERROR(TBIn!E1637,0)</f>
        <v>0</v>
      </c>
      <c r="M28" s="2606">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1">
        <f>IFERROR(IF(Flag=TRUE,L29-TBIn!E1638,TBIn!D1638),0)</f>
        <v>0</v>
      </c>
      <c r="H29" s="2603">
        <f>IFERROR(IF(Flag=TRUE,M29-TBIn!E1678,TBIn!D1678),0)</f>
        <v>0</v>
      </c>
      <c r="I29" s="557">
        <f t="shared" si="8"/>
        <v>0</v>
      </c>
      <c r="J29" s="608">
        <f t="shared" si="1"/>
        <v>0</v>
      </c>
      <c r="K29" s="721">
        <f>IFERROR(TBIn!E294,0)</f>
        <v>0</v>
      </c>
      <c r="L29" s="2576">
        <f>IFERROR(TBIn!E1638,0)</f>
        <v>0</v>
      </c>
      <c r="M29" s="2606">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1">
        <f>IFERROR(IF(Flag=TRUE,L30-TBIn!E1639,TBIn!D1639),0)</f>
        <v>0</v>
      </c>
      <c r="H30" s="2603">
        <f>IFERROR(IF(Flag=TRUE,M30-TBIn!E1679,TBIn!D1679),0)</f>
        <v>0</v>
      </c>
      <c r="I30" s="557">
        <f t="shared" si="8"/>
        <v>0</v>
      </c>
      <c r="J30" s="608">
        <f t="shared" si="1"/>
        <v>0</v>
      </c>
      <c r="K30" s="721">
        <f>IFERROR(TBIn!E295,0)</f>
        <v>0</v>
      </c>
      <c r="L30" s="2576">
        <f>IFERROR(TBIn!E1639,0)</f>
        <v>0</v>
      </c>
      <c r="M30" s="2606">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1">
        <f>IFERROR(IF(Flag=TRUE,L31-TBIn!E1640,TBIn!D1640),0)</f>
        <v>0</v>
      </c>
      <c r="H31" s="2603">
        <f>IFERROR(IF(Flag=TRUE,M31-TBIn!E1680,TBIn!D1680),0)</f>
        <v>0</v>
      </c>
      <c r="I31" s="557">
        <f t="shared" si="8"/>
        <v>0</v>
      </c>
      <c r="J31" s="608">
        <f t="shared" si="1"/>
        <v>0</v>
      </c>
      <c r="K31" s="721">
        <f>IFERROR(TBIn!E296,0)</f>
        <v>0</v>
      </c>
      <c r="L31" s="2576">
        <f>IFERROR(TBIn!E1640,0)</f>
        <v>0</v>
      </c>
      <c r="M31" s="2606">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1">
        <f>IFERROR(IF(Flag=TRUE,L32-TBIn!E1641,TBIn!D1641),0)</f>
        <v>0</v>
      </c>
      <c r="H32" s="2603">
        <f>IFERROR(IF(Flag=TRUE,M32-TBIn!E1681,TBIn!D1681),0)</f>
        <v>0</v>
      </c>
      <c r="I32" s="557">
        <f t="shared" si="8"/>
        <v>0</v>
      </c>
      <c r="J32" s="608">
        <f t="shared" si="1"/>
        <v>0</v>
      </c>
      <c r="K32" s="721">
        <f>IFERROR(TBIn!E297,0)</f>
        <v>0</v>
      </c>
      <c r="L32" s="2576">
        <f>IFERROR(TBIn!E1641,0)</f>
        <v>0</v>
      </c>
      <c r="M32" s="2606">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1">
        <f>IFERROR(IF(Flag=TRUE,L33-TBIn!E1642,TBIn!D1642),0)</f>
        <v>0</v>
      </c>
      <c r="H33" s="2603">
        <f>IFERROR(IF(Flag=TRUE,M33-TBIn!E1682,TBIn!D1682),0)</f>
        <v>0</v>
      </c>
      <c r="I33" s="557">
        <f t="shared" si="8"/>
        <v>0</v>
      </c>
      <c r="J33" s="608">
        <f t="shared" si="1"/>
        <v>0</v>
      </c>
      <c r="K33" s="721">
        <f>IFERROR(TBIn!E298,0)</f>
        <v>0</v>
      </c>
      <c r="L33" s="2576">
        <f>IFERROR(TBIn!E1642,0)</f>
        <v>0</v>
      </c>
      <c r="M33" s="2606">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1">
        <f>IFERROR(IF(Flag=TRUE,L34-TBIn!E1643,TBIn!D1643),0)</f>
        <v>0</v>
      </c>
      <c r="H34" s="2603">
        <f>IFERROR(IF(Flag=TRUE,M34-TBIn!E1683,TBIn!D1683),0)</f>
        <v>0</v>
      </c>
      <c r="I34" s="557">
        <f t="shared" si="8"/>
        <v>0</v>
      </c>
      <c r="J34" s="608">
        <f t="shared" si="1"/>
        <v>0</v>
      </c>
      <c r="K34" s="721">
        <f>IFERROR(TBIn!E299,0)</f>
        <v>0</v>
      </c>
      <c r="L34" s="2576">
        <f>IFERROR(TBIn!E1643,0)</f>
        <v>0</v>
      </c>
      <c r="M34" s="2606">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1">
        <f>IFERROR(IF(Flag=TRUE,L35-TBIn!E1644,TBIn!D1644),0)</f>
        <v>0</v>
      </c>
      <c r="H35" s="2603">
        <f>IFERROR(IF(Flag=TRUE,M35-TBIn!E1684,TBIn!D1684),0)</f>
        <v>0</v>
      </c>
      <c r="I35" s="557">
        <f t="shared" si="8"/>
        <v>0</v>
      </c>
      <c r="J35" s="608">
        <f t="shared" si="1"/>
        <v>0</v>
      </c>
      <c r="K35" s="721">
        <f>IFERROR(TBIn!E300,0)</f>
        <v>0</v>
      </c>
      <c r="L35" s="2576">
        <f>IFERROR(TBIn!E1644,0)</f>
        <v>0</v>
      </c>
      <c r="M35" s="2606">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1">
        <f>IFERROR(IF(Flag=TRUE,L36-TBIn!E1645,TBIn!D1645),0)</f>
        <v>0</v>
      </c>
      <c r="H36" s="2603">
        <f>IFERROR(IF(Flag=TRUE,M36-TBIn!E1685,TBIn!D1685),0)</f>
        <v>0</v>
      </c>
      <c r="I36" s="557">
        <f t="shared" si="8"/>
        <v>0</v>
      </c>
      <c r="J36" s="608">
        <f t="shared" si="1"/>
        <v>0</v>
      </c>
      <c r="K36" s="721">
        <f>IFERROR(TBIn!E301,0)</f>
        <v>0</v>
      </c>
      <c r="L36" s="2576">
        <f>IFERROR(TBIn!E1645,0)</f>
        <v>0</v>
      </c>
      <c r="M36" s="2606">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1">
        <f>IFERROR(IF(Flag=TRUE,L37-TBIn!E1646,TBIn!D1646),0)</f>
        <v>0</v>
      </c>
      <c r="H37" s="2603">
        <f>IFERROR(IF(Flag=TRUE,M37-TBIn!E1686,TBIn!D1686),0)</f>
        <v>0</v>
      </c>
      <c r="I37" s="557">
        <f t="shared" si="8"/>
        <v>0</v>
      </c>
      <c r="J37" s="608">
        <f t="shared" si="1"/>
        <v>0</v>
      </c>
      <c r="K37" s="721">
        <f>IFERROR(TBIn!E302,0)</f>
        <v>0</v>
      </c>
      <c r="L37" s="2576">
        <f>IFERROR(TBIn!E1646,0)</f>
        <v>0</v>
      </c>
      <c r="M37" s="2606">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1">
        <f>IFERROR(IF(Flag=TRUE,L38-TBIn!E1647,TBIn!D1647),0)</f>
        <v>0</v>
      </c>
      <c r="H38" s="2603">
        <f>IFERROR(IF(Flag=TRUE,M38-TBIn!E1687,TBIn!D1687),0)</f>
        <v>0</v>
      </c>
      <c r="I38" s="557">
        <f t="shared" si="8"/>
        <v>0</v>
      </c>
      <c r="J38" s="608">
        <f t="shared" si="1"/>
        <v>0</v>
      </c>
      <c r="K38" s="721">
        <f>IFERROR(TBIn!E303,0)</f>
        <v>0</v>
      </c>
      <c r="L38" s="2576">
        <f>IFERROR(TBIn!E1647,0)</f>
        <v>0</v>
      </c>
      <c r="M38" s="2606">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1">
        <f>IFERROR(IF(Flag=TRUE,L39-TBIn!E1648,TBIn!D1648),0)</f>
        <v>0</v>
      </c>
      <c r="H39" s="2603">
        <f>IFERROR(IF(Flag=TRUE,M39-TBIn!E1688,TBIn!D1688),0)</f>
        <v>0</v>
      </c>
      <c r="I39" s="557">
        <f t="shared" si="8"/>
        <v>0</v>
      </c>
      <c r="J39" s="608">
        <f t="shared" si="1"/>
        <v>0</v>
      </c>
      <c r="K39" s="721">
        <f>IFERROR(TBIn!E304,0)</f>
        <v>0</v>
      </c>
      <c r="L39" s="2576">
        <f>IFERROR(TBIn!E1648,0)</f>
        <v>0</v>
      </c>
      <c r="M39" s="2606">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1">
        <f>IFERROR(IF(Flag=TRUE,L40-TBIn!E1649,TBIn!D1649),0)</f>
        <v>0</v>
      </c>
      <c r="H40" s="2603">
        <f>IFERROR(IF(Flag=TRUE,M40-TBIn!E1689,TBIn!D1689),0)</f>
        <v>0</v>
      </c>
      <c r="I40" s="557">
        <f t="shared" si="8"/>
        <v>0</v>
      </c>
      <c r="J40" s="608">
        <f t="shared" si="1"/>
        <v>0</v>
      </c>
      <c r="K40" s="721">
        <f>IFERROR(TBIn!E305,0)</f>
        <v>0</v>
      </c>
      <c r="L40" s="2576">
        <f>IFERROR(TBIn!E1649,0)</f>
        <v>0</v>
      </c>
      <c r="M40" s="2606">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1">
        <f>IFERROR(IF(Flag=TRUE,L41-TBIn!E1650,TBIn!D1650),0)</f>
        <v>0</v>
      </c>
      <c r="H41" s="2603">
        <f>IFERROR(IF(Flag=TRUE,M41-TBIn!E1690,TBIn!D1690),0)</f>
        <v>0</v>
      </c>
      <c r="I41" s="557">
        <f t="shared" si="8"/>
        <v>0</v>
      </c>
      <c r="J41" s="608">
        <f t="shared" si="1"/>
        <v>0</v>
      </c>
      <c r="K41" s="721">
        <f>IFERROR(TBIn!E306,0)</f>
        <v>0</v>
      </c>
      <c r="L41" s="2576">
        <f>IFERROR(TBIn!E1650,0)</f>
        <v>0</v>
      </c>
      <c r="M41" s="2606">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1">
        <f>IFERROR(IF(Flag=TRUE,L42-TBIn!E1651,TBIn!D1651),0)</f>
        <v>0</v>
      </c>
      <c r="H42" s="2603">
        <f>IFERROR(IF(Flag=TRUE,M42-TBIn!E1691,TBIn!D1691),0)</f>
        <v>0</v>
      </c>
      <c r="I42" s="557">
        <f t="shared" si="8"/>
        <v>0</v>
      </c>
      <c r="J42" s="608">
        <f t="shared" si="1"/>
        <v>0</v>
      </c>
      <c r="K42" s="721">
        <f>IFERROR(TBIn!E307,0)</f>
        <v>0</v>
      </c>
      <c r="L42" s="2576">
        <f>IFERROR(TBIn!E1651,0)</f>
        <v>0</v>
      </c>
      <c r="M42" s="2606">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1">
        <f>IFERROR(IF(Flag=TRUE,L43-TBIn!E1652,TBIn!D1652),0)</f>
        <v>0</v>
      </c>
      <c r="H43" s="2603">
        <f>IFERROR(IF(Flag=TRUE,M43-TBIn!E1692,TBIn!D1692),0)</f>
        <v>0</v>
      </c>
      <c r="I43" s="557">
        <f t="shared" si="8"/>
        <v>0</v>
      </c>
      <c r="J43" s="608">
        <f t="shared" si="1"/>
        <v>0</v>
      </c>
      <c r="K43" s="721">
        <f>IFERROR(TBIn!E308,0)</f>
        <v>0</v>
      </c>
      <c r="L43" s="2576">
        <f>IFERROR(TBIn!E1652,0)</f>
        <v>0</v>
      </c>
      <c r="M43" s="2606">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1">
        <f>IFERROR(IF(Flag=TRUE,L45-TBIn!$E$157,TBIn!$D$157),0)</f>
        <v>0</v>
      </c>
      <c r="H45" s="2603">
        <f>IFERROR(IF(Flag=TRUE,M45-TBIn!$E$177,TBIn!$D$177),0)</f>
        <v>0</v>
      </c>
      <c r="I45" s="557">
        <f>G45-H45</f>
        <v>0</v>
      </c>
      <c r="J45" s="608">
        <f t="shared" si="1"/>
        <v>0</v>
      </c>
      <c r="K45" s="721">
        <f>IFERROR(TBIn!E309,0)</f>
        <v>0</v>
      </c>
      <c r="L45" s="2576">
        <f>IFERROR(TBIn!$E$157,0)</f>
        <v>0</v>
      </c>
      <c r="M45" s="2606">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1">
        <f>IFERROR(IF(Flag=TRUE,L46-TBIn!E1653,TBIn!D1653),0)</f>
        <v>0</v>
      </c>
      <c r="H46" s="2601">
        <f>IFERROR(IF(Flag=TRUE,M46-TBIn!E1693,TBIn!D1693),0)</f>
        <v>0</v>
      </c>
      <c r="I46" s="552">
        <f>G46-H46</f>
        <v>0</v>
      </c>
      <c r="J46" s="608">
        <f t="shared" si="1"/>
        <v>0</v>
      </c>
      <c r="K46" s="721">
        <f>IFERROR(TBIn!E310,0)</f>
        <v>0</v>
      </c>
      <c r="L46" s="2576">
        <f>IFERROR(TBIn!E1653,0)</f>
        <v>0</v>
      </c>
      <c r="M46" s="2576">
        <f>IFERROR(TBIn!E1693,0)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1">
        <f>IFERROR(IF(Flag=TRUE,L47-TBIn!E1654,TBIn!D1654),0)</f>
        <v>0</v>
      </c>
      <c r="H47" s="2601">
        <f>IFERROR(IF(Flag=TRUE,M47-TBIn!E1694,TBIn!D1694),0)</f>
        <v>0</v>
      </c>
      <c r="I47" s="552">
        <f>G47-H47</f>
        <v>0</v>
      </c>
      <c r="J47" s="608">
        <f t="shared" si="1"/>
        <v>0</v>
      </c>
      <c r="K47" s="721">
        <f>IFERROR(TBIn!E311,0)</f>
        <v>0</v>
      </c>
      <c r="L47" s="2576">
        <f>IFERROR(TBIn!E1654,0)</f>
        <v>0</v>
      </c>
      <c r="M47" s="2576">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1">
        <f>IFERROR(IF(Flag=TRUE,L50-TBIn!E1655,TBIn!D1655),0)</f>
        <v>0</v>
      </c>
      <c r="H50" s="2603">
        <f>IFERROR(IF(Flag=TRUE,M50-TBIn!E1695,TBIn!D1695),0)</f>
        <v>0</v>
      </c>
      <c r="I50" s="557">
        <f>G50-H50</f>
        <v>0</v>
      </c>
      <c r="J50" s="828">
        <f>IF(F51=0,0,I50/F$51)</f>
        <v>0</v>
      </c>
      <c r="K50" s="721">
        <f>IFERROR(TBIn!E312,0)</f>
        <v>0</v>
      </c>
      <c r="L50" s="2576">
        <f>IFERROR(TBIn!E1655,0)</f>
        <v>0</v>
      </c>
      <c r="M50" s="2606">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QJtLu9tvl/f311shHFnFStkrwqLE7l2dF5UlHIcEPK7oehMICGOxEMi6/GEFx3nIGvS3dpuqYnCmpE1jUaoiXA==" saltValue="/yNHs5uj5H2I8q9bIr5uw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609600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OR_VEH!B252</f>
        <v>GMC</v>
      </c>
      <c r="C1" s="2747"/>
      <c r="D1" s="2747"/>
      <c r="E1" s="257"/>
      <c r="F1" s="491" t="s">
        <v>92</v>
      </c>
      <c r="G1" s="60"/>
      <c r="H1" s="60"/>
      <c r="I1" s="60"/>
      <c r="J1" s="60"/>
      <c r="K1" s="60"/>
      <c r="L1" s="61"/>
      <c r="M1" s="61"/>
      <c r="N1" s="61"/>
      <c r="O1" s="641"/>
      <c r="P1" s="62" t="str">
        <f>TBIn!$E$2458&amp;" - "&amp;TBIn!$AH$10&amp;" - PAGE 5 GMC MCI"</f>
        <v>319719 - 202603 -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600">
        <f>IFERROR(IF(Flag=TRUE,L4-TBIn!E1859,TBIn!D1859),0)</f>
        <v>0</v>
      </c>
      <c r="H4" s="2600">
        <f>IFERROR(IF(Flag=TRUE,M4-TBIn!E1899,TBIn!D1899),0)</f>
        <v>0</v>
      </c>
      <c r="I4" s="551">
        <f t="shared" ref="I4:I22" si="0">G4-H4</f>
        <v>0</v>
      </c>
      <c r="J4" s="584">
        <f t="shared" ref="J4:J48" si="1">IF(F4&gt;0,I4/F4,0)</f>
        <v>0</v>
      </c>
      <c r="K4" s="720">
        <f>IFERROR(TBIn!E400,0)</f>
        <v>0</v>
      </c>
      <c r="L4" s="2604">
        <f>IFERROR(TBIn!E1859,0)</f>
        <v>0</v>
      </c>
      <c r="M4" s="2604">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1">
        <f>IFERROR(IF(Flag=TRUE,L5-TBIn!E1860,TBIn!D1860),0)</f>
        <v>0</v>
      </c>
      <c r="H5" s="2601">
        <f>IFERROR(IF(Flag=TRUE,M5-TBIn!E1900,TBIn!D1900),0)</f>
        <v>0</v>
      </c>
      <c r="I5" s="552">
        <f t="shared" si="0"/>
        <v>0</v>
      </c>
      <c r="J5" s="608">
        <f t="shared" si="1"/>
        <v>0</v>
      </c>
      <c r="K5" s="721">
        <f>IFERROR(TBIn!E401,0)</f>
        <v>0</v>
      </c>
      <c r="L5" s="2576">
        <f>IFERROR(TBIn!E1860,0)</f>
        <v>0</v>
      </c>
      <c r="M5" s="2576">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1">
        <f>IFERROR(IF(Flag=TRUE,L6-TBIn!E1861,TBIn!D1861),0)</f>
        <v>0</v>
      </c>
      <c r="H6" s="2601">
        <f>IFERROR(IF(Flag=TRUE,M6-TBIn!E1901,TBIn!D1901),0)</f>
        <v>0</v>
      </c>
      <c r="I6" s="552">
        <f t="shared" si="0"/>
        <v>0</v>
      </c>
      <c r="J6" s="608">
        <f t="shared" si="1"/>
        <v>0</v>
      </c>
      <c r="K6" s="721">
        <f>IFERROR(TBIn!E402,0)</f>
        <v>0</v>
      </c>
      <c r="L6" s="2576">
        <f>IFERROR(TBIn!E1861,0)</f>
        <v>0</v>
      </c>
      <c r="M6" s="2576">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1">
        <f>IFERROR(IF(Flag=TRUE,L7-TBIn!E1862,TBIn!D1862),0)</f>
        <v>0</v>
      </c>
      <c r="H7" s="2601">
        <f>IFERROR(IF(Flag=TRUE,M7-TBIn!E1902,TBIn!D1902),0)</f>
        <v>0</v>
      </c>
      <c r="I7" s="552">
        <f t="shared" si="0"/>
        <v>0</v>
      </c>
      <c r="J7" s="608">
        <f t="shared" si="1"/>
        <v>0</v>
      </c>
      <c r="K7" s="721">
        <f>IFERROR(TBIn!E403,0)</f>
        <v>0</v>
      </c>
      <c r="L7" s="2576">
        <f>IFERROR(TBIn!E1862,0)</f>
        <v>0</v>
      </c>
      <c r="M7" s="2576">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1">
        <f>IFERROR(IF(Flag=TRUE,L8-TBIn!E1863,TBIn!D1863),0)</f>
        <v>0</v>
      </c>
      <c r="H8" s="2601">
        <f>IFERROR(IF(Flag=TRUE,M8-TBIn!E1903,TBIn!D1903),0)</f>
        <v>0</v>
      </c>
      <c r="I8" s="552">
        <f t="shared" si="0"/>
        <v>0</v>
      </c>
      <c r="J8" s="608">
        <f t="shared" si="1"/>
        <v>0</v>
      </c>
      <c r="K8" s="721">
        <f>IFERROR(TBIn!E404,0)</f>
        <v>0</v>
      </c>
      <c r="L8" s="2576">
        <f>IFERROR(TBIn!E1863,0)</f>
        <v>0</v>
      </c>
      <c r="M8" s="2576">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1">
        <f>IFERROR(IF(Flag=TRUE,L9-TBIn!E1864,TBIn!D1864),0)</f>
        <v>0</v>
      </c>
      <c r="H9" s="2601">
        <f>IFERROR(IF(Flag=TRUE,M9-TBIn!E1904,TBIn!D1904),0)</f>
        <v>0</v>
      </c>
      <c r="I9" s="552">
        <f t="shared" si="0"/>
        <v>0</v>
      </c>
      <c r="J9" s="608">
        <f t="shared" si="1"/>
        <v>0</v>
      </c>
      <c r="K9" s="721">
        <f>IFERROR(TBIn!E405,0)</f>
        <v>0</v>
      </c>
      <c r="L9" s="2576">
        <f>IFERROR(TBIn!E1864,0)</f>
        <v>0</v>
      </c>
      <c r="M9" s="2576">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1">
        <f>IFERROR(IF(Flag=TRUE,L10-TBIn!E1865,TBIn!D1865),0)</f>
        <v>0</v>
      </c>
      <c r="H10" s="2601">
        <f>IFERROR(IF(Flag=TRUE,M10-TBIn!E1905,TBIn!D1905),0)</f>
        <v>0</v>
      </c>
      <c r="I10" s="552">
        <f t="shared" si="0"/>
        <v>0</v>
      </c>
      <c r="J10" s="608">
        <f t="shared" si="1"/>
        <v>0</v>
      </c>
      <c r="K10" s="721">
        <f>IFERROR(TBIn!E406,0)</f>
        <v>0</v>
      </c>
      <c r="L10" s="2576">
        <f>IFERROR(TBIn!E1865,0)</f>
        <v>0</v>
      </c>
      <c r="M10" s="2576">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1">
        <f>IFERROR(IF(Flag=TRUE,L11-TBIn!E1866,TBIn!D1866),0)</f>
        <v>0</v>
      </c>
      <c r="H11" s="2601">
        <f>IFERROR(IF(Flag=TRUE,M11-TBIn!E1906,TBIn!D1906),0)</f>
        <v>0</v>
      </c>
      <c r="I11" s="552">
        <f t="shared" si="0"/>
        <v>0</v>
      </c>
      <c r="J11" s="608">
        <f t="shared" si="1"/>
        <v>0</v>
      </c>
      <c r="K11" s="721">
        <f>IFERROR(TBIn!E407,0)</f>
        <v>0</v>
      </c>
      <c r="L11" s="2576">
        <f>IFERROR(TBIn!E1866,0)</f>
        <v>0</v>
      </c>
      <c r="M11" s="2576">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1">
        <f>IFERROR(IF(Flag=TRUE,L12-TBIn!E1867,TBIn!D1867),0)</f>
        <v>0</v>
      </c>
      <c r="H12" s="2601">
        <f>IFERROR(IF(Flag=TRUE,M12-TBIn!E1907,TBIn!D1907),0)</f>
        <v>0</v>
      </c>
      <c r="I12" s="552">
        <f t="shared" si="0"/>
        <v>0</v>
      </c>
      <c r="J12" s="608">
        <f t="shared" si="1"/>
        <v>0</v>
      </c>
      <c r="K12" s="721">
        <f>IFERROR(TBIn!E408,0)</f>
        <v>0</v>
      </c>
      <c r="L12" s="2576">
        <f>IFERROR(TBIn!E1867,0)</f>
        <v>0</v>
      </c>
      <c r="M12" s="2576">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1">
        <f>IFERROR(IF(Flag=TRUE,L13-TBIn!E1868,TBIn!D1868),0)</f>
        <v>0</v>
      </c>
      <c r="H13" s="2601">
        <f>IFERROR(IF(Flag=TRUE,M13-TBIn!E1908,TBIn!D1908),0)</f>
        <v>0</v>
      </c>
      <c r="I13" s="552">
        <f t="shared" si="0"/>
        <v>0</v>
      </c>
      <c r="J13" s="608">
        <f t="shared" si="1"/>
        <v>0</v>
      </c>
      <c r="K13" s="721">
        <f>IFERROR(TBIn!E409,0)</f>
        <v>0</v>
      </c>
      <c r="L13" s="2576">
        <f>IFERROR(TBIn!E1868,0)</f>
        <v>0</v>
      </c>
      <c r="M13" s="2576">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1">
        <f>IFERROR(IF(Flag=TRUE,L14-TBIn!E1869,TBIn!D1869),0)</f>
        <v>0</v>
      </c>
      <c r="H14" s="2601">
        <f>IFERROR(IF(Flag=TRUE,M14-TBIn!E1909,TBIn!D1909),0)</f>
        <v>0</v>
      </c>
      <c r="I14" s="552">
        <f t="shared" si="0"/>
        <v>0</v>
      </c>
      <c r="J14" s="608">
        <f t="shared" si="1"/>
        <v>0</v>
      </c>
      <c r="K14" s="721">
        <f>IFERROR(TBIn!E410,0)</f>
        <v>0</v>
      </c>
      <c r="L14" s="2576">
        <f>IFERROR(TBIn!E1869,0)</f>
        <v>0</v>
      </c>
      <c r="M14" s="2576">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1">
        <f>IFERROR(IF(Flag=TRUE,L15-TBIn!E1870,TBIn!D1870),0)</f>
        <v>0</v>
      </c>
      <c r="H15" s="2601">
        <f>IFERROR(IF(Flag=TRUE,M15-TBIn!E1910,TBIn!D1910),0)</f>
        <v>0</v>
      </c>
      <c r="I15" s="552">
        <f t="shared" si="0"/>
        <v>0</v>
      </c>
      <c r="J15" s="608">
        <f t="shared" si="1"/>
        <v>0</v>
      </c>
      <c r="K15" s="721">
        <f>IFERROR(TBIn!E411,0)</f>
        <v>0</v>
      </c>
      <c r="L15" s="2576">
        <f>IFERROR(TBIn!E1870,0)</f>
        <v>0</v>
      </c>
      <c r="M15" s="2576">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1">
        <f>IFERROR(IF(Flag=TRUE,L16-TBIn!E1871,TBIn!D1871),0)</f>
        <v>0</v>
      </c>
      <c r="H16" s="2601">
        <f>IFERROR(IF(Flag=TRUE,M16-TBIn!E1911,TBIn!D1911),0)</f>
        <v>0</v>
      </c>
      <c r="I16" s="552">
        <f t="shared" si="0"/>
        <v>0</v>
      </c>
      <c r="J16" s="608">
        <f t="shared" si="1"/>
        <v>0</v>
      </c>
      <c r="K16" s="721">
        <f>IFERROR(TBIn!E412,0)</f>
        <v>0</v>
      </c>
      <c r="L16" s="2576">
        <f>IFERROR(TBIn!E1871,0)</f>
        <v>0</v>
      </c>
      <c r="M16" s="2576">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1">
        <f>IFERROR(IF(Flag=TRUE,L17-TBIn!E1872,TBIn!D1872),0)</f>
        <v>0</v>
      </c>
      <c r="H17" s="2601">
        <f>IFERROR(IF(Flag=TRUE,M17-TBIn!E1912,TBIn!D1912),0)</f>
        <v>0</v>
      </c>
      <c r="I17" s="552">
        <f t="shared" si="0"/>
        <v>0</v>
      </c>
      <c r="J17" s="608">
        <f t="shared" si="1"/>
        <v>0</v>
      </c>
      <c r="K17" s="721">
        <f>IFERROR(TBIn!E413,0)</f>
        <v>0</v>
      </c>
      <c r="L17" s="2576">
        <f>IFERROR(TBIn!E1872,0)</f>
        <v>0</v>
      </c>
      <c r="M17" s="2576">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1">
        <f>IFERROR(IF(Flag=TRUE,L18-TBIn!E1873,TBIn!D1873),0)</f>
        <v>0</v>
      </c>
      <c r="H18" s="2601">
        <f>IFERROR(IF(Flag=TRUE,M18-TBIn!E1913,TBIn!D1913),0)</f>
        <v>0</v>
      </c>
      <c r="I18" s="552">
        <f t="shared" si="0"/>
        <v>0</v>
      </c>
      <c r="J18" s="608">
        <f t="shared" si="1"/>
        <v>0</v>
      </c>
      <c r="K18" s="721">
        <f>IFERROR(TBIn!E414,0)</f>
        <v>0</v>
      </c>
      <c r="L18" s="2576">
        <f>IFERROR(TBIn!E1873,0)</f>
        <v>0</v>
      </c>
      <c r="M18" s="2576">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1">
        <f>IFERROR(IF(Flag=TRUE,L19-TBIn!E1874,TBIn!D1874),0)</f>
        <v>0</v>
      </c>
      <c r="H19" s="2601">
        <f>IFERROR(IF(Flag=TRUE,M19-TBIn!E1914,TBIn!D1914),0)</f>
        <v>0</v>
      </c>
      <c r="I19" s="552">
        <f t="shared" si="0"/>
        <v>0</v>
      </c>
      <c r="J19" s="608">
        <f t="shared" si="1"/>
        <v>0</v>
      </c>
      <c r="K19" s="721">
        <f>IFERROR(TBIn!E415,0)</f>
        <v>0</v>
      </c>
      <c r="L19" s="2576">
        <f>IFERROR(TBIn!E1874,0)</f>
        <v>0</v>
      </c>
      <c r="M19" s="2576">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1">
        <f>IFERROR(IF(Flag=TRUE,L20-TBIn!E1875,TBIn!D1875),0)</f>
        <v>0</v>
      </c>
      <c r="H20" s="2601">
        <f>IFERROR(IF(Flag=TRUE,M20-TBIn!E1915,TBIn!D1915),0)</f>
        <v>0</v>
      </c>
      <c r="I20" s="552">
        <f t="shared" si="0"/>
        <v>0</v>
      </c>
      <c r="J20" s="608">
        <f t="shared" si="1"/>
        <v>0</v>
      </c>
      <c r="K20" s="721">
        <f>IFERROR(TBIn!E416,0)</f>
        <v>0</v>
      </c>
      <c r="L20" s="2576">
        <f>IFERROR(TBIn!E1875,0)</f>
        <v>0</v>
      </c>
      <c r="M20" s="2576">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1">
        <f>IFERROR(IF(Flag=TRUE,L21-TBIn!E1876,TBIn!D1876),0)</f>
        <v>0</v>
      </c>
      <c r="H21" s="2601">
        <f>IFERROR(IF(Flag=TRUE,M21-TBIn!E1916,TBIn!D1916),0)</f>
        <v>0</v>
      </c>
      <c r="I21" s="552">
        <f t="shared" si="0"/>
        <v>0</v>
      </c>
      <c r="J21" s="608">
        <f t="shared" si="1"/>
        <v>0</v>
      </c>
      <c r="K21" s="721">
        <f>IFERROR(TBIn!E417,0)</f>
        <v>0</v>
      </c>
      <c r="L21" s="2576">
        <f>IFERROR(TBIn!E1876,0)</f>
        <v>0</v>
      </c>
      <c r="M21" s="2576">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2">
        <f>IFERROR(IF(Flag=TRUE,L22-TBIn!E1877,TBIn!D1877),0)</f>
        <v>0</v>
      </c>
      <c r="H22" s="2602">
        <f>IFERROR(IF(Flag=TRUE,M22-TBIn!E1917,TBIn!D1917),0)</f>
        <v>0</v>
      </c>
      <c r="I22" s="553">
        <f t="shared" si="0"/>
        <v>0</v>
      </c>
      <c r="J22" s="847">
        <f t="shared" si="1"/>
        <v>0</v>
      </c>
      <c r="K22" s="722">
        <f>IFERROR(TBIn!E418,0)</f>
        <v>0</v>
      </c>
      <c r="L22" s="2605">
        <f>IFERROR(TBIn!E1877,0)</f>
        <v>0</v>
      </c>
      <c r="M22" s="2605">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1">
        <f>IFERROR(IF(Flag=TRUE,L24-TBIn!$E$150,TBIn!$D$150),0)</f>
        <v>0</v>
      </c>
      <c r="H24" s="2601">
        <f>IFERROR(IF(Flag=TRUE,M24-TBIn!$E$170,TBIn!$D$170),0)</f>
        <v>0</v>
      </c>
      <c r="I24" s="552">
        <f>G24-H24</f>
        <v>0</v>
      </c>
      <c r="J24" s="608">
        <f t="shared" si="1"/>
        <v>0</v>
      </c>
      <c r="K24" s="721">
        <f>IFERROR(TBIn!E419,0)</f>
        <v>0</v>
      </c>
      <c r="L24" s="2576">
        <f>IFERROR(TBIn!$E$150,0)</f>
        <v>0</v>
      </c>
      <c r="M24" s="2576">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1">
        <f>IFERROR(IF(Flag=TRUE,L25-TBIn!E1878,TBIn!D1878),0)</f>
        <v>0</v>
      </c>
      <c r="H25" s="2601">
        <f>IFERROR(IF(Flag=TRUE,M25-TBIn!E1918,TBIn!D1918),0)</f>
        <v>0</v>
      </c>
      <c r="I25" s="552">
        <f>G25-H25</f>
        <v>0</v>
      </c>
      <c r="J25" s="608">
        <f t="shared" si="1"/>
        <v>0</v>
      </c>
      <c r="K25" s="721">
        <f>IFERROR(TBIn!E420,0)</f>
        <v>0</v>
      </c>
      <c r="L25" s="2576">
        <f>IFERROR(TBIn!E1878,0)</f>
        <v>0</v>
      </c>
      <c r="M25" s="2576">
        <f>IFERROR(TBIn!E1918,0)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1">
        <f>IFERROR(IF(Flag=TRUE,L26-TBIn!E1879,TBIn!D1879),0)</f>
        <v>0</v>
      </c>
      <c r="H26" s="2601">
        <f>IFERROR(IF(Flag=TRUE,M26-TBIn!E1919,TBIn!D1919),0)</f>
        <v>0</v>
      </c>
      <c r="I26" s="552">
        <f>G26-H26</f>
        <v>0</v>
      </c>
      <c r="J26" s="608">
        <f t="shared" si="1"/>
        <v>0</v>
      </c>
      <c r="K26" s="721">
        <f>IFERROR(TBIn!E421,0)</f>
        <v>0</v>
      </c>
      <c r="L26" s="2576">
        <f>IFERROR(TBIn!E1879,0)</f>
        <v>0</v>
      </c>
      <c r="M26" s="2576">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3">
        <f>IFERROR(IF(Flag=TRUE,L28-TBIn!E1880,TBIn!D1880),0)</f>
        <v>0</v>
      </c>
      <c r="H28" s="2603">
        <f>IFERROR(IF(Flag=TRUE,M28-TBIn!E1920,TBIn!D1920),0)</f>
        <v>0</v>
      </c>
      <c r="I28" s="557">
        <f t="shared" ref="I28:I43" si="8">G28-H28</f>
        <v>0</v>
      </c>
      <c r="J28" s="271">
        <f t="shared" si="1"/>
        <v>0</v>
      </c>
      <c r="K28" s="723">
        <f>IFERROR(TBIn!E422,0)</f>
        <v>0</v>
      </c>
      <c r="L28" s="2606">
        <f>IFERROR(TBIn!E1880,0)</f>
        <v>0</v>
      </c>
      <c r="M28" s="2606">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5</v>
      </c>
      <c r="G29" s="2601">
        <f>IFERROR(IF(Flag=TRUE,L29-TBIn!E1881,TBIn!D1881),0)</f>
        <v>233195</v>
      </c>
      <c r="H29" s="2603">
        <f>IFERROR(IF(Flag=TRUE,M29-TBIn!E1921,TBIn!D1921),0)</f>
        <v>225400</v>
      </c>
      <c r="I29" s="557">
        <f t="shared" si="8"/>
        <v>7795</v>
      </c>
      <c r="J29" s="608">
        <f t="shared" si="1"/>
        <v>1559</v>
      </c>
      <c r="K29" s="721">
        <f>IFERROR(TBIn!E423,0)</f>
        <v>7</v>
      </c>
      <c r="L29" s="2576">
        <f>IFERROR(TBIn!E1881,0)</f>
        <v>325969</v>
      </c>
      <c r="M29" s="2606">
        <f>IFERROR(TBIn!E1921,0)</f>
        <v>313846</v>
      </c>
      <c r="N29" s="326">
        <f t="shared" si="9"/>
        <v>12123</v>
      </c>
      <c r="O29" s="587">
        <f t="shared" si="2"/>
        <v>1731.8571428571429</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0</v>
      </c>
      <c r="G30" s="2601">
        <f>IFERROR(IF(Flag=TRUE,L30-TBIn!E1882,TBIn!D1882),0)</f>
        <v>0</v>
      </c>
      <c r="H30" s="2603">
        <f>IFERROR(IF(Flag=TRUE,M30-TBIn!E1922,TBIn!D1922),0)</f>
        <v>0</v>
      </c>
      <c r="I30" s="557">
        <f t="shared" si="8"/>
        <v>0</v>
      </c>
      <c r="J30" s="608">
        <f t="shared" si="1"/>
        <v>0</v>
      </c>
      <c r="K30" s="721">
        <f>IFERROR(TBIn!E424,0)</f>
        <v>0</v>
      </c>
      <c r="L30" s="2576">
        <f>IFERROR(TBIn!E1882,0)</f>
        <v>0</v>
      </c>
      <c r="M30" s="2606">
        <f>IFERROR(TBIn!E1922,0)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3</v>
      </c>
      <c r="G31" s="2601">
        <f>IFERROR(IF(Flag=TRUE,L31-TBIn!E1883,TBIn!D1883),0)</f>
        <v>181531</v>
      </c>
      <c r="H31" s="2603">
        <f>IFERROR(IF(Flag=TRUE,M31-TBIn!E1923,TBIn!D1923),0)</f>
        <v>174825</v>
      </c>
      <c r="I31" s="557">
        <f t="shared" si="8"/>
        <v>6706</v>
      </c>
      <c r="J31" s="608">
        <f t="shared" si="1"/>
        <v>2235.3333333333335</v>
      </c>
      <c r="K31" s="721">
        <f>IFERROR(TBIn!E425,0)</f>
        <v>4</v>
      </c>
      <c r="L31" s="2576">
        <f>IFERROR(TBIn!E1883,0)</f>
        <v>236809</v>
      </c>
      <c r="M31" s="2606">
        <f>IFERROR(TBIn!E1923,0)</f>
        <v>228728</v>
      </c>
      <c r="N31" s="326">
        <f t="shared" si="9"/>
        <v>8081</v>
      </c>
      <c r="O31" s="587">
        <f t="shared" si="2"/>
        <v>2020.25</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1">
        <f>IFERROR(IF(Flag=TRUE,L32-TBIn!E1884,TBIn!D1884),0)</f>
        <v>0</v>
      </c>
      <c r="H32" s="2603">
        <f>IFERROR(IF(Flag=TRUE,M32-TBIn!E1924,TBIn!D1924),0)</f>
        <v>0</v>
      </c>
      <c r="I32" s="557">
        <f t="shared" si="8"/>
        <v>0</v>
      </c>
      <c r="J32" s="608">
        <f t="shared" si="1"/>
        <v>0</v>
      </c>
      <c r="K32" s="721">
        <f>IFERROR(TBIn!E426,0)</f>
        <v>0</v>
      </c>
      <c r="L32" s="2576">
        <f>IFERROR(TBIn!E1884,0)</f>
        <v>0</v>
      </c>
      <c r="M32" s="2606">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1">
        <f>IFERROR(IF(Flag=TRUE,L33-TBIn!E1885,TBIn!D1885),0)</f>
        <v>0</v>
      </c>
      <c r="H33" s="2603">
        <f>IFERROR(IF(Flag=TRUE,M33-TBIn!E1925,TBIn!D1925),0)</f>
        <v>0</v>
      </c>
      <c r="I33" s="557">
        <f t="shared" si="8"/>
        <v>0</v>
      </c>
      <c r="J33" s="608">
        <f t="shared" si="1"/>
        <v>0</v>
      </c>
      <c r="K33" s="721">
        <f>IFERROR(TBIn!E427,0)</f>
        <v>0</v>
      </c>
      <c r="L33" s="2576">
        <f>IFERROR(TBIn!E1885,0)</f>
        <v>0</v>
      </c>
      <c r="M33" s="2606">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1">
        <f>IFERROR(IF(Flag=TRUE,L34-TBIn!E1886,TBIn!D1886),0)</f>
        <v>0</v>
      </c>
      <c r="H34" s="2603">
        <f>IFERROR(IF(Flag=TRUE,M34-TBIn!E1926,TBIn!D1926),0)</f>
        <v>0</v>
      </c>
      <c r="I34" s="557">
        <f t="shared" si="8"/>
        <v>0</v>
      </c>
      <c r="J34" s="608">
        <f t="shared" si="1"/>
        <v>0</v>
      </c>
      <c r="K34" s="721">
        <f>IFERROR(TBIn!E428,0)</f>
        <v>0</v>
      </c>
      <c r="L34" s="2576">
        <f>IFERROR(TBIn!E1886,0)</f>
        <v>0</v>
      </c>
      <c r="M34" s="2606">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601">
        <f>IFERROR(IF(Flag=TRUE,L35-TBIn!E1887,TBIn!D1887),0)</f>
        <v>0</v>
      </c>
      <c r="H35" s="2603">
        <f>IFERROR(IF(Flag=TRUE,M35-TBIn!E1927,TBIn!D1927),0)</f>
        <v>0</v>
      </c>
      <c r="I35" s="557">
        <f t="shared" si="8"/>
        <v>0</v>
      </c>
      <c r="J35" s="608">
        <f t="shared" si="1"/>
        <v>0</v>
      </c>
      <c r="K35" s="721">
        <f>IFERROR(TBIn!E429,0)</f>
        <v>0</v>
      </c>
      <c r="L35" s="2576">
        <f>IFERROR(TBIn!E1887,0)</f>
        <v>0</v>
      </c>
      <c r="M35" s="2606">
        <f>IFERROR(TBIn!E1927,0)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4</v>
      </c>
      <c r="G36" s="2601">
        <f>IFERROR(IF(Flag=TRUE,L36-TBIn!E1888,TBIn!D1888),0)</f>
        <v>280455</v>
      </c>
      <c r="H36" s="2603">
        <f>IFERROR(IF(Flag=TRUE,M36-TBIn!E1928,TBIn!D1928),0)</f>
        <v>272040</v>
      </c>
      <c r="I36" s="557">
        <f t="shared" si="8"/>
        <v>8415</v>
      </c>
      <c r="J36" s="608">
        <f t="shared" si="1"/>
        <v>2103.75</v>
      </c>
      <c r="K36" s="721">
        <f>IFERROR(TBIn!E430,0)</f>
        <v>11</v>
      </c>
      <c r="L36" s="2576">
        <f>IFERROR(TBIn!E1888,0)</f>
        <v>773994</v>
      </c>
      <c r="M36" s="2606">
        <f>IFERROR(TBIn!E1928,0)</f>
        <v>745180</v>
      </c>
      <c r="N36" s="326">
        <f t="shared" si="9"/>
        <v>28814</v>
      </c>
      <c r="O36" s="587">
        <f t="shared" si="2"/>
        <v>2619.4545454545455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0</v>
      </c>
      <c r="G37" s="2601">
        <f>IFERROR(IF(Flag=TRUE,L37-TBIn!E1889,TBIn!D1889),0)</f>
        <v>0</v>
      </c>
      <c r="H37" s="2603">
        <f>IFERROR(IF(Flag=TRUE,M37-TBIn!E1929,TBIn!D1929),0)</f>
        <v>0</v>
      </c>
      <c r="I37" s="557">
        <f t="shared" si="8"/>
        <v>0</v>
      </c>
      <c r="J37" s="608">
        <f t="shared" si="1"/>
        <v>0</v>
      </c>
      <c r="K37" s="721">
        <f>IFERROR(TBIn!E431,0)</f>
        <v>3</v>
      </c>
      <c r="L37" s="2576">
        <f>IFERROR(TBIn!E1889,0)</f>
        <v>318735</v>
      </c>
      <c r="M37" s="2606">
        <f>IFERROR(TBIn!E1929,0)</f>
        <v>302590</v>
      </c>
      <c r="N37" s="326">
        <f t="shared" si="9"/>
        <v>16145</v>
      </c>
      <c r="O37" s="587">
        <f t="shared" si="2"/>
        <v>5381.666666666667</v>
      </c>
      <c r="P37" s="80">
        <v>34</v>
      </c>
      <c r="Q37" s="656">
        <v>0</v>
      </c>
      <c r="R37" s="656">
        <f t="shared" si="4"/>
        <v>0</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1">
        <f>IFERROR(IF(Flag=TRUE,L38-TBIn!E1890,TBIn!D1890),0)</f>
        <v>0</v>
      </c>
      <c r="H38" s="2603">
        <f>IFERROR(IF(Flag=TRUE,M38-TBIn!E1930,TBIn!D1930),0)</f>
        <v>0</v>
      </c>
      <c r="I38" s="557">
        <f t="shared" si="8"/>
        <v>0</v>
      </c>
      <c r="J38" s="608">
        <f t="shared" si="1"/>
        <v>0</v>
      </c>
      <c r="K38" s="721">
        <f>IFERROR(TBIn!E432,0)</f>
        <v>0</v>
      </c>
      <c r="L38" s="2576">
        <f>IFERROR(TBIn!E1890,0)</f>
        <v>0</v>
      </c>
      <c r="M38" s="2606">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1">
        <f>IFERROR(IF(Flag=TRUE,L39-TBIn!E1891,TBIn!D1891),0)</f>
        <v>0</v>
      </c>
      <c r="H39" s="2603">
        <f>IFERROR(IF(Flag=TRUE,M39-TBIn!E1931,TBIn!D1931),0)</f>
        <v>0</v>
      </c>
      <c r="I39" s="557">
        <f t="shared" si="8"/>
        <v>0</v>
      </c>
      <c r="J39" s="608">
        <f t="shared" si="1"/>
        <v>0</v>
      </c>
      <c r="K39" s="721">
        <f>IFERROR(TBIn!E433,0)</f>
        <v>0</v>
      </c>
      <c r="L39" s="2576">
        <f>IFERROR(TBIn!E1891,0)</f>
        <v>0</v>
      </c>
      <c r="M39" s="2606">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1">
        <f>IFERROR(IF(Flag=TRUE,L40-TBIn!E1892,TBIn!D1892),0)</f>
        <v>0</v>
      </c>
      <c r="H40" s="2603">
        <f>IFERROR(IF(Flag=TRUE,M40-TBIn!E1932,TBIn!D1932),0)</f>
        <v>0</v>
      </c>
      <c r="I40" s="557">
        <f t="shared" si="8"/>
        <v>0</v>
      </c>
      <c r="J40" s="608">
        <f t="shared" si="1"/>
        <v>0</v>
      </c>
      <c r="K40" s="721">
        <f>IFERROR(TBIn!E434,0)</f>
        <v>0</v>
      </c>
      <c r="L40" s="2576">
        <f>IFERROR(TBIn!E1892,0)</f>
        <v>0</v>
      </c>
      <c r="M40" s="2606">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0</v>
      </c>
      <c r="G41" s="2601">
        <f>IFERROR(IF(Flag=TRUE,L41-TBIn!E1893,TBIn!D1893),0)</f>
        <v>0</v>
      </c>
      <c r="H41" s="2603">
        <f>IFERROR(IF(Flag=TRUE,M41-TBIn!E1933,TBIn!D1933),0)</f>
        <v>0</v>
      </c>
      <c r="I41" s="557">
        <f t="shared" si="8"/>
        <v>0</v>
      </c>
      <c r="J41" s="608">
        <f t="shared" si="1"/>
        <v>0</v>
      </c>
      <c r="K41" s="721">
        <f>IFERROR(TBIn!E435,0)</f>
        <v>1</v>
      </c>
      <c r="L41" s="2576">
        <f>IFERROR(TBIn!E1893,0)</f>
        <v>75450</v>
      </c>
      <c r="M41" s="2606">
        <f>IFERROR(TBIn!E1933,0)</f>
        <v>74883</v>
      </c>
      <c r="N41" s="326">
        <f t="shared" si="9"/>
        <v>567</v>
      </c>
      <c r="O41" s="587">
        <f t="shared" si="2"/>
        <v>567</v>
      </c>
      <c r="P41" s="80">
        <v>38</v>
      </c>
      <c r="Q41" s="656">
        <v>0</v>
      </c>
      <c r="R41" s="656">
        <f t="shared" si="4"/>
        <v>0</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1">
        <f>IFERROR(IF(Flag=TRUE,L42-TBIn!E1894,TBIn!D1894),0)</f>
        <v>0</v>
      </c>
      <c r="H42" s="2603">
        <f>IFERROR(IF(Flag=TRUE,M42-TBIn!E1934,TBIn!D1934),0)</f>
        <v>0</v>
      </c>
      <c r="I42" s="557">
        <f t="shared" si="8"/>
        <v>0</v>
      </c>
      <c r="J42" s="608">
        <f t="shared" si="1"/>
        <v>0</v>
      </c>
      <c r="K42" s="721">
        <f>IFERROR(TBIn!E436,0)</f>
        <v>0</v>
      </c>
      <c r="L42" s="2576">
        <f>IFERROR(TBIn!E1894,0)</f>
        <v>0</v>
      </c>
      <c r="M42" s="2606">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1">
        <f>IFERROR(IF(Flag=TRUE,L43-TBIn!E1895,TBIn!D1895),0)</f>
        <v>0</v>
      </c>
      <c r="H43" s="2603">
        <f>IFERROR(IF(Flag=TRUE,M43-TBIn!E1935,TBIn!D1935),0)</f>
        <v>0</v>
      </c>
      <c r="I43" s="557">
        <f t="shared" si="8"/>
        <v>0</v>
      </c>
      <c r="J43" s="608">
        <f t="shared" si="1"/>
        <v>0</v>
      </c>
      <c r="K43" s="721">
        <f>IFERROR(TBIn!E437,0)</f>
        <v>0</v>
      </c>
      <c r="L43" s="2576">
        <f>IFERROR(TBIn!E1895,0)</f>
        <v>0</v>
      </c>
      <c r="M43" s="2606">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12</v>
      </c>
      <c r="G44" s="716">
        <f>SUM(G28:G43)</f>
        <v>695181</v>
      </c>
      <c r="H44" s="716">
        <f>SUM(H28:H43)</f>
        <v>672265</v>
      </c>
      <c r="I44" s="716">
        <f>SUM(I28:I43)</f>
        <v>22916</v>
      </c>
      <c r="J44" s="132">
        <f t="shared" si="1"/>
        <v>1909.6666666666667</v>
      </c>
      <c r="K44" s="2496">
        <f>SUM(K28:K43)</f>
        <v>26</v>
      </c>
      <c r="L44" s="949">
        <f>SUM(L28:L43)</f>
        <v>1730957</v>
      </c>
      <c r="M44" s="949">
        <f>SUM(M28:M43)</f>
        <v>1665227</v>
      </c>
      <c r="N44" s="716">
        <f>SUM(N28:N43)</f>
        <v>65730</v>
      </c>
      <c r="O44" s="132">
        <f t="shared" si="2"/>
        <v>2528.0769230769229</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1">
        <f>IFERROR(IF(Flag=TRUE,L45-TBIn!$E$160,TBIn!$D$160),0)</f>
        <v>0</v>
      </c>
      <c r="H45" s="2603">
        <f>IFERROR(IF(Flag=TRUE,M45-TBIn!$E$180,TBIn!$D$180),0)</f>
        <v>0</v>
      </c>
      <c r="I45" s="557">
        <f>G45-H45</f>
        <v>0</v>
      </c>
      <c r="J45" s="608">
        <f t="shared" si="1"/>
        <v>0</v>
      </c>
      <c r="K45" s="721">
        <f>IFERROR(TBIn!E438,0)</f>
        <v>0</v>
      </c>
      <c r="L45" s="2576">
        <f>IFERROR(TBIn!$E$160,0)</f>
        <v>0</v>
      </c>
      <c r="M45" s="2606">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1">
        <f>IFERROR(IF(Flag=TRUE,L46-TBIn!E1896,TBIn!D1896),0)</f>
        <v>0</v>
      </c>
      <c r="H46" s="2601">
        <f>IFERROR(IF(Flag=TRUE,M46-TBIn!E1936,TBIn!D1936),0)</f>
        <v>0</v>
      </c>
      <c r="I46" s="552">
        <f>G46-H46</f>
        <v>0</v>
      </c>
      <c r="J46" s="608">
        <f t="shared" si="1"/>
        <v>0</v>
      </c>
      <c r="K46" s="721">
        <f>IFERROR(TBIn!E439,0)</f>
        <v>0</v>
      </c>
      <c r="L46" s="2576">
        <f>IFERROR(TBIn!E1896,0)</f>
        <v>0</v>
      </c>
      <c r="M46" s="2576">
        <f>IFERROR(TBIn!E1936,0)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1">
        <f>IFERROR(IF(Flag=TRUE,L47-TBIn!E1897,TBIn!D1897),0)</f>
        <v>0</v>
      </c>
      <c r="H47" s="2601">
        <f>IFERROR(IF(Flag=TRUE,M47-TBIn!E1937,TBIn!D1937),0)</f>
        <v>0</v>
      </c>
      <c r="I47" s="552">
        <f>G47-H47</f>
        <v>0</v>
      </c>
      <c r="J47" s="608">
        <f t="shared" si="1"/>
        <v>0</v>
      </c>
      <c r="K47" s="721">
        <f>IFERROR(TBIn!E440,0)</f>
        <v>0</v>
      </c>
      <c r="L47" s="2576">
        <f>IFERROR(TBIn!E1897,0)</f>
        <v>0</v>
      </c>
      <c r="M47" s="2576">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12</v>
      </c>
      <c r="G48" s="716">
        <f>G44+G46+G47</f>
        <v>695181</v>
      </c>
      <c r="H48" s="716">
        <f>H44+H46+H47</f>
        <v>672265</v>
      </c>
      <c r="I48" s="716">
        <f>I44+I46+I47</f>
        <v>22916</v>
      </c>
      <c r="J48" s="132">
        <f t="shared" si="1"/>
        <v>1909.6666666666667</v>
      </c>
      <c r="K48" s="2496">
        <f>K44+K46+K47</f>
        <v>26</v>
      </c>
      <c r="L48" s="949">
        <f>L44+L46+L47</f>
        <v>1730957</v>
      </c>
      <c r="M48" s="949">
        <f>M44+M46+M47</f>
        <v>1665227</v>
      </c>
      <c r="N48" s="716">
        <f>N44+N46+N47</f>
        <v>65730</v>
      </c>
      <c r="O48" s="132">
        <f>IF(K48&gt;0,N48/K48,0)</f>
        <v>2528.0769230769229</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1">
        <f>IFERROR(IF(Flag=TRUE,L50-TBIn!E1898,TBIn!D1898),0)</f>
        <v>0</v>
      </c>
      <c r="H50" s="2603">
        <f>IFERROR(IF(Flag=TRUE,M50-TBIn!E1938,TBIn!D1938),0)</f>
        <v>0</v>
      </c>
      <c r="I50" s="557">
        <f>G50-H50</f>
        <v>0</v>
      </c>
      <c r="J50" s="828">
        <f>IF(F51=0,0,I50/F$51)</f>
        <v>0</v>
      </c>
      <c r="K50" s="721">
        <f>IFERROR(TBIn!E441,0)</f>
        <v>0</v>
      </c>
      <c r="L50" s="2576">
        <f>IFERROR(TBIn!E1898,0)</f>
        <v>0</v>
      </c>
      <c r="M50" s="2606">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12</v>
      </c>
      <c r="G51" s="716">
        <f>G27+G48+G50</f>
        <v>695181</v>
      </c>
      <c r="H51" s="848">
        <f>H27+H48+H50</f>
        <v>672265</v>
      </c>
      <c r="I51" s="1423">
        <f>IFERROR(IF(Flag=TRUE,I27+I48+I50,TBIn!D1939),0)</f>
        <v>22916</v>
      </c>
      <c r="J51" s="1087">
        <f>IF(F51=0,0,I51/F$51)</f>
        <v>1909.6666666666667</v>
      </c>
      <c r="K51" s="761">
        <f>IFERROR(IF(Flag=TRUE,K27+K48,TBIn!E442),0)</f>
        <v>26</v>
      </c>
      <c r="L51" s="716">
        <f>L27+L48+L50</f>
        <v>1730957</v>
      </c>
      <c r="M51" s="848">
        <f>M27+M48+M50</f>
        <v>1665227</v>
      </c>
      <c r="N51" s="1423">
        <f>IFERROR(IF(Flag=TRUE,N27+N48+N50,TBIn!E1939),0)</f>
        <v>65730</v>
      </c>
      <c r="O51" s="1087">
        <f>IF(K51=0,0,N51/K$51)</f>
        <v>2528.0769230769229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6COzXV7oN0fJ5xjxvD6n2MtxrqvLtBB3Vpbt7nmBH0RSvkWphmxHgwwwlLh8f6sABL4qH9A95znaYQNN1LrE1w==" saltValue="lt/cyWsNkGfNgCFVipMMb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876300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7" t="str">
        <f>OR_VEH!B352</f>
        <v>GMC - VE</v>
      </c>
      <c r="C1" s="2747"/>
      <c r="D1" s="2747"/>
      <c r="E1" s="257"/>
      <c r="F1" s="491" t="s">
        <v>92</v>
      </c>
      <c r="G1" s="60"/>
      <c r="H1" s="60"/>
      <c r="I1" s="60"/>
      <c r="J1" s="60"/>
      <c r="K1" s="60"/>
      <c r="L1" s="61"/>
      <c r="M1" s="61"/>
      <c r="N1" s="61"/>
      <c r="O1" s="841"/>
      <c r="P1" s="62" t="str">
        <f>TBIn!$E$2458&amp;" - "&amp;TBIn!$AH$10&amp;" - PAGE 5 GMC VE"</f>
        <v>319719 - 202603 -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600">
        <f>IFERROR(IF(Flag=TRUE,L4-TBIn!E2021,TBIn!D2021),0)</f>
        <v>0</v>
      </c>
      <c r="H4" s="2600">
        <f>IFERROR(IF(Flag=TRUE,M4-TBIn!E2061,TBIn!D2061),0)</f>
        <v>0</v>
      </c>
      <c r="I4" s="551">
        <f t="shared" ref="I4:I22" si="0">G4-H4</f>
        <v>0</v>
      </c>
      <c r="J4" s="584">
        <f t="shared" ref="J4:J48" si="1">IF(F4&gt;0,I4/F4,0)</f>
        <v>0</v>
      </c>
      <c r="K4" s="720">
        <f>IFERROR(TBIn!E486,0)</f>
        <v>0</v>
      </c>
      <c r="L4" s="2604">
        <f>IFERROR(TBIn!E2021,0)</f>
        <v>0</v>
      </c>
      <c r="M4" s="2604">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1">
        <f>IFERROR(IF(Flag=TRUE,L5-TBIn!E2022,TBIn!D2022),0)</f>
        <v>0</v>
      </c>
      <c r="H5" s="2601">
        <f>IFERROR(IF(Flag=TRUE,M5-TBIn!E2062,TBIn!D2062),0)</f>
        <v>0</v>
      </c>
      <c r="I5" s="552">
        <f t="shared" si="0"/>
        <v>0</v>
      </c>
      <c r="J5" s="608">
        <f t="shared" si="1"/>
        <v>0</v>
      </c>
      <c r="K5" s="721">
        <f>IFERROR(TBIn!E487,0)</f>
        <v>0</v>
      </c>
      <c r="L5" s="2576">
        <f>IFERROR(TBIn!E2022,0)</f>
        <v>0</v>
      </c>
      <c r="M5" s="2576">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1">
        <f>IFERROR(IF(Flag=TRUE,L6-TBIn!E2023,TBIn!D2023),0)</f>
        <v>0</v>
      </c>
      <c r="H6" s="2601">
        <f>IFERROR(IF(Flag=TRUE,M6-TBIn!E2063,TBIn!D2063),0)</f>
        <v>0</v>
      </c>
      <c r="I6" s="552">
        <f t="shared" si="0"/>
        <v>0</v>
      </c>
      <c r="J6" s="608">
        <f t="shared" si="1"/>
        <v>0</v>
      </c>
      <c r="K6" s="721">
        <f>IFERROR(TBIn!E488,0)</f>
        <v>0</v>
      </c>
      <c r="L6" s="2576">
        <f>IFERROR(TBIn!E2023,0)</f>
        <v>0</v>
      </c>
      <c r="M6" s="2576">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1">
        <f>IFERROR(IF(Flag=TRUE,L7-TBIn!E2024,TBIn!D2024),0)</f>
        <v>0</v>
      </c>
      <c r="H7" s="2601">
        <f>IFERROR(IF(Flag=TRUE,M7-TBIn!E2064,TBIn!D2064),0)</f>
        <v>0</v>
      </c>
      <c r="I7" s="552">
        <f t="shared" si="0"/>
        <v>0</v>
      </c>
      <c r="J7" s="608">
        <f t="shared" si="1"/>
        <v>0</v>
      </c>
      <c r="K7" s="721">
        <f>IFERROR(TBIn!E489,0)</f>
        <v>0</v>
      </c>
      <c r="L7" s="2576">
        <f>IFERROR(TBIn!E2024,0)</f>
        <v>0</v>
      </c>
      <c r="M7" s="2576">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1">
        <f>IFERROR(IF(Flag=TRUE,L8-TBIn!E2025,TBIn!D2025),0)</f>
        <v>0</v>
      </c>
      <c r="H8" s="2601">
        <f>IFERROR(IF(Flag=TRUE,M8-TBIn!E2065,TBIn!D2065),0)</f>
        <v>0</v>
      </c>
      <c r="I8" s="552">
        <f t="shared" si="0"/>
        <v>0</v>
      </c>
      <c r="J8" s="608">
        <f t="shared" si="1"/>
        <v>0</v>
      </c>
      <c r="K8" s="721">
        <f>IFERROR(TBIn!E490,0)</f>
        <v>0</v>
      </c>
      <c r="L8" s="2576">
        <f>IFERROR(TBIn!E2025,0)</f>
        <v>0</v>
      </c>
      <c r="M8" s="2576">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1">
        <f>IFERROR(IF(Flag=TRUE,L9-TBIn!E2026,TBIn!D2026),0)</f>
        <v>0</v>
      </c>
      <c r="H9" s="2601">
        <f>IFERROR(IF(Flag=TRUE,M9-TBIn!E2066,TBIn!D2066),0)</f>
        <v>0</v>
      </c>
      <c r="I9" s="552">
        <f t="shared" si="0"/>
        <v>0</v>
      </c>
      <c r="J9" s="608">
        <f t="shared" si="1"/>
        <v>0</v>
      </c>
      <c r="K9" s="721">
        <f>IFERROR(TBIn!E491,0)</f>
        <v>0</v>
      </c>
      <c r="L9" s="2576">
        <f>IFERROR(TBIn!E2026,0)</f>
        <v>0</v>
      </c>
      <c r="M9" s="2576">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1">
        <f>IFERROR(IF(Flag=TRUE,L10-TBIn!E2027,TBIn!D2027),0)</f>
        <v>0</v>
      </c>
      <c r="H10" s="2601">
        <f>IFERROR(IF(Flag=TRUE,M10-TBIn!E2067,TBIn!D2067),0)</f>
        <v>0</v>
      </c>
      <c r="I10" s="552">
        <f t="shared" si="0"/>
        <v>0</v>
      </c>
      <c r="J10" s="608">
        <f t="shared" si="1"/>
        <v>0</v>
      </c>
      <c r="K10" s="721">
        <f>IFERROR(TBIn!E492,0)</f>
        <v>0</v>
      </c>
      <c r="L10" s="2576">
        <f>IFERROR(TBIn!E2027,0)</f>
        <v>0</v>
      </c>
      <c r="M10" s="2576">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1">
        <f>IFERROR(IF(Flag=TRUE,L11-TBIn!E2028,TBIn!D2028),0)</f>
        <v>0</v>
      </c>
      <c r="H11" s="2601">
        <f>IFERROR(IF(Flag=TRUE,M11-TBIn!E2068,TBIn!D2068),0)</f>
        <v>0</v>
      </c>
      <c r="I11" s="552">
        <f t="shared" si="0"/>
        <v>0</v>
      </c>
      <c r="J11" s="608">
        <f t="shared" si="1"/>
        <v>0</v>
      </c>
      <c r="K11" s="721">
        <f>IFERROR(TBIn!E493,0)</f>
        <v>0</v>
      </c>
      <c r="L11" s="2576">
        <f>IFERROR(TBIn!E2028,0)</f>
        <v>0</v>
      </c>
      <c r="M11" s="2576">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1">
        <f>IFERROR(IF(Flag=TRUE,L12-TBIn!E2029,TBIn!D2029),0)</f>
        <v>0</v>
      </c>
      <c r="H12" s="2601">
        <f>IFERROR(IF(Flag=TRUE,M12-TBIn!E2069,TBIn!D2069),0)</f>
        <v>0</v>
      </c>
      <c r="I12" s="552">
        <f t="shared" si="0"/>
        <v>0</v>
      </c>
      <c r="J12" s="608">
        <f t="shared" si="1"/>
        <v>0</v>
      </c>
      <c r="K12" s="721">
        <f>IFERROR(TBIn!E494,0)</f>
        <v>0</v>
      </c>
      <c r="L12" s="2576">
        <f>IFERROR(TBIn!E2029,0)</f>
        <v>0</v>
      </c>
      <c r="M12" s="2576">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1">
        <f>IFERROR(IF(Flag=TRUE,L13-TBIn!E2030,TBIn!D2030),0)</f>
        <v>0</v>
      </c>
      <c r="H13" s="2601">
        <f>IFERROR(IF(Flag=TRUE,M13-TBIn!E2070,TBIn!D2070),0)</f>
        <v>0</v>
      </c>
      <c r="I13" s="552">
        <f t="shared" si="0"/>
        <v>0</v>
      </c>
      <c r="J13" s="608">
        <f t="shared" si="1"/>
        <v>0</v>
      </c>
      <c r="K13" s="721">
        <f>IFERROR(TBIn!E495,0)</f>
        <v>0</v>
      </c>
      <c r="L13" s="2576">
        <f>IFERROR(TBIn!E2030,0)</f>
        <v>0</v>
      </c>
      <c r="M13" s="2576">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1">
        <f>IFERROR(IF(Flag=TRUE,L14-TBIn!E2031,TBIn!D2031),0)</f>
        <v>0</v>
      </c>
      <c r="H14" s="2601">
        <f>IFERROR(IF(Flag=TRUE,M14-TBIn!E2071,TBIn!D2071),0)</f>
        <v>0</v>
      </c>
      <c r="I14" s="552">
        <f t="shared" si="0"/>
        <v>0</v>
      </c>
      <c r="J14" s="608">
        <f t="shared" si="1"/>
        <v>0</v>
      </c>
      <c r="K14" s="721">
        <f>IFERROR(TBIn!E496,0)</f>
        <v>0</v>
      </c>
      <c r="L14" s="2576">
        <f>IFERROR(TBIn!E2031,0)</f>
        <v>0</v>
      </c>
      <c r="M14" s="2576">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1">
        <f>IFERROR(IF(Flag=TRUE,L15-TBIn!E2032,TBIn!D2032),0)</f>
        <v>0</v>
      </c>
      <c r="H15" s="2601">
        <f>IFERROR(IF(Flag=TRUE,M15-TBIn!E2072,TBIn!D2072),0)</f>
        <v>0</v>
      </c>
      <c r="I15" s="552">
        <f t="shared" si="0"/>
        <v>0</v>
      </c>
      <c r="J15" s="608">
        <f t="shared" si="1"/>
        <v>0</v>
      </c>
      <c r="K15" s="721">
        <f>IFERROR(TBIn!E497,0)</f>
        <v>0</v>
      </c>
      <c r="L15" s="2576">
        <f>IFERROR(TBIn!E2032,0)</f>
        <v>0</v>
      </c>
      <c r="M15" s="2576">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1">
        <f>IFERROR(IF(Flag=TRUE,L16-TBIn!E2033,TBIn!D2033),0)</f>
        <v>0</v>
      </c>
      <c r="H16" s="2601">
        <f>IFERROR(IF(Flag=TRUE,M16-TBIn!E2073,TBIn!D2073),0)</f>
        <v>0</v>
      </c>
      <c r="I16" s="552">
        <f t="shared" si="0"/>
        <v>0</v>
      </c>
      <c r="J16" s="608">
        <f t="shared" si="1"/>
        <v>0</v>
      </c>
      <c r="K16" s="721">
        <f>IFERROR(TBIn!E498,0)</f>
        <v>0</v>
      </c>
      <c r="L16" s="2576">
        <f>IFERROR(TBIn!E2033,0)</f>
        <v>0</v>
      </c>
      <c r="M16" s="2576">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1">
        <f>IFERROR(IF(Flag=TRUE,L17-TBIn!E2034,TBIn!D2034),0)</f>
        <v>0</v>
      </c>
      <c r="H17" s="2601">
        <f>IFERROR(IF(Flag=TRUE,M17-TBIn!E2074,TBIn!D2074),0)</f>
        <v>0</v>
      </c>
      <c r="I17" s="552">
        <f t="shared" si="0"/>
        <v>0</v>
      </c>
      <c r="J17" s="608">
        <f t="shared" si="1"/>
        <v>0</v>
      </c>
      <c r="K17" s="721">
        <f>IFERROR(TBIn!E499,0)</f>
        <v>0</v>
      </c>
      <c r="L17" s="2576">
        <f>IFERROR(TBIn!E2034,0)</f>
        <v>0</v>
      </c>
      <c r="M17" s="2576">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1">
        <f>IFERROR(IF(Flag=TRUE,L18-TBIn!E2035,TBIn!D2035),0)</f>
        <v>0</v>
      </c>
      <c r="H18" s="2601">
        <f>IFERROR(IF(Flag=TRUE,M18-TBIn!E2075,TBIn!D2075),0)</f>
        <v>0</v>
      </c>
      <c r="I18" s="552">
        <f t="shared" si="0"/>
        <v>0</v>
      </c>
      <c r="J18" s="608">
        <f t="shared" si="1"/>
        <v>0</v>
      </c>
      <c r="K18" s="721">
        <f>IFERROR(TBIn!E500,0)</f>
        <v>0</v>
      </c>
      <c r="L18" s="2576">
        <f>IFERROR(TBIn!E2035,0)</f>
        <v>0</v>
      </c>
      <c r="M18" s="2576">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1">
        <f>IFERROR(IF(Flag=TRUE,L19-TBIn!E2036,TBIn!D2036),0)</f>
        <v>0</v>
      </c>
      <c r="H19" s="2601">
        <f>IFERROR(IF(Flag=TRUE,M19-TBIn!E2076,TBIn!D2076),0)</f>
        <v>0</v>
      </c>
      <c r="I19" s="552">
        <f t="shared" si="0"/>
        <v>0</v>
      </c>
      <c r="J19" s="608">
        <f t="shared" si="1"/>
        <v>0</v>
      </c>
      <c r="K19" s="721">
        <f>IFERROR(TBIn!E501,0)</f>
        <v>0</v>
      </c>
      <c r="L19" s="2576">
        <f>IFERROR(TBIn!E2036,0)</f>
        <v>0</v>
      </c>
      <c r="M19" s="2576">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1">
        <f>IFERROR(IF(Flag=TRUE,L20-TBIn!E2037,TBIn!D2037),0)</f>
        <v>0</v>
      </c>
      <c r="H20" s="2601">
        <f>IFERROR(IF(Flag=TRUE,M20-TBIn!E2077,TBIn!D2077),0)</f>
        <v>0</v>
      </c>
      <c r="I20" s="552">
        <f t="shared" si="0"/>
        <v>0</v>
      </c>
      <c r="J20" s="608">
        <f t="shared" si="1"/>
        <v>0</v>
      </c>
      <c r="K20" s="721">
        <f>IFERROR(TBIn!E502,0)</f>
        <v>0</v>
      </c>
      <c r="L20" s="2576">
        <f>IFERROR(TBIn!E2037,0)</f>
        <v>0</v>
      </c>
      <c r="M20" s="2576">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1">
        <f>IFERROR(IF(Flag=TRUE,L21-TBIn!E2038,TBIn!D2038),0)</f>
        <v>0</v>
      </c>
      <c r="H21" s="2601">
        <f>IFERROR(IF(Flag=TRUE,M21-TBIn!E2078,TBIn!D2078),0)</f>
        <v>0</v>
      </c>
      <c r="I21" s="552">
        <f t="shared" si="0"/>
        <v>0</v>
      </c>
      <c r="J21" s="608">
        <f t="shared" si="1"/>
        <v>0</v>
      </c>
      <c r="K21" s="721">
        <f>IFERROR(TBIn!E503,0)</f>
        <v>0</v>
      </c>
      <c r="L21" s="2576">
        <f>IFERROR(TBIn!E2038,0)</f>
        <v>0</v>
      </c>
      <c r="M21" s="2576">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2">
        <f>IFERROR(IF(Flag=TRUE,L22-TBIn!E2039,TBIn!D2039),0)</f>
        <v>0</v>
      </c>
      <c r="H22" s="2602">
        <f>IFERROR(IF(Flag=TRUE,M22-TBIn!E2079,TBIn!D2079),0)</f>
        <v>0</v>
      </c>
      <c r="I22" s="553">
        <f t="shared" si="0"/>
        <v>0</v>
      </c>
      <c r="J22" s="847">
        <f t="shared" si="1"/>
        <v>0</v>
      </c>
      <c r="K22" s="722">
        <f>IFERROR(TBIn!E504,0)</f>
        <v>0</v>
      </c>
      <c r="L22" s="2605">
        <f>IFERROR(TBIn!E2039,0)</f>
        <v>0</v>
      </c>
      <c r="M22" s="2605">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1">
        <f>IFERROR(IF(Flag=TRUE,L24-TBIn!$E$152,TBIn!$D$152),0)</f>
        <v>0</v>
      </c>
      <c r="H24" s="2601">
        <f>IFERROR(IF(Flag=TRUE,M24-TBIn!$E$172,TBIn!$D$172),0)</f>
        <v>0</v>
      </c>
      <c r="I24" s="552">
        <f>G24-H24</f>
        <v>0</v>
      </c>
      <c r="J24" s="608">
        <f t="shared" si="1"/>
        <v>0</v>
      </c>
      <c r="K24" s="721">
        <f>IFERROR(TBIn!E505,0)</f>
        <v>0</v>
      </c>
      <c r="L24" s="2576">
        <f>IFERROR(TBIn!$E$152,0)</f>
        <v>0</v>
      </c>
      <c r="M24" s="2576">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1">
        <f>IFERROR(IF(Flag=TRUE,L25-TBIn!E2040,TBIn!D2040),0)</f>
        <v>0</v>
      </c>
      <c r="H25" s="2601">
        <f>IFERROR(IF(Flag=TRUE,M25-TBIn!E2080,TBIn!D2080),0)</f>
        <v>0</v>
      </c>
      <c r="I25" s="552">
        <f>G25-H25</f>
        <v>0</v>
      </c>
      <c r="J25" s="608">
        <f t="shared" si="1"/>
        <v>0</v>
      </c>
      <c r="K25" s="721">
        <f>IFERROR(TBIn!E506,0)</f>
        <v>0</v>
      </c>
      <c r="L25" s="2576">
        <f>IFERROR(TBIn!E2040,0)</f>
        <v>0</v>
      </c>
      <c r="M25" s="2576">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1">
        <f>IFERROR(IF(Flag=TRUE,L26-TBIn!E2041,TBIn!D2041),0)</f>
        <v>0</v>
      </c>
      <c r="H26" s="2601">
        <f>IFERROR(IF(Flag=TRUE,M26-TBIn!E2081,TBIn!D2081),0)</f>
        <v>0</v>
      </c>
      <c r="I26" s="552">
        <f>G26-H26</f>
        <v>0</v>
      </c>
      <c r="J26" s="608">
        <f t="shared" si="1"/>
        <v>0</v>
      </c>
      <c r="K26" s="721">
        <f>IFERROR(TBIn!E507,0)</f>
        <v>0</v>
      </c>
      <c r="L26" s="2576">
        <f>IFERROR(TBIn!E2041,0)</f>
        <v>0</v>
      </c>
      <c r="M26" s="2576">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3">
        <f>IFERROR(IF(Flag=TRUE,L28-TBIn!E2042,TBIn!D2042),0)</f>
        <v>0</v>
      </c>
      <c r="H28" s="2603">
        <f>IFERROR(IF(Flag=TRUE,M28-TBIn!E2082,TBIn!D2082),0)</f>
        <v>0</v>
      </c>
      <c r="I28" s="557">
        <f t="shared" ref="I28:I43" si="8">G28-H28</f>
        <v>0</v>
      </c>
      <c r="J28" s="271">
        <f t="shared" si="1"/>
        <v>0</v>
      </c>
      <c r="K28" s="723">
        <f>IFERROR(TBIn!E508,0)</f>
        <v>0</v>
      </c>
      <c r="L28" s="2606">
        <f>IFERROR(TBIn!E2042,0)</f>
        <v>0</v>
      </c>
      <c r="M28" s="2606">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601">
        <f>IFERROR(IF(Flag=TRUE,L29-TBIn!E2043,TBIn!D2043),0)</f>
        <v>0</v>
      </c>
      <c r="H29" s="2603">
        <f>IFERROR(IF(Flag=TRUE,M29-TBIn!E2083,TBIn!D2083),0)</f>
        <v>0</v>
      </c>
      <c r="I29" s="557">
        <f t="shared" si="8"/>
        <v>0</v>
      </c>
      <c r="J29" s="608">
        <f t="shared" si="1"/>
        <v>0</v>
      </c>
      <c r="K29" s="721">
        <f>IFERROR(TBIn!E509,0)</f>
        <v>0</v>
      </c>
      <c r="L29" s="2576">
        <f>IFERROR(TBIn!E2043,0)</f>
        <v>0</v>
      </c>
      <c r="M29" s="2606">
        <f>IFERROR(TBIn!E2083,0)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0</v>
      </c>
      <c r="G30" s="2601">
        <f>IFERROR(IF(Flag=TRUE,L30-TBIn!E2044,TBIn!D2044),0)</f>
        <v>0</v>
      </c>
      <c r="H30" s="2603">
        <f>IFERROR(IF(Flag=TRUE,M30-TBIn!E2084,TBIn!D2084),0)</f>
        <v>0</v>
      </c>
      <c r="I30" s="557">
        <f t="shared" si="8"/>
        <v>0</v>
      </c>
      <c r="J30" s="608">
        <f t="shared" si="1"/>
        <v>0</v>
      </c>
      <c r="K30" s="721">
        <f>IFERROR(TBIn!E510,0)</f>
        <v>0</v>
      </c>
      <c r="L30" s="2576">
        <f>IFERROR(TBIn!E2044,0)</f>
        <v>0</v>
      </c>
      <c r="M30" s="2606">
        <f>IFERROR(TBIn!E2084,0)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1">
        <f>IFERROR(IF(Flag=TRUE,L31-TBIn!E2045,TBIn!D2045),0)</f>
        <v>0</v>
      </c>
      <c r="H31" s="2603">
        <f>IFERROR(IF(Flag=TRUE,M31-TBIn!E2085,TBIn!D2085),0)</f>
        <v>0</v>
      </c>
      <c r="I31" s="557">
        <f t="shared" si="8"/>
        <v>0</v>
      </c>
      <c r="J31" s="608">
        <f t="shared" si="1"/>
        <v>0</v>
      </c>
      <c r="K31" s="721">
        <f>IFERROR(TBIn!E511,0)</f>
        <v>0</v>
      </c>
      <c r="L31" s="2576">
        <f>IFERROR(TBIn!E2045,0)</f>
        <v>0</v>
      </c>
      <c r="M31" s="2606">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1">
        <f>IFERROR(IF(Flag=TRUE,L32-TBIn!E2046,TBIn!D2046),0)</f>
        <v>0</v>
      </c>
      <c r="H32" s="2603">
        <f>IFERROR(IF(Flag=TRUE,M32-TBIn!E2086,TBIn!D2086),0)</f>
        <v>0</v>
      </c>
      <c r="I32" s="557">
        <f t="shared" si="8"/>
        <v>0</v>
      </c>
      <c r="J32" s="608">
        <f t="shared" si="1"/>
        <v>0</v>
      </c>
      <c r="K32" s="721">
        <f>IFERROR(TBIn!E512,0)</f>
        <v>0</v>
      </c>
      <c r="L32" s="2576">
        <f>IFERROR(TBIn!E2046,0)</f>
        <v>0</v>
      </c>
      <c r="M32" s="2606">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1">
        <f>IFERROR(IF(Flag=TRUE,L33-TBIn!E2047,TBIn!D2047),0)</f>
        <v>0</v>
      </c>
      <c r="H33" s="2603">
        <f>IFERROR(IF(Flag=TRUE,M33-TBIn!E2087,TBIn!D2087),0)</f>
        <v>0</v>
      </c>
      <c r="I33" s="557">
        <f t="shared" si="8"/>
        <v>0</v>
      </c>
      <c r="J33" s="608">
        <f t="shared" si="1"/>
        <v>0</v>
      </c>
      <c r="K33" s="721">
        <f>IFERROR(TBIn!E513,0)</f>
        <v>0</v>
      </c>
      <c r="L33" s="2576">
        <f>IFERROR(TBIn!E2047,0)</f>
        <v>0</v>
      </c>
      <c r="M33" s="2606">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1">
        <f>IFERROR(IF(Flag=TRUE,L34-TBIn!E2048,TBIn!D2048),0)</f>
        <v>0</v>
      </c>
      <c r="H34" s="2603">
        <f>IFERROR(IF(Flag=TRUE,M34-TBIn!E2088,TBIn!D2088),0)</f>
        <v>0</v>
      </c>
      <c r="I34" s="557">
        <f t="shared" si="8"/>
        <v>0</v>
      </c>
      <c r="J34" s="608">
        <f t="shared" si="1"/>
        <v>0</v>
      </c>
      <c r="K34" s="721">
        <f>IFERROR(TBIn!E514,0)</f>
        <v>0</v>
      </c>
      <c r="L34" s="2576">
        <f>IFERROR(TBIn!E2048,0)</f>
        <v>0</v>
      </c>
      <c r="M34" s="2606">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1">
        <f>IFERROR(IF(Flag=TRUE,L35-TBIn!E2049,TBIn!D2049),0)</f>
        <v>0</v>
      </c>
      <c r="H35" s="2603">
        <f>IFERROR(IF(Flag=TRUE,M35-TBIn!E2089,TBIn!D2089),0)</f>
        <v>0</v>
      </c>
      <c r="I35" s="557">
        <f t="shared" si="8"/>
        <v>0</v>
      </c>
      <c r="J35" s="608">
        <f t="shared" si="1"/>
        <v>0</v>
      </c>
      <c r="K35" s="721">
        <f>IFERROR(TBIn!E515,0)</f>
        <v>0</v>
      </c>
      <c r="L35" s="2576">
        <f>IFERROR(TBIn!E2049,0)</f>
        <v>0</v>
      </c>
      <c r="M35" s="2606">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1">
        <f>IFERROR(IF(Flag=TRUE,L36-TBIn!E2050,TBIn!D2050),0)</f>
        <v>0</v>
      </c>
      <c r="H36" s="2603">
        <f>IFERROR(IF(Flag=TRUE,M36-TBIn!E2090,TBIn!D2090),0)</f>
        <v>0</v>
      </c>
      <c r="I36" s="557">
        <f t="shared" si="8"/>
        <v>0</v>
      </c>
      <c r="J36" s="608">
        <f t="shared" si="1"/>
        <v>0</v>
      </c>
      <c r="K36" s="721">
        <f>IFERROR(TBIn!E516,0)</f>
        <v>0</v>
      </c>
      <c r="L36" s="2576">
        <f>IFERROR(TBIn!E2050,0)</f>
        <v>0</v>
      </c>
      <c r="M36" s="2606">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1">
        <f>IFERROR(IF(Flag=TRUE,L37-TBIn!E2051,TBIn!D2051),0)</f>
        <v>0</v>
      </c>
      <c r="H37" s="2603">
        <f>IFERROR(IF(Flag=TRUE,M37-TBIn!E2091,TBIn!D2091),0)</f>
        <v>0</v>
      </c>
      <c r="I37" s="557">
        <f t="shared" si="8"/>
        <v>0</v>
      </c>
      <c r="J37" s="608">
        <f t="shared" si="1"/>
        <v>0</v>
      </c>
      <c r="K37" s="721">
        <f>IFERROR(TBIn!E517,0)</f>
        <v>0</v>
      </c>
      <c r="L37" s="2576">
        <f>IFERROR(TBIn!E2051,0)</f>
        <v>0</v>
      </c>
      <c r="M37" s="2606">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1">
        <f>IFERROR(IF(Flag=TRUE,L38-TBIn!E2052,TBIn!D2052),0)</f>
        <v>0</v>
      </c>
      <c r="H38" s="2603">
        <f>IFERROR(IF(Flag=TRUE,M38-TBIn!E2092,TBIn!D2092),0)</f>
        <v>0</v>
      </c>
      <c r="I38" s="557">
        <f t="shared" si="8"/>
        <v>0</v>
      </c>
      <c r="J38" s="608">
        <f t="shared" si="1"/>
        <v>0</v>
      </c>
      <c r="K38" s="721">
        <f>IFERROR(TBIn!E518,0)</f>
        <v>0</v>
      </c>
      <c r="L38" s="2576">
        <f>IFERROR(TBIn!E2052,0)</f>
        <v>0</v>
      </c>
      <c r="M38" s="2606">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1">
        <f>IFERROR(IF(Flag=TRUE,L39-TBIn!E2053,TBIn!D2053),0)</f>
        <v>0</v>
      </c>
      <c r="H39" s="2603">
        <f>IFERROR(IF(Flag=TRUE,M39-TBIn!E2093,TBIn!D2093),0)</f>
        <v>0</v>
      </c>
      <c r="I39" s="557">
        <f t="shared" si="8"/>
        <v>0</v>
      </c>
      <c r="J39" s="608">
        <f t="shared" si="1"/>
        <v>0</v>
      </c>
      <c r="K39" s="721">
        <f>IFERROR(TBIn!E519,0)</f>
        <v>0</v>
      </c>
      <c r="L39" s="2576">
        <f>IFERROR(TBIn!E2053,0)</f>
        <v>0</v>
      </c>
      <c r="M39" s="2606">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1">
        <f>IFERROR(IF(Flag=TRUE,L40-TBIn!E2054,TBIn!D2054),0)</f>
        <v>0</v>
      </c>
      <c r="H40" s="2603">
        <f>IFERROR(IF(Flag=TRUE,M40-TBIn!E2094,TBIn!D2094),0)</f>
        <v>0</v>
      </c>
      <c r="I40" s="557">
        <f t="shared" si="8"/>
        <v>0</v>
      </c>
      <c r="J40" s="608">
        <f t="shared" si="1"/>
        <v>0</v>
      </c>
      <c r="K40" s="721">
        <f>IFERROR(TBIn!E520,0)</f>
        <v>0</v>
      </c>
      <c r="L40" s="2576">
        <f>IFERROR(TBIn!E2054,0)</f>
        <v>0</v>
      </c>
      <c r="M40" s="2606">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1">
        <f>IFERROR(IF(Flag=TRUE,L41-TBIn!E2055,TBIn!D2055),0)</f>
        <v>0</v>
      </c>
      <c r="H41" s="2603">
        <f>IFERROR(IF(Flag=TRUE,M41-TBIn!E2095,TBIn!D2095),0)</f>
        <v>0</v>
      </c>
      <c r="I41" s="557">
        <f t="shared" si="8"/>
        <v>0</v>
      </c>
      <c r="J41" s="608">
        <f t="shared" si="1"/>
        <v>0</v>
      </c>
      <c r="K41" s="721">
        <f>IFERROR(TBIn!E521,0)</f>
        <v>0</v>
      </c>
      <c r="L41" s="2576">
        <f>IFERROR(TBIn!E2055,0)</f>
        <v>0</v>
      </c>
      <c r="M41" s="2606">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1">
        <f>IFERROR(IF(Flag=TRUE,L42-TBIn!E2056,TBIn!D2056),0)</f>
        <v>0</v>
      </c>
      <c r="H42" s="2603">
        <f>IFERROR(IF(Flag=TRUE,M42-TBIn!E2096,TBIn!D2096),0)</f>
        <v>0</v>
      </c>
      <c r="I42" s="557">
        <f t="shared" si="8"/>
        <v>0</v>
      </c>
      <c r="J42" s="608">
        <f t="shared" si="1"/>
        <v>0</v>
      </c>
      <c r="K42" s="721">
        <f>IFERROR(TBIn!E522,0)</f>
        <v>0</v>
      </c>
      <c r="L42" s="2576">
        <f>IFERROR(TBIn!E2056,0)</f>
        <v>0</v>
      </c>
      <c r="M42" s="2606">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1">
        <f>IFERROR(IF(Flag=TRUE,L43-TBIn!E2057,TBIn!D2057),0)</f>
        <v>0</v>
      </c>
      <c r="H43" s="2603">
        <f>IFERROR(IF(Flag=TRUE,M43-TBIn!E2097,TBIn!D2097),0)</f>
        <v>0</v>
      </c>
      <c r="I43" s="557">
        <f t="shared" si="8"/>
        <v>0</v>
      </c>
      <c r="J43" s="608">
        <f t="shared" si="1"/>
        <v>0</v>
      </c>
      <c r="K43" s="721">
        <f>IFERROR(TBIn!E523,0)</f>
        <v>0</v>
      </c>
      <c r="L43" s="2576">
        <f>IFERROR(TBIn!E2057,0)</f>
        <v>0</v>
      </c>
      <c r="M43" s="2606">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1">
        <f>IFERROR(IF(Flag=TRUE,L45-TBIn!$E$162,TBIn!$D$162),0)</f>
        <v>0</v>
      </c>
      <c r="H45" s="2603">
        <f>IFERROR(IF(Flag=TRUE,M45-TBIn!$E$182,TBIn!$D$182),0)</f>
        <v>0</v>
      </c>
      <c r="I45" s="557">
        <f>G45-H45</f>
        <v>0</v>
      </c>
      <c r="J45" s="608">
        <f t="shared" si="1"/>
        <v>0</v>
      </c>
      <c r="K45" s="721">
        <f>IFERROR(TBIn!E524,0)</f>
        <v>0</v>
      </c>
      <c r="L45" s="2576">
        <f>IFERROR(TBIn!$E$162,0)</f>
        <v>0</v>
      </c>
      <c r="M45" s="2606">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1">
        <f>IFERROR(IF(Flag=TRUE,L46-TBIn!E2058,TBIn!D2058),0)</f>
        <v>0</v>
      </c>
      <c r="H46" s="2601">
        <f>IFERROR(IF(Flag=TRUE,M46-TBIn!E2098,TBIn!D2098),0)</f>
        <v>0</v>
      </c>
      <c r="I46" s="552">
        <f>G46-H46</f>
        <v>0</v>
      </c>
      <c r="J46" s="608">
        <f t="shared" si="1"/>
        <v>0</v>
      </c>
      <c r="K46" s="721">
        <f>IFERROR(TBIn!E525,0)</f>
        <v>0</v>
      </c>
      <c r="L46" s="2576">
        <f>IFERROR(TBIn!E2058,0)</f>
        <v>0</v>
      </c>
      <c r="M46" s="2576">
        <f>IFERROR(TBIn!E2098,0)</f>
        <v>0</v>
      </c>
      <c r="N46" s="2681">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1">
        <f>IFERROR(IF(Flag=TRUE,L47-TBIn!E2059,TBIn!D2059),0)</f>
        <v>0</v>
      </c>
      <c r="H47" s="2601">
        <f>IFERROR(IF(Flag=TRUE,M47-TBIn!E2099,TBIn!D2099),0)</f>
        <v>0</v>
      </c>
      <c r="I47" s="552">
        <f>G47-H47</f>
        <v>0</v>
      </c>
      <c r="J47" s="608">
        <f t="shared" si="1"/>
        <v>0</v>
      </c>
      <c r="K47" s="721">
        <f>IFERROR(TBIn!E526,0)</f>
        <v>0</v>
      </c>
      <c r="L47" s="2576">
        <f>IFERROR(TBIn!E2059,0)</f>
        <v>0</v>
      </c>
      <c r="M47" s="2576">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1">
        <f>IFERROR(IF(Flag=TRUE,L50-TBIn!E2060,TBIn!D2060),0)</f>
        <v>0</v>
      </c>
      <c r="H50" s="2603">
        <f>IFERROR(IF(Flag=TRUE,M50-TBIn!E2100,TBIn!D2100),0)</f>
        <v>0</v>
      </c>
      <c r="I50" s="557">
        <f>G50-H50</f>
        <v>0</v>
      </c>
      <c r="J50" s="828">
        <f>IF(F51=0,0,I50/F$51)</f>
        <v>0</v>
      </c>
      <c r="K50" s="721">
        <f>IFERROR(TBIn!E527,0)</f>
        <v>0</v>
      </c>
      <c r="L50" s="2576">
        <f>IFERROR(TBIn!E2060,0)</f>
        <v>0</v>
      </c>
      <c r="M50" s="2606">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0</v>
      </c>
      <c r="G51" s="716">
        <f>G27+G48+G50</f>
        <v>0</v>
      </c>
      <c r="H51" s="848">
        <f>H27+H48+H50</f>
        <v>0</v>
      </c>
      <c r="I51" s="1423">
        <f>IFERROR(IF(Flag=TRUE,I27+I48+I50,TBIn!D2101),0)</f>
        <v>0</v>
      </c>
      <c r="J51" s="1087">
        <f>IF(F51=0,0,I51/F$51)</f>
        <v>0</v>
      </c>
      <c r="K51" s="761">
        <f>IFERROR(IF(Flag=TRUE,K27+K48,TBIn!E528),0)</f>
        <v>0</v>
      </c>
      <c r="L51" s="716">
        <f>L27+L48+L50</f>
        <v>0</v>
      </c>
      <c r="M51" s="848">
        <f>M27+M48+M50</f>
        <v>0</v>
      </c>
      <c r="N51" s="1423">
        <f>IFERROR(IF(Flag=TRUE,N27+N48+N50,TBIn!E2101),0)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WrVc4eGick7S4pIxW+NYeEAheXbX0R53s5ATvlY5lo+KwLBxp5nRpRxAi5iQxhyz9P87jA/VKZErLKaqb2GEoQ==" saltValue="UPHcxVt3kgkGkWo0Cv+Do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819150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OR_VEH!B202</f>
        <v>CADILLAC</v>
      </c>
      <c r="C1" s="2747"/>
      <c r="D1" s="2747"/>
      <c r="E1" s="257"/>
      <c r="F1" s="491" t="s">
        <v>92</v>
      </c>
      <c r="G1" s="60"/>
      <c r="H1" s="60"/>
      <c r="I1" s="60"/>
      <c r="J1" s="60"/>
      <c r="K1" s="60"/>
      <c r="L1" s="61"/>
      <c r="M1" s="61"/>
      <c r="N1" s="61"/>
      <c r="O1" s="641"/>
      <c r="P1" s="62" t="str">
        <f>TBIn!$E$2458&amp;" - "&amp;TBIn!$AH$10&amp;" - PAGE 5 CAD MCI"</f>
        <v>319719 - 202603 -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600">
        <f>IFERROR(IF(Flag=TRUE,L4-TBIn!E1778,TBIn!D1778),0)</f>
        <v>0</v>
      </c>
      <c r="H4" s="2600">
        <f>IFERROR(IF(Flag=TRUE,M4-TBIn!E1818,TBIn!D1818),0)</f>
        <v>0</v>
      </c>
      <c r="I4" s="551">
        <f t="shared" ref="I4:I22" si="0">G4-H4</f>
        <v>0</v>
      </c>
      <c r="J4" s="584">
        <f t="shared" ref="J4:J48" si="1">IF(F4&gt;0,I4/F4,0)</f>
        <v>0</v>
      </c>
      <c r="K4" s="720">
        <f>IFERROR(TBIn!E357,0)</f>
        <v>0</v>
      </c>
      <c r="L4" s="2604">
        <f>IFERROR(TBIn!E1778,0)</f>
        <v>0</v>
      </c>
      <c r="M4" s="2604">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1">
        <f>IFERROR(IF(Flag=TRUE,L5-TBIn!E1779,TBIn!D1779),0)</f>
        <v>0</v>
      </c>
      <c r="H5" s="2601">
        <f>IFERROR(IF(Flag=TRUE,M5-TBIn!E1819,TBIn!D1819),0)</f>
        <v>0</v>
      </c>
      <c r="I5" s="552">
        <f t="shared" si="0"/>
        <v>0</v>
      </c>
      <c r="J5" s="608">
        <f t="shared" si="1"/>
        <v>0</v>
      </c>
      <c r="K5" s="721">
        <f>IFERROR(TBIn!E358,0)</f>
        <v>0</v>
      </c>
      <c r="L5" s="2576">
        <f>IFERROR(TBIn!E1779,0)</f>
        <v>0</v>
      </c>
      <c r="M5" s="2576">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1">
        <f>IFERROR(IF(Flag=TRUE,L6-TBIn!E1780,TBIn!D1780),0)</f>
        <v>0</v>
      </c>
      <c r="H6" s="2601">
        <f>IFERROR(IF(Flag=TRUE,M6-TBIn!E1820,TBIn!D1820),0)</f>
        <v>0</v>
      </c>
      <c r="I6" s="552">
        <f t="shared" si="0"/>
        <v>0</v>
      </c>
      <c r="J6" s="608">
        <f t="shared" si="1"/>
        <v>0</v>
      </c>
      <c r="K6" s="721">
        <f>IFERROR(TBIn!E359,0)</f>
        <v>0</v>
      </c>
      <c r="L6" s="2576">
        <f>IFERROR(TBIn!E1780,0)</f>
        <v>0</v>
      </c>
      <c r="M6" s="2576">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1">
        <f>IFERROR(IF(Flag=TRUE,L7-TBIn!E1781,TBIn!D1781),0)</f>
        <v>0</v>
      </c>
      <c r="H7" s="2601">
        <f>IFERROR(IF(Flag=TRUE,M7-TBIn!E1821,TBIn!D1821),0)</f>
        <v>0</v>
      </c>
      <c r="I7" s="552">
        <f t="shared" si="0"/>
        <v>0</v>
      </c>
      <c r="J7" s="608">
        <f t="shared" si="1"/>
        <v>0</v>
      </c>
      <c r="K7" s="721">
        <f>IFERROR(TBIn!E360,0)</f>
        <v>0</v>
      </c>
      <c r="L7" s="2576">
        <f>IFERROR(TBIn!E1781,0)</f>
        <v>0</v>
      </c>
      <c r="M7" s="2576">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1">
        <f>IFERROR(IF(Flag=TRUE,L8-TBIn!E1782,TBIn!D1782),0)</f>
        <v>0</v>
      </c>
      <c r="H8" s="2601">
        <f>IFERROR(IF(Flag=TRUE,M8-TBIn!E1822,TBIn!D1822),0)</f>
        <v>0</v>
      </c>
      <c r="I8" s="552">
        <f t="shared" si="0"/>
        <v>0</v>
      </c>
      <c r="J8" s="608">
        <f t="shared" si="1"/>
        <v>0</v>
      </c>
      <c r="K8" s="721">
        <f>IFERROR(TBIn!E361,0)</f>
        <v>0</v>
      </c>
      <c r="L8" s="2576">
        <f>IFERROR(TBIn!E1782,0)</f>
        <v>0</v>
      </c>
      <c r="M8" s="2576">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2</v>
      </c>
      <c r="G9" s="2601">
        <f>IFERROR(IF(Flag=TRUE,L9-TBIn!E1783,TBIn!D1783),0)</f>
        <v>189852</v>
      </c>
      <c r="H9" s="2601">
        <f>IFERROR(IF(Flag=TRUE,M9-TBIn!E1823,TBIn!D1823),0)</f>
        <v>177862</v>
      </c>
      <c r="I9" s="552">
        <f t="shared" si="0"/>
        <v>11990</v>
      </c>
      <c r="J9" s="608">
        <f t="shared" si="1"/>
        <v>5995</v>
      </c>
      <c r="K9" s="721">
        <f>IFERROR(TBIn!E362,0)</f>
        <v>2</v>
      </c>
      <c r="L9" s="2576">
        <f>IFERROR(TBIn!E1783,0)</f>
        <v>189852</v>
      </c>
      <c r="M9" s="2576">
        <f>IFERROR(TBIn!E1823,0)</f>
        <v>177862</v>
      </c>
      <c r="N9" s="555">
        <f t="shared" si="3"/>
        <v>11990</v>
      </c>
      <c r="O9" s="587">
        <f t="shared" si="2"/>
        <v>5995</v>
      </c>
      <c r="P9" s="80">
        <v>6</v>
      </c>
      <c r="Q9" s="656">
        <v>0</v>
      </c>
      <c r="R9" s="656">
        <f t="shared" si="4"/>
        <v>1</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1">
        <f>IFERROR(IF(Flag=TRUE,L10-TBIn!E1784,TBIn!D1784),0)</f>
        <v>0</v>
      </c>
      <c r="H10" s="2601">
        <f>IFERROR(IF(Flag=TRUE,M10-TBIn!E1824,TBIn!D1824),0)</f>
        <v>0</v>
      </c>
      <c r="I10" s="552">
        <f t="shared" si="0"/>
        <v>0</v>
      </c>
      <c r="J10" s="608">
        <f t="shared" si="1"/>
        <v>0</v>
      </c>
      <c r="K10" s="721">
        <f>IFERROR(TBIn!E363,0)</f>
        <v>0</v>
      </c>
      <c r="L10" s="2576">
        <f>IFERROR(TBIn!E1784,0)</f>
        <v>0</v>
      </c>
      <c r="M10" s="2576">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1">
        <f>IFERROR(IF(Flag=TRUE,L11-TBIn!E1785,TBIn!D1785),0)</f>
        <v>0</v>
      </c>
      <c r="H11" s="2601">
        <f>IFERROR(IF(Flag=TRUE,M11-TBIn!E1825,TBIn!D1825),0)</f>
        <v>0</v>
      </c>
      <c r="I11" s="552">
        <f t="shared" si="0"/>
        <v>0</v>
      </c>
      <c r="J11" s="608">
        <f t="shared" si="1"/>
        <v>0</v>
      </c>
      <c r="K11" s="721">
        <f>IFERROR(TBIn!E364,0)</f>
        <v>0</v>
      </c>
      <c r="L11" s="2576">
        <f>IFERROR(TBIn!E1785,0)</f>
        <v>0</v>
      </c>
      <c r="M11" s="2576">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1">
        <f>IFERROR(IF(Flag=TRUE,L12-TBIn!E1786,TBIn!D1786),0)</f>
        <v>0</v>
      </c>
      <c r="H12" s="2601">
        <f>IFERROR(IF(Flag=TRUE,M12-TBIn!E1826,TBIn!D1826),0)</f>
        <v>0</v>
      </c>
      <c r="I12" s="552">
        <f t="shared" si="0"/>
        <v>0</v>
      </c>
      <c r="J12" s="608">
        <f t="shared" si="1"/>
        <v>0</v>
      </c>
      <c r="K12" s="721">
        <f>IFERROR(TBIn!E365,0)</f>
        <v>0</v>
      </c>
      <c r="L12" s="2576">
        <f>IFERROR(TBIn!E1786,0)</f>
        <v>0</v>
      </c>
      <c r="M12" s="2576">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1">
        <f>IFERROR(IF(Flag=TRUE,L13-TBIn!E1787,TBIn!D1787),0)</f>
        <v>0</v>
      </c>
      <c r="H13" s="2601">
        <f>IFERROR(IF(Flag=TRUE,M13-TBIn!E1827,TBIn!D1827),0)</f>
        <v>0</v>
      </c>
      <c r="I13" s="552">
        <f t="shared" si="0"/>
        <v>0</v>
      </c>
      <c r="J13" s="608">
        <f t="shared" si="1"/>
        <v>0</v>
      </c>
      <c r="K13" s="721">
        <f>IFERROR(TBIn!E366,0)</f>
        <v>0</v>
      </c>
      <c r="L13" s="2576">
        <f>IFERROR(TBIn!E1787,0)</f>
        <v>0</v>
      </c>
      <c r="M13" s="2576">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1">
        <f>IFERROR(IF(Flag=TRUE,L14-TBIn!E1788,TBIn!D1788),0)</f>
        <v>0</v>
      </c>
      <c r="H14" s="2601">
        <f>IFERROR(IF(Flag=TRUE,M14-TBIn!E1828,TBIn!D1828),0)</f>
        <v>0</v>
      </c>
      <c r="I14" s="552">
        <f t="shared" si="0"/>
        <v>0</v>
      </c>
      <c r="J14" s="608">
        <f t="shared" si="1"/>
        <v>0</v>
      </c>
      <c r="K14" s="721">
        <f>IFERROR(TBIn!E367,0)</f>
        <v>0</v>
      </c>
      <c r="L14" s="2576">
        <f>IFERROR(TBIn!E1788,0)</f>
        <v>0</v>
      </c>
      <c r="M14" s="2576">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1">
        <f>IFERROR(IF(Flag=TRUE,L15-TBIn!E1789,TBIn!D1789),0)</f>
        <v>0</v>
      </c>
      <c r="H15" s="2601">
        <f>IFERROR(IF(Flag=TRUE,M15-TBIn!E1829,TBIn!D1829),0)</f>
        <v>0</v>
      </c>
      <c r="I15" s="552">
        <f t="shared" si="0"/>
        <v>0</v>
      </c>
      <c r="J15" s="608">
        <f t="shared" si="1"/>
        <v>0</v>
      </c>
      <c r="K15" s="721">
        <f>IFERROR(TBIn!E368,0)</f>
        <v>0</v>
      </c>
      <c r="L15" s="2576">
        <f>IFERROR(TBIn!E1789,0)</f>
        <v>0</v>
      </c>
      <c r="M15" s="2576">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1">
        <f>IFERROR(IF(Flag=TRUE,L16-TBIn!E1790,TBIn!D1790),0)</f>
        <v>0</v>
      </c>
      <c r="H16" s="2601">
        <f>IFERROR(IF(Flag=TRUE,M16-TBIn!E1830,TBIn!D1830),0)</f>
        <v>0</v>
      </c>
      <c r="I16" s="552">
        <f t="shared" si="0"/>
        <v>0</v>
      </c>
      <c r="J16" s="608">
        <f t="shared" si="1"/>
        <v>0</v>
      </c>
      <c r="K16" s="721">
        <f>IFERROR(TBIn!E369,0)</f>
        <v>0</v>
      </c>
      <c r="L16" s="2576">
        <f>IFERROR(TBIn!E1790,0)</f>
        <v>0</v>
      </c>
      <c r="M16" s="2576">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1">
        <f>IFERROR(IF(Flag=TRUE,L17-TBIn!E1791,TBIn!D1791),0)</f>
        <v>0</v>
      </c>
      <c r="H17" s="2601">
        <f>IFERROR(IF(Flag=TRUE,M17-TBIn!E1831,TBIn!D1831),0)</f>
        <v>0</v>
      </c>
      <c r="I17" s="552">
        <f t="shared" si="0"/>
        <v>0</v>
      </c>
      <c r="J17" s="608">
        <f t="shared" si="1"/>
        <v>0</v>
      </c>
      <c r="K17" s="721">
        <f>IFERROR(TBIn!E370,0)</f>
        <v>0</v>
      </c>
      <c r="L17" s="2576">
        <f>IFERROR(TBIn!E1791,0)</f>
        <v>0</v>
      </c>
      <c r="M17" s="2576">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1">
        <f>IFERROR(IF(Flag=TRUE,L18-TBIn!E1792,TBIn!D1792),0)</f>
        <v>0</v>
      </c>
      <c r="H18" s="2601">
        <f>IFERROR(IF(Flag=TRUE,M18-TBIn!E1832,TBIn!D1832),0)</f>
        <v>0</v>
      </c>
      <c r="I18" s="552">
        <f t="shared" si="0"/>
        <v>0</v>
      </c>
      <c r="J18" s="608">
        <f t="shared" si="1"/>
        <v>0</v>
      </c>
      <c r="K18" s="721">
        <f>IFERROR(TBIn!E371,0)</f>
        <v>0</v>
      </c>
      <c r="L18" s="2576">
        <f>IFERROR(TBIn!E1792,0)</f>
        <v>0</v>
      </c>
      <c r="M18" s="2576">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1">
        <f>IFERROR(IF(Flag=TRUE,L19-TBIn!E1793,TBIn!D1793),0)</f>
        <v>0</v>
      </c>
      <c r="H19" s="2601">
        <f>IFERROR(IF(Flag=TRUE,M19-TBIn!E1833,TBIn!D1833),0)</f>
        <v>0</v>
      </c>
      <c r="I19" s="552">
        <f t="shared" si="0"/>
        <v>0</v>
      </c>
      <c r="J19" s="608">
        <f t="shared" si="1"/>
        <v>0</v>
      </c>
      <c r="K19" s="721">
        <f>IFERROR(TBIn!E372,0)</f>
        <v>0</v>
      </c>
      <c r="L19" s="2576">
        <f>IFERROR(TBIn!E1793,0)</f>
        <v>0</v>
      </c>
      <c r="M19" s="2576">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1">
        <f>IFERROR(IF(Flag=TRUE,L20-TBIn!E1794,TBIn!D1794),0)</f>
        <v>0</v>
      </c>
      <c r="H20" s="2601">
        <f>IFERROR(IF(Flag=TRUE,M20-TBIn!E1834,TBIn!D1834),0)</f>
        <v>0</v>
      </c>
      <c r="I20" s="552">
        <f t="shared" si="0"/>
        <v>0</v>
      </c>
      <c r="J20" s="608">
        <f t="shared" si="1"/>
        <v>0</v>
      </c>
      <c r="K20" s="721">
        <f>IFERROR(TBIn!E373,0)</f>
        <v>0</v>
      </c>
      <c r="L20" s="2576">
        <f>IFERROR(TBIn!E1794,0)</f>
        <v>0</v>
      </c>
      <c r="M20" s="2576">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1">
        <f>IFERROR(IF(Flag=TRUE,L21-TBIn!E1795,TBIn!D1795),0)</f>
        <v>0</v>
      </c>
      <c r="H21" s="2601">
        <f>IFERROR(IF(Flag=TRUE,M21-TBIn!E1835,TBIn!D1835),0)</f>
        <v>0</v>
      </c>
      <c r="I21" s="552">
        <f t="shared" si="0"/>
        <v>0</v>
      </c>
      <c r="J21" s="608">
        <f t="shared" si="1"/>
        <v>0</v>
      </c>
      <c r="K21" s="721">
        <f>IFERROR(TBIn!E374,0)</f>
        <v>0</v>
      </c>
      <c r="L21" s="2576">
        <f>IFERROR(TBIn!E1795,0)</f>
        <v>0</v>
      </c>
      <c r="M21" s="2576">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2">
        <f>IFERROR(IF(Flag=TRUE,L22-TBIn!E1796,TBIn!D1796),0)</f>
        <v>0</v>
      </c>
      <c r="H22" s="2602">
        <f>IFERROR(IF(Flag=TRUE,M22-TBIn!E1836,TBIn!D1836),0)</f>
        <v>0</v>
      </c>
      <c r="I22" s="553">
        <f t="shared" si="0"/>
        <v>0</v>
      </c>
      <c r="J22" s="847">
        <f t="shared" si="1"/>
        <v>0</v>
      </c>
      <c r="K22" s="722">
        <f>IFERROR(TBIn!E375,0)</f>
        <v>0</v>
      </c>
      <c r="L22" s="2605">
        <f>IFERROR(TBIn!E1796,0)</f>
        <v>0</v>
      </c>
      <c r="M22" s="2605">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2</v>
      </c>
      <c r="G23" s="716">
        <f>SUM(G4:G22)</f>
        <v>189852</v>
      </c>
      <c r="H23" s="716">
        <f>SUM(H4:H22)</f>
        <v>177862</v>
      </c>
      <c r="I23" s="716">
        <f>SUM(I4:I22)</f>
        <v>11990</v>
      </c>
      <c r="J23" s="132">
        <f t="shared" si="1"/>
        <v>5995</v>
      </c>
      <c r="K23" s="2496">
        <f>SUM(K4:K22)</f>
        <v>2</v>
      </c>
      <c r="L23" s="949">
        <f>SUM(L4:L22)</f>
        <v>189852</v>
      </c>
      <c r="M23" s="949">
        <f>SUM(M4:M22)</f>
        <v>177862</v>
      </c>
      <c r="N23" s="716">
        <f>SUM(N4:N22)</f>
        <v>11990</v>
      </c>
      <c r="O23" s="132">
        <f t="shared" si="2"/>
        <v>5995</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1">
        <f>IFERROR(IF(Flag=TRUE,L24-TBIn!$E$149,TBIn!$D$149),0)</f>
        <v>0</v>
      </c>
      <c r="H24" s="2601">
        <f>IFERROR(IF(Flag=TRUE,M24-TBIn!$E$169,TBIn!$D$169),0)</f>
        <v>0</v>
      </c>
      <c r="I24" s="552">
        <f>G24-H24</f>
        <v>0</v>
      </c>
      <c r="J24" s="608">
        <f t="shared" si="1"/>
        <v>0</v>
      </c>
      <c r="K24" s="721">
        <f>IFERROR(TBIn!E376,0)</f>
        <v>0</v>
      </c>
      <c r="L24" s="2576">
        <f>IFERROR(TBIn!$E$149,0)</f>
        <v>0</v>
      </c>
      <c r="M24" s="2576">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1">
        <f>IFERROR(IF(Flag=TRUE,L25-TBIn!E1797,TBIn!D1797),0)</f>
        <v>0</v>
      </c>
      <c r="H25" s="2601">
        <f>IFERROR(IF(Flag=TRUE,M25-TBIn!E1837,TBIn!D1837),0)</f>
        <v>0</v>
      </c>
      <c r="I25" s="552">
        <f>G25-H25</f>
        <v>0</v>
      </c>
      <c r="J25" s="608">
        <f t="shared" si="1"/>
        <v>0</v>
      </c>
      <c r="K25" s="721">
        <f>IFERROR(TBIn!E377,0)</f>
        <v>0</v>
      </c>
      <c r="L25" s="2576">
        <f>IFERROR(TBIn!E1797,0)</f>
        <v>0</v>
      </c>
      <c r="M25" s="2576">
        <f>IFERROR(TBIn!E1837,0)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1">
        <f>IFERROR(IF(Flag=TRUE,L26-TBIn!E1798,TBIn!D1798),0)</f>
        <v>0</v>
      </c>
      <c r="H26" s="2601">
        <f>IFERROR(IF(Flag=TRUE,M26-TBIn!E1838,TBIn!D1838),0)</f>
        <v>0</v>
      </c>
      <c r="I26" s="552">
        <f>G26-H26</f>
        <v>0</v>
      </c>
      <c r="J26" s="608">
        <f t="shared" si="1"/>
        <v>0</v>
      </c>
      <c r="K26" s="721">
        <f>IFERROR(TBIn!E378,0)</f>
        <v>0</v>
      </c>
      <c r="L26" s="2576">
        <f>IFERROR(TBIn!E1798,0)</f>
        <v>0</v>
      </c>
      <c r="M26" s="2576">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2</v>
      </c>
      <c r="G27" s="716">
        <f>G23+G25+G26</f>
        <v>189852</v>
      </c>
      <c r="H27" s="716">
        <f>H23+H25+H26</f>
        <v>177862</v>
      </c>
      <c r="I27" s="716">
        <f>I23+I25+I26</f>
        <v>11990</v>
      </c>
      <c r="J27" s="132">
        <f t="shared" si="1"/>
        <v>5995</v>
      </c>
      <c r="K27" s="2496">
        <f>K23+K25+K26</f>
        <v>2</v>
      </c>
      <c r="L27" s="949">
        <f>L23+L25+L26</f>
        <v>189852</v>
      </c>
      <c r="M27" s="949">
        <f>M23+M25+M26</f>
        <v>177862</v>
      </c>
      <c r="N27" s="716">
        <f>N23+N25+N26</f>
        <v>11990</v>
      </c>
      <c r="O27" s="132">
        <f t="shared" si="2"/>
        <v>5995</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3">
        <f>IFERROR(IF(Flag=TRUE,L28-TBIn!E1799,TBIn!D1799),0)</f>
        <v>0</v>
      </c>
      <c r="H28" s="2603">
        <f>IFERROR(IF(Flag=TRUE,M28-TBIn!E1839,TBIn!D1839),0)</f>
        <v>0</v>
      </c>
      <c r="I28" s="557">
        <f t="shared" ref="I28:I43" si="8">G28-H28</f>
        <v>0</v>
      </c>
      <c r="J28" s="271">
        <f t="shared" si="1"/>
        <v>0</v>
      </c>
      <c r="K28" s="723">
        <f>IFERROR(TBIn!E379,0)</f>
        <v>0</v>
      </c>
      <c r="L28" s="2606">
        <f>IFERROR(TBIn!E1799,0)</f>
        <v>0</v>
      </c>
      <c r="M28" s="2606">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1">
        <f>IFERROR(IF(Flag=TRUE,L29-TBIn!E1800,TBIn!D1800),0)</f>
        <v>0</v>
      </c>
      <c r="H29" s="2603">
        <f>IFERROR(IF(Flag=TRUE,M29-TBIn!E1840,TBIn!D1840),0)</f>
        <v>0</v>
      </c>
      <c r="I29" s="557">
        <f t="shared" si="8"/>
        <v>0</v>
      </c>
      <c r="J29" s="608">
        <f t="shared" si="1"/>
        <v>0</v>
      </c>
      <c r="K29" s="721">
        <f>IFERROR(TBIn!E380,0)</f>
        <v>0</v>
      </c>
      <c r="L29" s="2576">
        <f>IFERROR(TBIn!E1800,0)</f>
        <v>0</v>
      </c>
      <c r="M29" s="2606">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3</v>
      </c>
      <c r="G30" s="2601">
        <f>IFERROR(IF(Flag=TRUE,L30-TBIn!E1801,TBIn!D1801),0)</f>
        <v>489577</v>
      </c>
      <c r="H30" s="2603">
        <f>IFERROR(IF(Flag=TRUE,M30-TBIn!E1841,TBIn!D1841),0)</f>
        <v>463864</v>
      </c>
      <c r="I30" s="557">
        <f t="shared" si="8"/>
        <v>25713</v>
      </c>
      <c r="J30" s="608">
        <f t="shared" si="1"/>
        <v>8571</v>
      </c>
      <c r="K30" s="721">
        <f>IFERROR(TBIn!E381,0)</f>
        <v>9</v>
      </c>
      <c r="L30" s="2576">
        <f>IFERROR(TBIn!E1801,0)</f>
        <v>1520937</v>
      </c>
      <c r="M30" s="2606">
        <f>IFERROR(TBIn!E1841,0)</f>
        <v>1432783</v>
      </c>
      <c r="N30" s="326">
        <f t="shared" si="9"/>
        <v>88154</v>
      </c>
      <c r="O30" s="587">
        <f t="shared" si="2"/>
        <v>9794.8888888888887</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1">
        <f>IFERROR(IF(Flag=TRUE,L31-TBIn!E1802,TBIn!D1802),0)</f>
        <v>0</v>
      </c>
      <c r="H31" s="2603">
        <f>IFERROR(IF(Flag=TRUE,M31-TBIn!E1842,TBIn!D1842),0)</f>
        <v>0</v>
      </c>
      <c r="I31" s="557">
        <f t="shared" si="8"/>
        <v>0</v>
      </c>
      <c r="J31" s="608">
        <f t="shared" si="1"/>
        <v>0</v>
      </c>
      <c r="K31" s="721">
        <f>IFERROR(TBIn!E382,0)</f>
        <v>0</v>
      </c>
      <c r="L31" s="2576">
        <f>IFERROR(TBIn!E1802,0)</f>
        <v>0</v>
      </c>
      <c r="M31" s="2606">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1">
        <f>IFERROR(IF(Flag=TRUE,L32-TBIn!E1803,TBIn!D1803),0)</f>
        <v>0</v>
      </c>
      <c r="H32" s="2603">
        <f>IFERROR(IF(Flag=TRUE,M32-TBIn!E1843,TBIn!D1843),0)</f>
        <v>0</v>
      </c>
      <c r="I32" s="557">
        <f t="shared" si="8"/>
        <v>0</v>
      </c>
      <c r="J32" s="608">
        <f t="shared" si="1"/>
        <v>0</v>
      </c>
      <c r="K32" s="721">
        <f>IFERROR(TBIn!E383,0)</f>
        <v>0</v>
      </c>
      <c r="L32" s="2576">
        <f>IFERROR(TBIn!E1803,0)</f>
        <v>0</v>
      </c>
      <c r="M32" s="2606">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1">
        <f>IFERROR(IF(Flag=TRUE,L33-TBIn!E1804,TBIn!D1804),0)</f>
        <v>0</v>
      </c>
      <c r="H33" s="2603">
        <f>IFERROR(IF(Flag=TRUE,M33-TBIn!E1844,TBIn!D1844),0)</f>
        <v>0</v>
      </c>
      <c r="I33" s="557">
        <f t="shared" si="8"/>
        <v>0</v>
      </c>
      <c r="J33" s="608">
        <f t="shared" si="1"/>
        <v>0</v>
      </c>
      <c r="K33" s="721">
        <f>IFERROR(TBIn!E384,0)</f>
        <v>0</v>
      </c>
      <c r="L33" s="2576">
        <f>IFERROR(TBIn!E1804,0)</f>
        <v>0</v>
      </c>
      <c r="M33" s="2606">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1">
        <f>IFERROR(IF(Flag=TRUE,L34-TBIn!E1805,TBIn!D1805),0)</f>
        <v>0</v>
      </c>
      <c r="H34" s="2603">
        <f>IFERROR(IF(Flag=TRUE,M34-TBIn!E1845,TBIn!D1845),0)</f>
        <v>0</v>
      </c>
      <c r="I34" s="557">
        <f t="shared" si="8"/>
        <v>0</v>
      </c>
      <c r="J34" s="608">
        <f t="shared" si="1"/>
        <v>0</v>
      </c>
      <c r="K34" s="721">
        <f>IFERROR(TBIn!E385,0)</f>
        <v>0</v>
      </c>
      <c r="L34" s="2576">
        <f>IFERROR(TBIn!E1805,0)</f>
        <v>0</v>
      </c>
      <c r="M34" s="2606">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1</v>
      </c>
      <c r="G35" s="2601">
        <f>IFERROR(IF(Flag=TRUE,L35-TBIn!E1806,TBIn!D1806),0)</f>
        <v>54564</v>
      </c>
      <c r="H35" s="2603">
        <f>IFERROR(IF(Flag=TRUE,M35-TBIn!E1846,TBIn!D1846),0)</f>
        <v>48507</v>
      </c>
      <c r="I35" s="557">
        <f t="shared" si="8"/>
        <v>6057</v>
      </c>
      <c r="J35" s="608">
        <f t="shared" si="1"/>
        <v>6057</v>
      </c>
      <c r="K35" s="721">
        <f>IFERROR(TBIn!E386,0)</f>
        <v>1</v>
      </c>
      <c r="L35" s="2576">
        <f>IFERROR(TBIn!E1806,0)</f>
        <v>54564</v>
      </c>
      <c r="M35" s="2606">
        <f>IFERROR(TBIn!E1846,0)</f>
        <v>48507</v>
      </c>
      <c r="N35" s="326">
        <f t="shared" si="9"/>
        <v>6057</v>
      </c>
      <c r="O35" s="587">
        <f t="shared" si="2"/>
        <v>6057</v>
      </c>
      <c r="P35" s="80">
        <v>32</v>
      </c>
      <c r="Q35" s="656">
        <v>0</v>
      </c>
      <c r="R35" s="656">
        <f t="shared" si="4"/>
        <v>1</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0</v>
      </c>
      <c r="G36" s="2601">
        <f>IFERROR(IF(Flag=TRUE,L36-TBIn!E1807,TBIn!D1807),0)</f>
        <v>0</v>
      </c>
      <c r="H36" s="2603">
        <f>IFERROR(IF(Flag=TRUE,M36-TBIn!E1847,TBIn!D1847),0)</f>
        <v>0</v>
      </c>
      <c r="I36" s="557">
        <f t="shared" si="8"/>
        <v>0</v>
      </c>
      <c r="J36" s="608">
        <f t="shared" si="1"/>
        <v>0</v>
      </c>
      <c r="K36" s="721">
        <f>IFERROR(TBIn!E387,0)</f>
        <v>1</v>
      </c>
      <c r="L36" s="2576">
        <f>IFERROR(TBIn!E1807,0)</f>
        <v>80284</v>
      </c>
      <c r="M36" s="2606">
        <f>IFERROR(TBIn!E1847,0)</f>
        <v>72040</v>
      </c>
      <c r="N36" s="326">
        <f t="shared" si="9"/>
        <v>8244</v>
      </c>
      <c r="O36" s="587">
        <f t="shared" si="2"/>
        <v>8244</v>
      </c>
      <c r="P36" s="80">
        <v>33</v>
      </c>
      <c r="Q36" s="656">
        <v>0</v>
      </c>
      <c r="R36" s="656">
        <f t="shared" si="4"/>
        <v>0</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1">
        <f>IFERROR(IF(Flag=TRUE,L37-TBIn!E1808,TBIn!D1808),0)</f>
        <v>0</v>
      </c>
      <c r="H37" s="2603">
        <f>IFERROR(IF(Flag=TRUE,M37-TBIn!E1848,TBIn!D1848),0)</f>
        <v>0</v>
      </c>
      <c r="I37" s="557">
        <f t="shared" si="8"/>
        <v>0</v>
      </c>
      <c r="J37" s="608">
        <f t="shared" si="1"/>
        <v>0</v>
      </c>
      <c r="K37" s="721">
        <f>IFERROR(TBIn!E388,0)</f>
        <v>0</v>
      </c>
      <c r="L37" s="2576">
        <f>IFERROR(TBIn!E1808,0)</f>
        <v>0</v>
      </c>
      <c r="M37" s="2606">
        <f>IFERROR(TBIn!E1848,0)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1">
        <f>IFERROR(IF(Flag=TRUE,L38-TBIn!E1809,TBIn!D1809),0)</f>
        <v>0</v>
      </c>
      <c r="H38" s="2603">
        <f>IFERROR(IF(Flag=TRUE,M38-TBIn!E1849,TBIn!D1849),0)</f>
        <v>0</v>
      </c>
      <c r="I38" s="557">
        <f t="shared" si="8"/>
        <v>0</v>
      </c>
      <c r="J38" s="608">
        <f t="shared" si="1"/>
        <v>0</v>
      </c>
      <c r="K38" s="721">
        <f>IFERROR(TBIn!E389,0)</f>
        <v>0</v>
      </c>
      <c r="L38" s="2576">
        <f>IFERROR(TBIn!E1809,0)</f>
        <v>0</v>
      </c>
      <c r="M38" s="2606">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1">
        <f>IFERROR(IF(Flag=TRUE,L39-TBIn!E1810,TBIn!D1810),0)</f>
        <v>0</v>
      </c>
      <c r="H39" s="2603">
        <f>IFERROR(IF(Flag=TRUE,M39-TBIn!E1850,TBIn!D1850),0)</f>
        <v>0</v>
      </c>
      <c r="I39" s="557">
        <f t="shared" si="8"/>
        <v>0</v>
      </c>
      <c r="J39" s="608">
        <f t="shared" si="1"/>
        <v>0</v>
      </c>
      <c r="K39" s="721">
        <f>IFERROR(TBIn!E390,0)</f>
        <v>0</v>
      </c>
      <c r="L39" s="2576">
        <f>IFERROR(TBIn!E1810,0)</f>
        <v>0</v>
      </c>
      <c r="M39" s="2606">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1">
        <f>IFERROR(IF(Flag=TRUE,L40-TBIn!E1811,TBIn!D1811),0)</f>
        <v>0</v>
      </c>
      <c r="H40" s="2603">
        <f>IFERROR(IF(Flag=TRUE,M40-TBIn!E1851,TBIn!D1851),0)</f>
        <v>0</v>
      </c>
      <c r="I40" s="557">
        <f t="shared" si="8"/>
        <v>0</v>
      </c>
      <c r="J40" s="608">
        <f t="shared" si="1"/>
        <v>0</v>
      </c>
      <c r="K40" s="721">
        <f>IFERROR(TBIn!E391,0)</f>
        <v>0</v>
      </c>
      <c r="L40" s="2576">
        <f>IFERROR(TBIn!E1811,0)</f>
        <v>0</v>
      </c>
      <c r="M40" s="2606">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1">
        <f>IFERROR(IF(Flag=TRUE,L41-TBIn!E1812,TBIn!D1812),0)</f>
        <v>0</v>
      </c>
      <c r="H41" s="2603">
        <f>IFERROR(IF(Flag=TRUE,M41-TBIn!E1852,TBIn!D1852),0)</f>
        <v>0</v>
      </c>
      <c r="I41" s="557">
        <f t="shared" si="8"/>
        <v>0</v>
      </c>
      <c r="J41" s="608">
        <f t="shared" si="1"/>
        <v>0</v>
      </c>
      <c r="K41" s="721">
        <f>IFERROR(TBIn!E392,0)</f>
        <v>0</v>
      </c>
      <c r="L41" s="2576">
        <f>IFERROR(TBIn!E1812,0)</f>
        <v>0</v>
      </c>
      <c r="M41" s="2606">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1">
        <f>IFERROR(IF(Flag=TRUE,L42-TBIn!E1813,TBIn!D1813),0)</f>
        <v>0</v>
      </c>
      <c r="H42" s="2603">
        <f>IFERROR(IF(Flag=TRUE,M42-TBIn!E1853,TBIn!D1853),0)</f>
        <v>0</v>
      </c>
      <c r="I42" s="557">
        <f t="shared" si="8"/>
        <v>0</v>
      </c>
      <c r="J42" s="608">
        <f t="shared" si="1"/>
        <v>0</v>
      </c>
      <c r="K42" s="721">
        <f>IFERROR(TBIn!E393,0)</f>
        <v>0</v>
      </c>
      <c r="L42" s="2576">
        <f>IFERROR(TBIn!E1813,0)</f>
        <v>0</v>
      </c>
      <c r="M42" s="2606">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1">
        <f>IFERROR(IF(Flag=TRUE,L43-TBIn!E1814,TBIn!D1814),0)</f>
        <v>0</v>
      </c>
      <c r="H43" s="2603">
        <f>IFERROR(IF(Flag=TRUE,M43-TBIn!E1854,TBIn!D1854),0)</f>
        <v>0</v>
      </c>
      <c r="I43" s="557">
        <f t="shared" si="8"/>
        <v>0</v>
      </c>
      <c r="J43" s="608">
        <f t="shared" si="1"/>
        <v>0</v>
      </c>
      <c r="K43" s="721">
        <f>IFERROR(TBIn!E394,0)</f>
        <v>0</v>
      </c>
      <c r="L43" s="2576">
        <f>IFERROR(TBIn!E1814,0)</f>
        <v>0</v>
      </c>
      <c r="M43" s="2606">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4</v>
      </c>
      <c r="G44" s="716">
        <f>SUM(G28:G43)</f>
        <v>544141</v>
      </c>
      <c r="H44" s="716">
        <f>SUM(H28:H43)</f>
        <v>512371</v>
      </c>
      <c r="I44" s="716">
        <f>SUM(I28:I43)</f>
        <v>31770</v>
      </c>
      <c r="J44" s="132">
        <f t="shared" si="1"/>
        <v>7942.5</v>
      </c>
      <c r="K44" s="2496">
        <f>SUM(K28:K43)</f>
        <v>11</v>
      </c>
      <c r="L44" s="949">
        <f>SUM(L28:L43)</f>
        <v>1655785</v>
      </c>
      <c r="M44" s="949">
        <f>SUM(M28:M43)</f>
        <v>1553330</v>
      </c>
      <c r="N44" s="716">
        <f>SUM(N28:N43)</f>
        <v>102455</v>
      </c>
      <c r="O44" s="132">
        <f t="shared" si="2"/>
        <v>9314.0909090909099</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1">
        <f>IFERROR(IF(Flag=TRUE,L45-TBIn!$E$159,TBIn!$D$159),0)</f>
        <v>0</v>
      </c>
      <c r="H45" s="2603">
        <f>IFERROR(IF(Flag=TRUE,M45-TBIn!$E$179,TBIn!$D$179),0)</f>
        <v>0</v>
      </c>
      <c r="I45" s="557">
        <f>G45-H45</f>
        <v>0</v>
      </c>
      <c r="J45" s="608">
        <f t="shared" si="1"/>
        <v>0</v>
      </c>
      <c r="K45" s="721">
        <f>IFERROR(TBIn!E395,0)</f>
        <v>0</v>
      </c>
      <c r="L45" s="2576">
        <f>IFERROR(TBIn!$E$159,0)</f>
        <v>0</v>
      </c>
      <c r="M45" s="2606">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1">
        <f>IFERROR(IF(Flag=TRUE,L46-TBIn!E1815,TBIn!D1815),0)</f>
        <v>0</v>
      </c>
      <c r="H46" s="2601">
        <f>IFERROR(IF(Flag=TRUE,M46-TBIn!E1855,TBIn!D1855),0)</f>
        <v>0</v>
      </c>
      <c r="I46" s="552">
        <f>G46-H46</f>
        <v>0</v>
      </c>
      <c r="J46" s="608">
        <f t="shared" si="1"/>
        <v>0</v>
      </c>
      <c r="K46" s="721">
        <f>IFERROR(TBIn!E396,0)</f>
        <v>0</v>
      </c>
      <c r="L46" s="2576">
        <f>IFERROR(TBIn!E1815,0)</f>
        <v>0</v>
      </c>
      <c r="M46" s="2576">
        <f>IFERROR(TBIn!E1855,0)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1">
        <f>IFERROR(IF(Flag=TRUE,L47-TBIn!E1816,TBIn!D1816),0)</f>
        <v>0</v>
      </c>
      <c r="H47" s="2601">
        <f>IFERROR(IF(Flag=TRUE,M47-TBIn!E1856,TBIn!D1856),0)</f>
        <v>0</v>
      </c>
      <c r="I47" s="552">
        <f>G47-H47</f>
        <v>0</v>
      </c>
      <c r="J47" s="608">
        <f t="shared" si="1"/>
        <v>0</v>
      </c>
      <c r="K47" s="721">
        <f>IFERROR(TBIn!E397,0)</f>
        <v>0</v>
      </c>
      <c r="L47" s="2576">
        <f>IFERROR(TBIn!E1816,0)</f>
        <v>0</v>
      </c>
      <c r="M47" s="2576">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4</v>
      </c>
      <c r="G48" s="716">
        <f>G44+G46+G47</f>
        <v>544141</v>
      </c>
      <c r="H48" s="716">
        <f>H44+H46+H47</f>
        <v>512371</v>
      </c>
      <c r="I48" s="716">
        <f>I44+I46+I47</f>
        <v>31770</v>
      </c>
      <c r="J48" s="132">
        <f t="shared" si="1"/>
        <v>7942.5</v>
      </c>
      <c r="K48" s="2496">
        <f>K44+K46+K47</f>
        <v>11</v>
      </c>
      <c r="L48" s="949">
        <f>L44+L46+L47</f>
        <v>1655785</v>
      </c>
      <c r="M48" s="949">
        <f>M44+M46+M47</f>
        <v>1553330</v>
      </c>
      <c r="N48" s="716">
        <f>N44+N46+N47</f>
        <v>102455</v>
      </c>
      <c r="O48" s="132">
        <f>IF(K48&gt;0,N48/K48,0)</f>
        <v>9314.0909090909099</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1">
        <f>IFERROR(IF(Flag=TRUE,L50-TBIn!E1817,TBIn!D1817),0)</f>
        <v>0</v>
      </c>
      <c r="H50" s="2603">
        <f>IFERROR(IF(Flag=TRUE,M50-TBIn!E1857,TBIn!D1857),0)</f>
        <v>0</v>
      </c>
      <c r="I50" s="557">
        <f>G50-H50</f>
        <v>0</v>
      </c>
      <c r="J50" s="828">
        <f>IF(F51=0,0,I50/F$51)</f>
        <v>0</v>
      </c>
      <c r="K50" s="721">
        <f>IFERROR(TBIn!E398,0)</f>
        <v>0</v>
      </c>
      <c r="L50" s="2576">
        <f>IFERROR(TBIn!E1817,0)</f>
        <v>0</v>
      </c>
      <c r="M50" s="2606">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6</v>
      </c>
      <c r="G51" s="716">
        <f>G27+G48+G50</f>
        <v>733993</v>
      </c>
      <c r="H51" s="848">
        <f>H27+H48+H50</f>
        <v>690233</v>
      </c>
      <c r="I51" s="1423">
        <f>IFERROR(IF(Flag=TRUE,I27+I48+I50,TBIn!D1858),0)</f>
        <v>43760</v>
      </c>
      <c r="J51" s="1087">
        <f>IF(F51=0,0,I51/F$51)</f>
        <v>7293.333333333333</v>
      </c>
      <c r="K51" s="761">
        <f>IFERROR(IF(Flag=TRUE,K27+K48,TBIn!E399),0)</f>
        <v>13</v>
      </c>
      <c r="L51" s="716">
        <f>L27+L48+L50</f>
        <v>1845637</v>
      </c>
      <c r="M51" s="848">
        <f>M27+M48+M50</f>
        <v>1731192</v>
      </c>
      <c r="N51" s="1423">
        <f>IFERROR(IF(Flag=TRUE,N27+N48+N50,TBIn!E1858),0)</f>
        <v>114445</v>
      </c>
      <c r="O51" s="1087">
        <f>IF(K51=0,0,N51/K$51)</f>
        <v>8803.461538461539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1RlQ/GjalLYW5E1BeEZxW3d9RfjR5WPBSisLalUjvqHEH5Ep9WF2birdoDEVlyIH3ZrcL19sgHqp7qUR7Ju57A==" saltValue="fo/IUBKxKLjCXpEgGLZBb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OR_VEH!B302</f>
        <v>CADILLAC - VE</v>
      </c>
      <c r="C1" s="2747"/>
      <c r="D1" s="2747"/>
      <c r="E1" s="257"/>
      <c r="F1" s="491" t="s">
        <v>92</v>
      </c>
      <c r="G1" s="60"/>
      <c r="H1" s="60"/>
      <c r="I1" s="60"/>
      <c r="J1" s="60"/>
      <c r="K1" s="60"/>
      <c r="L1" s="61"/>
      <c r="M1" s="61"/>
      <c r="N1" s="61"/>
      <c r="O1" s="641"/>
      <c r="P1" s="62" t="str">
        <f>TBIn!$E$2458&amp;" - "&amp;TBIn!$AH$10&amp;" - PAGE 5 CAD VE"</f>
        <v>319719 - 202603 -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600">
        <f>IFERROR(IF(Flag=TRUE,L4-TBIn!E1940,TBIn!D1940),0)</f>
        <v>0</v>
      </c>
      <c r="H4" s="2600">
        <f>IFERROR(IF(Flag=TRUE,M4-TBIn!E1980,TBIn!D1980),0)</f>
        <v>0</v>
      </c>
      <c r="I4" s="551">
        <f t="shared" ref="I4:I22" si="0">G4-H4</f>
        <v>0</v>
      </c>
      <c r="J4" s="584">
        <f t="shared" ref="J4:J48" si="1">IF(F4&gt;0,I4/F4,0)</f>
        <v>0</v>
      </c>
      <c r="K4" s="720">
        <f>IFERROR(TBIn!E443,0)</f>
        <v>0</v>
      </c>
      <c r="L4" s="2604">
        <f>IFERROR(TBIn!E1940,0)</f>
        <v>0</v>
      </c>
      <c r="M4" s="2604">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1">
        <f>IFERROR(IF(Flag=TRUE,L5-TBIn!E1941,TBIn!D1941),0)</f>
        <v>0</v>
      </c>
      <c r="H5" s="2601">
        <f>IFERROR(IF(Flag=TRUE,M5-TBIn!E1981,TBIn!D1981),0)</f>
        <v>0</v>
      </c>
      <c r="I5" s="552">
        <f t="shared" si="0"/>
        <v>0</v>
      </c>
      <c r="J5" s="608">
        <f t="shared" si="1"/>
        <v>0</v>
      </c>
      <c r="K5" s="721">
        <f>IFERROR(TBIn!E444,0)</f>
        <v>0</v>
      </c>
      <c r="L5" s="2576">
        <f>IFERROR(TBIn!E1941,0)</f>
        <v>0</v>
      </c>
      <c r="M5" s="2576">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1">
        <f>IFERROR(IF(Flag=TRUE,L6-TBIn!E1942,TBIn!D1942),0)</f>
        <v>0</v>
      </c>
      <c r="H6" s="2601">
        <f>IFERROR(IF(Flag=TRUE,M6-TBIn!E1982,TBIn!D1982),0)</f>
        <v>0</v>
      </c>
      <c r="I6" s="552">
        <f t="shared" si="0"/>
        <v>0</v>
      </c>
      <c r="J6" s="608">
        <f t="shared" si="1"/>
        <v>0</v>
      </c>
      <c r="K6" s="721">
        <f>IFERROR(TBIn!E445,0)</f>
        <v>0</v>
      </c>
      <c r="L6" s="2576">
        <f>IFERROR(TBIn!E1942,0)</f>
        <v>0</v>
      </c>
      <c r="M6" s="2576">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1">
        <f>IFERROR(IF(Flag=TRUE,L7-TBIn!E1943,TBIn!D1943),0)</f>
        <v>0</v>
      </c>
      <c r="H7" s="2601">
        <f>IFERROR(IF(Flag=TRUE,M7-TBIn!E1983,TBIn!D1983),0)</f>
        <v>0</v>
      </c>
      <c r="I7" s="552">
        <f t="shared" si="0"/>
        <v>0</v>
      </c>
      <c r="J7" s="608">
        <f t="shared" si="1"/>
        <v>0</v>
      </c>
      <c r="K7" s="721">
        <f>IFERROR(TBIn!E446,0)</f>
        <v>0</v>
      </c>
      <c r="L7" s="2576">
        <f>IFERROR(TBIn!E1943,0)</f>
        <v>0</v>
      </c>
      <c r="M7" s="2576">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1">
        <f>IFERROR(IF(Flag=TRUE,L8-TBIn!E1944,TBIn!D1944),0)</f>
        <v>0</v>
      </c>
      <c r="H8" s="2601">
        <f>IFERROR(IF(Flag=TRUE,M8-TBIn!E1984,TBIn!D1984),0)</f>
        <v>0</v>
      </c>
      <c r="I8" s="552">
        <f t="shared" si="0"/>
        <v>0</v>
      </c>
      <c r="J8" s="608">
        <f t="shared" si="1"/>
        <v>0</v>
      </c>
      <c r="K8" s="721">
        <f>IFERROR(TBIn!E447,0)</f>
        <v>0</v>
      </c>
      <c r="L8" s="2576">
        <f>IFERROR(TBIn!E1944,0)</f>
        <v>0</v>
      </c>
      <c r="M8" s="2576">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1">
        <f>IFERROR(IF(Flag=TRUE,L9-TBIn!E1945,TBIn!D1945),0)</f>
        <v>0</v>
      </c>
      <c r="H9" s="2601">
        <f>IFERROR(IF(Flag=TRUE,M9-TBIn!E1985,TBIn!D1985),0)</f>
        <v>0</v>
      </c>
      <c r="I9" s="552">
        <f t="shared" si="0"/>
        <v>0</v>
      </c>
      <c r="J9" s="608">
        <f t="shared" si="1"/>
        <v>0</v>
      </c>
      <c r="K9" s="721">
        <f>IFERROR(TBIn!E448,0)</f>
        <v>0</v>
      </c>
      <c r="L9" s="2576">
        <f>IFERROR(TBIn!E1945,0)</f>
        <v>0</v>
      </c>
      <c r="M9" s="2576">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1">
        <f>IFERROR(IF(Flag=TRUE,L10-TBIn!E1946,TBIn!D1946),0)</f>
        <v>0</v>
      </c>
      <c r="H10" s="2601">
        <f>IFERROR(IF(Flag=TRUE,M10-TBIn!E1986,TBIn!D1986),0)</f>
        <v>0</v>
      </c>
      <c r="I10" s="552">
        <f t="shared" si="0"/>
        <v>0</v>
      </c>
      <c r="J10" s="608">
        <f t="shared" si="1"/>
        <v>0</v>
      </c>
      <c r="K10" s="721">
        <f>IFERROR(TBIn!E449,0)</f>
        <v>0</v>
      </c>
      <c r="L10" s="2576">
        <f>IFERROR(TBIn!E1946,0)</f>
        <v>0</v>
      </c>
      <c r="M10" s="2576">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1">
        <f>IFERROR(IF(Flag=TRUE,L11-TBIn!E1947,TBIn!D1947),0)</f>
        <v>0</v>
      </c>
      <c r="H11" s="2601">
        <f>IFERROR(IF(Flag=TRUE,M11-TBIn!E1987,TBIn!D1987),0)</f>
        <v>0</v>
      </c>
      <c r="I11" s="552">
        <f t="shared" si="0"/>
        <v>0</v>
      </c>
      <c r="J11" s="608">
        <f t="shared" si="1"/>
        <v>0</v>
      </c>
      <c r="K11" s="721">
        <f>IFERROR(TBIn!E450,0)</f>
        <v>0</v>
      </c>
      <c r="L11" s="2576">
        <f>IFERROR(TBIn!E1947,0)</f>
        <v>0</v>
      </c>
      <c r="M11" s="2576">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1">
        <f>IFERROR(IF(Flag=TRUE,L12-TBIn!E1948,TBIn!D1948),0)</f>
        <v>0</v>
      </c>
      <c r="H12" s="2601">
        <f>IFERROR(IF(Flag=TRUE,M12-TBIn!E1988,TBIn!D1988),0)</f>
        <v>0</v>
      </c>
      <c r="I12" s="552">
        <f t="shared" si="0"/>
        <v>0</v>
      </c>
      <c r="J12" s="608">
        <f t="shared" si="1"/>
        <v>0</v>
      </c>
      <c r="K12" s="721">
        <f>IFERROR(TBIn!E451,0)</f>
        <v>0</v>
      </c>
      <c r="L12" s="2576">
        <f>IFERROR(TBIn!E1948,0)</f>
        <v>0</v>
      </c>
      <c r="M12" s="2576">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1">
        <f>IFERROR(IF(Flag=TRUE,L13-TBIn!E1949,TBIn!D1949),0)</f>
        <v>0</v>
      </c>
      <c r="H13" s="2601">
        <f>IFERROR(IF(Flag=TRUE,M13-TBIn!E1989,TBIn!D1989),0)</f>
        <v>0</v>
      </c>
      <c r="I13" s="552">
        <f t="shared" si="0"/>
        <v>0</v>
      </c>
      <c r="J13" s="608">
        <f t="shared" si="1"/>
        <v>0</v>
      </c>
      <c r="K13" s="721">
        <f>IFERROR(TBIn!E452,0)</f>
        <v>0</v>
      </c>
      <c r="L13" s="2576">
        <f>IFERROR(TBIn!E1949,0)</f>
        <v>0</v>
      </c>
      <c r="M13" s="2576">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1">
        <f>IFERROR(IF(Flag=TRUE,L14-TBIn!E1950,TBIn!D1950),0)</f>
        <v>0</v>
      </c>
      <c r="H14" s="2601">
        <f>IFERROR(IF(Flag=TRUE,M14-TBIn!E1990,TBIn!D1990),0)</f>
        <v>0</v>
      </c>
      <c r="I14" s="552">
        <f t="shared" si="0"/>
        <v>0</v>
      </c>
      <c r="J14" s="608">
        <f t="shared" si="1"/>
        <v>0</v>
      </c>
      <c r="K14" s="721">
        <f>IFERROR(TBIn!E453,0)</f>
        <v>0</v>
      </c>
      <c r="L14" s="2576">
        <f>IFERROR(TBIn!E1950,0)</f>
        <v>0</v>
      </c>
      <c r="M14" s="2576">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1">
        <f>IFERROR(IF(Flag=TRUE,L15-TBIn!E1951,TBIn!D1951),0)</f>
        <v>0</v>
      </c>
      <c r="H15" s="2601">
        <f>IFERROR(IF(Flag=TRUE,M15-TBIn!E1991,TBIn!D1991),0)</f>
        <v>0</v>
      </c>
      <c r="I15" s="552">
        <f t="shared" si="0"/>
        <v>0</v>
      </c>
      <c r="J15" s="608">
        <f t="shared" si="1"/>
        <v>0</v>
      </c>
      <c r="K15" s="721">
        <f>IFERROR(TBIn!E454,0)</f>
        <v>0</v>
      </c>
      <c r="L15" s="2576">
        <f>IFERROR(TBIn!E1951,0)</f>
        <v>0</v>
      </c>
      <c r="M15" s="2576">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1">
        <f>IFERROR(IF(Flag=TRUE,L16-TBIn!E1952,TBIn!D1952),0)</f>
        <v>0</v>
      </c>
      <c r="H16" s="2601">
        <f>IFERROR(IF(Flag=TRUE,M16-TBIn!E1992,TBIn!D1992),0)</f>
        <v>0</v>
      </c>
      <c r="I16" s="552">
        <f t="shared" si="0"/>
        <v>0</v>
      </c>
      <c r="J16" s="608">
        <f t="shared" si="1"/>
        <v>0</v>
      </c>
      <c r="K16" s="721">
        <f>IFERROR(TBIn!E455,0)</f>
        <v>0</v>
      </c>
      <c r="L16" s="2576">
        <f>IFERROR(TBIn!E1952,0)</f>
        <v>0</v>
      </c>
      <c r="M16" s="2576">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1">
        <f>IFERROR(IF(Flag=TRUE,L17-TBIn!E1953,TBIn!D1953),0)</f>
        <v>0</v>
      </c>
      <c r="H17" s="2601">
        <f>IFERROR(IF(Flag=TRUE,M17-TBIn!E1993,TBIn!D1993),0)</f>
        <v>0</v>
      </c>
      <c r="I17" s="552">
        <f t="shared" si="0"/>
        <v>0</v>
      </c>
      <c r="J17" s="608">
        <f t="shared" si="1"/>
        <v>0</v>
      </c>
      <c r="K17" s="721">
        <f>IFERROR(TBIn!E456,0)</f>
        <v>0</v>
      </c>
      <c r="L17" s="2576">
        <f>IFERROR(TBIn!E1953,0)</f>
        <v>0</v>
      </c>
      <c r="M17" s="2576">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1">
        <f>IFERROR(IF(Flag=TRUE,L18-TBIn!E1954,TBIn!D1954),0)</f>
        <v>0</v>
      </c>
      <c r="H18" s="2601">
        <f>IFERROR(IF(Flag=TRUE,M18-TBIn!E1994,TBIn!D1994),0)</f>
        <v>0</v>
      </c>
      <c r="I18" s="552">
        <f t="shared" si="0"/>
        <v>0</v>
      </c>
      <c r="J18" s="608">
        <f t="shared" si="1"/>
        <v>0</v>
      </c>
      <c r="K18" s="721">
        <f>IFERROR(TBIn!E457,0)</f>
        <v>0</v>
      </c>
      <c r="L18" s="2576">
        <f>IFERROR(TBIn!E1954,0)</f>
        <v>0</v>
      </c>
      <c r="M18" s="2576">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1">
        <f>IFERROR(IF(Flag=TRUE,L19-TBIn!E1955,TBIn!D1955),0)</f>
        <v>0</v>
      </c>
      <c r="H19" s="2601">
        <f>IFERROR(IF(Flag=TRUE,M19-TBIn!E1995,TBIn!D1995),0)</f>
        <v>0</v>
      </c>
      <c r="I19" s="552">
        <f t="shared" si="0"/>
        <v>0</v>
      </c>
      <c r="J19" s="608">
        <f t="shared" si="1"/>
        <v>0</v>
      </c>
      <c r="K19" s="721">
        <f>IFERROR(TBIn!E458,0)</f>
        <v>0</v>
      </c>
      <c r="L19" s="2576">
        <f>IFERROR(TBIn!E1955,0)</f>
        <v>0</v>
      </c>
      <c r="M19" s="2576">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1">
        <f>IFERROR(IF(Flag=TRUE,L20-TBIn!E1956,TBIn!D1956),0)</f>
        <v>0</v>
      </c>
      <c r="H20" s="2601">
        <f>IFERROR(IF(Flag=TRUE,M20-TBIn!E1996,TBIn!D1996),0)</f>
        <v>0</v>
      </c>
      <c r="I20" s="552">
        <f t="shared" si="0"/>
        <v>0</v>
      </c>
      <c r="J20" s="608">
        <f t="shared" si="1"/>
        <v>0</v>
      </c>
      <c r="K20" s="721">
        <f>IFERROR(TBIn!E459,0)</f>
        <v>0</v>
      </c>
      <c r="L20" s="2576">
        <f>IFERROR(TBIn!E1956,0)</f>
        <v>0</v>
      </c>
      <c r="M20" s="2576">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1">
        <f>IFERROR(IF(Flag=TRUE,L21-TBIn!E1957,TBIn!D1957),0)</f>
        <v>0</v>
      </c>
      <c r="H21" s="2601">
        <f>IFERROR(IF(Flag=TRUE,M21-TBIn!E1997,TBIn!D1997),0)</f>
        <v>0</v>
      </c>
      <c r="I21" s="552">
        <f t="shared" si="0"/>
        <v>0</v>
      </c>
      <c r="J21" s="608">
        <f t="shared" si="1"/>
        <v>0</v>
      </c>
      <c r="K21" s="721">
        <f>IFERROR(TBIn!E460,0)</f>
        <v>0</v>
      </c>
      <c r="L21" s="2576">
        <f>IFERROR(TBIn!E1957,0)</f>
        <v>0</v>
      </c>
      <c r="M21" s="2576">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2">
        <f>IFERROR(IF(Flag=TRUE,L22-TBIn!E1958,TBIn!D1958),0)</f>
        <v>0</v>
      </c>
      <c r="H22" s="2602">
        <f>IFERROR(IF(Flag=TRUE,M22-TBIn!E1998,TBIn!D1998),0)</f>
        <v>0</v>
      </c>
      <c r="I22" s="553">
        <f t="shared" si="0"/>
        <v>0</v>
      </c>
      <c r="J22" s="847">
        <f t="shared" si="1"/>
        <v>0</v>
      </c>
      <c r="K22" s="722">
        <f>IFERROR(TBIn!E461,0)</f>
        <v>0</v>
      </c>
      <c r="L22" s="2605">
        <f>IFERROR(TBIn!E1958,0)</f>
        <v>0</v>
      </c>
      <c r="M22" s="2605">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1">
        <f>IFERROR(IF(Flag=TRUE,L24-TBIn!$E$151,TBIn!$D$151),0)</f>
        <v>0</v>
      </c>
      <c r="H24" s="2601">
        <f>IFERROR(IF(Flag=TRUE,M24-TBIn!$E$171,TBIn!$D$171),0)</f>
        <v>0</v>
      </c>
      <c r="I24" s="552">
        <f>G24-H24</f>
        <v>0</v>
      </c>
      <c r="J24" s="608">
        <f t="shared" si="1"/>
        <v>0</v>
      </c>
      <c r="K24" s="721">
        <f>IFERROR(TBIn!E462,0)</f>
        <v>0</v>
      </c>
      <c r="L24" s="2576">
        <f>IFERROR(TBIn!$E$151,0)</f>
        <v>0</v>
      </c>
      <c r="M24" s="2576">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1">
        <f>IFERROR(IF(Flag=TRUE,L25-TBIn!E1959,TBIn!D1959),0)</f>
        <v>0</v>
      </c>
      <c r="H25" s="2601">
        <f>IFERROR(IF(Flag=TRUE,M25-TBIn!E1999,TBIn!D1999),0)</f>
        <v>0</v>
      </c>
      <c r="I25" s="552">
        <f>G25-H25</f>
        <v>0</v>
      </c>
      <c r="J25" s="608">
        <f t="shared" si="1"/>
        <v>0</v>
      </c>
      <c r="K25" s="721">
        <f>IFERROR(TBIn!E463,0)</f>
        <v>0</v>
      </c>
      <c r="L25" s="2576">
        <f>IFERROR(TBIn!E1959,0)</f>
        <v>0</v>
      </c>
      <c r="M25" s="2576">
        <f>IFERROR(TBIn!E1999,0)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1">
        <f>IFERROR(IF(Flag=TRUE,L26-TBIn!E1960,TBIn!D1960),0)</f>
        <v>0</v>
      </c>
      <c r="H26" s="2601">
        <f>IFERROR(IF(Flag=TRUE,M26-TBIn!E2000,TBIn!D2000),0)</f>
        <v>0</v>
      </c>
      <c r="I26" s="552">
        <f>G26-H26</f>
        <v>0</v>
      </c>
      <c r="J26" s="608">
        <f t="shared" si="1"/>
        <v>0</v>
      </c>
      <c r="K26" s="721">
        <f>IFERROR(TBIn!E464,0)</f>
        <v>0</v>
      </c>
      <c r="L26" s="2576">
        <f>IFERROR(TBIn!E1960,0)</f>
        <v>0</v>
      </c>
      <c r="M26" s="2576">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3</v>
      </c>
      <c r="G28" s="2603">
        <f>IFERROR(IF(Flag=TRUE,L28-TBIn!E1961,TBIn!D1961),0)</f>
        <v>224089</v>
      </c>
      <c r="H28" s="2603">
        <f>IFERROR(IF(Flag=TRUE,M28-TBIn!E2001,TBIn!D2001),0)</f>
        <v>216673</v>
      </c>
      <c r="I28" s="557">
        <f t="shared" ref="I28:I43" si="8">G28-H28</f>
        <v>7416</v>
      </c>
      <c r="J28" s="271">
        <f t="shared" si="1"/>
        <v>2472</v>
      </c>
      <c r="K28" s="723">
        <f>IFERROR(TBIn!E465,0)</f>
        <v>3</v>
      </c>
      <c r="L28" s="2606">
        <f>IFERROR(TBIn!E1961,0)</f>
        <v>224089</v>
      </c>
      <c r="M28" s="2606">
        <f>IFERROR(TBIn!E2001,0)</f>
        <v>216673</v>
      </c>
      <c r="N28" s="326">
        <f t="shared" ref="N28:N43" si="9">L28-M28</f>
        <v>7416</v>
      </c>
      <c r="O28" s="272">
        <f t="shared" si="2"/>
        <v>2472</v>
      </c>
      <c r="P28" s="80">
        <v>25</v>
      </c>
      <c r="Q28" s="656">
        <v>0</v>
      </c>
      <c r="R28" s="656">
        <f t="shared" si="4"/>
        <v>1</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4</v>
      </c>
      <c r="G29" s="2601">
        <f>IFERROR(IF(Flag=TRUE,L29-TBIn!E1962,TBIn!D1962),0)</f>
        <v>237720</v>
      </c>
      <c r="H29" s="2603">
        <f>IFERROR(IF(Flag=TRUE,M29-TBIn!E2002,TBIn!D2002),0)</f>
        <v>234906</v>
      </c>
      <c r="I29" s="557">
        <f t="shared" si="8"/>
        <v>2814</v>
      </c>
      <c r="J29" s="608">
        <f t="shared" si="1"/>
        <v>703.5</v>
      </c>
      <c r="K29" s="721">
        <f>IFERROR(TBIn!E466,0)</f>
        <v>6</v>
      </c>
      <c r="L29" s="2576">
        <f>IFERROR(TBIn!E1962,0)</f>
        <v>378261</v>
      </c>
      <c r="M29" s="2606">
        <f>IFERROR(TBIn!E2002,0)</f>
        <v>370302</v>
      </c>
      <c r="N29" s="326">
        <f t="shared" si="9"/>
        <v>7959</v>
      </c>
      <c r="O29" s="587">
        <f t="shared" si="2"/>
        <v>1326.5</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1</v>
      </c>
      <c r="G30" s="2601">
        <f>IFERROR(IF(Flag=TRUE,L30-TBIn!E1963,TBIn!D1963),0)</f>
        <v>164359</v>
      </c>
      <c r="H30" s="2603">
        <f>IFERROR(IF(Flag=TRUE,M30-TBIn!E2003,TBIn!D2003),0)</f>
        <v>162199</v>
      </c>
      <c r="I30" s="557">
        <f t="shared" si="8"/>
        <v>2160</v>
      </c>
      <c r="J30" s="608">
        <f t="shared" si="1"/>
        <v>2160</v>
      </c>
      <c r="K30" s="721">
        <f>IFERROR(TBIn!E467,0)</f>
        <v>1</v>
      </c>
      <c r="L30" s="2576">
        <f>IFERROR(TBIn!E1963,0)</f>
        <v>164359</v>
      </c>
      <c r="M30" s="2606">
        <f>IFERROR(TBIn!E2003,0)</f>
        <v>162199</v>
      </c>
      <c r="N30" s="326">
        <f t="shared" si="9"/>
        <v>2160</v>
      </c>
      <c r="O30" s="587">
        <f t="shared" si="2"/>
        <v>2160</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601">
        <f>IFERROR(IF(Flag=TRUE,L31-TBIn!E1964,TBIn!D1964),0)</f>
        <v>0</v>
      </c>
      <c r="H31" s="2603">
        <f>IFERROR(IF(Flag=TRUE,M31-TBIn!E2004,TBIn!D2004),0)</f>
        <v>0</v>
      </c>
      <c r="I31" s="557">
        <f t="shared" si="8"/>
        <v>0</v>
      </c>
      <c r="J31" s="608">
        <f t="shared" si="1"/>
        <v>0</v>
      </c>
      <c r="K31" s="721">
        <f>IFERROR(TBIn!E468,0)</f>
        <v>0</v>
      </c>
      <c r="L31" s="2576">
        <f>IFERROR(TBIn!E1964,0)</f>
        <v>0</v>
      </c>
      <c r="M31" s="2606">
        <f>IFERROR(TBIn!E2004,0)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1">
        <f>IFERROR(IF(Flag=TRUE,L32-TBIn!E1965,TBIn!D1965),0)</f>
        <v>0</v>
      </c>
      <c r="H32" s="2603">
        <f>IFERROR(IF(Flag=TRUE,M32-TBIn!E2005,TBIn!D2005),0)</f>
        <v>0</v>
      </c>
      <c r="I32" s="557">
        <f t="shared" si="8"/>
        <v>0</v>
      </c>
      <c r="J32" s="608">
        <f t="shared" si="1"/>
        <v>0</v>
      </c>
      <c r="K32" s="721">
        <f>IFERROR(TBIn!E469,0)</f>
        <v>0</v>
      </c>
      <c r="L32" s="2576">
        <f>IFERROR(TBIn!E1965,0)</f>
        <v>0</v>
      </c>
      <c r="M32" s="2606">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1">
        <f>IFERROR(IF(Flag=TRUE,L33-TBIn!E1966,TBIn!D1966),0)</f>
        <v>0</v>
      </c>
      <c r="H33" s="2603">
        <f>IFERROR(IF(Flag=TRUE,M33-TBIn!E2006,TBIn!D2006),0)</f>
        <v>0</v>
      </c>
      <c r="I33" s="557">
        <f t="shared" si="8"/>
        <v>0</v>
      </c>
      <c r="J33" s="608">
        <f t="shared" si="1"/>
        <v>0</v>
      </c>
      <c r="K33" s="721">
        <f>IFERROR(TBIn!E470,0)</f>
        <v>0</v>
      </c>
      <c r="L33" s="2576">
        <f>IFERROR(TBIn!E1966,0)</f>
        <v>0</v>
      </c>
      <c r="M33" s="2606">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1">
        <f>IFERROR(IF(Flag=TRUE,L34-TBIn!E1967,TBIn!D1967),0)</f>
        <v>0</v>
      </c>
      <c r="H34" s="2603">
        <f>IFERROR(IF(Flag=TRUE,M34-TBIn!E2007,TBIn!D2007),0)</f>
        <v>0</v>
      </c>
      <c r="I34" s="557">
        <f t="shared" si="8"/>
        <v>0</v>
      </c>
      <c r="J34" s="608">
        <f t="shared" si="1"/>
        <v>0</v>
      </c>
      <c r="K34" s="721">
        <f>IFERROR(TBIn!E471,0)</f>
        <v>0</v>
      </c>
      <c r="L34" s="2576">
        <f>IFERROR(TBIn!E1967,0)</f>
        <v>0</v>
      </c>
      <c r="M34" s="2606">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1">
        <f>IFERROR(IF(Flag=TRUE,L35-TBIn!E1968,TBIn!D1968),0)</f>
        <v>0</v>
      </c>
      <c r="H35" s="2603">
        <f>IFERROR(IF(Flag=TRUE,M35-TBIn!E2008,TBIn!D2008),0)</f>
        <v>0</v>
      </c>
      <c r="I35" s="557">
        <f t="shared" si="8"/>
        <v>0</v>
      </c>
      <c r="J35" s="608">
        <f t="shared" si="1"/>
        <v>0</v>
      </c>
      <c r="K35" s="721">
        <f>IFERROR(TBIn!E472,0)</f>
        <v>0</v>
      </c>
      <c r="L35" s="2576">
        <f>IFERROR(TBIn!E1968,0)</f>
        <v>0</v>
      </c>
      <c r="M35" s="2606">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1">
        <f>IFERROR(IF(Flag=TRUE,L36-TBIn!E1969,TBIn!D1969),0)</f>
        <v>0</v>
      </c>
      <c r="H36" s="2603">
        <f>IFERROR(IF(Flag=TRUE,M36-TBIn!E2009,TBIn!D2009),0)</f>
        <v>0</v>
      </c>
      <c r="I36" s="557">
        <f t="shared" si="8"/>
        <v>0</v>
      </c>
      <c r="J36" s="608">
        <f t="shared" si="1"/>
        <v>0</v>
      </c>
      <c r="K36" s="721">
        <f>IFERROR(TBIn!E473,0)</f>
        <v>0</v>
      </c>
      <c r="L36" s="2576">
        <f>IFERROR(TBIn!E1969,0)</f>
        <v>0</v>
      </c>
      <c r="M36" s="2606">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1">
        <f>IFERROR(IF(Flag=TRUE,L37-TBIn!E1970,TBIn!D1970),0)</f>
        <v>0</v>
      </c>
      <c r="H37" s="2603">
        <f>IFERROR(IF(Flag=TRUE,M37-TBIn!E2010,TBIn!D2010),0)</f>
        <v>0</v>
      </c>
      <c r="I37" s="557">
        <f t="shared" si="8"/>
        <v>0</v>
      </c>
      <c r="J37" s="608">
        <f t="shared" si="1"/>
        <v>0</v>
      </c>
      <c r="K37" s="721">
        <f>IFERROR(TBIn!E474,0)</f>
        <v>0</v>
      </c>
      <c r="L37" s="2576">
        <f>IFERROR(TBIn!E1970,0)</f>
        <v>0</v>
      </c>
      <c r="M37" s="2606">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1">
        <f>IFERROR(IF(Flag=TRUE,L38-TBIn!E1971,TBIn!D1971),0)</f>
        <v>0</v>
      </c>
      <c r="H38" s="2603">
        <f>IFERROR(IF(Flag=TRUE,M38-TBIn!E2011,TBIn!D2011),0)</f>
        <v>0</v>
      </c>
      <c r="I38" s="557">
        <f t="shared" si="8"/>
        <v>0</v>
      </c>
      <c r="J38" s="608">
        <f t="shared" si="1"/>
        <v>0</v>
      </c>
      <c r="K38" s="721">
        <f>IFERROR(TBIn!E475,0)</f>
        <v>0</v>
      </c>
      <c r="L38" s="2576">
        <f>IFERROR(TBIn!E1971,0)</f>
        <v>0</v>
      </c>
      <c r="M38" s="2606">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1">
        <f>IFERROR(IF(Flag=TRUE,L39-TBIn!E1972,TBIn!D1972),0)</f>
        <v>0</v>
      </c>
      <c r="H39" s="2603">
        <f>IFERROR(IF(Flag=TRUE,M39-TBIn!E2012,TBIn!D2012),0)</f>
        <v>0</v>
      </c>
      <c r="I39" s="557">
        <f t="shared" si="8"/>
        <v>0</v>
      </c>
      <c r="J39" s="608">
        <f t="shared" si="1"/>
        <v>0</v>
      </c>
      <c r="K39" s="721">
        <f>IFERROR(TBIn!E476,0)</f>
        <v>0</v>
      </c>
      <c r="L39" s="2576">
        <f>IFERROR(TBIn!E1972,0)</f>
        <v>0</v>
      </c>
      <c r="M39" s="2606">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1">
        <f>IFERROR(IF(Flag=TRUE,L40-TBIn!E1973,TBIn!D1973),0)</f>
        <v>0</v>
      </c>
      <c r="H40" s="2603">
        <f>IFERROR(IF(Flag=TRUE,M40-TBIn!E2013,TBIn!D2013),0)</f>
        <v>0</v>
      </c>
      <c r="I40" s="557">
        <f t="shared" si="8"/>
        <v>0</v>
      </c>
      <c r="J40" s="608">
        <f t="shared" si="1"/>
        <v>0</v>
      </c>
      <c r="K40" s="721">
        <f>IFERROR(TBIn!E477,0)</f>
        <v>0</v>
      </c>
      <c r="L40" s="2576">
        <f>IFERROR(TBIn!E1973,0)</f>
        <v>0</v>
      </c>
      <c r="M40" s="2606">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1">
        <f>IFERROR(IF(Flag=TRUE,L41-TBIn!E1974,TBIn!D1974),0)</f>
        <v>0</v>
      </c>
      <c r="H41" s="2603">
        <f>IFERROR(IF(Flag=TRUE,M41-TBIn!E2014,TBIn!D2014),0)</f>
        <v>0</v>
      </c>
      <c r="I41" s="557">
        <f t="shared" si="8"/>
        <v>0</v>
      </c>
      <c r="J41" s="608">
        <f t="shared" si="1"/>
        <v>0</v>
      </c>
      <c r="K41" s="721">
        <f>IFERROR(TBIn!E478,0)</f>
        <v>0</v>
      </c>
      <c r="L41" s="2576">
        <f>IFERROR(TBIn!E1974,0)</f>
        <v>0</v>
      </c>
      <c r="M41" s="2606">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1">
        <f>IFERROR(IF(Flag=TRUE,L42-TBIn!E1975,TBIn!D1975),0)</f>
        <v>0</v>
      </c>
      <c r="H42" s="2603">
        <f>IFERROR(IF(Flag=TRUE,M42-TBIn!E2015,TBIn!D2015),0)</f>
        <v>0</v>
      </c>
      <c r="I42" s="557">
        <f t="shared" si="8"/>
        <v>0</v>
      </c>
      <c r="J42" s="608">
        <f t="shared" si="1"/>
        <v>0</v>
      </c>
      <c r="K42" s="721">
        <f>IFERROR(TBIn!E479,0)</f>
        <v>0</v>
      </c>
      <c r="L42" s="2576">
        <f>IFERROR(TBIn!E1975,0)</f>
        <v>0</v>
      </c>
      <c r="M42" s="2606">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1">
        <f>IFERROR(IF(Flag=TRUE,L43-TBIn!E1976,TBIn!D1976),0)</f>
        <v>0</v>
      </c>
      <c r="H43" s="2603">
        <f>IFERROR(IF(Flag=TRUE,M43-TBIn!E2016,TBIn!D2016),0)</f>
        <v>0</v>
      </c>
      <c r="I43" s="557">
        <f t="shared" si="8"/>
        <v>0</v>
      </c>
      <c r="J43" s="608">
        <f t="shared" si="1"/>
        <v>0</v>
      </c>
      <c r="K43" s="721">
        <f>IFERROR(TBIn!E480,0)</f>
        <v>0</v>
      </c>
      <c r="L43" s="2576">
        <f>IFERROR(TBIn!E1976,0)</f>
        <v>0</v>
      </c>
      <c r="M43" s="2606">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8</v>
      </c>
      <c r="G44" s="716">
        <f>SUM(G28:G43)</f>
        <v>626168</v>
      </c>
      <c r="H44" s="716">
        <f>SUM(H28:H43)</f>
        <v>613778</v>
      </c>
      <c r="I44" s="716">
        <f>SUM(I28:I43)</f>
        <v>12390</v>
      </c>
      <c r="J44" s="132">
        <f t="shared" si="1"/>
        <v>1548.75</v>
      </c>
      <c r="K44" s="2496">
        <f>SUM(K28:K43)</f>
        <v>10</v>
      </c>
      <c r="L44" s="949">
        <f>SUM(L28:L43)</f>
        <v>766709</v>
      </c>
      <c r="M44" s="949">
        <f>SUM(M28:M43)</f>
        <v>749174</v>
      </c>
      <c r="N44" s="716">
        <f>SUM(N28:N43)</f>
        <v>17535</v>
      </c>
      <c r="O44" s="132">
        <f t="shared" si="2"/>
        <v>1753.5</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1">
        <f>IFERROR(IF(Flag=TRUE,L45-TBIn!$E$161,TBIn!$D$161),0)</f>
        <v>0</v>
      </c>
      <c r="H45" s="2603">
        <f>IFERROR(IF(Flag=TRUE,M45-TBIn!$E$181,TBIn!$D$181),0)</f>
        <v>0</v>
      </c>
      <c r="I45" s="557">
        <f>G45-H45</f>
        <v>0</v>
      </c>
      <c r="J45" s="608">
        <f t="shared" si="1"/>
        <v>0</v>
      </c>
      <c r="K45" s="721">
        <f>IFERROR(TBIn!E481,0)</f>
        <v>0</v>
      </c>
      <c r="L45" s="2576">
        <f>IFERROR(TBIn!$E$161,0)</f>
        <v>0</v>
      </c>
      <c r="M45" s="2606">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1">
        <f>IFERROR(IF(Flag=TRUE,L46-TBIn!E1977,TBIn!D1977),0)</f>
        <v>0</v>
      </c>
      <c r="H46" s="2601">
        <f>IFERROR(IF(Flag=TRUE,M46-TBIn!E2017,TBIn!D2017),0)</f>
        <v>0</v>
      </c>
      <c r="I46" s="552">
        <f>G46-H46</f>
        <v>0</v>
      </c>
      <c r="J46" s="608">
        <f t="shared" si="1"/>
        <v>0</v>
      </c>
      <c r="K46" s="721">
        <f>IFERROR(TBIn!E482,0)</f>
        <v>0</v>
      </c>
      <c r="L46" s="2576">
        <f>IFERROR(TBIn!E1977,0)</f>
        <v>0</v>
      </c>
      <c r="M46" s="2576">
        <f>IFERROR(TBIn!E2017,0)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1">
        <f>IFERROR(IF(Flag=TRUE,L47-TBIn!E1978,TBIn!D1978),0)</f>
        <v>0</v>
      </c>
      <c r="H47" s="2601">
        <f>IFERROR(IF(Flag=TRUE,M47-TBIn!E2018,TBIn!D2018),0)</f>
        <v>0</v>
      </c>
      <c r="I47" s="552">
        <f>G47-H47</f>
        <v>0</v>
      </c>
      <c r="J47" s="608">
        <f t="shared" si="1"/>
        <v>0</v>
      </c>
      <c r="K47" s="721">
        <f>IFERROR(TBIn!E483,0)</f>
        <v>0</v>
      </c>
      <c r="L47" s="2576">
        <f>IFERROR(TBIn!E1978,0)</f>
        <v>0</v>
      </c>
      <c r="M47" s="2576">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8</v>
      </c>
      <c r="G48" s="716">
        <f>G44+G46+G47</f>
        <v>626168</v>
      </c>
      <c r="H48" s="716">
        <f>H44+H46+H47</f>
        <v>613778</v>
      </c>
      <c r="I48" s="716">
        <f>I44+I46+I47</f>
        <v>12390</v>
      </c>
      <c r="J48" s="132">
        <f t="shared" si="1"/>
        <v>1548.75</v>
      </c>
      <c r="K48" s="2496">
        <f>K44+K46+K47</f>
        <v>10</v>
      </c>
      <c r="L48" s="949">
        <f>L44+L46+L47</f>
        <v>766709</v>
      </c>
      <c r="M48" s="949">
        <f>M44+M46+M47</f>
        <v>749174</v>
      </c>
      <c r="N48" s="716">
        <f>N44+N46+N47</f>
        <v>17535</v>
      </c>
      <c r="O48" s="132">
        <f>IF(K48&gt;0,N48/K48,0)</f>
        <v>1753.5</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1">
        <f>IFERROR(IF(Flag=TRUE,L50-TBIn!E1979,TBIn!D1979),0)</f>
        <v>0</v>
      </c>
      <c r="H50" s="2603">
        <f>IFERROR(IF(Flag=TRUE,M50-TBIn!E2019,TBIn!D2019),0)</f>
        <v>0</v>
      </c>
      <c r="I50" s="557">
        <f>G50-H50</f>
        <v>0</v>
      </c>
      <c r="J50" s="828">
        <f>IF(F51=0,0,I50/F$51)</f>
        <v>0</v>
      </c>
      <c r="K50" s="721">
        <f>IFERROR(TBIn!E484,0)</f>
        <v>0</v>
      </c>
      <c r="L50" s="2576">
        <f>IFERROR(TBIn!E1979,0)</f>
        <v>0</v>
      </c>
      <c r="M50" s="2606">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8</v>
      </c>
      <c r="G51" s="716">
        <f>G27+G48+G50</f>
        <v>626168</v>
      </c>
      <c r="H51" s="848">
        <f>H27+H48+H50</f>
        <v>613778</v>
      </c>
      <c r="I51" s="1423">
        <f>IFERROR(IF(Flag=TRUE,I27+I48+I50,TBIn!D2020),0)</f>
        <v>12390</v>
      </c>
      <c r="J51" s="1087">
        <f>IF(F51=0,0,I51/F$51)</f>
        <v>1548.75</v>
      </c>
      <c r="K51" s="761">
        <f>IFERROR(IF(Flag=TRUE,K27+K48,TBIn!E485),0)</f>
        <v>10</v>
      </c>
      <c r="L51" s="716">
        <f>L27+L48+L50</f>
        <v>766709</v>
      </c>
      <c r="M51" s="848">
        <f>M27+M48+M50</f>
        <v>749174</v>
      </c>
      <c r="N51" s="1423">
        <f>IFERROR(IF(Flag=TRUE,N27+N48+N50,TBIn!E2020),0)</f>
        <v>17535</v>
      </c>
      <c r="O51" s="1087">
        <f>IF(K51=0,0,N51/K$51)</f>
        <v>1753.5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xZzuNTQDLZDkfrKlBl4Du9T3bD5kLD58u6BfRgdnr8JmnkBVDq3fLLSw7zbPwBr6Dx4742iBRQVlLOYV5CQkvA==" saltValue="3vHON8Rci+DoGm4eA5ojC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8"/>
      <c r="C1" s="2748"/>
      <c r="D1" s="2748"/>
      <c r="E1" s="59" t="s">
        <v>455</v>
      </c>
      <c r="F1" s="60"/>
      <c r="G1" s="60"/>
      <c r="H1" s="60"/>
      <c r="I1" s="60"/>
      <c r="J1" s="60"/>
      <c r="K1" s="60"/>
      <c r="L1" s="61"/>
      <c r="M1" s="61"/>
      <c r="N1" s="273"/>
      <c r="O1" s="641"/>
      <c r="P1" s="62" t="str">
        <f>TBIn!$E$2458&amp;" - "&amp;TBIn!$AH$10&amp;" - PAGE 5 PARCS GOUV"</f>
        <v>319719 - 202603 - PAGE 5 PARCS GOUV</v>
      </c>
      <c r="Q1" s="643" t="s">
        <v>93</v>
      </c>
      <c r="R1" s="643" t="s">
        <v>94</v>
      </c>
      <c r="S1" s="643" t="s">
        <v>95</v>
      </c>
      <c r="T1" s="643" t="s">
        <v>94</v>
      </c>
      <c r="U1" s="643" t="s">
        <v>95</v>
      </c>
      <c r="V1" s="568"/>
      <c r="W1" s="568"/>
      <c r="X1" s="568"/>
    </row>
    <row r="2" spans="1:24" s="569" customFormat="1" ht="16" customHeight="1">
      <c r="A2" s="67" t="s">
        <v>1</v>
      </c>
      <c r="B2" s="318"/>
      <c r="C2" s="2749" t="s">
        <v>456</v>
      </c>
      <c r="D2" s="2750"/>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51"/>
      <c r="D3" s="2752"/>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600">
        <f>IF(Flag=TRUE,L4-TBIn!E724,TBIn!D724)</f>
        <v>0</v>
      </c>
      <c r="H4" s="2600">
        <f>IF(Flag=TRUE,M4-TBIn!E758,TBIn!D758)</f>
        <v>0</v>
      </c>
      <c r="I4" s="2328">
        <f>G4-H4</f>
        <v>0</v>
      </c>
      <c r="J4" s="2374">
        <f>IF(F4&gt;0,I4/F4,0)</f>
        <v>0</v>
      </c>
      <c r="K4" s="2334">
        <f>TBIn!E792</f>
        <v>0</v>
      </c>
      <c r="L4" s="2604">
        <f>TBIn!E724</f>
        <v>0</v>
      </c>
      <c r="M4" s="2604">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5">
        <f>IF(Flag=TRUE,L5-TBIn!E725,TBIn!D725)</f>
        <v>0</v>
      </c>
      <c r="H5" s="2615">
        <f>IF(Flag=TRUE,M5-TBIn!E759,TBIn!D759)</f>
        <v>0</v>
      </c>
      <c r="I5" s="2306">
        <f t="shared" ref="I5:I35" si="0">G5-H5</f>
        <v>0</v>
      </c>
      <c r="J5" s="2375">
        <f t="shared" ref="J5:J34" si="1">IF(F5&gt;0,I5/F5,0)</f>
        <v>0</v>
      </c>
      <c r="K5" s="1867">
        <f>TBIn!E793</f>
        <v>0</v>
      </c>
      <c r="L5" s="2617">
        <f>TBIn!E725</f>
        <v>0</v>
      </c>
      <c r="M5" s="2617">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5">
        <f>IF(Flag=TRUE,L6-TBIn!E726,TBIn!D726)</f>
        <v>0</v>
      </c>
      <c r="H6" s="2615">
        <f>IF(Flag=TRUE,M6-TBIn!E760,TBIn!D760)</f>
        <v>0</v>
      </c>
      <c r="I6" s="2306">
        <f t="shared" si="0"/>
        <v>0</v>
      </c>
      <c r="J6" s="2375">
        <f t="shared" si="1"/>
        <v>0</v>
      </c>
      <c r="K6" s="1867">
        <f>TBIn!E794</f>
        <v>0</v>
      </c>
      <c r="L6" s="2617">
        <f>TBIn!E726</f>
        <v>0</v>
      </c>
      <c r="M6" s="2617">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5">
        <f>IF(Flag=TRUE,L7-TBIn!E727,TBIn!D727)</f>
        <v>0</v>
      </c>
      <c r="H7" s="2615">
        <f>IF(Flag=TRUE,M7-TBIn!E761,TBIn!D761)</f>
        <v>0</v>
      </c>
      <c r="I7" s="2306">
        <f t="shared" si="0"/>
        <v>0</v>
      </c>
      <c r="J7" s="2375">
        <f t="shared" si="1"/>
        <v>0</v>
      </c>
      <c r="K7" s="1867">
        <f>TBIn!E795</f>
        <v>0</v>
      </c>
      <c r="L7" s="2617">
        <f>TBIn!E727</f>
        <v>0</v>
      </c>
      <c r="M7" s="2617">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5">
        <f>IF(Flag=TRUE,L8-TBIn!E728,TBIn!D728)</f>
        <v>0</v>
      </c>
      <c r="H8" s="2615">
        <f>IF(Flag=TRUE,M8-TBIn!E762,TBIn!D762)</f>
        <v>0</v>
      </c>
      <c r="I8" s="2306">
        <f t="shared" si="0"/>
        <v>0</v>
      </c>
      <c r="J8" s="2375">
        <f t="shared" si="1"/>
        <v>0</v>
      </c>
      <c r="K8" s="1867">
        <f>TBIn!E796</f>
        <v>0</v>
      </c>
      <c r="L8" s="2617">
        <f>TBIn!E728</f>
        <v>0</v>
      </c>
      <c r="M8" s="2617">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5">
        <f>IF(Flag=TRUE,L9-TBIn!E729,TBIn!D729)</f>
        <v>0</v>
      </c>
      <c r="H9" s="2615">
        <f>IF(Flag=TRUE,M9-TBIn!E763,TBIn!D763)</f>
        <v>0</v>
      </c>
      <c r="I9" s="2306">
        <f t="shared" si="0"/>
        <v>0</v>
      </c>
      <c r="J9" s="2375">
        <f t="shared" si="1"/>
        <v>0</v>
      </c>
      <c r="K9" s="1867">
        <f>TBIn!E797</f>
        <v>0</v>
      </c>
      <c r="L9" s="2617">
        <f>TBIn!E729</f>
        <v>0</v>
      </c>
      <c r="M9" s="2617">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5">
        <f>IF(Flag=TRUE,L10-TBIn!E730,TBIn!D730)</f>
        <v>0</v>
      </c>
      <c r="H10" s="2615">
        <f>IF(Flag=TRUE,M10-TBIn!E764,TBIn!D764)</f>
        <v>0</v>
      </c>
      <c r="I10" s="2306">
        <f t="shared" si="0"/>
        <v>0</v>
      </c>
      <c r="J10" s="2375">
        <f t="shared" si="1"/>
        <v>0</v>
      </c>
      <c r="K10" s="1867">
        <f>TBIn!E798</f>
        <v>0</v>
      </c>
      <c r="L10" s="2617">
        <f>TBIn!E730</f>
        <v>0</v>
      </c>
      <c r="M10" s="2617">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20">
        <f>IF(Flag=TRUE,L11-TBIn!E731,TBIn!D731)</f>
        <v>0</v>
      </c>
      <c r="H11" s="2620">
        <f>IF(Flag=TRUE,M11-TBIn!E765,TBIn!D765)</f>
        <v>0</v>
      </c>
      <c r="I11" s="2333">
        <f t="shared" si="0"/>
        <v>0</v>
      </c>
      <c r="J11" s="2376">
        <f t="shared" si="1"/>
        <v>0</v>
      </c>
      <c r="K11" s="2337">
        <f>TBIn!E799</f>
        <v>0</v>
      </c>
      <c r="L11" s="2621">
        <f>TBIn!E731</f>
        <v>0</v>
      </c>
      <c r="M11" s="2621">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600">
        <f>IF(Flag=TRUE,L13-TBIn!E733,TBIn!D733)</f>
        <v>0</v>
      </c>
      <c r="H13" s="2600">
        <f>IF(Flag=TRUE,M13-TBIn!E767,TBIn!D767)</f>
        <v>0</v>
      </c>
      <c r="I13" s="2328">
        <f t="shared" si="0"/>
        <v>0</v>
      </c>
      <c r="J13" s="2374">
        <f t="shared" si="1"/>
        <v>0</v>
      </c>
      <c r="K13" s="2334">
        <f>TBIn!E801</f>
        <v>0</v>
      </c>
      <c r="L13" s="2604">
        <f>TBIn!E733</f>
        <v>0</v>
      </c>
      <c r="M13" s="2604">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5">
        <f>IF(Flag=TRUE,L14-TBIn!E734,TBIn!D734)</f>
        <v>0</v>
      </c>
      <c r="H14" s="2615">
        <f>IF(Flag=TRUE,M14-TBIn!E768,TBIn!D768)</f>
        <v>0</v>
      </c>
      <c r="I14" s="2306">
        <f t="shared" si="0"/>
        <v>0</v>
      </c>
      <c r="J14" s="2375">
        <f t="shared" si="1"/>
        <v>0</v>
      </c>
      <c r="K14" s="1867">
        <f>TBIn!E802</f>
        <v>0</v>
      </c>
      <c r="L14" s="2617">
        <f>TBIn!E734</f>
        <v>0</v>
      </c>
      <c r="M14" s="2617">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5">
        <f>IF(Flag=TRUE,L15-TBIn!E735,TBIn!D735)</f>
        <v>0</v>
      </c>
      <c r="H15" s="2615">
        <f>IF(Flag=TRUE,M15-TBIn!E769,TBIn!D769)</f>
        <v>0</v>
      </c>
      <c r="I15" s="2306">
        <f t="shared" si="0"/>
        <v>0</v>
      </c>
      <c r="J15" s="2375">
        <f t="shared" si="1"/>
        <v>0</v>
      </c>
      <c r="K15" s="1867">
        <f>TBIn!E803</f>
        <v>0</v>
      </c>
      <c r="L15" s="2617">
        <f>TBIn!E735</f>
        <v>0</v>
      </c>
      <c r="M15" s="2617">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5">
        <f>IF(Flag=TRUE,L16-TBIn!E736,TBIn!D736)</f>
        <v>0</v>
      </c>
      <c r="H16" s="2615">
        <f>IF(Flag=TRUE,M16-TBIn!E770,TBIn!D770)</f>
        <v>0</v>
      </c>
      <c r="I16" s="2306">
        <f t="shared" si="0"/>
        <v>0</v>
      </c>
      <c r="J16" s="2375">
        <f t="shared" si="1"/>
        <v>0</v>
      </c>
      <c r="K16" s="1867">
        <f>TBIn!E804</f>
        <v>0</v>
      </c>
      <c r="L16" s="2617">
        <f>TBIn!E736</f>
        <v>0</v>
      </c>
      <c r="M16" s="2617">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5">
        <f>IF(Flag=TRUE,L17-TBIn!E737,TBIn!D737)</f>
        <v>0</v>
      </c>
      <c r="H17" s="2615">
        <f>IF(Flag=TRUE,M17-TBIn!E771,TBIn!D771)</f>
        <v>0</v>
      </c>
      <c r="I17" s="2306">
        <f t="shared" si="0"/>
        <v>0</v>
      </c>
      <c r="J17" s="2375">
        <f t="shared" si="1"/>
        <v>0</v>
      </c>
      <c r="K17" s="1867">
        <f>TBIn!E805</f>
        <v>0</v>
      </c>
      <c r="L17" s="2617">
        <f>TBIn!E737</f>
        <v>0</v>
      </c>
      <c r="M17" s="2617">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5">
        <f>IF(Flag=TRUE,L18-TBIn!E738,TBIn!D738)</f>
        <v>0</v>
      </c>
      <c r="H18" s="2615">
        <f>IF(Flag=TRUE,M18-TBIn!E772,TBIn!D772)</f>
        <v>0</v>
      </c>
      <c r="I18" s="2306">
        <f t="shared" si="0"/>
        <v>0</v>
      </c>
      <c r="J18" s="2375">
        <f t="shared" si="1"/>
        <v>0</v>
      </c>
      <c r="K18" s="1867">
        <f>TBIn!E806</f>
        <v>0</v>
      </c>
      <c r="L18" s="2617">
        <f>TBIn!E738</f>
        <v>0</v>
      </c>
      <c r="M18" s="2617">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5">
        <f>IF(Flag=TRUE,L19-TBIn!E739,TBIn!D739)</f>
        <v>0</v>
      </c>
      <c r="H19" s="2615">
        <f>IF(Flag=TRUE,M19-TBIn!E773,TBIn!D773)</f>
        <v>0</v>
      </c>
      <c r="I19" s="2306">
        <f t="shared" si="0"/>
        <v>0</v>
      </c>
      <c r="J19" s="2375">
        <f t="shared" si="1"/>
        <v>0</v>
      </c>
      <c r="K19" s="1867">
        <f>TBIn!E807</f>
        <v>0</v>
      </c>
      <c r="L19" s="2617">
        <f>TBIn!E739</f>
        <v>0</v>
      </c>
      <c r="M19" s="2617">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5">
        <f>IF(Flag=TRUE,L20-TBIn!E740,TBIn!D740)</f>
        <v>0</v>
      </c>
      <c r="H20" s="2615">
        <f>IF(Flag=TRUE,M20-TBIn!E774,TBIn!D774)</f>
        <v>0</v>
      </c>
      <c r="I20" s="2306">
        <f t="shared" si="0"/>
        <v>0</v>
      </c>
      <c r="J20" s="2375">
        <f t="shared" si="1"/>
        <v>0</v>
      </c>
      <c r="K20" s="1867">
        <f>TBIn!E808</f>
        <v>0</v>
      </c>
      <c r="L20" s="2617">
        <f>TBIn!E740</f>
        <v>0</v>
      </c>
      <c r="M20" s="2617">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5">
        <f>IF(Flag=TRUE,L21-TBIn!E741,TBIn!D741)</f>
        <v>0</v>
      </c>
      <c r="H21" s="2615">
        <f>IF(Flag=TRUE,M21-TBIn!E775,TBIn!D775)</f>
        <v>0</v>
      </c>
      <c r="I21" s="2306">
        <f t="shared" si="0"/>
        <v>0</v>
      </c>
      <c r="J21" s="2375">
        <f t="shared" si="1"/>
        <v>0</v>
      </c>
      <c r="K21" s="1867">
        <f>TBIn!E809</f>
        <v>0</v>
      </c>
      <c r="L21" s="2617">
        <f>TBIn!E741</f>
        <v>0</v>
      </c>
      <c r="M21" s="2617">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0</v>
      </c>
      <c r="G22" s="2615">
        <f>IF(Flag=TRUE,L22-TBIn!E742,TBIn!D742)</f>
        <v>0</v>
      </c>
      <c r="H22" s="2615">
        <f>IF(Flag=TRUE,M22-TBIn!E776,TBIn!D776)</f>
        <v>0</v>
      </c>
      <c r="I22" s="2306">
        <f t="shared" si="0"/>
        <v>0</v>
      </c>
      <c r="J22" s="2375">
        <f t="shared" si="1"/>
        <v>0</v>
      </c>
      <c r="K22" s="1867">
        <f>TBIn!E810</f>
        <v>16</v>
      </c>
      <c r="L22" s="2617">
        <f>TBIn!E742</f>
        <v>1226209</v>
      </c>
      <c r="M22" s="2617">
        <f>TBIn!E776</f>
        <v>1215809</v>
      </c>
      <c r="N22" s="945">
        <f t="shared" si="2"/>
        <v>10400</v>
      </c>
      <c r="O22" s="2336">
        <f t="shared" si="3"/>
        <v>650</v>
      </c>
      <c r="P22" s="2305">
        <v>19</v>
      </c>
      <c r="Q22" s="644">
        <v>0</v>
      </c>
      <c r="R22" s="656">
        <f t="shared" si="4"/>
        <v>0</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5">
        <f>IF(Flag=TRUE,L23-TBIn!E743,TBIn!D743)</f>
        <v>0</v>
      </c>
      <c r="H23" s="2615">
        <f>IF(Flag=TRUE,M23-TBIn!E777,TBIn!D777)</f>
        <v>0</v>
      </c>
      <c r="I23" s="2306">
        <f t="shared" si="0"/>
        <v>0</v>
      </c>
      <c r="J23" s="2375">
        <f t="shared" si="1"/>
        <v>0</v>
      </c>
      <c r="K23" s="1867">
        <f>TBIn!E811</f>
        <v>0</v>
      </c>
      <c r="L23" s="2617">
        <f>TBIn!E743</f>
        <v>0</v>
      </c>
      <c r="M23" s="2617">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5">
        <f>IF(Flag=TRUE,L24-TBIn!E744,TBIn!D744)</f>
        <v>0</v>
      </c>
      <c r="H24" s="2615">
        <f>IF(Flag=TRUE,M24-TBIn!E778,TBIn!D778)</f>
        <v>0</v>
      </c>
      <c r="I24" s="2306">
        <f t="shared" si="0"/>
        <v>0</v>
      </c>
      <c r="J24" s="2375">
        <f t="shared" si="1"/>
        <v>0</v>
      </c>
      <c r="K24" s="1867">
        <f>TBIn!E812</f>
        <v>0</v>
      </c>
      <c r="L24" s="2617">
        <f>TBIn!E744</f>
        <v>0</v>
      </c>
      <c r="M24" s="2617">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5">
        <f>IF(Flag=TRUE,L25-TBIn!E745,TBIn!D745)</f>
        <v>0</v>
      </c>
      <c r="H25" s="2615">
        <f>IF(Flag=TRUE,M25-TBIn!E779,TBIn!D779)</f>
        <v>0</v>
      </c>
      <c r="I25" s="2306">
        <f t="shared" si="0"/>
        <v>0</v>
      </c>
      <c r="J25" s="2375">
        <f t="shared" si="1"/>
        <v>0</v>
      </c>
      <c r="K25" s="1867">
        <f>TBIn!E813</f>
        <v>0</v>
      </c>
      <c r="L25" s="2617">
        <f>TBIn!E745</f>
        <v>0</v>
      </c>
      <c r="M25" s="2617">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5">
        <f>IF(Flag=TRUE,L26-TBIn!E746,TBIn!D746)</f>
        <v>0</v>
      </c>
      <c r="H26" s="2615">
        <f>IF(Flag=TRUE,M26-TBIn!E780,TBIn!D780)</f>
        <v>0</v>
      </c>
      <c r="I26" s="2306">
        <f t="shared" si="0"/>
        <v>0</v>
      </c>
      <c r="J26" s="2375">
        <f t="shared" si="1"/>
        <v>0</v>
      </c>
      <c r="K26" s="1867">
        <f>TBIn!E814</f>
        <v>0</v>
      </c>
      <c r="L26" s="2617">
        <f>TBIn!E746</f>
        <v>0</v>
      </c>
      <c r="M26" s="2617">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5">
        <f>IF(Flag=TRUE,L27-TBIn!E747,TBIn!D747)</f>
        <v>0</v>
      </c>
      <c r="H27" s="2615">
        <f>IF(Flag=TRUE,M27-TBIn!E781,TBIn!D781)</f>
        <v>0</v>
      </c>
      <c r="I27" s="2306">
        <f t="shared" si="0"/>
        <v>0</v>
      </c>
      <c r="J27" s="2375">
        <f t="shared" si="1"/>
        <v>0</v>
      </c>
      <c r="K27" s="1867">
        <f>TBIn!E815</f>
        <v>0</v>
      </c>
      <c r="L27" s="2617">
        <f>TBIn!E747</f>
        <v>0</v>
      </c>
      <c r="M27" s="2617">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5">
        <f>IF(Flag=TRUE,L28-TBIn!E748,TBIn!D748)</f>
        <v>0</v>
      </c>
      <c r="H28" s="2615">
        <f>IF(Flag=TRUE,M28-TBIn!E782,TBIn!D782)</f>
        <v>0</v>
      </c>
      <c r="I28" s="2306">
        <f t="shared" si="0"/>
        <v>0</v>
      </c>
      <c r="J28" s="2375">
        <f t="shared" si="1"/>
        <v>0</v>
      </c>
      <c r="K28" s="1867">
        <f>TBIn!E816</f>
        <v>0</v>
      </c>
      <c r="L28" s="2617">
        <f>TBIn!E748</f>
        <v>0</v>
      </c>
      <c r="M28" s="2617">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5">
        <f>IF(Flag=TRUE,L29-TBIn!E749,TBIn!D749)</f>
        <v>0</v>
      </c>
      <c r="H29" s="2615">
        <f>IF(Flag=TRUE,M29-TBIn!E783,TBIn!D783)</f>
        <v>0</v>
      </c>
      <c r="I29" s="2306">
        <f t="shared" si="0"/>
        <v>0</v>
      </c>
      <c r="J29" s="2375">
        <f t="shared" si="1"/>
        <v>0</v>
      </c>
      <c r="K29" s="1867">
        <f>TBIn!E817</f>
        <v>0</v>
      </c>
      <c r="L29" s="2617">
        <f>TBIn!E749</f>
        <v>0</v>
      </c>
      <c r="M29" s="2617">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5">
        <f>IF(Flag=TRUE,L30-TBIn!E750,TBIn!D750)</f>
        <v>0</v>
      </c>
      <c r="H30" s="2615">
        <f>IF(Flag=TRUE,M30-TBIn!E784,TBIn!D784)</f>
        <v>0</v>
      </c>
      <c r="I30" s="2306">
        <f t="shared" si="0"/>
        <v>0</v>
      </c>
      <c r="J30" s="2375">
        <f t="shared" si="1"/>
        <v>0</v>
      </c>
      <c r="K30" s="1867">
        <f>TBIn!E818</f>
        <v>0</v>
      </c>
      <c r="L30" s="2617">
        <f>TBIn!E750</f>
        <v>0</v>
      </c>
      <c r="M30" s="2617">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5">
        <f>IF(Flag=TRUE,L31-TBIn!E751,TBIn!D751)</f>
        <v>0</v>
      </c>
      <c r="H31" s="2615">
        <f>IF(Flag=TRUE,M31-TBIn!E785,TBIn!D785)</f>
        <v>0</v>
      </c>
      <c r="I31" s="2306">
        <f t="shared" si="0"/>
        <v>0</v>
      </c>
      <c r="J31" s="2375">
        <f t="shared" si="1"/>
        <v>0</v>
      </c>
      <c r="K31" s="1867">
        <f>TBIn!E819</f>
        <v>0</v>
      </c>
      <c r="L31" s="2617">
        <f>TBIn!E751</f>
        <v>0</v>
      </c>
      <c r="M31" s="2617">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5">
        <f>IF(Flag=TRUE,L32-TBIn!E752,TBIn!D752)</f>
        <v>0</v>
      </c>
      <c r="H32" s="2615">
        <f>IF(Flag=TRUE,M32-TBIn!E786,TBIn!D786)</f>
        <v>0</v>
      </c>
      <c r="I32" s="2306">
        <f t="shared" si="0"/>
        <v>0</v>
      </c>
      <c r="J32" s="2375">
        <f t="shared" si="1"/>
        <v>0</v>
      </c>
      <c r="K32" s="1867">
        <f>TBIn!E820</f>
        <v>0</v>
      </c>
      <c r="L32" s="2617">
        <f>TBIn!E752</f>
        <v>0</v>
      </c>
      <c r="M32" s="2617">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5">
        <f>IF(Flag=TRUE,L33-TBIn!E753,TBIn!D753)</f>
        <v>0</v>
      </c>
      <c r="H33" s="2615">
        <f>IF(Flag=TRUE,M33-TBIn!E787,TBIn!D787)</f>
        <v>0</v>
      </c>
      <c r="I33" s="2306">
        <f t="shared" si="0"/>
        <v>0</v>
      </c>
      <c r="J33" s="2375">
        <f t="shared" si="1"/>
        <v>0</v>
      </c>
      <c r="K33" s="1867">
        <f>TBIn!E821</f>
        <v>0</v>
      </c>
      <c r="L33" s="2617">
        <f>TBIn!E753</f>
        <v>0</v>
      </c>
      <c r="M33" s="2617">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5">
        <f>IF(Flag=TRUE,L34-TBIn!E754,TBIn!D754)</f>
        <v>0</v>
      </c>
      <c r="H34" s="2615">
        <f>IF(Flag=TRUE,M34-TBIn!E788,TBIn!D788)</f>
        <v>0</v>
      </c>
      <c r="I34" s="2306">
        <f t="shared" si="0"/>
        <v>0</v>
      </c>
      <c r="J34" s="2375">
        <f t="shared" si="1"/>
        <v>0</v>
      </c>
      <c r="K34" s="1867">
        <f>TBIn!E822</f>
        <v>0</v>
      </c>
      <c r="L34" s="2617">
        <f>TBIn!E754</f>
        <v>0</v>
      </c>
      <c r="M34" s="2617">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20">
        <f>IF(Flag=TRUE,L35-TBIn!E755,TBIn!D755)</f>
        <v>0</v>
      </c>
      <c r="H35" s="2620">
        <f>IF(Flag=TRUE,M35-TBIn!E789,TBIn!D789)</f>
        <v>0</v>
      </c>
      <c r="I35" s="2333">
        <f t="shared" si="0"/>
        <v>0</v>
      </c>
      <c r="J35" s="2376">
        <f>IF(F35&gt;0,I35/F35,0)</f>
        <v>0</v>
      </c>
      <c r="K35" s="2337">
        <f>TBIn!E823</f>
        <v>0</v>
      </c>
      <c r="L35" s="2621">
        <f>TBIn!E755</f>
        <v>0</v>
      </c>
      <c r="M35" s="2621">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0</v>
      </c>
      <c r="G36" s="2414">
        <f t="shared" ref="G36:H36" si="13">SUM(G13:G35)</f>
        <v>0</v>
      </c>
      <c r="H36" s="2414">
        <f t="shared" si="13"/>
        <v>0</v>
      </c>
      <c r="I36" s="2414">
        <f>G36-H36</f>
        <v>0</v>
      </c>
      <c r="J36" s="2378">
        <f>IF(F36&gt;0,I36/F36,0)</f>
        <v>0</v>
      </c>
      <c r="K36" s="2418">
        <f>SUM(K13:K35)</f>
        <v>16</v>
      </c>
      <c r="L36" s="2414">
        <f t="shared" ref="L36:M36" si="14">SUM(L13:L35)</f>
        <v>1226209</v>
      </c>
      <c r="M36" s="2414">
        <f t="shared" si="14"/>
        <v>1215809</v>
      </c>
      <c r="N36" s="2414">
        <f>L36-M36</f>
        <v>10400</v>
      </c>
      <c r="O36" s="2378">
        <f t="shared" si="3"/>
        <v>650</v>
      </c>
      <c r="P36" s="80">
        <v>33</v>
      </c>
      <c r="Q36" s="644">
        <v>40000</v>
      </c>
      <c r="R36" s="656">
        <f t="shared" si="4"/>
        <v>0</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0</v>
      </c>
      <c r="G37" s="2414">
        <f t="shared" ref="G37:H37" si="15">G12+G36</f>
        <v>0</v>
      </c>
      <c r="H37" s="2414">
        <f t="shared" si="15"/>
        <v>0</v>
      </c>
      <c r="I37" s="2414">
        <f>G37-H37</f>
        <v>0</v>
      </c>
      <c r="J37" s="2378">
        <f>IF(F37&gt;0,I37/F37,0)</f>
        <v>0</v>
      </c>
      <c r="K37" s="2418">
        <f>K12+K36</f>
        <v>16</v>
      </c>
      <c r="L37" s="2414">
        <f t="shared" ref="L37:M37" si="16">L12+L36</f>
        <v>1226209</v>
      </c>
      <c r="M37" s="2414">
        <f t="shared" si="16"/>
        <v>1215809</v>
      </c>
      <c r="N37" s="2414">
        <f>L37-M37</f>
        <v>10400</v>
      </c>
      <c r="O37" s="2378">
        <f t="shared" si="3"/>
        <v>650</v>
      </c>
      <c r="P37" s="80">
        <v>34</v>
      </c>
      <c r="Q37" s="644">
        <v>35000</v>
      </c>
      <c r="R37" s="656">
        <f t="shared" si="4"/>
        <v>0</v>
      </c>
      <c r="S37" s="656">
        <f t="shared" si="12"/>
        <v>1</v>
      </c>
      <c r="T37" s="656">
        <f t="shared" si="10"/>
        <v>0</v>
      </c>
      <c r="U37" s="656">
        <f t="shared" si="11"/>
        <v>0</v>
      </c>
      <c r="V37" s="568"/>
      <c r="W37" s="568"/>
      <c r="X37" s="568"/>
    </row>
    <row r="38" spans="1:24" ht="16" customHeight="1">
      <c r="A38" s="80">
        <v>35</v>
      </c>
      <c r="B38" s="187"/>
      <c r="C38" s="2753" t="s">
        <v>491</v>
      </c>
      <c r="D38" s="2754"/>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55"/>
      <c r="D39" s="2756"/>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600">
        <f>IF(Flag=TRUE,L40-TBIn!E826,TBIn!D826)</f>
        <v>0</v>
      </c>
      <c r="H40" s="2323">
        <f>IF(Flag=TRUE,M40-TBIn!E860,TBIn!D860)</f>
        <v>0</v>
      </c>
      <c r="I40" s="2324">
        <f>G40-H40</f>
        <v>0</v>
      </c>
      <c r="J40" s="2374">
        <f>IF(F40&gt;0,I40/F40,0)</f>
        <v>0</v>
      </c>
      <c r="K40" s="2334">
        <f>TBIn!E894</f>
        <v>0</v>
      </c>
      <c r="L40" s="2604">
        <f>TBIn!E826</f>
        <v>0</v>
      </c>
      <c r="M40" s="2622">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5">
        <f>IF(Flag=TRUE,L41-TBIn!E827,TBIn!D827)</f>
        <v>0</v>
      </c>
      <c r="H41" s="2148">
        <f>IF(Flag=TRUE,M41-TBIn!E861,TBIn!D861)</f>
        <v>0</v>
      </c>
      <c r="I41" s="2307">
        <f t="shared" ref="I41:I49" si="17">G41-H41</f>
        <v>0</v>
      </c>
      <c r="J41" s="2375">
        <f t="shared" ref="J41:J49" si="18">IF(F41&gt;0,I41/F41,0)</f>
        <v>0</v>
      </c>
      <c r="K41" s="1867">
        <f>TBIn!E895</f>
        <v>0</v>
      </c>
      <c r="L41" s="2617">
        <f>TBIn!E827</f>
        <v>0</v>
      </c>
      <c r="M41" s="2623">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5">
        <f>IF(Flag=TRUE,L42-TBIn!E828,TBIn!D828)</f>
        <v>0</v>
      </c>
      <c r="H42" s="2148">
        <f>IF(Flag=TRUE,M42-TBIn!E862,TBIn!D862)</f>
        <v>0</v>
      </c>
      <c r="I42" s="2307">
        <f t="shared" si="17"/>
        <v>0</v>
      </c>
      <c r="J42" s="2375">
        <f t="shared" si="18"/>
        <v>0</v>
      </c>
      <c r="K42" s="1867">
        <f>TBIn!E896</f>
        <v>0</v>
      </c>
      <c r="L42" s="2617">
        <f>TBIn!E828</f>
        <v>0</v>
      </c>
      <c r="M42" s="2623">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5">
        <f>IF(Flag=TRUE,L43-TBIn!E829,TBIn!D829)</f>
        <v>0</v>
      </c>
      <c r="H43" s="2148">
        <f>IF(Flag=TRUE,M43-TBIn!E863,TBIn!D863)</f>
        <v>0</v>
      </c>
      <c r="I43" s="2307">
        <f t="shared" si="17"/>
        <v>0</v>
      </c>
      <c r="J43" s="2375">
        <f t="shared" si="18"/>
        <v>0</v>
      </c>
      <c r="K43" s="1867">
        <f>TBIn!E897</f>
        <v>0</v>
      </c>
      <c r="L43" s="2617">
        <f>TBIn!E829</f>
        <v>0</v>
      </c>
      <c r="M43" s="2623">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5">
        <f>IF(Flag=TRUE,L44-TBIn!E830,TBIn!D830)</f>
        <v>0</v>
      </c>
      <c r="H44" s="2148">
        <f>IF(Flag=TRUE,M44-TBIn!E864,TBIn!D864)</f>
        <v>0</v>
      </c>
      <c r="I44" s="2307">
        <f t="shared" si="17"/>
        <v>0</v>
      </c>
      <c r="J44" s="2375">
        <f t="shared" si="18"/>
        <v>0</v>
      </c>
      <c r="K44" s="1867">
        <f>TBIn!E898</f>
        <v>0</v>
      </c>
      <c r="L44" s="2617">
        <f>TBIn!E830</f>
        <v>0</v>
      </c>
      <c r="M44" s="2623">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5">
        <f>IF(Flag=TRUE,L45-TBIn!E831,TBIn!D831)</f>
        <v>0</v>
      </c>
      <c r="H45" s="2148">
        <f>IF(Flag=TRUE,M45-TBIn!E865,TBIn!D865)</f>
        <v>0</v>
      </c>
      <c r="I45" s="2307">
        <f t="shared" si="17"/>
        <v>0</v>
      </c>
      <c r="J45" s="2375">
        <f t="shared" si="18"/>
        <v>0</v>
      </c>
      <c r="K45" s="1867">
        <f>TBIn!E899</f>
        <v>0</v>
      </c>
      <c r="L45" s="2617">
        <f>TBIn!E831</f>
        <v>0</v>
      </c>
      <c r="M45" s="2623">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5">
        <f>IF(Flag=TRUE,L46-TBIn!E832,TBIn!D832)</f>
        <v>0</v>
      </c>
      <c r="H46" s="2148">
        <f>IF(Flag=TRUE,M46-TBIn!E866,TBIn!D866)</f>
        <v>0</v>
      </c>
      <c r="I46" s="2307">
        <f t="shared" si="17"/>
        <v>0</v>
      </c>
      <c r="J46" s="2375">
        <f t="shared" si="18"/>
        <v>0</v>
      </c>
      <c r="K46" s="1867">
        <f>TBIn!E900</f>
        <v>0</v>
      </c>
      <c r="L46" s="2617">
        <f>TBIn!E832</f>
        <v>0</v>
      </c>
      <c r="M46" s="2623">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20">
        <f>IF(Flag=TRUE,L47-TBIn!E833,TBIn!D833)</f>
        <v>0</v>
      </c>
      <c r="H47" s="2355">
        <f>IF(Flag=TRUE,M47-TBIn!E867,TBIn!D867)</f>
        <v>0</v>
      </c>
      <c r="I47" s="2356">
        <f t="shared" si="17"/>
        <v>0</v>
      </c>
      <c r="J47" s="2376">
        <f t="shared" si="18"/>
        <v>0</v>
      </c>
      <c r="K47" s="2337">
        <f>TBIn!E901</f>
        <v>0</v>
      </c>
      <c r="L47" s="2621">
        <f>TBIn!E833</f>
        <v>0</v>
      </c>
      <c r="M47" s="2624">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600">
        <f>IF(Flag=TRUE,L49-TBIn!E835,TBIn!D835)</f>
        <v>0</v>
      </c>
      <c r="H49" s="2323">
        <f>IF(Flag=TRUE,M49-TBIn!E869,TBIn!D869)</f>
        <v>0</v>
      </c>
      <c r="I49" s="2324">
        <f t="shared" si="17"/>
        <v>0</v>
      </c>
      <c r="J49" s="2329">
        <f t="shared" si="18"/>
        <v>0</v>
      </c>
      <c r="K49" s="2415">
        <f>TBIn!E903</f>
        <v>0</v>
      </c>
      <c r="L49" s="2604">
        <f>TBIn!E835</f>
        <v>0</v>
      </c>
      <c r="M49" s="2622">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5">
        <f>IF(Flag=TRUE,L50-TBIn!E836,TBIn!D836)</f>
        <v>0</v>
      </c>
      <c r="H50" s="2148">
        <f>IF(Flag=TRUE,M50-TBIn!E870,TBIn!D870)</f>
        <v>0</v>
      </c>
      <c r="I50" s="2307">
        <f t="shared" ref="I50:I71" si="23">G50-H50</f>
        <v>0</v>
      </c>
      <c r="J50" s="2331">
        <f t="shared" ref="J50:J74" si="24">IF(F50&gt;0,I50/F50,0)</f>
        <v>0</v>
      </c>
      <c r="K50" s="1864">
        <f>TBIn!E904</f>
        <v>0</v>
      </c>
      <c r="L50" s="2617">
        <f>TBIn!E836</f>
        <v>0</v>
      </c>
      <c r="M50" s="2623">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5">
        <f>IF(Flag=TRUE,L51-TBIn!E837,TBIn!D837)</f>
        <v>0</v>
      </c>
      <c r="H51" s="2148">
        <f>IF(Flag=TRUE,M51-TBIn!E871,TBIn!D871)</f>
        <v>0</v>
      </c>
      <c r="I51" s="2307">
        <f t="shared" si="23"/>
        <v>0</v>
      </c>
      <c r="J51" s="2331">
        <f t="shared" si="24"/>
        <v>0</v>
      </c>
      <c r="K51" s="1864">
        <f>TBIn!E905</f>
        <v>0</v>
      </c>
      <c r="L51" s="2617">
        <f>TBIn!E837</f>
        <v>0</v>
      </c>
      <c r="M51" s="2623">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5">
        <f>IF(Flag=TRUE,L52-TBIn!E838,TBIn!D838)</f>
        <v>0</v>
      </c>
      <c r="H52" s="2148">
        <f>IF(Flag=TRUE,M52-TBIn!E872,TBIn!D872)</f>
        <v>0</v>
      </c>
      <c r="I52" s="2307">
        <f t="shared" si="23"/>
        <v>0</v>
      </c>
      <c r="J52" s="2331">
        <f t="shared" si="24"/>
        <v>0</v>
      </c>
      <c r="K52" s="1864">
        <f>TBIn!E906</f>
        <v>0</v>
      </c>
      <c r="L52" s="2617">
        <f>TBIn!E838</f>
        <v>0</v>
      </c>
      <c r="M52" s="2623">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5">
        <f>IF(Flag=TRUE,L53-TBIn!E839,TBIn!D839)</f>
        <v>0</v>
      </c>
      <c r="H53" s="2148">
        <f>IF(Flag=TRUE,M53-TBIn!E873,TBIn!D873)</f>
        <v>0</v>
      </c>
      <c r="I53" s="2307">
        <f t="shared" si="23"/>
        <v>0</v>
      </c>
      <c r="J53" s="2331">
        <f t="shared" si="24"/>
        <v>0</v>
      </c>
      <c r="K53" s="1864">
        <f>TBIn!E907</f>
        <v>0</v>
      </c>
      <c r="L53" s="2617">
        <f>TBIn!E839</f>
        <v>0</v>
      </c>
      <c r="M53" s="2623">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5">
        <f>IF(Flag=TRUE,L54-TBIn!E840,TBIn!D840)</f>
        <v>0</v>
      </c>
      <c r="H54" s="2148">
        <f>IF(Flag=TRUE,M54-TBIn!E874,TBIn!D874)</f>
        <v>0</v>
      </c>
      <c r="I54" s="2307">
        <f t="shared" si="23"/>
        <v>0</v>
      </c>
      <c r="J54" s="2331">
        <f t="shared" si="24"/>
        <v>0</v>
      </c>
      <c r="K54" s="1864">
        <f>TBIn!E908</f>
        <v>0</v>
      </c>
      <c r="L54" s="2617">
        <f>TBIn!E840</f>
        <v>0</v>
      </c>
      <c r="M54" s="2623">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5">
        <f>IF(Flag=TRUE,L55-TBIn!E841,TBIn!D841)</f>
        <v>0</v>
      </c>
      <c r="H55" s="2148">
        <f>IF(Flag=TRUE,M55-TBIn!E875,TBIn!D875)</f>
        <v>0</v>
      </c>
      <c r="I55" s="2307">
        <f t="shared" si="23"/>
        <v>0</v>
      </c>
      <c r="J55" s="2331">
        <f t="shared" si="24"/>
        <v>0</v>
      </c>
      <c r="K55" s="1864">
        <f>TBIn!E909</f>
        <v>0</v>
      </c>
      <c r="L55" s="2617">
        <f>TBIn!E841</f>
        <v>0</v>
      </c>
      <c r="M55" s="2623">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5">
        <f>IF(Flag=TRUE,L56-TBIn!E842,TBIn!D842)</f>
        <v>0</v>
      </c>
      <c r="H56" s="2148">
        <f>IF(Flag=TRUE,M56-TBIn!E876,TBIn!D876)</f>
        <v>0</v>
      </c>
      <c r="I56" s="2307">
        <f t="shared" si="23"/>
        <v>0</v>
      </c>
      <c r="J56" s="2331">
        <f t="shared" si="24"/>
        <v>0</v>
      </c>
      <c r="K56" s="1864">
        <f>TBIn!E910</f>
        <v>0</v>
      </c>
      <c r="L56" s="2617">
        <f>TBIn!E842</f>
        <v>0</v>
      </c>
      <c r="M56" s="2623">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5">
        <f>IF(Flag=TRUE,L57-TBIn!E843,TBIn!D843)</f>
        <v>0</v>
      </c>
      <c r="H57" s="2148">
        <f>IF(Flag=TRUE,M57-TBIn!E877,TBIn!D877)</f>
        <v>0</v>
      </c>
      <c r="I57" s="2307">
        <f t="shared" si="23"/>
        <v>0</v>
      </c>
      <c r="J57" s="2331">
        <f t="shared" si="24"/>
        <v>0</v>
      </c>
      <c r="K57" s="1864">
        <f>TBIn!E911</f>
        <v>0</v>
      </c>
      <c r="L57" s="2617">
        <f>TBIn!E843</f>
        <v>0</v>
      </c>
      <c r="M57" s="2623">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5">
        <f>IF(Flag=TRUE,L58-TBIn!E844,TBIn!D844)</f>
        <v>0</v>
      </c>
      <c r="H58" s="2148">
        <f>IF(Flag=TRUE,M58-TBIn!E878,TBIn!D878)</f>
        <v>0</v>
      </c>
      <c r="I58" s="2307">
        <f t="shared" si="23"/>
        <v>0</v>
      </c>
      <c r="J58" s="2331">
        <f t="shared" si="24"/>
        <v>0</v>
      </c>
      <c r="K58" s="1864">
        <f>TBIn!E912</f>
        <v>0</v>
      </c>
      <c r="L58" s="2617">
        <f>TBIn!E844</f>
        <v>0</v>
      </c>
      <c r="M58" s="2623">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5">
        <f>IF(Flag=TRUE,L59-TBIn!E845,TBIn!D845)</f>
        <v>0</v>
      </c>
      <c r="H59" s="2148">
        <f>IF(Flag=TRUE,M59-TBIn!E879,TBIn!D879)</f>
        <v>0</v>
      </c>
      <c r="I59" s="2307">
        <f t="shared" si="23"/>
        <v>0</v>
      </c>
      <c r="J59" s="2331">
        <f t="shared" si="24"/>
        <v>0</v>
      </c>
      <c r="K59" s="1864">
        <f>TBIn!E913</f>
        <v>0</v>
      </c>
      <c r="L59" s="2617">
        <f>TBIn!E845</f>
        <v>0</v>
      </c>
      <c r="M59" s="2623">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5">
        <f>IF(Flag=TRUE,L60-TBIn!E846,TBIn!D846)</f>
        <v>0</v>
      </c>
      <c r="H60" s="2148">
        <f>IF(Flag=TRUE,M60-TBIn!E880,TBIn!D880)</f>
        <v>0</v>
      </c>
      <c r="I60" s="2307">
        <f t="shared" si="23"/>
        <v>0</v>
      </c>
      <c r="J60" s="2331">
        <f t="shared" si="24"/>
        <v>0</v>
      </c>
      <c r="K60" s="1864">
        <f>TBIn!E914</f>
        <v>0</v>
      </c>
      <c r="L60" s="2617">
        <f>TBIn!E846</f>
        <v>0</v>
      </c>
      <c r="M60" s="2623">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5">
        <f>IF(Flag=TRUE,L61-TBIn!E847,TBIn!D847)</f>
        <v>0</v>
      </c>
      <c r="H61" s="2148">
        <f>IF(Flag=TRUE,M61-TBIn!E881,TBIn!D881)</f>
        <v>0</v>
      </c>
      <c r="I61" s="2307">
        <f t="shared" si="23"/>
        <v>0</v>
      </c>
      <c r="J61" s="2331">
        <f t="shared" si="24"/>
        <v>0</v>
      </c>
      <c r="K61" s="1864">
        <f>TBIn!E915</f>
        <v>0</v>
      </c>
      <c r="L61" s="2617">
        <f>TBIn!E847</f>
        <v>0</v>
      </c>
      <c r="M61" s="2623">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5">
        <f>IF(Flag=TRUE,L62-TBIn!E848,TBIn!D848)</f>
        <v>0</v>
      </c>
      <c r="H62" s="2148">
        <f>IF(Flag=TRUE,M62-TBIn!E882,TBIn!D882)</f>
        <v>0</v>
      </c>
      <c r="I62" s="2307">
        <f t="shared" si="23"/>
        <v>0</v>
      </c>
      <c r="J62" s="2331">
        <f t="shared" si="24"/>
        <v>0</v>
      </c>
      <c r="K62" s="1864">
        <f>TBIn!E916</f>
        <v>0</v>
      </c>
      <c r="L62" s="2617">
        <f>TBIn!E848</f>
        <v>0</v>
      </c>
      <c r="M62" s="2623">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5">
        <f>IF(Flag=TRUE,L63-TBIn!E849,TBIn!D849)</f>
        <v>0</v>
      </c>
      <c r="H63" s="2148">
        <f>IF(Flag=TRUE,M63-TBIn!E883,TBIn!D883)</f>
        <v>0</v>
      </c>
      <c r="I63" s="2307">
        <f t="shared" si="23"/>
        <v>0</v>
      </c>
      <c r="J63" s="2331">
        <f t="shared" si="24"/>
        <v>0</v>
      </c>
      <c r="K63" s="1864">
        <f>TBIn!E917</f>
        <v>0</v>
      </c>
      <c r="L63" s="2617">
        <f>TBIn!E849</f>
        <v>0</v>
      </c>
      <c r="M63" s="2623">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5">
        <f>IF(Flag=TRUE,L64-TBIn!E850,TBIn!D850)</f>
        <v>0</v>
      </c>
      <c r="H64" s="2148">
        <f>IF(Flag=TRUE,M64-TBIn!E884,TBIn!D884)</f>
        <v>0</v>
      </c>
      <c r="I64" s="2307">
        <f t="shared" si="23"/>
        <v>0</v>
      </c>
      <c r="J64" s="2331">
        <f t="shared" si="24"/>
        <v>0</v>
      </c>
      <c r="K64" s="1864">
        <f>TBIn!E918</f>
        <v>0</v>
      </c>
      <c r="L64" s="2617">
        <f>TBIn!E850</f>
        <v>0</v>
      </c>
      <c r="M64" s="2623">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5">
        <f>IF(Flag=TRUE,L65-TBIn!E851,TBIn!D851)</f>
        <v>0</v>
      </c>
      <c r="H65" s="2148">
        <f>IF(Flag=TRUE,M65-TBIn!E885,TBIn!D885)</f>
        <v>0</v>
      </c>
      <c r="I65" s="2307">
        <f t="shared" si="23"/>
        <v>0</v>
      </c>
      <c r="J65" s="2331">
        <f t="shared" si="24"/>
        <v>0</v>
      </c>
      <c r="K65" s="1864">
        <f>TBIn!E919</f>
        <v>0</v>
      </c>
      <c r="L65" s="2617">
        <f>TBIn!E851</f>
        <v>0</v>
      </c>
      <c r="M65" s="2623">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5">
        <f>IF(Flag=TRUE,L66-TBIn!E852,TBIn!D852)</f>
        <v>0</v>
      </c>
      <c r="H66" s="2148">
        <f>IF(Flag=TRUE,M66-TBIn!E886,TBIn!D886)</f>
        <v>0</v>
      </c>
      <c r="I66" s="2307">
        <f t="shared" si="23"/>
        <v>0</v>
      </c>
      <c r="J66" s="2331">
        <f t="shared" si="24"/>
        <v>0</v>
      </c>
      <c r="K66" s="1864">
        <f>TBIn!E920</f>
        <v>0</v>
      </c>
      <c r="L66" s="2617">
        <f>TBIn!E852</f>
        <v>0</v>
      </c>
      <c r="M66" s="2623">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5">
        <f>IF(Flag=TRUE,L67-TBIn!E853,TBIn!D853)</f>
        <v>0</v>
      </c>
      <c r="H67" s="2148">
        <f>IF(Flag=TRUE,M67-TBIn!E887,TBIn!D887)</f>
        <v>0</v>
      </c>
      <c r="I67" s="2307">
        <f t="shared" si="23"/>
        <v>0</v>
      </c>
      <c r="J67" s="2331">
        <f t="shared" si="24"/>
        <v>0</v>
      </c>
      <c r="K67" s="1864">
        <f>TBIn!E921</f>
        <v>0</v>
      </c>
      <c r="L67" s="2617">
        <f>TBIn!E853</f>
        <v>0</v>
      </c>
      <c r="M67" s="2623">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5">
        <f>IF(Flag=TRUE,L68-TBIn!E854,TBIn!D854)</f>
        <v>0</v>
      </c>
      <c r="H68" s="2148">
        <f>IF(Flag=TRUE,M68-TBIn!E888,TBIn!D888)</f>
        <v>0</v>
      </c>
      <c r="I68" s="2307">
        <f t="shared" si="23"/>
        <v>0</v>
      </c>
      <c r="J68" s="2331">
        <f t="shared" si="24"/>
        <v>0</v>
      </c>
      <c r="K68" s="1864">
        <f>TBIn!E922</f>
        <v>0</v>
      </c>
      <c r="L68" s="2617">
        <f>TBIn!E854</f>
        <v>0</v>
      </c>
      <c r="M68" s="2623">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5">
        <f>IF(Flag=TRUE,L69-TBIn!E855,TBIn!D855)</f>
        <v>0</v>
      </c>
      <c r="H69" s="2148">
        <f>IF(Flag=TRUE,M69-TBIn!E889,TBIn!D889)</f>
        <v>0</v>
      </c>
      <c r="I69" s="2307">
        <f t="shared" si="23"/>
        <v>0</v>
      </c>
      <c r="J69" s="2331">
        <f t="shared" si="24"/>
        <v>0</v>
      </c>
      <c r="K69" s="1864">
        <f>TBIn!E923</f>
        <v>0</v>
      </c>
      <c r="L69" s="2617">
        <f>TBIn!E855</f>
        <v>0</v>
      </c>
      <c r="M69" s="2623">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5">
        <f>IF(Flag=TRUE,L70-TBIn!E856,TBIn!D856)</f>
        <v>0</v>
      </c>
      <c r="H70" s="2148">
        <f>IF(Flag=TRUE,M70-TBIn!E890,TBIn!D890)</f>
        <v>0</v>
      </c>
      <c r="I70" s="2307">
        <f t="shared" si="23"/>
        <v>0</v>
      </c>
      <c r="J70" s="2331">
        <f t="shared" si="24"/>
        <v>0</v>
      </c>
      <c r="K70" s="1864">
        <f>TBIn!E924</f>
        <v>0</v>
      </c>
      <c r="L70" s="2617">
        <f>TBIn!E856</f>
        <v>0</v>
      </c>
      <c r="M70" s="2623">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6">
        <f>IF(Flag=TRUE,L71-TBIn!E857,TBIn!D857)</f>
        <v>0</v>
      </c>
      <c r="H71" s="2536">
        <f>IF(Flag=TRUE,M71-TBIn!E891,TBIn!D891)</f>
        <v>0</v>
      </c>
      <c r="I71" s="2537">
        <f t="shared" si="23"/>
        <v>0</v>
      </c>
      <c r="J71" s="2538">
        <f t="shared" si="24"/>
        <v>0</v>
      </c>
      <c r="K71" s="2547">
        <f>TBIn!E925</f>
        <v>0</v>
      </c>
      <c r="L71" s="2618">
        <f>TBIn!E857</f>
        <v>0</v>
      </c>
      <c r="M71" s="2625">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0</v>
      </c>
      <c r="G74" s="2545">
        <f t="shared" ref="G74:H74" si="31">G37+G73</f>
        <v>0</v>
      </c>
      <c r="H74" s="2545">
        <f t="shared" si="31"/>
        <v>0</v>
      </c>
      <c r="I74" s="2545">
        <f t="shared" si="27"/>
        <v>0</v>
      </c>
      <c r="J74" s="2390">
        <f t="shared" si="24"/>
        <v>0</v>
      </c>
      <c r="K74" s="2544">
        <f>K37+K73</f>
        <v>16</v>
      </c>
      <c r="L74" s="2545">
        <f t="shared" ref="L74:M74" si="32">L37+L73</f>
        <v>1226209</v>
      </c>
      <c r="M74" s="2545">
        <f t="shared" si="32"/>
        <v>1215809</v>
      </c>
      <c r="N74" s="2545">
        <f t="shared" si="29"/>
        <v>10400</v>
      </c>
      <c r="O74" s="2380">
        <f t="shared" si="30"/>
        <v>650</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4" t="s">
        <v>88</v>
      </c>
      <c r="F78" s="654" t="s">
        <v>172</v>
      </c>
      <c r="I78" s="655"/>
    </row>
    <row r="79" spans="1:24" ht="12.5" hidden="1">
      <c r="D79" s="654" t="s">
        <v>173</v>
      </c>
      <c r="E79" s="2344"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2Nd56Y0pTJh2/yQhkc/o6cKoS9TXn2GF92qVpBOyO+I85iVAcYYrEJkhMrKVQhbyep/sJCSr73nOAjsLN34f9A==" saltValue="hXpzJ60FVY7+Yv2KlA3y6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107950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8"/>
      <c r="C1" s="2748"/>
      <c r="D1" s="2748"/>
      <c r="E1" s="59" t="s">
        <v>455</v>
      </c>
      <c r="F1" s="60"/>
      <c r="G1" s="60"/>
      <c r="H1" s="60"/>
      <c r="I1" s="60"/>
      <c r="J1" s="60"/>
      <c r="K1" s="60"/>
      <c r="L1" s="61"/>
      <c r="M1" s="61"/>
      <c r="N1" s="273"/>
      <c r="O1" s="641"/>
      <c r="P1" s="62" t="str">
        <f>TBIn!$E$2458&amp;" - "&amp;TBIn!$AH$10&amp;" - PAGE 5 PARCS"</f>
        <v>319719 - 202603 -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1">
        <f>IF(Flag=TRUE,L4-TBIn!E615,TBIn!D615)</f>
        <v>0</v>
      </c>
      <c r="H4" s="2600">
        <f>IF(Flag=TRUE,M4-(TBIn!E649),TBIn!D649)</f>
        <v>0</v>
      </c>
      <c r="I4" s="551">
        <f t="shared" ref="I4:I12" si="0">G4-H4</f>
        <v>0</v>
      </c>
      <c r="J4" s="1507">
        <f>IF(F4&gt;0,I4/F4,0)</f>
        <v>0</v>
      </c>
      <c r="K4" s="720">
        <f>TBIn!E689</f>
        <v>0</v>
      </c>
      <c r="L4" s="2604">
        <f>TBIn!E615</f>
        <v>0</v>
      </c>
      <c r="M4" s="2604">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1">
        <f>IF(Flag=TRUE,L5-TBIn!E616,TBIn!D616)</f>
        <v>0</v>
      </c>
      <c r="H5" s="2601">
        <f>IF(Flag=TRUE,M5-(TBIn!E650),TBIn!D650)</f>
        <v>0</v>
      </c>
      <c r="I5" s="552">
        <f t="shared" si="0"/>
        <v>0</v>
      </c>
      <c r="J5" s="647">
        <f t="shared" ref="J5:J13" si="2">IF(F5&gt;0,I5/F5,0)</f>
        <v>0</v>
      </c>
      <c r="K5" s="721">
        <f>TBIn!E690</f>
        <v>0</v>
      </c>
      <c r="L5" s="2576">
        <f>TBIn!E616</f>
        <v>0</v>
      </c>
      <c r="M5" s="2576">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1">
        <f>IF(Flag=TRUE,L6-TBIn!E617,TBIn!D617)</f>
        <v>0</v>
      </c>
      <c r="H6" s="2601">
        <f>IF(Flag=TRUE,M6-(TBIn!E651),TBIn!D651)</f>
        <v>0</v>
      </c>
      <c r="I6" s="552">
        <f t="shared" si="0"/>
        <v>0</v>
      </c>
      <c r="J6" s="647">
        <f t="shared" si="2"/>
        <v>0</v>
      </c>
      <c r="K6" s="721">
        <f>TBIn!E691</f>
        <v>0</v>
      </c>
      <c r="L6" s="2576">
        <f>TBIn!E617</f>
        <v>0</v>
      </c>
      <c r="M6" s="2576">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1">
        <f>IF(Flag=TRUE,L7-TBIn!E618,TBIn!D618)</f>
        <v>0</v>
      </c>
      <c r="H7" s="2601">
        <f>IF(Flag=TRUE,M7-(TBIn!E652),TBIn!D652)</f>
        <v>0</v>
      </c>
      <c r="I7" s="552">
        <f t="shared" si="0"/>
        <v>0</v>
      </c>
      <c r="J7" s="647">
        <f t="shared" si="2"/>
        <v>0</v>
      </c>
      <c r="K7" s="721">
        <f>TBIn!E692</f>
        <v>0</v>
      </c>
      <c r="L7" s="2576">
        <f>TBIn!E618</f>
        <v>0</v>
      </c>
      <c r="M7" s="2576">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1">
        <f>IF(Flag=TRUE,L8-TBIn!E619,TBIn!D619)</f>
        <v>0</v>
      </c>
      <c r="H8" s="2601">
        <f>IF(Flag=TRUE,M8-(TBIn!E653),TBIn!D653)</f>
        <v>0</v>
      </c>
      <c r="I8" s="552">
        <f t="shared" si="0"/>
        <v>0</v>
      </c>
      <c r="J8" s="647">
        <f t="shared" si="2"/>
        <v>0</v>
      </c>
      <c r="K8" s="721">
        <f>TBIn!E693</f>
        <v>0</v>
      </c>
      <c r="L8" s="2576">
        <f>TBIn!E619</f>
        <v>0</v>
      </c>
      <c r="M8" s="2576">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1">
        <f>IF(Flag=TRUE,L9-TBIn!E620,TBIn!D620)</f>
        <v>0</v>
      </c>
      <c r="H9" s="2601">
        <f>IF(Flag=TRUE,M9-(TBIn!E654),TBIn!D654)</f>
        <v>0</v>
      </c>
      <c r="I9" s="552">
        <f t="shared" si="0"/>
        <v>0</v>
      </c>
      <c r="J9" s="647">
        <f t="shared" si="2"/>
        <v>0</v>
      </c>
      <c r="K9" s="721">
        <f>TBIn!E694</f>
        <v>0</v>
      </c>
      <c r="L9" s="2576">
        <f>TBIn!E620</f>
        <v>0</v>
      </c>
      <c r="M9" s="2576">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1">
        <f>IF(Flag=TRUE,L10-TBIn!E621,TBIn!D621)</f>
        <v>0</v>
      </c>
      <c r="H10" s="2601">
        <f>IF(Flag=TRUE,M10-(TBIn!E655),TBIn!D655)</f>
        <v>0</v>
      </c>
      <c r="I10" s="552">
        <f t="shared" si="0"/>
        <v>0</v>
      </c>
      <c r="J10" s="647">
        <f t="shared" si="2"/>
        <v>0</v>
      </c>
      <c r="K10" s="721">
        <f>TBIn!E695</f>
        <v>0</v>
      </c>
      <c r="L10" s="2576">
        <f>TBIn!E621</f>
        <v>0</v>
      </c>
      <c r="M10" s="2576">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2">
        <f>IF(Flag=TRUE,L11-TBIn!E622,TBIn!D622)</f>
        <v>0</v>
      </c>
      <c r="H11" s="2602">
        <f>IF(Flag=TRUE,M11-(TBIn!E656),TBIn!D656)</f>
        <v>0</v>
      </c>
      <c r="I11" s="553">
        <f t="shared" si="0"/>
        <v>0</v>
      </c>
      <c r="J11" s="657">
        <f t="shared" si="2"/>
        <v>0</v>
      </c>
      <c r="K11" s="722">
        <f>TBIn!E696</f>
        <v>0</v>
      </c>
      <c r="L11" s="2605">
        <f>TBIn!E622</f>
        <v>0</v>
      </c>
      <c r="M11" s="2605">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1">
        <f>IF(Flag=TRUE,L13-TBIn!E624,TBIn!D624)</f>
        <v>0</v>
      </c>
      <c r="H13" s="2601">
        <f>IF(Flag=TRUE,M13-(TBIn!E658),TBIn!D658)</f>
        <v>0</v>
      </c>
      <c r="I13" s="2299">
        <f>G13-H13</f>
        <v>0</v>
      </c>
      <c r="J13" s="2395">
        <f t="shared" si="2"/>
        <v>0</v>
      </c>
      <c r="K13" s="2334">
        <f>TBIn!E698</f>
        <v>0</v>
      </c>
      <c r="L13" s="2604">
        <f>TBIn!E624</f>
        <v>0</v>
      </c>
      <c r="M13" s="2604">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5">
        <f>IF(Flag=TRUE,L14-TBIn!E625,TBIn!D625)</f>
        <v>0</v>
      </c>
      <c r="H14" s="2615">
        <f>IF(Flag=TRUE,M14-(TBIn!E659),TBIn!D659)</f>
        <v>0</v>
      </c>
      <c r="I14" s="2306">
        <f t="shared" ref="I14:I35" si="12">G14-H14</f>
        <v>0</v>
      </c>
      <c r="J14" s="2375">
        <f t="shared" ref="J14:J35" si="13">IF(F14&gt;0,I14/F14,0)</f>
        <v>0</v>
      </c>
      <c r="K14" s="1867">
        <f>TBIn!E699</f>
        <v>0</v>
      </c>
      <c r="L14" s="2617">
        <f>TBIn!E625</f>
        <v>0</v>
      </c>
      <c r="M14" s="2617">
        <f>TBIn!E659</f>
        <v>0</v>
      </c>
      <c r="N14" s="945">
        <f t="shared" si="10"/>
        <v>0</v>
      </c>
      <c r="O14" s="2336">
        <f t="shared" si="11"/>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5">
        <f>IF(Flag=TRUE,L15-TBIn!E626,TBIn!D626)</f>
        <v>0</v>
      </c>
      <c r="H15" s="2615">
        <f>IF(Flag=TRUE,M15-(TBIn!E660),TBIn!D660)</f>
        <v>0</v>
      </c>
      <c r="I15" s="2306">
        <f t="shared" si="12"/>
        <v>0</v>
      </c>
      <c r="J15" s="2375">
        <f t="shared" si="13"/>
        <v>0</v>
      </c>
      <c r="K15" s="1867">
        <f>TBIn!E700</f>
        <v>0</v>
      </c>
      <c r="L15" s="2617">
        <f>TBIn!E626</f>
        <v>0</v>
      </c>
      <c r="M15" s="2617">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5">
        <f>IF(Flag=TRUE,L16-TBIn!E627,TBIn!D627)</f>
        <v>0</v>
      </c>
      <c r="H16" s="2615">
        <f>IF(Flag=TRUE,M16-(TBIn!E661),TBIn!D661)</f>
        <v>0</v>
      </c>
      <c r="I16" s="2306">
        <f t="shared" si="12"/>
        <v>0</v>
      </c>
      <c r="J16" s="2375">
        <f t="shared" si="13"/>
        <v>0</v>
      </c>
      <c r="K16" s="1867">
        <f>TBIn!E701</f>
        <v>0</v>
      </c>
      <c r="L16" s="2617">
        <f>TBIn!E627</f>
        <v>0</v>
      </c>
      <c r="M16" s="2617">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5">
        <f>IF(Flag=TRUE,L17-TBIn!E628,TBIn!D628)</f>
        <v>0</v>
      </c>
      <c r="H17" s="2615">
        <f>IF(Flag=TRUE,M17-(TBIn!E662),TBIn!D662)</f>
        <v>0</v>
      </c>
      <c r="I17" s="2306">
        <f t="shared" si="12"/>
        <v>0</v>
      </c>
      <c r="J17" s="2375">
        <f t="shared" si="13"/>
        <v>0</v>
      </c>
      <c r="K17" s="1867">
        <f>TBIn!E702</f>
        <v>0</v>
      </c>
      <c r="L17" s="2617">
        <f>TBIn!E628</f>
        <v>0</v>
      </c>
      <c r="M17" s="2617">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5">
        <f>IF(Flag=TRUE,L18-TBIn!E629,TBIn!D629)</f>
        <v>0</v>
      </c>
      <c r="H18" s="2615">
        <f>IF(Flag=TRUE,M18-(TBIn!E663),TBIn!D663)</f>
        <v>0</v>
      </c>
      <c r="I18" s="2306">
        <f t="shared" si="12"/>
        <v>0</v>
      </c>
      <c r="J18" s="2375">
        <f t="shared" si="13"/>
        <v>0</v>
      </c>
      <c r="K18" s="1867">
        <f>TBIn!E703</f>
        <v>0</v>
      </c>
      <c r="L18" s="2617">
        <f>TBIn!E629</f>
        <v>0</v>
      </c>
      <c r="M18" s="2617">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5">
        <f>IF(Flag=TRUE,L19-TBIn!E630,TBIn!D630)</f>
        <v>0</v>
      </c>
      <c r="H19" s="2615">
        <f>IF(Flag=TRUE,M19-(TBIn!E664),TBIn!D664)</f>
        <v>0</v>
      </c>
      <c r="I19" s="2306">
        <f t="shared" si="12"/>
        <v>0</v>
      </c>
      <c r="J19" s="2375">
        <f t="shared" si="13"/>
        <v>0</v>
      </c>
      <c r="K19" s="1867">
        <f>TBIn!E704</f>
        <v>0</v>
      </c>
      <c r="L19" s="2617">
        <f>TBIn!E630</f>
        <v>0</v>
      </c>
      <c r="M19" s="2617">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5">
        <f>IF(Flag=TRUE,L20-TBIn!E631,TBIn!D631)</f>
        <v>0</v>
      </c>
      <c r="H20" s="2615">
        <f>IF(Flag=TRUE,M20-(TBIn!E665),TBIn!D665)</f>
        <v>0</v>
      </c>
      <c r="I20" s="2306">
        <f t="shared" si="12"/>
        <v>0</v>
      </c>
      <c r="J20" s="2375">
        <f t="shared" si="13"/>
        <v>0</v>
      </c>
      <c r="K20" s="1867">
        <f>TBIn!E705</f>
        <v>0</v>
      </c>
      <c r="L20" s="2617">
        <f>TBIn!E631</f>
        <v>0</v>
      </c>
      <c r="M20" s="2617">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5">
        <f>IF(Flag=TRUE,L21-TBIn!E632,TBIn!D632)</f>
        <v>0</v>
      </c>
      <c r="H21" s="2615">
        <f>IF(Flag=TRUE,M21-(TBIn!E666),TBIn!D666)</f>
        <v>0</v>
      </c>
      <c r="I21" s="2306">
        <f t="shared" si="12"/>
        <v>0</v>
      </c>
      <c r="J21" s="2375">
        <f t="shared" si="13"/>
        <v>0</v>
      </c>
      <c r="K21" s="1867">
        <f>TBIn!E706</f>
        <v>0</v>
      </c>
      <c r="L21" s="2617">
        <f>TBIn!E632</f>
        <v>0</v>
      </c>
      <c r="M21" s="2617">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5">
        <f>IF(Flag=TRUE,L22-TBIn!E633,TBIn!D633)</f>
        <v>0</v>
      </c>
      <c r="H22" s="2615">
        <f>IF(Flag=TRUE,M22-(TBIn!E667),TBIn!D667)</f>
        <v>0</v>
      </c>
      <c r="I22" s="2306">
        <f t="shared" si="12"/>
        <v>0</v>
      </c>
      <c r="J22" s="2375">
        <f t="shared" si="13"/>
        <v>0</v>
      </c>
      <c r="K22" s="1867">
        <f>TBIn!E707</f>
        <v>0</v>
      </c>
      <c r="L22" s="2617">
        <f>TBIn!E633</f>
        <v>0</v>
      </c>
      <c r="M22" s="2617">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5">
        <f>IF(Flag=TRUE,L23-TBIn!E634,TBIn!D634)</f>
        <v>0</v>
      </c>
      <c r="H23" s="2615">
        <f>IF(Flag=TRUE,M23-(TBIn!E668),TBIn!D668)</f>
        <v>0</v>
      </c>
      <c r="I23" s="2306">
        <f t="shared" si="12"/>
        <v>0</v>
      </c>
      <c r="J23" s="2375">
        <f t="shared" si="13"/>
        <v>0</v>
      </c>
      <c r="K23" s="1867">
        <f>TBIn!E708</f>
        <v>0</v>
      </c>
      <c r="L23" s="2617">
        <f>TBIn!E634</f>
        <v>0</v>
      </c>
      <c r="M23" s="2617">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5">
        <f>IF(Flag=TRUE,L24-TBIn!E635,TBIn!D635)</f>
        <v>0</v>
      </c>
      <c r="H24" s="2615">
        <f>IF(Flag=TRUE,M24-(TBIn!E669),TBIn!D669)</f>
        <v>0</v>
      </c>
      <c r="I24" s="2306">
        <f t="shared" si="12"/>
        <v>0</v>
      </c>
      <c r="J24" s="2375">
        <f t="shared" si="13"/>
        <v>0</v>
      </c>
      <c r="K24" s="1867">
        <f>TBIn!E709</f>
        <v>0</v>
      </c>
      <c r="L24" s="2617">
        <f>TBIn!E635</f>
        <v>0</v>
      </c>
      <c r="M24" s="2617">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5">
        <f>IF(Flag=TRUE,L25-TBIn!E636,TBIn!D636)</f>
        <v>0</v>
      </c>
      <c r="H25" s="2615">
        <f>IF(Flag=TRUE,M25-(TBIn!E670),TBIn!D670)</f>
        <v>0</v>
      </c>
      <c r="I25" s="2306">
        <f t="shared" si="12"/>
        <v>0</v>
      </c>
      <c r="J25" s="2375">
        <f t="shared" si="13"/>
        <v>0</v>
      </c>
      <c r="K25" s="1867">
        <f>TBIn!E710</f>
        <v>0</v>
      </c>
      <c r="L25" s="2617">
        <f>TBIn!E636</f>
        <v>0</v>
      </c>
      <c r="M25" s="2617">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5">
        <f>IF(Flag=TRUE,L26-TBIn!E637,TBIn!D637)</f>
        <v>0</v>
      </c>
      <c r="H26" s="2615">
        <f>IF(Flag=TRUE,M26-(TBIn!E671),TBIn!D671)</f>
        <v>0</v>
      </c>
      <c r="I26" s="2306">
        <f t="shared" si="12"/>
        <v>0</v>
      </c>
      <c r="J26" s="2375">
        <f t="shared" si="13"/>
        <v>0</v>
      </c>
      <c r="K26" s="1867">
        <f>TBIn!E711</f>
        <v>0</v>
      </c>
      <c r="L26" s="2617">
        <f>TBIn!E637</f>
        <v>0</v>
      </c>
      <c r="M26" s="2617">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5">
        <f>IF(Flag=TRUE,L27-TBIn!E638,TBIn!D638)</f>
        <v>0</v>
      </c>
      <c r="H27" s="2615">
        <f>IF(Flag=TRUE,M27-(TBIn!E672),TBIn!D672)</f>
        <v>0</v>
      </c>
      <c r="I27" s="2306">
        <f t="shared" si="12"/>
        <v>0</v>
      </c>
      <c r="J27" s="2375">
        <f t="shared" si="13"/>
        <v>0</v>
      </c>
      <c r="K27" s="1867">
        <f>TBIn!E712</f>
        <v>0</v>
      </c>
      <c r="L27" s="2617">
        <f>TBIn!E638</f>
        <v>0</v>
      </c>
      <c r="M27" s="2617">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5">
        <f>IF(Flag=TRUE,L28-TBIn!E639,TBIn!D639)</f>
        <v>0</v>
      </c>
      <c r="H28" s="2615">
        <f>IF(Flag=TRUE,M28-(TBIn!E673),TBIn!D673)</f>
        <v>0</v>
      </c>
      <c r="I28" s="2306">
        <f t="shared" si="12"/>
        <v>0</v>
      </c>
      <c r="J28" s="2375">
        <f t="shared" si="13"/>
        <v>0</v>
      </c>
      <c r="K28" s="1867">
        <f>TBIn!E713</f>
        <v>0</v>
      </c>
      <c r="L28" s="2617">
        <f>TBIn!E639</f>
        <v>0</v>
      </c>
      <c r="M28" s="2617">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5">
        <f>IF(Flag=TRUE,L29-TBIn!E640,TBIn!D640)</f>
        <v>0</v>
      </c>
      <c r="H29" s="2615">
        <f>IF(Flag=TRUE,M29-(TBIn!E674),TBIn!D674)</f>
        <v>0</v>
      </c>
      <c r="I29" s="2306">
        <f t="shared" si="12"/>
        <v>0</v>
      </c>
      <c r="J29" s="2375">
        <f t="shared" si="13"/>
        <v>0</v>
      </c>
      <c r="K29" s="1867">
        <f>TBIn!E714</f>
        <v>0</v>
      </c>
      <c r="L29" s="2617">
        <f>TBIn!E640</f>
        <v>0</v>
      </c>
      <c r="M29" s="2617">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5">
        <f>IF(Flag=TRUE,L30-TBIn!E641,TBIn!D641)</f>
        <v>0</v>
      </c>
      <c r="H30" s="2615">
        <f>IF(Flag=TRUE,M30-(TBIn!E675),TBIn!D675)</f>
        <v>0</v>
      </c>
      <c r="I30" s="2306">
        <f t="shared" si="12"/>
        <v>0</v>
      </c>
      <c r="J30" s="2375">
        <f t="shared" si="13"/>
        <v>0</v>
      </c>
      <c r="K30" s="1867">
        <f>TBIn!E715</f>
        <v>0</v>
      </c>
      <c r="L30" s="2617">
        <f>TBIn!E641</f>
        <v>0</v>
      </c>
      <c r="M30" s="2617">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5">
        <f>IF(Flag=TRUE,L31-TBIn!E642,TBIn!D642)</f>
        <v>0</v>
      </c>
      <c r="H31" s="2615">
        <f>IF(Flag=TRUE,M31-(TBIn!E676),TBIn!D676)</f>
        <v>0</v>
      </c>
      <c r="I31" s="2306">
        <f t="shared" si="12"/>
        <v>0</v>
      </c>
      <c r="J31" s="2375">
        <f t="shared" si="13"/>
        <v>0</v>
      </c>
      <c r="K31" s="1867">
        <f>TBIn!E716</f>
        <v>0</v>
      </c>
      <c r="L31" s="2617">
        <f>TBIn!E642</f>
        <v>0</v>
      </c>
      <c r="M31" s="2617">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5">
        <f>IF(Flag=TRUE,L32-TBIn!E643,TBIn!D643)</f>
        <v>0</v>
      </c>
      <c r="H32" s="2615">
        <f>IF(Flag=TRUE,M32-(TBIn!E677),TBIn!D677)</f>
        <v>0</v>
      </c>
      <c r="I32" s="2306">
        <f t="shared" si="12"/>
        <v>0</v>
      </c>
      <c r="J32" s="2375">
        <f t="shared" si="13"/>
        <v>0</v>
      </c>
      <c r="K32" s="1867">
        <f>TBIn!E717</f>
        <v>0</v>
      </c>
      <c r="L32" s="2617">
        <f>TBIn!E643</f>
        <v>0</v>
      </c>
      <c r="M32" s="2617">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5">
        <f>IF(Flag=TRUE,L33-TBIn!E644,TBIn!D644)</f>
        <v>0</v>
      </c>
      <c r="H33" s="2615">
        <f>IF(Flag=TRUE,M33-(TBIn!E678),TBIn!D678)</f>
        <v>0</v>
      </c>
      <c r="I33" s="2306">
        <f t="shared" si="12"/>
        <v>0</v>
      </c>
      <c r="J33" s="2375">
        <f t="shared" si="13"/>
        <v>0</v>
      </c>
      <c r="K33" s="1867">
        <f>TBIn!E718</f>
        <v>0</v>
      </c>
      <c r="L33" s="2617">
        <f>TBIn!E644</f>
        <v>0</v>
      </c>
      <c r="M33" s="2617">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5">
        <f>IF(Flag=TRUE,L34-TBIn!E645,TBIn!D645)</f>
        <v>0</v>
      </c>
      <c r="H34" s="2615">
        <f>IF(Flag=TRUE,M34-(TBIn!E679),TBIn!D679)</f>
        <v>0</v>
      </c>
      <c r="I34" s="2306">
        <f t="shared" si="12"/>
        <v>0</v>
      </c>
      <c r="J34" s="2375">
        <f t="shared" si="13"/>
        <v>0</v>
      </c>
      <c r="K34" s="1867">
        <f>TBIn!E719</f>
        <v>0</v>
      </c>
      <c r="L34" s="2617">
        <f>TBIn!E645</f>
        <v>0</v>
      </c>
      <c r="M34" s="2617">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6">
        <f>IF(Flag=TRUE,L35-TBIn!E646,TBIn!D646)</f>
        <v>0</v>
      </c>
      <c r="H35" s="2616">
        <f>IF(Flag=TRUE,M35-(TBIn!E680),TBIn!D680)</f>
        <v>0</v>
      </c>
      <c r="I35" s="2384">
        <f t="shared" si="12"/>
        <v>0</v>
      </c>
      <c r="J35" s="2385">
        <f t="shared" si="13"/>
        <v>0</v>
      </c>
      <c r="K35" s="2391">
        <f>TBIn!E720</f>
        <v>0</v>
      </c>
      <c r="L35" s="2618">
        <f>TBIn!E646</f>
        <v>0</v>
      </c>
      <c r="M35" s="2618">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0</v>
      </c>
      <c r="L36" s="2387">
        <f t="shared" ref="L36:M36" si="22">SUM(L13:L35)</f>
        <v>0</v>
      </c>
      <c r="M36" s="2387">
        <f t="shared" si="22"/>
        <v>0</v>
      </c>
      <c r="N36" s="2387">
        <f t="shared" ref="N36:N37" si="23">L36-M36</f>
        <v>0</v>
      </c>
      <c r="O36" s="2388">
        <f t="shared" ref="O36:O37" si="24">IF(K36&gt;0,N36/K36,0)</f>
        <v>0</v>
      </c>
      <c r="P36" s="2305">
        <v>33</v>
      </c>
      <c r="Q36" s="644">
        <v>40000</v>
      </c>
      <c r="R36" s="656">
        <f t="shared" si="4"/>
        <v>0</v>
      </c>
      <c r="S36" s="656">
        <f t="shared" si="18"/>
        <v>0</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0</v>
      </c>
      <c r="L37" s="2381">
        <f t="shared" ref="L37:M37" si="26">L12+L36</f>
        <v>0</v>
      </c>
      <c r="M37" s="2381">
        <f t="shared" si="26"/>
        <v>0</v>
      </c>
      <c r="N37" s="2381">
        <f t="shared" si="23"/>
        <v>0</v>
      </c>
      <c r="O37" s="2380">
        <f t="shared" si="24"/>
        <v>0</v>
      </c>
      <c r="P37" s="2305">
        <v>34</v>
      </c>
      <c r="Q37" s="644">
        <v>35000</v>
      </c>
      <c r="R37" s="656">
        <f t="shared" si="4"/>
        <v>0</v>
      </c>
      <c r="S37" s="656">
        <f t="shared" si="18"/>
        <v>0</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58" t="s">
        <v>562</v>
      </c>
      <c r="D39" s="2759"/>
      <c r="E39" s="2759"/>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60"/>
      <c r="D40" s="2760"/>
      <c r="E40" s="2760"/>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7">
        <f t="shared" ref="G41:H41" si="27">G4+G6+G8</f>
        <v>0</v>
      </c>
      <c r="H41" s="2607">
        <f t="shared" si="27"/>
        <v>0</v>
      </c>
      <c r="I41" s="2324">
        <f>G41-H41</f>
        <v>0</v>
      </c>
      <c r="J41" s="2466">
        <f>IF(F41&gt;0,I41/F41,0)</f>
        <v>0</v>
      </c>
      <c r="K41" s="2477">
        <f>K4+K6+K8</f>
        <v>0</v>
      </c>
      <c r="L41" s="2619">
        <f t="shared" ref="L41:M41" si="28">L4+L6+L8</f>
        <v>0</v>
      </c>
      <c r="M41" s="2619">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8">
        <f>Page5_PARCS_GOUV!G4+Page5_PARCS_GOUV!G6+Page5_PARCS_GOUV!G8</f>
        <v>0</v>
      </c>
      <c r="H42" s="2608">
        <f>Page5_PARCS_GOUV!H4+Page5_PARCS_GOUV!H6+Page5_PARCS_GOUV!H8</f>
        <v>0</v>
      </c>
      <c r="I42" s="2307">
        <f t="shared" ref="I42:I58" si="29">G42-H42</f>
        <v>0</v>
      </c>
      <c r="J42" s="2467">
        <f t="shared" ref="J42:J58" si="30">IF(F42&gt;0,I42/F42,0)</f>
        <v>0</v>
      </c>
      <c r="K42" s="2463">
        <f>Page5_PARCS_GOUV!K4+Page5_PARCS_GOUV!K6+Page5_PARCS_GOUV!K8</f>
        <v>0</v>
      </c>
      <c r="L42" s="2612">
        <f>Page5_PARCS_GOUV!L4+Page5_PARCS_GOUV!L6+Page5_PARCS_GOUV!L8</f>
        <v>0</v>
      </c>
      <c r="M42" s="2612">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9">
        <f>Page5_PARCS_GOUV!G40+Page5_PARCS_GOUV!G42+Page5_PARCS_GOUV!G44</f>
        <v>0</v>
      </c>
      <c r="H43" s="2609">
        <f>Page5_PARCS_GOUV!H40+Page5_PARCS_GOUV!H42+Page5_PARCS_GOUV!H44</f>
        <v>0</v>
      </c>
      <c r="I43" s="2356">
        <f t="shared" si="29"/>
        <v>0</v>
      </c>
      <c r="J43" s="2468">
        <f t="shared" si="30"/>
        <v>0</v>
      </c>
      <c r="K43" s="2479">
        <f>Page5_PARCS_GOUV!K40+Page5_PARCS_GOUV!K42+Page5_PARCS_GOUV!K44</f>
        <v>0</v>
      </c>
      <c r="L43" s="2613">
        <f>Page5_PARCS_GOUV!L40+Page5_PARCS_GOUV!L42+Page5_PARCS_GOUV!L44</f>
        <v>0</v>
      </c>
      <c r="M43" s="2613">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57" t="s">
        <v>566</v>
      </c>
      <c r="D44" s="2757"/>
      <c r="E44" s="2757"/>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7">
        <f t="shared" ref="G45:H45" si="35">G5+G7+G9</f>
        <v>0</v>
      </c>
      <c r="H45" s="2607">
        <f t="shared" si="35"/>
        <v>0</v>
      </c>
      <c r="I45" s="2324">
        <f t="shared" si="29"/>
        <v>0</v>
      </c>
      <c r="J45" s="2466">
        <f t="shared" si="30"/>
        <v>0</v>
      </c>
      <c r="K45" s="2477">
        <f>K5+K7+K9</f>
        <v>0</v>
      </c>
      <c r="L45" s="2619">
        <f t="shared" ref="L45:M45" si="36">L5+L7+L9</f>
        <v>0</v>
      </c>
      <c r="M45" s="2619">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8">
        <f>Page5_PARCS_GOUV!G5+Page5_PARCS_GOUV!G7+Page5_PARCS_GOUV!G9</f>
        <v>0</v>
      </c>
      <c r="H46" s="2608">
        <f>Page5_PARCS_GOUV!H5+Page5_PARCS_GOUV!H7+Page5_PARCS_GOUV!H9</f>
        <v>0</v>
      </c>
      <c r="I46" s="2307">
        <f t="shared" si="29"/>
        <v>0</v>
      </c>
      <c r="J46" s="2467">
        <f t="shared" si="30"/>
        <v>0</v>
      </c>
      <c r="K46" s="2463">
        <f>Page5_PARCS_GOUV!K5+Page5_PARCS_GOUV!K7+Page5_PARCS_GOUV!K9</f>
        <v>0</v>
      </c>
      <c r="L46" s="2612">
        <f>Page5_PARCS_GOUV!L5+Page5_PARCS_GOUV!L7+Page5_PARCS_GOUV!L9</f>
        <v>0</v>
      </c>
      <c r="M46" s="2612">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9">
        <f>Page5_PARCS_GOUV!G41+Page5_PARCS_GOUV!G43+Page5_PARCS_GOUV!G45</f>
        <v>0</v>
      </c>
      <c r="H47" s="2609">
        <f>Page5_PARCS_GOUV!H41+Page5_PARCS_GOUV!H43+Page5_PARCS_GOUV!H45</f>
        <v>0</v>
      </c>
      <c r="I47" s="2356">
        <f t="shared" si="29"/>
        <v>0</v>
      </c>
      <c r="J47" s="2468">
        <f t="shared" si="30"/>
        <v>0</v>
      </c>
      <c r="K47" s="2479">
        <f>Page5_PARCS_GOUV!K41+Page5_PARCS_GOUV!K43+Page5_PARCS_GOUV!K45</f>
        <v>0</v>
      </c>
      <c r="L47" s="2613">
        <f>Page5_PARCS_GOUV!L41+Page5_PARCS_GOUV!L43+Page5_PARCS_GOUV!L45</f>
        <v>0</v>
      </c>
      <c r="M47" s="2613">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57" t="s">
        <v>570</v>
      </c>
      <c r="D48" s="2757"/>
      <c r="E48" s="2757"/>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7">
        <f t="shared" ref="G49:H49" si="39">G14+G16+G18+G20+G22+G24+G25+G27+G29+G31+G32+G33</f>
        <v>0</v>
      </c>
      <c r="H49" s="2607">
        <f t="shared" si="39"/>
        <v>0</v>
      </c>
      <c r="I49" s="2324">
        <f t="shared" si="29"/>
        <v>0</v>
      </c>
      <c r="J49" s="2466">
        <f t="shared" si="30"/>
        <v>0</v>
      </c>
      <c r="K49" s="2453">
        <f>K14+K16+K18+K20+K22+K24+K25+K27+K29+K31+K32+K33</f>
        <v>0</v>
      </c>
      <c r="L49" s="2611">
        <f t="shared" ref="L49:M49" si="40">L14+L16+L18+L20+L22+L24+L25+L27+L29+L31+L32+L33</f>
        <v>0</v>
      </c>
      <c r="M49" s="2611">
        <f t="shared" si="40"/>
        <v>0</v>
      </c>
      <c r="N49" s="2325">
        <f t="shared" si="31"/>
        <v>0</v>
      </c>
      <c r="O49" s="2335">
        <f t="shared" si="32"/>
        <v>0</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0</v>
      </c>
      <c r="G50" s="2608">
        <f>Page5_PARCS_GOUV!G14+Page5_PARCS_GOUV!G16+Page5_PARCS_GOUV!G18+Page5_PARCS_GOUV!G20+Page5_PARCS_GOUV!G22+Page5_PARCS_GOUV!G24+Page5_PARCS_GOUV!G25+Page5_PARCS_GOUV!G27+Page5_PARCS_GOUV!G29+Page5_PARCS_GOUV!G31+Page5_PARCS_GOUV!G32+Page5_PARCS_GOUV!G33</f>
        <v>0</v>
      </c>
      <c r="H50" s="2608">
        <f>Page5_PARCS_GOUV!H14+Page5_PARCS_GOUV!H16+Page5_PARCS_GOUV!H18+Page5_PARCS_GOUV!H20+Page5_PARCS_GOUV!H22+Page5_PARCS_GOUV!H24+Page5_PARCS_GOUV!H25+Page5_PARCS_GOUV!H27+Page5_PARCS_GOUV!H29+Page5_PARCS_GOUV!H31+Page5_PARCS_GOUV!H32+Page5_PARCS_GOUV!H33</f>
        <v>0</v>
      </c>
      <c r="I50" s="2307">
        <f t="shared" si="29"/>
        <v>0</v>
      </c>
      <c r="J50" s="2467">
        <f t="shared" si="30"/>
        <v>0</v>
      </c>
      <c r="K50" s="2463">
        <f>Page5_PARCS_GOUV!K14+Page5_PARCS_GOUV!K16+Page5_PARCS_GOUV!K18+Page5_PARCS_GOUV!K20+Page5_PARCS_GOUV!K22+Page5_PARCS_GOUV!K24+Page5_PARCS_GOUV!K25+Page5_PARCS_GOUV!K27+Page5_PARCS_GOUV!K29+Page5_PARCS_GOUV!K31+Page5_PARCS_GOUV!K32+Page5_PARCS_GOUV!K33</f>
        <v>16</v>
      </c>
      <c r="L50" s="2612">
        <f>Page5_PARCS_GOUV!L14+Page5_PARCS_GOUV!L16+Page5_PARCS_GOUV!L18+Page5_PARCS_GOUV!L20+Page5_PARCS_GOUV!L22+Page5_PARCS_GOUV!L24+Page5_PARCS_GOUV!L25+Page5_PARCS_GOUV!L27+Page5_PARCS_GOUV!L29+Page5_PARCS_GOUV!L31+Page5_PARCS_GOUV!L32+Page5_PARCS_GOUV!L33</f>
        <v>1226209</v>
      </c>
      <c r="M50" s="2612">
        <f>Page5_PARCS_GOUV!M14+Page5_PARCS_GOUV!M16+Page5_PARCS_GOUV!M18+Page5_PARCS_GOUV!M20+Page5_PARCS_GOUV!M22+Page5_PARCS_GOUV!M24+Page5_PARCS_GOUV!M25+Page5_PARCS_GOUV!M27+Page5_PARCS_GOUV!M29+Page5_PARCS_GOUV!M31+Page5_PARCS_GOUV!M32+Page5_PARCS_GOUV!M33</f>
        <v>1215809</v>
      </c>
      <c r="N50" s="2308">
        <f t="shared" si="31"/>
        <v>10400</v>
      </c>
      <c r="O50" s="2336">
        <f t="shared" si="32"/>
        <v>650</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9">
        <f>Page5_PARCS_GOUV!G50+Page5_PARCS_GOUV!G52+Page5_PARCS_GOUV!G54+Page5_PARCS_GOUV!G56+Page5_PARCS_GOUV!G58+Page5_PARCS_GOUV!G60+Page5_PARCS_GOUV!G61+Page5_PARCS_GOUV!G63+Page5_PARCS_GOUV!G65+Page5_PARCS_GOUV!G67+Page5_PARCS_GOUV!G68+Page5_PARCS_GOUV!G69</f>
        <v>0</v>
      </c>
      <c r="H51" s="2609">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3">
        <f>Page5_PARCS_GOUV!L50+Page5_PARCS_GOUV!L52+Page5_PARCS_GOUV!L54+Page5_PARCS_GOUV!L56+Page5_PARCS_GOUV!L58+Page5_PARCS_GOUV!L60+Page5_PARCS_GOUV!L61+Page5_PARCS_GOUV!L63+Page5_PARCS_GOUV!L65+Page5_PARCS_GOUV!L67+Page5_PARCS_GOUV!L68+Page5_PARCS_GOUV!L69</f>
        <v>0</v>
      </c>
      <c r="M51" s="2613">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0</v>
      </c>
      <c r="W51" s="2256">
        <f>Page5_CHV_MCI!G46+Page5_CHV_VE!G46+Page5_BUI_VE!G46+Page5_BUI_MCI!G46+Page5_CAD_MCI!G46+Page5_GMC_MCI!G46+Page5_GMC_VE!G46+Page5_CAD_VE!G46+Page5j_SANS_OBJECT!G46</f>
        <v>0</v>
      </c>
      <c r="X51" s="2256">
        <f>Page5_CHV_MCI!I46+Page5_CHV_VE!I46+Page5_BUI_VE!I46+Page5_BUI_MCI!I46+Page5_CAD_MCI!I46+Page5_GMC_MCI!I46+Page5_GMC_VE!I46+Page5_CAD_VE!I46+Page5j_SANS_OBJECT!I46</f>
        <v>0</v>
      </c>
      <c r="Z51" s="660">
        <f>Page5_CHV_MCI!K46+Page5_CHV_VE!K46+Page5_BUI_VE!K46+Page5_BUI_MCI!K46+Page5_CAD_MCI!K46+Page5_GMC_MCI!K46+Page5_GMC_VE!K46+Page5_CAD_VE!K46+Page5j_SANS_OBJECT!K46</f>
        <v>16</v>
      </c>
      <c r="AA51" s="660">
        <f>Page5_CHV_MCI!L46+Page5_CHV_VE!L46+Page5_BUI_VE!L46+Page5_BUI_MCI!L46+Page5_CAD_MCI!L46+Page5_GMC_MCI!L46+Page5_GMC_VE!L46+Page5_CAD_VE!L46+Page5j_SANS_OBJECT!L46</f>
        <v>1226209</v>
      </c>
      <c r="AB51" s="660">
        <f>Page5_CHV_MCI!N46+Page5_CHV_VE!N46+Page5_BUI_VE!N46+Page5_BUI_MCI!N46+Page5_CAD_MCI!N46+Page5_GMC_MCI!N46+Page5_GMC_VE!N46+Page5_CAD_VE!N46+Page5j_SANS_OBJECT!N46</f>
        <v>10400</v>
      </c>
    </row>
    <row r="52" spans="1:28" s="569" customFormat="1" ht="16" customHeight="1">
      <c r="A52" s="80">
        <v>49</v>
      </c>
      <c r="B52" s="2320"/>
      <c r="C52" s="2757" t="s">
        <v>574</v>
      </c>
      <c r="D52" s="2757"/>
      <c r="E52" s="2757"/>
      <c r="F52" s="2416">
        <f>SUM(F49:F51)</f>
        <v>0</v>
      </c>
      <c r="G52" s="2416">
        <f t="shared" ref="G52:H52" si="41">SUM(G49:G51)</f>
        <v>0</v>
      </c>
      <c r="H52" s="2416">
        <f t="shared" si="41"/>
        <v>0</v>
      </c>
      <c r="I52" s="2416">
        <f t="shared" si="29"/>
        <v>0</v>
      </c>
      <c r="J52" s="2322">
        <f t="shared" si="30"/>
        <v>0</v>
      </c>
      <c r="K52" s="2416">
        <f>SUM(K49:K51)</f>
        <v>16</v>
      </c>
      <c r="L52" s="2416">
        <f t="shared" ref="L52:M52" si="42">SUM(L49:L51)</f>
        <v>1226209</v>
      </c>
      <c r="M52" s="2416">
        <f t="shared" si="42"/>
        <v>1215809</v>
      </c>
      <c r="N52" s="2416">
        <f t="shared" si="31"/>
        <v>10400</v>
      </c>
      <c r="O52" s="2322">
        <f t="shared" si="32"/>
        <v>650</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7">
        <f t="shared" ref="G53:H53" si="43">G13+G15+G17+G19+G21+G23+G28</f>
        <v>0</v>
      </c>
      <c r="H53" s="2607">
        <f t="shared" si="43"/>
        <v>0</v>
      </c>
      <c r="I53" s="2324">
        <f t="shared" si="29"/>
        <v>0</v>
      </c>
      <c r="J53" s="2466">
        <f t="shared" si="30"/>
        <v>0</v>
      </c>
      <c r="K53" s="2464">
        <f>K13+K15+K17+K19+K21+K23+K28</f>
        <v>0</v>
      </c>
      <c r="L53" s="2611">
        <f t="shared" ref="L53:M53" si="44">L13+L15+L17+L19+L21+L23+L28</f>
        <v>0</v>
      </c>
      <c r="M53" s="2611">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8">
        <f>Page5_PARCS_GOUV!G13+Page5_PARCS_GOUV!G15+Page5_PARCS_GOUV!G17+Page5_PARCS_GOUV!G19+Page5_PARCS_GOUV!G21+Page5_PARCS_GOUV!G23+Page5_PARCS_GOUV!G28+Page5_PARCS_GOUV!G34</f>
        <v>0</v>
      </c>
      <c r="H54" s="2608">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2">
        <f>Page5_PARCS_GOUV!L13+Page5_PARCS_GOUV!L15+Page5_PARCS_GOUV!L17+Page5_PARCS_GOUV!L19+Page5_PARCS_GOUV!L21+Page5_PARCS_GOUV!L23+Page5_PARCS_GOUV!L28+Page5_PARCS_GOUV!L34</f>
        <v>0</v>
      </c>
      <c r="M54" s="2612">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9">
        <f>Page5_PARCS_GOUV!G49+Page5_PARCS_GOUV!G51+Page5_PARCS_GOUV!G53+Page5_PARCS_GOUV!G55+Page5_PARCS_GOUV!G57+Page5_PARCS_GOUV!G59+Page5_PARCS_GOUV!G64</f>
        <v>0</v>
      </c>
      <c r="H55" s="2609">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3">
        <f>Page5_PARCS_GOUV!L49+Page5_PARCS_GOUV!L51+Page5_PARCS_GOUV!L53+Page5_PARCS_GOUV!L55+Page5_PARCS_GOUV!L57+Page5_PARCS_GOUV!L59+Page5_PARCS_GOUV!L64</f>
        <v>0</v>
      </c>
      <c r="M55" s="2613">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57" t="s">
        <v>577</v>
      </c>
      <c r="D56" s="2757"/>
      <c r="E56" s="2757"/>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0</v>
      </c>
      <c r="G58" s="2333">
        <f t="shared" ref="G58:H58" si="49">G52+G56</f>
        <v>0</v>
      </c>
      <c r="H58" s="2333">
        <f t="shared" si="49"/>
        <v>0</v>
      </c>
      <c r="I58" s="2356">
        <f t="shared" si="29"/>
        <v>0</v>
      </c>
      <c r="J58" s="2532">
        <f t="shared" si="30"/>
        <v>0</v>
      </c>
      <c r="K58" s="2534">
        <f>K52+K56</f>
        <v>16</v>
      </c>
      <c r="L58" s="2534">
        <f t="shared" ref="L58:M58" si="50">L52+L56</f>
        <v>1226209</v>
      </c>
      <c r="M58" s="2534">
        <f t="shared" si="50"/>
        <v>1215809</v>
      </c>
      <c r="N58" s="2357">
        <f t="shared" si="31"/>
        <v>10400</v>
      </c>
      <c r="O58" s="2339">
        <f t="shared" si="32"/>
        <v>650</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10"/>
      <c r="I60" s="552">
        <f>IF(Flag=TRUE,N60-TBIn!E682,TBIn!D682)</f>
        <v>0</v>
      </c>
      <c r="J60" s="726">
        <f t="shared" ref="J60:J67" si="51">IF(I$52=0,0,I60/I$52)</f>
        <v>0</v>
      </c>
      <c r="K60" s="1018"/>
      <c r="L60" s="1018"/>
      <c r="M60" s="919"/>
      <c r="N60" s="2576">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10"/>
      <c r="I61" s="552">
        <f>IF(Flag=TRUE,N61-TBIn!E683,TBIn!D683)</f>
        <v>0</v>
      </c>
      <c r="J61" s="726">
        <f t="shared" si="51"/>
        <v>0</v>
      </c>
      <c r="K61" s="1020"/>
      <c r="L61" s="2156"/>
      <c r="M61" s="2157"/>
      <c r="N61" s="2617">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10"/>
      <c r="I62" s="552">
        <f>IF(Flag=TRUE,N62-TBIn!E684,TBIn!D684)</f>
        <v>0</v>
      </c>
      <c r="J62" s="726">
        <f t="shared" si="51"/>
        <v>0</v>
      </c>
      <c r="K62" s="1020"/>
      <c r="L62" s="2156"/>
      <c r="M62" s="2157"/>
      <c r="N62" s="2617">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10"/>
      <c r="I63" s="552">
        <f>IF(Flag=TRUE,N63-TBIn!E685,TBIn!D685)</f>
        <v>0</v>
      </c>
      <c r="J63" s="726">
        <f t="shared" si="51"/>
        <v>0</v>
      </c>
      <c r="K63" s="1018"/>
      <c r="L63" s="1020"/>
      <c r="M63" s="859"/>
      <c r="N63" s="2576">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10"/>
      <c r="I64" s="552">
        <f>IF(Flag=TRUE,N64-TBIn!E686,TBIn!D686)</f>
        <v>0</v>
      </c>
      <c r="J64" s="726">
        <f t="shared" si="51"/>
        <v>0</v>
      </c>
      <c r="K64" s="1018"/>
      <c r="L64" s="1018"/>
      <c r="M64" s="919"/>
      <c r="N64" s="2576">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10"/>
      <c r="I65" s="552">
        <f>IF(Flag=TRUE,N65-TBIn!E687,TBIn!D687)</f>
        <v>0</v>
      </c>
      <c r="J65" s="726">
        <f t="shared" si="51"/>
        <v>0</v>
      </c>
      <c r="K65" s="1018"/>
      <c r="L65" s="1018"/>
      <c r="M65" s="919"/>
      <c r="N65" s="2576">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10"/>
      <c r="I66" s="2132">
        <f>IF(Flag=TRUE,N66-TBIn!E688,TBIn!D688)</f>
        <v>0</v>
      </c>
      <c r="J66" s="727">
        <f t="shared" si="51"/>
        <v>0</v>
      </c>
      <c r="K66" s="1018"/>
      <c r="L66" s="1018"/>
      <c r="M66" s="919"/>
      <c r="N66" s="2621">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10"/>
      <c r="I67" s="659">
        <f>SUM(I60:I66)</f>
        <v>0</v>
      </c>
      <c r="J67" s="728">
        <f t="shared" si="51"/>
        <v>0</v>
      </c>
      <c r="K67" s="1022"/>
      <c r="L67" s="1022"/>
      <c r="M67" s="919"/>
      <c r="N67" s="2614">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0</v>
      </c>
      <c r="G68" s="957">
        <f>G57+G58</f>
        <v>0</v>
      </c>
      <c r="H68" s="1424"/>
      <c r="I68" s="1320">
        <f>IF(Flag=TRUE,(I57+I58)-I67,TBIn!$D681)</f>
        <v>0</v>
      </c>
      <c r="J68" s="849">
        <f>IF(F68=0,0,I68/F68)</f>
        <v>0</v>
      </c>
      <c r="K68" s="761">
        <f>IF(Flag=TRUE,K57+K58,TBIn!E723)</f>
        <v>16</v>
      </c>
      <c r="L68" s="949">
        <f>L57+L58</f>
        <v>1226209</v>
      </c>
      <c r="M68" s="1424"/>
      <c r="N68" s="762">
        <f>IF(Flag=TRUE,(N57+N58)-N67,TBIn!$E681)</f>
        <v>10400</v>
      </c>
      <c r="O68" s="2556">
        <f>IF(K$68=0,0,N68/K68)</f>
        <v>650</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6jMBDNtFuBBzMKJOuAQfZhNlhBceq3bW4dCxhqqQoHSEpFOHfQf0t8nG5bH6sYOc4ko+2dSevYAy+gcYPyB8fQ==" saltValue="B7koVW9xucJaKIERrR7Uk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107950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7" t="str">
        <f>OR_VEH!B402</f>
        <v>SANS OBJECT</v>
      </c>
      <c r="C1" s="2747"/>
      <c r="D1" s="2747"/>
      <c r="E1" s="257"/>
      <c r="F1" s="491" t="s">
        <v>92</v>
      </c>
      <c r="G1" s="60"/>
      <c r="H1" s="752"/>
      <c r="I1" s="60"/>
      <c r="J1" s="60"/>
      <c r="K1" s="60"/>
      <c r="L1" s="61"/>
      <c r="M1" s="61"/>
      <c r="N1" s="61"/>
      <c r="O1" s="841"/>
      <c r="P1" s="62" t="str">
        <f>TBIn!$E$2458&amp;" - "&amp;TBIn!$AH$10&amp;" - PAGE 5 SANS OBJECT"</f>
        <v>319719 - 202603 -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600">
        <f>IFERROR(IF(Flag=TRUE,L4-TBIn!E2102,TBIn!D2102),0)</f>
        <v>0</v>
      </c>
      <c r="H4" s="2600">
        <f>IFERROR(IF(Flag=TRUE,M4-TBIn!E2142,TBIn!D2142),0)</f>
        <v>0</v>
      </c>
      <c r="I4" s="551">
        <f t="shared" ref="I4:I22" si="0">G4-H4</f>
        <v>0</v>
      </c>
      <c r="J4" s="584">
        <f t="shared" ref="J4:J48" si="1">IF(F4&gt;0,I4/F4,0)</f>
        <v>0</v>
      </c>
      <c r="K4" s="720">
        <f>IFERROR(TBIn!E529,0)</f>
        <v>0</v>
      </c>
      <c r="L4" s="2604">
        <f>IFERROR(TBIn!E2102,0)</f>
        <v>0</v>
      </c>
      <c r="M4" s="2604">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1">
        <f>IFERROR(IF(Flag=TRUE,L5-TBIn!E2103,TBIn!D2103),0)</f>
        <v>0</v>
      </c>
      <c r="H5" s="2601">
        <f>IFERROR(IF(Flag=TRUE,M5-TBIn!E2143,TBIn!D2143),0)</f>
        <v>0</v>
      </c>
      <c r="I5" s="552">
        <f t="shared" si="0"/>
        <v>0</v>
      </c>
      <c r="J5" s="608">
        <f t="shared" si="1"/>
        <v>0</v>
      </c>
      <c r="K5" s="721">
        <f>IFERROR(TBIn!E530,0)</f>
        <v>0</v>
      </c>
      <c r="L5" s="2576">
        <f>IFERROR(TBIn!E2103,0)</f>
        <v>0</v>
      </c>
      <c r="M5" s="2576">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1">
        <f>IFERROR(IF(Flag=TRUE,L6-TBIn!E2104,TBIn!D2104),0)</f>
        <v>0</v>
      </c>
      <c r="H6" s="2601">
        <f>IFERROR(IF(Flag=TRUE,M6-TBIn!E2144,TBIn!D2144),0)</f>
        <v>0</v>
      </c>
      <c r="I6" s="552">
        <f t="shared" si="0"/>
        <v>0</v>
      </c>
      <c r="J6" s="608">
        <f t="shared" si="1"/>
        <v>0</v>
      </c>
      <c r="K6" s="721">
        <f>IFERROR(TBIn!E531,0)</f>
        <v>0</v>
      </c>
      <c r="L6" s="2576">
        <f>IFERROR(TBIn!E2104,0)</f>
        <v>0</v>
      </c>
      <c r="M6" s="2576">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1">
        <f>IFERROR(IF(Flag=TRUE,L7-TBIn!E2105,TBIn!D2105),0)</f>
        <v>0</v>
      </c>
      <c r="H7" s="2601">
        <f>IFERROR(IF(Flag=TRUE,M7-TBIn!E2145,TBIn!D2145),0)</f>
        <v>0</v>
      </c>
      <c r="I7" s="552">
        <f t="shared" si="0"/>
        <v>0</v>
      </c>
      <c r="J7" s="608">
        <f t="shared" si="1"/>
        <v>0</v>
      </c>
      <c r="K7" s="721">
        <f>IFERROR(TBIn!E532,0)</f>
        <v>0</v>
      </c>
      <c r="L7" s="2576">
        <f>IFERROR(TBIn!E2105,0)</f>
        <v>0</v>
      </c>
      <c r="M7" s="2576">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1">
        <f>IFERROR(IF(Flag=TRUE,L8-TBIn!E2106,TBIn!D2106),0)</f>
        <v>0</v>
      </c>
      <c r="H8" s="2601">
        <f>IFERROR(IF(Flag=TRUE,M8-TBIn!E2146,TBIn!D2146),0)</f>
        <v>0</v>
      </c>
      <c r="I8" s="552">
        <f t="shared" si="0"/>
        <v>0</v>
      </c>
      <c r="J8" s="608">
        <f t="shared" si="1"/>
        <v>0</v>
      </c>
      <c r="K8" s="721">
        <f>IFERROR(TBIn!E533,0)</f>
        <v>0</v>
      </c>
      <c r="L8" s="2576">
        <f>IFERROR(TBIn!E2106,0)</f>
        <v>0</v>
      </c>
      <c r="M8" s="2576">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1">
        <f>IFERROR(IF(Flag=TRUE,L9-TBIn!E2107,TBIn!D2107),0)</f>
        <v>0</v>
      </c>
      <c r="H9" s="2601">
        <f>IFERROR(IF(Flag=TRUE,M9-TBIn!E2147,TBIn!D2147),0)</f>
        <v>0</v>
      </c>
      <c r="I9" s="552">
        <f t="shared" si="0"/>
        <v>0</v>
      </c>
      <c r="J9" s="608">
        <f t="shared" si="1"/>
        <v>0</v>
      </c>
      <c r="K9" s="721">
        <f>IFERROR(TBIn!E534,0)</f>
        <v>0</v>
      </c>
      <c r="L9" s="2576">
        <f>IFERROR(TBIn!E2107,0)</f>
        <v>0</v>
      </c>
      <c r="M9" s="2576">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1">
        <f>IFERROR(IF(Flag=TRUE,L10-TBIn!E2108,TBIn!D2108),0)</f>
        <v>0</v>
      </c>
      <c r="H10" s="2601">
        <f>IFERROR(IF(Flag=TRUE,M10-TBIn!E2148,TBIn!D2148),0)</f>
        <v>0</v>
      </c>
      <c r="I10" s="552">
        <f t="shared" si="0"/>
        <v>0</v>
      </c>
      <c r="J10" s="608">
        <f t="shared" si="1"/>
        <v>0</v>
      </c>
      <c r="K10" s="721">
        <f>IFERROR(TBIn!E535,0)</f>
        <v>0</v>
      </c>
      <c r="L10" s="2576">
        <f>IFERROR(TBIn!E2108,0)</f>
        <v>0</v>
      </c>
      <c r="M10" s="2576">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1">
        <f>IFERROR(IF(Flag=TRUE,L11-TBIn!E2109,TBIn!D2109),0)</f>
        <v>0</v>
      </c>
      <c r="H11" s="2601">
        <f>IFERROR(IF(Flag=TRUE,M11-TBIn!E2149,TBIn!D2149),0)</f>
        <v>0</v>
      </c>
      <c r="I11" s="552">
        <f t="shared" si="0"/>
        <v>0</v>
      </c>
      <c r="J11" s="608">
        <f t="shared" si="1"/>
        <v>0</v>
      </c>
      <c r="K11" s="721">
        <f>IFERROR(TBIn!E536,0)</f>
        <v>0</v>
      </c>
      <c r="L11" s="2576">
        <f>IFERROR(TBIn!E2109,0)</f>
        <v>0</v>
      </c>
      <c r="M11" s="2576">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1">
        <f>IFERROR(IF(Flag=TRUE,L12-TBIn!E2110,TBIn!D2110),0)</f>
        <v>0</v>
      </c>
      <c r="H12" s="2601">
        <f>IFERROR(IF(Flag=TRUE,M12-TBIn!E2150,TBIn!D2150),0)</f>
        <v>0</v>
      </c>
      <c r="I12" s="552">
        <f t="shared" si="0"/>
        <v>0</v>
      </c>
      <c r="J12" s="608">
        <f t="shared" si="1"/>
        <v>0</v>
      </c>
      <c r="K12" s="721">
        <f>IFERROR(TBIn!E537,0)</f>
        <v>0</v>
      </c>
      <c r="L12" s="2576">
        <f>IFERROR(TBIn!E2110,0)</f>
        <v>0</v>
      </c>
      <c r="M12" s="2576">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1">
        <f>IFERROR(IF(Flag=TRUE,L13-TBIn!E2111,TBIn!D2111),0)</f>
        <v>0</v>
      </c>
      <c r="H13" s="2601">
        <f>IFERROR(IF(Flag=TRUE,M13-TBIn!E2151,TBIn!D2151),0)</f>
        <v>0</v>
      </c>
      <c r="I13" s="552">
        <f t="shared" si="0"/>
        <v>0</v>
      </c>
      <c r="J13" s="608">
        <f t="shared" si="1"/>
        <v>0</v>
      </c>
      <c r="K13" s="721">
        <f>IFERROR(TBIn!E538,0)</f>
        <v>0</v>
      </c>
      <c r="L13" s="2576">
        <f>IFERROR(TBIn!E2111,0)</f>
        <v>0</v>
      </c>
      <c r="M13" s="2576">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1">
        <f>IFERROR(IF(Flag=TRUE,L14-TBIn!E2112,TBIn!D2112),0)</f>
        <v>0</v>
      </c>
      <c r="H14" s="2601">
        <f>IFERROR(IF(Flag=TRUE,M14-TBIn!E2152,TBIn!D2152),0)</f>
        <v>0</v>
      </c>
      <c r="I14" s="552">
        <f t="shared" si="0"/>
        <v>0</v>
      </c>
      <c r="J14" s="608">
        <f t="shared" si="1"/>
        <v>0</v>
      </c>
      <c r="K14" s="721">
        <f>IFERROR(TBIn!E539,0)</f>
        <v>0</v>
      </c>
      <c r="L14" s="2576">
        <f>IFERROR(TBIn!E2112,0)</f>
        <v>0</v>
      </c>
      <c r="M14" s="2576">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1">
        <f>IFERROR(IF(Flag=TRUE,L15-TBIn!E2113,TBIn!D2113),0)</f>
        <v>0</v>
      </c>
      <c r="H15" s="2601">
        <f>IFERROR(IF(Flag=TRUE,M15-TBIn!E2153,TBIn!D2153),0)</f>
        <v>0</v>
      </c>
      <c r="I15" s="552">
        <f t="shared" si="0"/>
        <v>0</v>
      </c>
      <c r="J15" s="608">
        <f t="shared" si="1"/>
        <v>0</v>
      </c>
      <c r="K15" s="721">
        <f>IFERROR(TBIn!E540,0)</f>
        <v>0</v>
      </c>
      <c r="L15" s="2576">
        <f>IFERROR(TBIn!E2113,0)</f>
        <v>0</v>
      </c>
      <c r="M15" s="2576">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1">
        <f>IFERROR(IF(Flag=TRUE,L16-TBIn!E2114,TBIn!D2114),0)</f>
        <v>0</v>
      </c>
      <c r="H16" s="2601">
        <f>IFERROR(IF(Flag=TRUE,M16-TBIn!E2154,TBIn!D2154),0)</f>
        <v>0</v>
      </c>
      <c r="I16" s="552">
        <f t="shared" si="0"/>
        <v>0</v>
      </c>
      <c r="J16" s="608">
        <f t="shared" si="1"/>
        <v>0</v>
      </c>
      <c r="K16" s="721">
        <f>IFERROR(TBIn!E541,0)</f>
        <v>0</v>
      </c>
      <c r="L16" s="2576">
        <f>IFERROR(TBIn!E2114,0)</f>
        <v>0</v>
      </c>
      <c r="M16" s="2576">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1">
        <f>IFERROR(IF(Flag=TRUE,L17-TBIn!E2115,TBIn!D2115),0)</f>
        <v>0</v>
      </c>
      <c r="H17" s="2601">
        <f>IFERROR(IF(Flag=TRUE,M17-TBIn!E2155,TBIn!D2155),0)</f>
        <v>0</v>
      </c>
      <c r="I17" s="552">
        <f t="shared" si="0"/>
        <v>0</v>
      </c>
      <c r="J17" s="608">
        <f t="shared" si="1"/>
        <v>0</v>
      </c>
      <c r="K17" s="721">
        <f>IFERROR(TBIn!E542,0)</f>
        <v>0</v>
      </c>
      <c r="L17" s="2576">
        <f>IFERROR(TBIn!E2115,0)</f>
        <v>0</v>
      </c>
      <c r="M17" s="2576">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1">
        <f>IFERROR(IF(Flag=TRUE,L18-TBIn!E2116,TBIn!D2116),0)</f>
        <v>0</v>
      </c>
      <c r="H18" s="2601">
        <f>IFERROR(IF(Flag=TRUE,M18-TBIn!E2156,TBIn!D2156),0)</f>
        <v>0</v>
      </c>
      <c r="I18" s="552">
        <f t="shared" si="0"/>
        <v>0</v>
      </c>
      <c r="J18" s="608">
        <f t="shared" si="1"/>
        <v>0</v>
      </c>
      <c r="K18" s="721">
        <f>IFERROR(TBIn!E543,0)</f>
        <v>0</v>
      </c>
      <c r="L18" s="2576">
        <f>IFERROR(TBIn!E2116,0)</f>
        <v>0</v>
      </c>
      <c r="M18" s="2576">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1">
        <f>IFERROR(IF(Flag=TRUE,L19-TBIn!E2117,TBIn!D2117),0)</f>
        <v>0</v>
      </c>
      <c r="H19" s="2601">
        <f>IFERROR(IF(Flag=TRUE,M19-TBIn!E2157,TBIn!D2157),0)</f>
        <v>0</v>
      </c>
      <c r="I19" s="552">
        <f t="shared" si="0"/>
        <v>0</v>
      </c>
      <c r="J19" s="608">
        <f t="shared" si="1"/>
        <v>0</v>
      </c>
      <c r="K19" s="721">
        <f>IFERROR(TBIn!E544,0)</f>
        <v>0</v>
      </c>
      <c r="L19" s="2576">
        <f>IFERROR(TBIn!E2117,0)</f>
        <v>0</v>
      </c>
      <c r="M19" s="2576">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1">
        <f>IFERROR(IF(Flag=TRUE,L20-TBIn!E2118,TBIn!D2118),0)</f>
        <v>0</v>
      </c>
      <c r="H20" s="2601">
        <f>IFERROR(IF(Flag=TRUE,M20-TBIn!E2158,TBIn!D2158),0)</f>
        <v>0</v>
      </c>
      <c r="I20" s="552">
        <f t="shared" si="0"/>
        <v>0</v>
      </c>
      <c r="J20" s="608">
        <f t="shared" si="1"/>
        <v>0</v>
      </c>
      <c r="K20" s="721">
        <f>IFERROR(TBIn!E545,0)</f>
        <v>0</v>
      </c>
      <c r="L20" s="2576">
        <f>IFERROR(TBIn!E2118,0)</f>
        <v>0</v>
      </c>
      <c r="M20" s="2576">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1">
        <f>IFERROR(IF(Flag=TRUE,L21-TBIn!E2119,TBIn!D2119),0)</f>
        <v>0</v>
      </c>
      <c r="H21" s="2601">
        <f>IFERROR(IF(Flag=TRUE,M21-TBIn!E2159,TBIn!D2159),0)</f>
        <v>0</v>
      </c>
      <c r="I21" s="552">
        <f t="shared" si="0"/>
        <v>0</v>
      </c>
      <c r="J21" s="608">
        <f t="shared" si="1"/>
        <v>0</v>
      </c>
      <c r="K21" s="721">
        <f>IFERROR(TBIn!E546,0)</f>
        <v>0</v>
      </c>
      <c r="L21" s="2576">
        <f>IFERROR(TBIn!E2119,0)</f>
        <v>0</v>
      </c>
      <c r="M21" s="2576">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2">
        <f>IFERROR(IF(Flag=TRUE,L22-TBIn!E2120,TBIn!D2120),0)</f>
        <v>0</v>
      </c>
      <c r="H22" s="2602">
        <f>IFERROR(IF(Flag=TRUE,M22-TBIn!E2160,TBIn!D2160),0)</f>
        <v>0</v>
      </c>
      <c r="I22" s="553">
        <f t="shared" si="0"/>
        <v>0</v>
      </c>
      <c r="J22" s="847">
        <f t="shared" si="1"/>
        <v>0</v>
      </c>
      <c r="K22" s="722">
        <f>IFERROR(TBIn!E547,0)</f>
        <v>0</v>
      </c>
      <c r="L22" s="2605">
        <f>IFERROR(TBIn!E2120,0)</f>
        <v>0</v>
      </c>
      <c r="M22" s="2605">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1">
        <f>IFERROR(IF(Flag=TRUE,L24-TBIn!$E$153,TBIn!$D$153),0)</f>
        <v>0</v>
      </c>
      <c r="H24" s="2601">
        <f>IFERROR(IF(Flag=TRUE,M24-TBIn!$E$173,TBIn!$D$173),0)</f>
        <v>0</v>
      </c>
      <c r="I24" s="552">
        <f>G24-H24</f>
        <v>0</v>
      </c>
      <c r="J24" s="608">
        <f t="shared" si="1"/>
        <v>0</v>
      </c>
      <c r="K24" s="721">
        <f>IFERROR(TBIn!E548,0)</f>
        <v>0</v>
      </c>
      <c r="L24" s="2576">
        <f>IFERROR(TBIn!$E$153,0)</f>
        <v>0</v>
      </c>
      <c r="M24" s="2576">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1">
        <f>IFERROR(IF(Flag=TRUE,L25-TBIn!E2121,TBIn!D2121),0)</f>
        <v>0</v>
      </c>
      <c r="H25" s="2601">
        <f>IFERROR(IF(Flag=TRUE,M25-TBIn!E2161,TBIn!D2161),0)</f>
        <v>0</v>
      </c>
      <c r="I25" s="552">
        <f>G25-H25</f>
        <v>0</v>
      </c>
      <c r="J25" s="608">
        <f t="shared" si="1"/>
        <v>0</v>
      </c>
      <c r="K25" s="721">
        <f>IFERROR(TBIn!E549,0)</f>
        <v>0</v>
      </c>
      <c r="L25" s="2576">
        <f>IFERROR(TBIn!E2121,0)</f>
        <v>0</v>
      </c>
      <c r="M25" s="2576">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1">
        <f>IFERROR(IF(Flag=TRUE,L26-TBIn!E2122,TBIn!D2122),0)</f>
        <v>0</v>
      </c>
      <c r="H26" s="2601">
        <f>IFERROR(IF(Flag=TRUE,M26-TBIn!E2162,TBIn!D2162),0)</f>
        <v>0</v>
      </c>
      <c r="I26" s="552">
        <f>G26-H26</f>
        <v>0</v>
      </c>
      <c r="J26" s="608">
        <f t="shared" si="1"/>
        <v>0</v>
      </c>
      <c r="K26" s="721">
        <f>IFERROR(TBIn!E550,0)</f>
        <v>0</v>
      </c>
      <c r="L26" s="2576">
        <f>IFERROR(TBIn!E2122,0)</f>
        <v>0</v>
      </c>
      <c r="M26" s="2576">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3">
        <f>IFERROR(IF(Flag=TRUE,L28-TBIn!E2123,TBIn!D2123),0)</f>
        <v>0</v>
      </c>
      <c r="H28" s="2603">
        <f>IFERROR(IF(Flag=TRUE,M28-TBIn!E2163,TBIn!D2163),0)</f>
        <v>0</v>
      </c>
      <c r="I28" s="557">
        <f t="shared" ref="I28:I43" si="8">G28-H28</f>
        <v>0</v>
      </c>
      <c r="J28" s="271">
        <f t="shared" si="1"/>
        <v>0</v>
      </c>
      <c r="K28" s="723">
        <f>IFERROR(TBIn!E551,0)</f>
        <v>0</v>
      </c>
      <c r="L28" s="2606">
        <f>IFERROR(TBIn!E2123,0)</f>
        <v>0</v>
      </c>
      <c r="M28" s="2606">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1">
        <f>IFERROR(IF(Flag=TRUE,L29-TBIn!E2124,TBIn!D2124),0)</f>
        <v>0</v>
      </c>
      <c r="H29" s="2603">
        <f>IFERROR(IF(Flag=TRUE,M29-TBIn!E2164,TBIn!D2164),0)</f>
        <v>0</v>
      </c>
      <c r="I29" s="557">
        <f t="shared" si="8"/>
        <v>0</v>
      </c>
      <c r="J29" s="608">
        <f t="shared" si="1"/>
        <v>0</v>
      </c>
      <c r="K29" s="721">
        <f>IFERROR(TBIn!E552,0)</f>
        <v>0</v>
      </c>
      <c r="L29" s="2576">
        <f>IFERROR(TBIn!E2124,0)</f>
        <v>0</v>
      </c>
      <c r="M29" s="2606">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1">
        <f>IFERROR(IF(Flag=TRUE,L30-TBIn!E2125,TBIn!D2125),0)</f>
        <v>0</v>
      </c>
      <c r="H30" s="2603">
        <f>IFERROR(IF(Flag=TRUE,M30-TBIn!E2165,TBIn!D2165),0)</f>
        <v>0</v>
      </c>
      <c r="I30" s="557">
        <f t="shared" si="8"/>
        <v>0</v>
      </c>
      <c r="J30" s="608">
        <f t="shared" si="1"/>
        <v>0</v>
      </c>
      <c r="K30" s="721">
        <f>IFERROR(TBIn!E553,0)</f>
        <v>0</v>
      </c>
      <c r="L30" s="2576">
        <f>IFERROR(TBIn!E2125,0)</f>
        <v>0</v>
      </c>
      <c r="M30" s="2606">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1">
        <f>IFERROR(IF(Flag=TRUE,L31-TBIn!E2126,TBIn!D2126),0)</f>
        <v>0</v>
      </c>
      <c r="H31" s="2603">
        <f>IFERROR(IF(Flag=TRUE,M31-TBIn!E2166,TBIn!D2166),0)</f>
        <v>0</v>
      </c>
      <c r="I31" s="557">
        <f t="shared" si="8"/>
        <v>0</v>
      </c>
      <c r="J31" s="608">
        <f t="shared" si="1"/>
        <v>0</v>
      </c>
      <c r="K31" s="721">
        <f>IFERROR(TBIn!E554,0)</f>
        <v>0</v>
      </c>
      <c r="L31" s="2576">
        <f>IFERROR(TBIn!E2126,0)</f>
        <v>0</v>
      </c>
      <c r="M31" s="2606">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1">
        <f>IFERROR(IF(Flag=TRUE,L32-TBIn!E2127,TBIn!D2127),0)</f>
        <v>0</v>
      </c>
      <c r="H32" s="2603">
        <f>IFERROR(IF(Flag=TRUE,M32-TBIn!E2167,TBIn!D2167),0)</f>
        <v>0</v>
      </c>
      <c r="I32" s="557">
        <f t="shared" si="8"/>
        <v>0</v>
      </c>
      <c r="J32" s="608">
        <f t="shared" si="1"/>
        <v>0</v>
      </c>
      <c r="K32" s="721">
        <f>IFERROR(TBIn!E555,0)</f>
        <v>0</v>
      </c>
      <c r="L32" s="2576">
        <f>IFERROR(TBIn!E2127,0)</f>
        <v>0</v>
      </c>
      <c r="M32" s="2606">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1">
        <f>IFERROR(IF(Flag=TRUE,L33-TBIn!E2128,TBIn!D2128),0)</f>
        <v>0</v>
      </c>
      <c r="H33" s="2603">
        <f>IFERROR(IF(Flag=TRUE,M33-TBIn!E2168,TBIn!D2168),0)</f>
        <v>0</v>
      </c>
      <c r="I33" s="557">
        <f t="shared" si="8"/>
        <v>0</v>
      </c>
      <c r="J33" s="608">
        <f t="shared" si="1"/>
        <v>0</v>
      </c>
      <c r="K33" s="721">
        <f>IFERROR(TBIn!E556,0)</f>
        <v>0</v>
      </c>
      <c r="L33" s="2576">
        <f>IFERROR(TBIn!E2128,0)</f>
        <v>0</v>
      </c>
      <c r="M33" s="2606">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1">
        <f>IFERROR(IF(Flag=TRUE,L34-TBIn!E2129,TBIn!D2129),0)</f>
        <v>0</v>
      </c>
      <c r="H34" s="2603">
        <f>IFERROR(IF(Flag=TRUE,M34-TBIn!E2169,TBIn!D2169),0)</f>
        <v>0</v>
      </c>
      <c r="I34" s="557">
        <f t="shared" si="8"/>
        <v>0</v>
      </c>
      <c r="J34" s="608">
        <f t="shared" si="1"/>
        <v>0</v>
      </c>
      <c r="K34" s="721">
        <f>IFERROR(TBIn!E557,0)</f>
        <v>0</v>
      </c>
      <c r="L34" s="2576">
        <f>IFERROR(TBIn!E2129,0)</f>
        <v>0</v>
      </c>
      <c r="M34" s="2606">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1">
        <f>IFERROR(IF(Flag=TRUE,L35-TBIn!E2130,TBIn!D2130),0)</f>
        <v>0</v>
      </c>
      <c r="H35" s="2603">
        <f>IFERROR(IF(Flag=TRUE,M35-TBIn!E2170,TBIn!D2170),0)</f>
        <v>0</v>
      </c>
      <c r="I35" s="557">
        <f t="shared" si="8"/>
        <v>0</v>
      </c>
      <c r="J35" s="608">
        <f t="shared" si="1"/>
        <v>0</v>
      </c>
      <c r="K35" s="721">
        <f>IFERROR(TBIn!E558,0)</f>
        <v>0</v>
      </c>
      <c r="L35" s="2576">
        <f>IFERROR(TBIn!E2130,0)</f>
        <v>0</v>
      </c>
      <c r="M35" s="2606">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1">
        <f>IFERROR(IF(Flag=TRUE,L36-TBIn!E2131,TBIn!D2131),0)</f>
        <v>0</v>
      </c>
      <c r="H36" s="2603">
        <f>IFERROR(IF(Flag=TRUE,M36-TBIn!E2171,TBIn!D2171),0)</f>
        <v>0</v>
      </c>
      <c r="I36" s="557">
        <f t="shared" si="8"/>
        <v>0</v>
      </c>
      <c r="J36" s="608">
        <f t="shared" si="1"/>
        <v>0</v>
      </c>
      <c r="K36" s="721">
        <f>IFERROR(TBIn!E559,0)</f>
        <v>0</v>
      </c>
      <c r="L36" s="2576">
        <f>IFERROR(TBIn!E2131,0)</f>
        <v>0</v>
      </c>
      <c r="M36" s="2606">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1">
        <f>IFERROR(IF(Flag=TRUE,L37-TBIn!E2132,TBIn!D2132),0)</f>
        <v>0</v>
      </c>
      <c r="H37" s="2603">
        <f>IFERROR(IF(Flag=TRUE,M37-TBIn!E2172,TBIn!D2172),0)</f>
        <v>0</v>
      </c>
      <c r="I37" s="557">
        <f t="shared" si="8"/>
        <v>0</v>
      </c>
      <c r="J37" s="608">
        <f t="shared" si="1"/>
        <v>0</v>
      </c>
      <c r="K37" s="721">
        <f>IFERROR(TBIn!E560,0)</f>
        <v>0</v>
      </c>
      <c r="L37" s="2576">
        <f>IFERROR(TBIn!E2132,0)</f>
        <v>0</v>
      </c>
      <c r="M37" s="2606">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1">
        <f>IFERROR(IF(Flag=TRUE,L38-TBIn!E2133,TBIn!D2133),0)</f>
        <v>0</v>
      </c>
      <c r="H38" s="2603">
        <f>IFERROR(IF(Flag=TRUE,M38-TBIn!E2173,TBIn!D2173),0)</f>
        <v>0</v>
      </c>
      <c r="I38" s="557">
        <f t="shared" si="8"/>
        <v>0</v>
      </c>
      <c r="J38" s="608">
        <f t="shared" si="1"/>
        <v>0</v>
      </c>
      <c r="K38" s="721">
        <f>IFERROR(TBIn!E561,0)</f>
        <v>0</v>
      </c>
      <c r="L38" s="2576">
        <f>IFERROR(TBIn!E2133,0)</f>
        <v>0</v>
      </c>
      <c r="M38" s="2606">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1">
        <f>IFERROR(IF(Flag=TRUE,L39-TBIn!E2134,TBIn!D2134),0)</f>
        <v>0</v>
      </c>
      <c r="H39" s="2603">
        <f>IFERROR(IF(Flag=TRUE,M39-TBIn!E2174,TBIn!D2174),0)</f>
        <v>0</v>
      </c>
      <c r="I39" s="557">
        <f t="shared" si="8"/>
        <v>0</v>
      </c>
      <c r="J39" s="608">
        <f t="shared" si="1"/>
        <v>0</v>
      </c>
      <c r="K39" s="721">
        <f>IFERROR(TBIn!E562,0)</f>
        <v>0</v>
      </c>
      <c r="L39" s="2576">
        <f>IFERROR(TBIn!E2134,0)</f>
        <v>0</v>
      </c>
      <c r="M39" s="2606">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1">
        <f>IFERROR(IF(Flag=TRUE,L40-TBIn!E2135,TBIn!D2135),0)</f>
        <v>0</v>
      </c>
      <c r="H40" s="2603">
        <f>IFERROR(IF(Flag=TRUE,M40-TBIn!E2175,TBIn!D2175),0)</f>
        <v>0</v>
      </c>
      <c r="I40" s="557">
        <f t="shared" si="8"/>
        <v>0</v>
      </c>
      <c r="J40" s="608">
        <f t="shared" si="1"/>
        <v>0</v>
      </c>
      <c r="K40" s="721">
        <f>IFERROR(TBIn!E563,0)</f>
        <v>0</v>
      </c>
      <c r="L40" s="2576">
        <f>IFERROR(TBIn!E2135,0)</f>
        <v>0</v>
      </c>
      <c r="M40" s="2606">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1">
        <f>IFERROR(IF(Flag=TRUE,L41-TBIn!E2136,TBIn!D2136),0)</f>
        <v>0</v>
      </c>
      <c r="H41" s="2603">
        <f>IFERROR(IF(Flag=TRUE,M41-TBIn!E2176,TBIn!D2176),0)</f>
        <v>0</v>
      </c>
      <c r="I41" s="557">
        <f t="shared" si="8"/>
        <v>0</v>
      </c>
      <c r="J41" s="608">
        <f t="shared" si="1"/>
        <v>0</v>
      </c>
      <c r="K41" s="721">
        <f>IFERROR(TBIn!E564,0)</f>
        <v>0</v>
      </c>
      <c r="L41" s="2576">
        <f>IFERROR(TBIn!E2136,0)</f>
        <v>0</v>
      </c>
      <c r="M41" s="2606">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1">
        <f>IFERROR(IF(Flag=TRUE,L42-TBIn!E2137,TBIn!D2137),0)</f>
        <v>0</v>
      </c>
      <c r="H42" s="2603">
        <f>IFERROR(IF(Flag=TRUE,M42-TBIn!E2177,TBIn!D2177),0)</f>
        <v>0</v>
      </c>
      <c r="I42" s="557">
        <f t="shared" si="8"/>
        <v>0</v>
      </c>
      <c r="J42" s="608">
        <f t="shared" si="1"/>
        <v>0</v>
      </c>
      <c r="K42" s="721">
        <f>IFERROR(TBIn!E565,0)</f>
        <v>0</v>
      </c>
      <c r="L42" s="2576">
        <f>IFERROR(TBIn!E2137,0)</f>
        <v>0</v>
      </c>
      <c r="M42" s="2606">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1">
        <f>IFERROR(IF(Flag=TRUE,L43-TBIn!E2138,TBIn!D2138),0)</f>
        <v>0</v>
      </c>
      <c r="H43" s="2603">
        <f>IFERROR(IF(Flag=TRUE,M43-TBIn!E2178,TBIn!D2178),0)</f>
        <v>0</v>
      </c>
      <c r="I43" s="557">
        <f t="shared" si="8"/>
        <v>0</v>
      </c>
      <c r="J43" s="608">
        <f t="shared" si="1"/>
        <v>0</v>
      </c>
      <c r="K43" s="721">
        <f>IFERROR(TBIn!E566,0)</f>
        <v>0</v>
      </c>
      <c r="L43" s="2576">
        <f>IFERROR(TBIn!E2138,0)</f>
        <v>0</v>
      </c>
      <c r="M43" s="2606">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1">
        <f>IFERROR(IF(Flag=TRUE,L45-TBIn!$E$163,TBIn!$D$163),0)</f>
        <v>0</v>
      </c>
      <c r="H45" s="2603">
        <f>IFERROR(IF(Flag=TRUE,M45-TBIn!$E$183,TBIn!$D$183),0)</f>
        <v>0</v>
      </c>
      <c r="I45" s="557">
        <f>G45-H45</f>
        <v>0</v>
      </c>
      <c r="J45" s="608">
        <f t="shared" si="1"/>
        <v>0</v>
      </c>
      <c r="K45" s="721">
        <f>IFERROR(TBIn!E567,0)</f>
        <v>0</v>
      </c>
      <c r="L45" s="2576">
        <f>IFERROR(TBIn!$E$163,0)</f>
        <v>0</v>
      </c>
      <c r="M45" s="2606">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1">
        <f>IFERROR(IF(Flag=TRUE,L46-TBIn!E2139,TBIn!D2139),0)</f>
        <v>0</v>
      </c>
      <c r="H46" s="2601">
        <f>IFERROR(IF(Flag=TRUE,M46-TBIn!E2179,TBIn!D2179),0)</f>
        <v>0</v>
      </c>
      <c r="I46" s="552">
        <f>G46-H46</f>
        <v>0</v>
      </c>
      <c r="J46" s="608">
        <f t="shared" si="1"/>
        <v>0</v>
      </c>
      <c r="K46" s="721">
        <f>IFERROR(TBIn!E568,0)</f>
        <v>0</v>
      </c>
      <c r="L46" s="2576">
        <f>IFERROR(TBIn!E2139,0)</f>
        <v>0</v>
      </c>
      <c r="M46" s="2576">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1">
        <f>IFERROR(IF(Flag=TRUE,L47-TBIn!E2140,TBIn!D2140),0)</f>
        <v>0</v>
      </c>
      <c r="H47" s="2601">
        <f>IFERROR(IF(Flag=TRUE,M47-TBIn!E2180,TBIn!D2180),0)</f>
        <v>0</v>
      </c>
      <c r="I47" s="552">
        <f>G47-H47</f>
        <v>0</v>
      </c>
      <c r="J47" s="608">
        <f t="shared" si="1"/>
        <v>0</v>
      </c>
      <c r="K47" s="721">
        <f>IFERROR(TBIn!E569,0)</f>
        <v>0</v>
      </c>
      <c r="L47" s="2576">
        <f>IFERROR(TBIn!E2140,0)</f>
        <v>0</v>
      </c>
      <c r="M47" s="2576">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1"/>
      <c r="H49" s="2603"/>
      <c r="I49" s="557"/>
      <c r="J49" s="831"/>
      <c r="K49" s="2682"/>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1">
        <f>IFERROR(IF(Flag=TRUE,L50-TBIn!E2141,TBIn!D2141),0)</f>
        <v>0</v>
      </c>
      <c r="H50" s="2603">
        <f>IFERROR(IF(Flag=TRUE,M50-TBIn!E2181,TBIn!D2181),0)</f>
        <v>0</v>
      </c>
      <c r="I50" s="557">
        <f>G50-H50</f>
        <v>0</v>
      </c>
      <c r="J50" s="828">
        <f>IF(F51=0,0,I50/F$51)</f>
        <v>0</v>
      </c>
      <c r="K50" s="721">
        <f>IFERROR(TBIn!E570,0)</f>
        <v>0</v>
      </c>
      <c r="L50" s="2576">
        <f>IFERROR(TBIn!E2141,0)</f>
        <v>0</v>
      </c>
      <c r="M50" s="2606">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RU/htLBGMCICd8uzoe8CBN3OCsCxdakaugiv3Ne/mQBV/bzTie4ba/UILgEiwIJ21SFxSQrXz0NGZErrxHEMYA==" saltValue="xyLebH+OQYTbg8cfE9p96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7" t="str">
        <f>OR_VEH!B452</f>
        <v>SANS OBJECT</v>
      </c>
      <c r="C1" s="2747"/>
      <c r="D1" s="2747"/>
      <c r="E1" s="257"/>
      <c r="F1" s="491" t="s">
        <v>92</v>
      </c>
      <c r="G1" s="60"/>
      <c r="H1" s="60"/>
      <c r="I1" s="60"/>
      <c r="J1" s="60"/>
      <c r="K1" s="60"/>
      <c r="L1" s="61"/>
      <c r="M1" s="61"/>
      <c r="N1" s="61"/>
      <c r="O1" s="641"/>
      <c r="P1" s="62" t="str">
        <f>TBIn!$E$2458&amp;" - "&amp;TBIn!$AH$10&amp;" - PAGE 5 SANS OBJECT"</f>
        <v>319719 - 202603 -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1">
        <f>IFERROR(IF(Flag=TRUE,L4-TBIn!E2183,TBIn!D2183),0)</f>
        <v>0</v>
      </c>
      <c r="H4" s="2600">
        <f>IFERROR(IF(Flag=TRUE,M4-TBIn!E2223,TBIn!D2223),0)</f>
        <v>0</v>
      </c>
      <c r="I4" s="551">
        <f t="shared" ref="I4:I22" si="0">G4-H4</f>
        <v>0</v>
      </c>
      <c r="J4" s="584">
        <f t="shared" ref="J4:J48" si="1">IF(F4&gt;0,I4/F4,0)</f>
        <v>0</v>
      </c>
      <c r="K4" s="720">
        <f>IFERROR(TBIn!E572,0)</f>
        <v>0</v>
      </c>
      <c r="L4" s="2604">
        <f>IFERROR(TBIn!E2183,0)</f>
        <v>0</v>
      </c>
      <c r="M4" s="2604">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1">
        <f>IFERROR(IF(Flag=TRUE,L5-TBIn!E2184,TBIn!D2184),0)</f>
        <v>0</v>
      </c>
      <c r="H5" s="2601">
        <f>IFERROR(IF(Flag=TRUE,M5-TBIn!E2224,TBIn!D2224),0)</f>
        <v>0</v>
      </c>
      <c r="I5" s="552">
        <f t="shared" si="0"/>
        <v>0</v>
      </c>
      <c r="J5" s="608">
        <f t="shared" si="1"/>
        <v>0</v>
      </c>
      <c r="K5" s="721">
        <f>IFERROR(TBIn!E573,0)</f>
        <v>0</v>
      </c>
      <c r="L5" s="2576">
        <f>IFERROR(TBIn!E2184,0)</f>
        <v>0</v>
      </c>
      <c r="M5" s="2576">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1">
        <f>IFERROR(IF(Flag=TRUE,L6-TBIn!E2185,TBIn!D2185),0)</f>
        <v>0</v>
      </c>
      <c r="H6" s="2601">
        <f>IFERROR(IF(Flag=TRUE,M6-TBIn!E2225,TBIn!D2225),0)</f>
        <v>0</v>
      </c>
      <c r="I6" s="552">
        <f t="shared" si="0"/>
        <v>0</v>
      </c>
      <c r="J6" s="608">
        <f t="shared" si="1"/>
        <v>0</v>
      </c>
      <c r="K6" s="721">
        <f>IFERROR(TBIn!E574,0)</f>
        <v>0</v>
      </c>
      <c r="L6" s="2576">
        <f>IFERROR(TBIn!E2185,0)</f>
        <v>0</v>
      </c>
      <c r="M6" s="2576">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1">
        <f>IFERROR(IF(Flag=TRUE,L7-TBIn!E2186,TBIn!D2186),0)</f>
        <v>0</v>
      </c>
      <c r="H7" s="2601">
        <f>IFERROR(IF(Flag=TRUE,M7-TBIn!E2226,TBIn!D2226),0)</f>
        <v>0</v>
      </c>
      <c r="I7" s="552">
        <f t="shared" si="0"/>
        <v>0</v>
      </c>
      <c r="J7" s="608">
        <f t="shared" si="1"/>
        <v>0</v>
      </c>
      <c r="K7" s="721">
        <f>IFERROR(TBIn!E575,0)</f>
        <v>0</v>
      </c>
      <c r="L7" s="2576">
        <f>IFERROR(TBIn!E2186,0)</f>
        <v>0</v>
      </c>
      <c r="M7" s="2576">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1">
        <f>IFERROR(IF(Flag=TRUE,L8-TBIn!E2187,TBIn!D2187),0)</f>
        <v>0</v>
      </c>
      <c r="H8" s="2601">
        <f>IFERROR(IF(Flag=TRUE,M8-TBIn!E2227,TBIn!D2227),0)</f>
        <v>0</v>
      </c>
      <c r="I8" s="552">
        <f t="shared" si="0"/>
        <v>0</v>
      </c>
      <c r="J8" s="608">
        <f t="shared" si="1"/>
        <v>0</v>
      </c>
      <c r="K8" s="721">
        <f>IFERROR(TBIn!E576,0)</f>
        <v>0</v>
      </c>
      <c r="L8" s="2576">
        <f>IFERROR(TBIn!E2187,0)</f>
        <v>0</v>
      </c>
      <c r="M8" s="2576">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1">
        <f>IFERROR(IF(Flag=TRUE,L9-TBIn!E2188,TBIn!D2188),0)</f>
        <v>0</v>
      </c>
      <c r="H9" s="2601">
        <f>IFERROR(IF(Flag=TRUE,M9-TBIn!E2228,TBIn!D2228),0)</f>
        <v>0</v>
      </c>
      <c r="I9" s="552">
        <f t="shared" si="0"/>
        <v>0</v>
      </c>
      <c r="J9" s="608">
        <f t="shared" si="1"/>
        <v>0</v>
      </c>
      <c r="K9" s="721">
        <f>IFERROR(TBIn!E577,0)</f>
        <v>0</v>
      </c>
      <c r="L9" s="2576">
        <f>IFERROR(TBIn!E2188,0)</f>
        <v>0</v>
      </c>
      <c r="M9" s="2576">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1">
        <f>IFERROR(IF(Flag=TRUE,L10-TBIn!E2189,TBIn!D2189),0)</f>
        <v>0</v>
      </c>
      <c r="H10" s="2601">
        <f>IFERROR(IF(Flag=TRUE,M10-TBIn!E2229,TBIn!D2229),0)</f>
        <v>0</v>
      </c>
      <c r="I10" s="552">
        <f t="shared" si="0"/>
        <v>0</v>
      </c>
      <c r="J10" s="608">
        <f t="shared" si="1"/>
        <v>0</v>
      </c>
      <c r="K10" s="721">
        <f>IFERROR(TBIn!E578,0)</f>
        <v>0</v>
      </c>
      <c r="L10" s="2576">
        <f>IFERROR(TBIn!E2189,0)</f>
        <v>0</v>
      </c>
      <c r="M10" s="2576">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1">
        <f>IFERROR(IF(Flag=TRUE,L11-TBIn!E2190,TBIn!D2190),0)</f>
        <v>0</v>
      </c>
      <c r="H11" s="2601">
        <f>IFERROR(IF(Flag=TRUE,M11-TBIn!E2230,TBIn!D2230),0)</f>
        <v>0</v>
      </c>
      <c r="I11" s="552">
        <f t="shared" si="0"/>
        <v>0</v>
      </c>
      <c r="J11" s="608">
        <f t="shared" si="1"/>
        <v>0</v>
      </c>
      <c r="K11" s="721">
        <f>IFERROR(TBIn!E579,0)</f>
        <v>0</v>
      </c>
      <c r="L11" s="2576">
        <f>IFERROR(TBIn!E2190,0)</f>
        <v>0</v>
      </c>
      <c r="M11" s="2576">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1">
        <f>IFERROR(IF(Flag=TRUE,L12-TBIn!E2191,TBIn!D2191),0)</f>
        <v>0</v>
      </c>
      <c r="H12" s="2601">
        <f>IFERROR(IF(Flag=TRUE,M12-TBIn!E2231,TBIn!D2231),0)</f>
        <v>0</v>
      </c>
      <c r="I12" s="552">
        <f t="shared" si="0"/>
        <v>0</v>
      </c>
      <c r="J12" s="608">
        <f t="shared" si="1"/>
        <v>0</v>
      </c>
      <c r="K12" s="721">
        <f>IFERROR(TBIn!E580,0)</f>
        <v>0</v>
      </c>
      <c r="L12" s="2576">
        <f>IFERROR(TBIn!E2191,0)</f>
        <v>0</v>
      </c>
      <c r="M12" s="2576">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1">
        <f>IFERROR(IF(Flag=TRUE,L13-TBIn!E2192,TBIn!D2192),0)</f>
        <v>0</v>
      </c>
      <c r="H13" s="2601">
        <f>IFERROR(IF(Flag=TRUE,M13-TBIn!E2232,TBIn!D2232),0)</f>
        <v>0</v>
      </c>
      <c r="I13" s="552">
        <f t="shared" si="0"/>
        <v>0</v>
      </c>
      <c r="J13" s="608">
        <f t="shared" si="1"/>
        <v>0</v>
      </c>
      <c r="K13" s="721">
        <f>IFERROR(TBIn!E581,0)</f>
        <v>0</v>
      </c>
      <c r="L13" s="2576">
        <f>IFERROR(TBIn!E2192,0)</f>
        <v>0</v>
      </c>
      <c r="M13" s="2576">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1">
        <f>IFERROR(IF(Flag=TRUE,L14-TBIn!E2193,TBIn!D2193),0)</f>
        <v>0</v>
      </c>
      <c r="H14" s="2601">
        <f>IFERROR(IF(Flag=TRUE,M14-TBIn!E2233,TBIn!D2233),0)</f>
        <v>0</v>
      </c>
      <c r="I14" s="552">
        <f t="shared" si="0"/>
        <v>0</v>
      </c>
      <c r="J14" s="608">
        <f t="shared" si="1"/>
        <v>0</v>
      </c>
      <c r="K14" s="721">
        <f>IFERROR(TBIn!E582,0)</f>
        <v>0</v>
      </c>
      <c r="L14" s="2576">
        <f>IFERROR(TBIn!E2193,0)</f>
        <v>0</v>
      </c>
      <c r="M14" s="2576">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1">
        <f>IFERROR(IF(Flag=TRUE,L15-TBIn!E2194,TBIn!D2194),0)</f>
        <v>0</v>
      </c>
      <c r="H15" s="2601">
        <f>IFERROR(IF(Flag=TRUE,M15-TBIn!E2234,TBIn!D2234),0)</f>
        <v>0</v>
      </c>
      <c r="I15" s="552">
        <f t="shared" si="0"/>
        <v>0</v>
      </c>
      <c r="J15" s="608">
        <f t="shared" si="1"/>
        <v>0</v>
      </c>
      <c r="K15" s="721">
        <f>IFERROR(TBIn!E583,0)</f>
        <v>0</v>
      </c>
      <c r="L15" s="2576">
        <f>IFERROR(TBIn!E2194,0)</f>
        <v>0</v>
      </c>
      <c r="M15" s="2576">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1">
        <f>IFERROR(IF(Flag=TRUE,L16-TBIn!E2195,TBIn!D2195),0)</f>
        <v>0</v>
      </c>
      <c r="H16" s="2601">
        <f>IFERROR(IF(Flag=TRUE,M16-TBIn!E2235,TBIn!D2235),0)</f>
        <v>0</v>
      </c>
      <c r="I16" s="552">
        <f t="shared" si="0"/>
        <v>0</v>
      </c>
      <c r="J16" s="608">
        <f t="shared" si="1"/>
        <v>0</v>
      </c>
      <c r="K16" s="721">
        <f>IFERROR(TBIn!E584,0)</f>
        <v>0</v>
      </c>
      <c r="L16" s="2576">
        <f>IFERROR(TBIn!E2195,0)</f>
        <v>0</v>
      </c>
      <c r="M16" s="2576">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1">
        <f>IFERROR(IF(Flag=TRUE,L17-TBIn!E2196,TBIn!D2196),0)</f>
        <v>0</v>
      </c>
      <c r="H17" s="2601">
        <f>IFERROR(IF(Flag=TRUE,M17-TBIn!E2236,TBIn!D2236),0)</f>
        <v>0</v>
      </c>
      <c r="I17" s="552">
        <f t="shared" si="0"/>
        <v>0</v>
      </c>
      <c r="J17" s="608">
        <f t="shared" si="1"/>
        <v>0</v>
      </c>
      <c r="K17" s="721">
        <f>IFERROR(TBIn!E585,0)</f>
        <v>0</v>
      </c>
      <c r="L17" s="2576">
        <f>IFERROR(TBIn!E2196,0)</f>
        <v>0</v>
      </c>
      <c r="M17" s="2576">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1">
        <f>IFERROR(IF(Flag=TRUE,L18-TBIn!E2197,TBIn!D2197),0)</f>
        <v>0</v>
      </c>
      <c r="H18" s="2601">
        <f>IFERROR(IF(Flag=TRUE,M18-TBIn!E2237,TBIn!D2237),0)</f>
        <v>0</v>
      </c>
      <c r="I18" s="552">
        <f t="shared" si="0"/>
        <v>0</v>
      </c>
      <c r="J18" s="608">
        <f t="shared" si="1"/>
        <v>0</v>
      </c>
      <c r="K18" s="721">
        <f>IFERROR(TBIn!E586,0)</f>
        <v>0</v>
      </c>
      <c r="L18" s="2576">
        <f>IFERROR(TBIn!E2197,0)</f>
        <v>0</v>
      </c>
      <c r="M18" s="2576">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1">
        <f>IFERROR(IF(Flag=TRUE,L19-TBIn!E2198,TBIn!D2198),0)</f>
        <v>0</v>
      </c>
      <c r="H19" s="2601">
        <f>IFERROR(IF(Flag=TRUE,M19-TBIn!E2238,TBIn!D2238),0)</f>
        <v>0</v>
      </c>
      <c r="I19" s="552">
        <f t="shared" si="0"/>
        <v>0</v>
      </c>
      <c r="J19" s="608">
        <f t="shared" si="1"/>
        <v>0</v>
      </c>
      <c r="K19" s="721">
        <f>IFERROR(TBIn!E587,0)</f>
        <v>0</v>
      </c>
      <c r="L19" s="2576">
        <f>IFERROR(TBIn!E2198,0)</f>
        <v>0</v>
      </c>
      <c r="M19" s="2576">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1">
        <f>IFERROR(IF(Flag=TRUE,L20-TBIn!E2199,TBIn!D2199),0)</f>
        <v>0</v>
      </c>
      <c r="H20" s="2601">
        <f>IFERROR(IF(Flag=TRUE,M20-TBIn!E2239,TBIn!D2239),0)</f>
        <v>0</v>
      </c>
      <c r="I20" s="552">
        <f t="shared" si="0"/>
        <v>0</v>
      </c>
      <c r="J20" s="608">
        <f t="shared" si="1"/>
        <v>0</v>
      </c>
      <c r="K20" s="721">
        <f>IFERROR(TBIn!E588,0)</f>
        <v>0</v>
      </c>
      <c r="L20" s="2576">
        <f>IFERROR(TBIn!E2199,0)</f>
        <v>0</v>
      </c>
      <c r="M20" s="2576">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1">
        <f>IFERROR(IF(Flag=TRUE,L21-TBIn!E2200,TBIn!D2200),0)</f>
        <v>0</v>
      </c>
      <c r="H21" s="2601">
        <f>IFERROR(IF(Flag=TRUE,M21-TBIn!E2240,TBIn!D2240),0)</f>
        <v>0</v>
      </c>
      <c r="I21" s="552">
        <f t="shared" si="0"/>
        <v>0</v>
      </c>
      <c r="J21" s="608">
        <f t="shared" si="1"/>
        <v>0</v>
      </c>
      <c r="K21" s="721">
        <f>IFERROR(TBIn!E589,0)</f>
        <v>0</v>
      </c>
      <c r="L21" s="2576">
        <f>IFERROR(TBIn!E2200,0)</f>
        <v>0</v>
      </c>
      <c r="M21" s="2576">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2">
        <f>IFERROR(IF(Flag=TRUE,L22-TBIn!E2201,TBIn!D2201),0)</f>
        <v>0</v>
      </c>
      <c r="H22" s="2602">
        <f>IFERROR(IF(Flag=TRUE,M22-TBIn!E2241,TBIn!D2241),0)</f>
        <v>0</v>
      </c>
      <c r="I22" s="553">
        <f t="shared" si="0"/>
        <v>0</v>
      </c>
      <c r="J22" s="847">
        <f t="shared" si="1"/>
        <v>0</v>
      </c>
      <c r="K22" s="722">
        <f>IFERROR(TBIn!E590,0)</f>
        <v>0</v>
      </c>
      <c r="L22" s="2605">
        <f>IFERROR(TBIn!E2201,0)</f>
        <v>0</v>
      </c>
      <c r="M22" s="2605">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1">
        <f>IFERROR(IF(Flag=TRUE,L24-TBIn!$E$154,TBIn!$D$154),0)</f>
        <v>0</v>
      </c>
      <c r="H24" s="2601">
        <f>IFERROR(IF(Flag=TRUE,M24-TBIn!$E$174,TBIn!$D$174),0)</f>
        <v>0</v>
      </c>
      <c r="I24" s="552">
        <f>G24-H24</f>
        <v>0</v>
      </c>
      <c r="J24" s="608">
        <f t="shared" si="1"/>
        <v>0</v>
      </c>
      <c r="K24" s="721">
        <f>IFERROR(TBIn!E591,0)</f>
        <v>0</v>
      </c>
      <c r="L24" s="2576">
        <f>IFERROR(TBIn!$E$154,0)</f>
        <v>0</v>
      </c>
      <c r="M24" s="2576">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1">
        <f>IFERROR(IF(Flag=TRUE,L25-TBIn!E2202,TBIn!D2202),0)</f>
        <v>0</v>
      </c>
      <c r="H25" s="2601">
        <f>IFERROR(IF(Flag=TRUE,M25-TBIn!E2242,TBIn!D2242),0)</f>
        <v>0</v>
      </c>
      <c r="I25" s="552">
        <f>G25-H25</f>
        <v>0</v>
      </c>
      <c r="J25" s="608">
        <f t="shared" si="1"/>
        <v>0</v>
      </c>
      <c r="K25" s="721">
        <f>IFERROR(TBIn!E592,0)</f>
        <v>0</v>
      </c>
      <c r="L25" s="2576">
        <f>IFERROR(TBIn!E2202,0)</f>
        <v>0</v>
      </c>
      <c r="M25" s="2576">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1">
        <f>IFERROR(IF(Flag=TRUE,L26-TBIn!E2203,TBIn!D2203),0)</f>
        <v>0</v>
      </c>
      <c r="H26" s="2601">
        <f>IFERROR(IF(Flag=TRUE,M26-TBIn!E2243,TBIn!D2243),0)</f>
        <v>0</v>
      </c>
      <c r="I26" s="552">
        <f>G26-H26</f>
        <v>0</v>
      </c>
      <c r="J26" s="608">
        <f t="shared" si="1"/>
        <v>0</v>
      </c>
      <c r="K26" s="721">
        <f>IFERROR(TBIn!E593,0)</f>
        <v>0</v>
      </c>
      <c r="L26" s="2576">
        <f>IFERROR(TBIn!E2203,0)</f>
        <v>0</v>
      </c>
      <c r="M26" s="2576">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3">
        <f>IFERROR(IF(Flag=TRUE,L28-TBIn!E2204,TBIn!D2204),0)</f>
        <v>0</v>
      </c>
      <c r="H28" s="2603">
        <f>IFERROR(IF(Flag=TRUE,M28-TBIn!E2244,TBIn!D2244),0)</f>
        <v>0</v>
      </c>
      <c r="I28" s="557">
        <f t="shared" ref="I28:I43" si="8">G28-H28</f>
        <v>0</v>
      </c>
      <c r="J28" s="271">
        <f t="shared" si="1"/>
        <v>0</v>
      </c>
      <c r="K28" s="723">
        <f>IFERROR(TBIn!E594,0)</f>
        <v>0</v>
      </c>
      <c r="L28" s="2606">
        <f>IFERROR(TBIn!E2204,0)</f>
        <v>0</v>
      </c>
      <c r="M28" s="2606">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1">
        <f>IFERROR(IF(Flag=TRUE,L29-TBIn!E2205,TBIn!D2205),0)</f>
        <v>0</v>
      </c>
      <c r="H29" s="2603">
        <f>IFERROR(IF(Flag=TRUE,M29-TBIn!E2245,TBIn!D2245),0)</f>
        <v>0</v>
      </c>
      <c r="I29" s="557">
        <f t="shared" si="8"/>
        <v>0</v>
      </c>
      <c r="J29" s="608">
        <f t="shared" si="1"/>
        <v>0</v>
      </c>
      <c r="K29" s="721">
        <f>IFERROR(TBIn!E595,0)</f>
        <v>0</v>
      </c>
      <c r="L29" s="2576">
        <f>IFERROR(TBIn!E2205,0)</f>
        <v>0</v>
      </c>
      <c r="M29" s="2606">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1">
        <f>IFERROR(IF(Flag=TRUE,L30-TBIn!E2206,TBIn!D2206),0)</f>
        <v>0</v>
      </c>
      <c r="H30" s="2603">
        <f>IFERROR(IF(Flag=TRUE,M30-TBIn!E2246,TBIn!D2246),0)</f>
        <v>0</v>
      </c>
      <c r="I30" s="557">
        <f t="shared" si="8"/>
        <v>0</v>
      </c>
      <c r="J30" s="608">
        <f t="shared" si="1"/>
        <v>0</v>
      </c>
      <c r="K30" s="721">
        <f>IFERROR(TBIn!E596,0)</f>
        <v>0</v>
      </c>
      <c r="L30" s="2576">
        <f>IFERROR(TBIn!E2206,0)</f>
        <v>0</v>
      </c>
      <c r="M30" s="2606">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1">
        <f>IFERROR(IF(Flag=TRUE,L31-TBIn!E2207,TBIn!D2207),0)</f>
        <v>0</v>
      </c>
      <c r="H31" s="2603">
        <f>IFERROR(IF(Flag=TRUE,M31-TBIn!E2247,TBIn!D2247),0)</f>
        <v>0</v>
      </c>
      <c r="I31" s="557">
        <f t="shared" si="8"/>
        <v>0</v>
      </c>
      <c r="J31" s="608">
        <f t="shared" si="1"/>
        <v>0</v>
      </c>
      <c r="K31" s="721">
        <f>IFERROR(TBIn!E597,0)</f>
        <v>0</v>
      </c>
      <c r="L31" s="2576">
        <f>IFERROR(TBIn!E2207,0)</f>
        <v>0</v>
      </c>
      <c r="M31" s="2606">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1">
        <f>IFERROR(IF(Flag=TRUE,L32-TBIn!E2208,TBIn!D2208),0)</f>
        <v>0</v>
      </c>
      <c r="H32" s="2603">
        <f>IFERROR(IF(Flag=TRUE,M32-TBIn!E2248,TBIn!D2248),0)</f>
        <v>0</v>
      </c>
      <c r="I32" s="557">
        <f t="shared" si="8"/>
        <v>0</v>
      </c>
      <c r="J32" s="608">
        <f t="shared" si="1"/>
        <v>0</v>
      </c>
      <c r="K32" s="721">
        <f>IFERROR(TBIn!E598,0)</f>
        <v>0</v>
      </c>
      <c r="L32" s="2576">
        <f>IFERROR(TBIn!E2208,0)</f>
        <v>0</v>
      </c>
      <c r="M32" s="2606">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1">
        <f>IFERROR(IF(Flag=TRUE,L33-TBIn!E2209,TBIn!D2209),0)</f>
        <v>0</v>
      </c>
      <c r="H33" s="2603">
        <f>IFERROR(IF(Flag=TRUE,M33-TBIn!E2249,TBIn!D2249),0)</f>
        <v>0</v>
      </c>
      <c r="I33" s="557">
        <f t="shared" si="8"/>
        <v>0</v>
      </c>
      <c r="J33" s="608">
        <f t="shared" si="1"/>
        <v>0</v>
      </c>
      <c r="K33" s="721">
        <f>IFERROR(TBIn!E599,0)</f>
        <v>0</v>
      </c>
      <c r="L33" s="2576">
        <f>IFERROR(TBIn!E2209,0)</f>
        <v>0</v>
      </c>
      <c r="M33" s="2606">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1">
        <f>IFERROR(IF(Flag=TRUE,L34-TBIn!E2210,TBIn!D2210),0)</f>
        <v>0</v>
      </c>
      <c r="H34" s="2603">
        <f>IFERROR(IF(Flag=TRUE,M34-TBIn!E2250,TBIn!D2250),0)</f>
        <v>0</v>
      </c>
      <c r="I34" s="557">
        <f t="shared" si="8"/>
        <v>0</v>
      </c>
      <c r="J34" s="608">
        <f t="shared" si="1"/>
        <v>0</v>
      </c>
      <c r="K34" s="721">
        <f>IFERROR(TBIn!E600,0)</f>
        <v>0</v>
      </c>
      <c r="L34" s="2576">
        <f>IFERROR(TBIn!E2210,0)</f>
        <v>0</v>
      </c>
      <c r="M34" s="2606">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1">
        <f>IFERROR(IF(Flag=TRUE,L35-TBIn!E2211,TBIn!D2211),0)</f>
        <v>0</v>
      </c>
      <c r="H35" s="2603">
        <f>IFERROR(IF(Flag=TRUE,M35-TBIn!E2251,TBIn!D2251),0)</f>
        <v>0</v>
      </c>
      <c r="I35" s="557">
        <f t="shared" si="8"/>
        <v>0</v>
      </c>
      <c r="J35" s="608">
        <f t="shared" si="1"/>
        <v>0</v>
      </c>
      <c r="K35" s="721">
        <f>IFERROR(TBIn!E601,0)</f>
        <v>0</v>
      </c>
      <c r="L35" s="2576">
        <f>IFERROR(TBIn!E2211,0)</f>
        <v>0</v>
      </c>
      <c r="M35" s="2606">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1">
        <f>IFERROR(IF(Flag=TRUE,L36-TBIn!E2212,TBIn!D2212),0)</f>
        <v>0</v>
      </c>
      <c r="H36" s="2603">
        <f>IFERROR(IF(Flag=TRUE,M36-TBIn!E2252,TBIn!D2252),0)</f>
        <v>0</v>
      </c>
      <c r="I36" s="557">
        <f t="shared" si="8"/>
        <v>0</v>
      </c>
      <c r="J36" s="608">
        <f t="shared" si="1"/>
        <v>0</v>
      </c>
      <c r="K36" s="721">
        <f>IFERROR(TBIn!E602,0)</f>
        <v>0</v>
      </c>
      <c r="L36" s="2576">
        <f>IFERROR(TBIn!E2212,0)</f>
        <v>0</v>
      </c>
      <c r="M36" s="2606">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1">
        <f>IFERROR(IF(Flag=TRUE,L37-TBIn!E2213,TBIn!D2213),0)</f>
        <v>0</v>
      </c>
      <c r="H37" s="2603">
        <f>IFERROR(IF(Flag=TRUE,M37-TBIn!E2253,TBIn!D2253),0)</f>
        <v>0</v>
      </c>
      <c r="I37" s="557">
        <f t="shared" si="8"/>
        <v>0</v>
      </c>
      <c r="J37" s="608">
        <f t="shared" si="1"/>
        <v>0</v>
      </c>
      <c r="K37" s="721">
        <f>IFERROR(TBIn!E603,0)</f>
        <v>0</v>
      </c>
      <c r="L37" s="2576">
        <f>IFERROR(TBIn!E2213,0)</f>
        <v>0</v>
      </c>
      <c r="M37" s="2606">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1">
        <f>IFERROR(IF(Flag=TRUE,L38-TBIn!E2214,TBIn!D2214),0)</f>
        <v>0</v>
      </c>
      <c r="H38" s="2603">
        <f>IFERROR(IF(Flag=TRUE,M38-TBIn!E2254,TBIn!D2254),0)</f>
        <v>0</v>
      </c>
      <c r="I38" s="557">
        <f t="shared" si="8"/>
        <v>0</v>
      </c>
      <c r="J38" s="608">
        <f t="shared" si="1"/>
        <v>0</v>
      </c>
      <c r="K38" s="721">
        <f>IFERROR(TBIn!E604,0)</f>
        <v>0</v>
      </c>
      <c r="L38" s="2576">
        <f>IFERROR(TBIn!E2214,0)</f>
        <v>0</v>
      </c>
      <c r="M38" s="2606">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1">
        <f>IFERROR(IF(Flag=TRUE,L39-TBIn!E2215,TBIn!D2215),0)</f>
        <v>0</v>
      </c>
      <c r="H39" s="2603">
        <f>IFERROR(IF(Flag=TRUE,M39-TBIn!E2255,TBIn!D2255),0)</f>
        <v>0</v>
      </c>
      <c r="I39" s="557">
        <f t="shared" si="8"/>
        <v>0</v>
      </c>
      <c r="J39" s="608">
        <f t="shared" si="1"/>
        <v>0</v>
      </c>
      <c r="K39" s="721">
        <f>IFERROR(TBIn!E605,0)</f>
        <v>0</v>
      </c>
      <c r="L39" s="2576">
        <f>IFERROR(TBIn!E2215,0)</f>
        <v>0</v>
      </c>
      <c r="M39" s="2606">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1">
        <f>IFERROR(IF(Flag=TRUE,L40-TBIn!E2216,TBIn!D2216),0)</f>
        <v>0</v>
      </c>
      <c r="H40" s="2603">
        <f>IFERROR(IF(Flag=TRUE,M40-TBIn!E2256,TBIn!D2256),0)</f>
        <v>0</v>
      </c>
      <c r="I40" s="557">
        <f t="shared" si="8"/>
        <v>0</v>
      </c>
      <c r="J40" s="608">
        <f t="shared" si="1"/>
        <v>0</v>
      </c>
      <c r="K40" s="721">
        <f>IFERROR(TBIn!E606,0)</f>
        <v>0</v>
      </c>
      <c r="L40" s="2576">
        <f>IFERROR(TBIn!E2216,0)</f>
        <v>0</v>
      </c>
      <c r="M40" s="2606">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1">
        <f>IFERROR(IF(Flag=TRUE,L41-TBIn!E2217,TBIn!D2217),0)</f>
        <v>0</v>
      </c>
      <c r="H41" s="2603">
        <f>IFERROR(IF(Flag=TRUE,M41-TBIn!E2257,TBIn!D2257),0)</f>
        <v>0</v>
      </c>
      <c r="I41" s="557">
        <f t="shared" si="8"/>
        <v>0</v>
      </c>
      <c r="J41" s="608">
        <f t="shared" si="1"/>
        <v>0</v>
      </c>
      <c r="K41" s="721">
        <f>IFERROR(TBIn!E607,0)</f>
        <v>0</v>
      </c>
      <c r="L41" s="2576">
        <f>IFERROR(TBIn!E2217,0)</f>
        <v>0</v>
      </c>
      <c r="M41" s="2606">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1">
        <f>IFERROR(IF(Flag=TRUE,L42-TBIn!E2218,TBIn!D2218),0)</f>
        <v>0</v>
      </c>
      <c r="H42" s="2603">
        <f>IFERROR(IF(Flag=TRUE,M42-TBIn!E2258,TBIn!D2258),0)</f>
        <v>0</v>
      </c>
      <c r="I42" s="557">
        <f t="shared" si="8"/>
        <v>0</v>
      </c>
      <c r="J42" s="608">
        <f t="shared" si="1"/>
        <v>0</v>
      </c>
      <c r="K42" s="721">
        <f>IFERROR(TBIn!E608,0)</f>
        <v>0</v>
      </c>
      <c r="L42" s="2576">
        <f>IFERROR(TBIn!E2218,0)</f>
        <v>0</v>
      </c>
      <c r="M42" s="2606">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1">
        <f>IFERROR(IF(Flag=TRUE,L43-TBIn!E2219,TBIn!D2219),0)</f>
        <v>0</v>
      </c>
      <c r="H43" s="2603">
        <f>IFERROR(IF(Flag=TRUE,M43-TBIn!E2259,TBIn!D2259),0)</f>
        <v>0</v>
      </c>
      <c r="I43" s="557">
        <f t="shared" si="8"/>
        <v>0</v>
      </c>
      <c r="J43" s="608">
        <f t="shared" si="1"/>
        <v>0</v>
      </c>
      <c r="K43" s="721">
        <f>IFERROR(TBIn!E609,0)</f>
        <v>0</v>
      </c>
      <c r="L43" s="2576">
        <f>IFERROR(TBIn!E2219,0)</f>
        <v>0</v>
      </c>
      <c r="M43" s="2606">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1">
        <f>IFERROR(IF(Flag=TRUE,L45-TBIn!$E$164,TBIn!$D$164),0)</f>
        <v>0</v>
      </c>
      <c r="H45" s="2603">
        <f>IFERROR(IF(Flag=TRUE,M45-TBIn!$E$184,TBIn!$D$184),0)</f>
        <v>0</v>
      </c>
      <c r="I45" s="557">
        <f>G45-H45</f>
        <v>0</v>
      </c>
      <c r="J45" s="608">
        <f t="shared" si="1"/>
        <v>0</v>
      </c>
      <c r="K45" s="721">
        <f>IFERROR(TBIn!E610,0)</f>
        <v>0</v>
      </c>
      <c r="L45" s="2576">
        <f>IFERROR(TBIn!$E$164,0)</f>
        <v>0</v>
      </c>
      <c r="M45" s="2606">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1">
        <f>IFERROR(IF(Flag=TRUE,L46-TBIn!E2220,TBIn!D2220),0)</f>
        <v>0</v>
      </c>
      <c r="H46" s="2601">
        <f>IFERROR(IF(Flag=TRUE,M46-TBIn!E2260,TBIn!D2260),0)</f>
        <v>0</v>
      </c>
      <c r="I46" s="552">
        <f>G46-H46</f>
        <v>0</v>
      </c>
      <c r="J46" s="608">
        <f t="shared" si="1"/>
        <v>0</v>
      </c>
      <c r="K46" s="721">
        <f>IFERROR(TBIn!E611,0)</f>
        <v>0</v>
      </c>
      <c r="L46" s="2576">
        <f>IFERROR(TBIn!E2220,0)</f>
        <v>0</v>
      </c>
      <c r="M46" s="2576">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1">
        <f>IFERROR(IF(Flag=TRUE,L47-TBIn!E2221,TBIn!D2221),0)</f>
        <v>0</v>
      </c>
      <c r="H47" s="2601">
        <f>IFERROR(IF(Flag=TRUE,M47-TBIn!E2261,TBIn!D2261),0)</f>
        <v>0</v>
      </c>
      <c r="I47" s="552">
        <f>G47-H47</f>
        <v>0</v>
      </c>
      <c r="J47" s="608">
        <f t="shared" si="1"/>
        <v>0</v>
      </c>
      <c r="K47" s="721">
        <f>IFERROR(TBIn!E612,0)</f>
        <v>0</v>
      </c>
      <c r="L47" s="2576">
        <f>IFERROR(TBIn!E2221,0)</f>
        <v>0</v>
      </c>
      <c r="M47" s="2576">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1"/>
      <c r="H49" s="2603"/>
      <c r="I49" s="557"/>
      <c r="J49" s="831"/>
      <c r="K49" s="2682"/>
      <c r="L49" s="2857"/>
      <c r="M49" s="2858"/>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1">
        <f>IFERROR(IF(Flag=TRUE,L50-TBIn!E2222,TBIn!D2222),0)</f>
        <v>0</v>
      </c>
      <c r="H50" s="2603">
        <f>IFERROR(IF(Flag=TRUE,M50-TBIn!E2262,TBIn!D2262),0)</f>
        <v>0</v>
      </c>
      <c r="I50" s="557">
        <f>G50-H50</f>
        <v>0</v>
      </c>
      <c r="J50" s="828">
        <f>IF(F51=0,0,I50/F$51)</f>
        <v>0</v>
      </c>
      <c r="K50" s="721">
        <f>IFERROR(TBIn!E613,0)</f>
        <v>0</v>
      </c>
      <c r="L50" s="2576">
        <f>IFERROR(TBIn!E2222,0)</f>
        <v>0</v>
      </c>
      <c r="M50" s="2606">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qEC8uGT+cagsJLvMu8JT+LBIHSuZX26FdDEpt0sR3ntHSvSjwdBT1HcLRPwNl1jUJmsFKLM2VXUNhyBxjzw8jw==" saltValue="xYNnNXd3TeqeV8G+J+Bp0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857250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2"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319719 - 202603 - PAGE 6</v>
      </c>
      <c r="Q1" s="642" t="s">
        <v>683</v>
      </c>
      <c r="R1" s="568"/>
    </row>
    <row r="2" spans="1:18" s="569" customFormat="1" ht="16" customHeight="1">
      <c r="A2" s="67" t="s">
        <v>1</v>
      </c>
      <c r="B2" s="182"/>
      <c r="C2" s="2769" t="s">
        <v>684</v>
      </c>
      <c r="D2" s="2770"/>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71" t="s">
        <v>687</v>
      </c>
      <c r="D3" s="2772"/>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2</v>
      </c>
      <c r="G4" s="2627">
        <f>IF(Flag=TRUE,L4-TBIn!E2266,TBIn!D2266)</f>
        <v>45947</v>
      </c>
      <c r="H4" s="2627">
        <f>IF(Flag=TRUE,M4-(TBIn!E2273),TBIn!D2273+TBIn!D2275)</f>
        <v>39435</v>
      </c>
      <c r="I4" s="560">
        <f>G4-H4</f>
        <v>6512</v>
      </c>
      <c r="J4" s="1505">
        <f>IF(F4=0,0,I4/F4)</f>
        <v>3256</v>
      </c>
      <c r="K4" s="1840">
        <f>TBIn!E928</f>
        <v>6</v>
      </c>
      <c r="L4" s="2633">
        <f>TBIn!E2266</f>
        <v>136608</v>
      </c>
      <c r="M4" s="2633">
        <f>IF(Flag=TRUE,TBIn!E2273,TBIn!E2273+TBIn!E2275)</f>
        <v>132745</v>
      </c>
      <c r="N4" s="563">
        <f>L4-M4</f>
        <v>3863</v>
      </c>
      <c r="O4" s="2492">
        <f>IF(K4=0,0,N4/K4)</f>
        <v>643.83333333333337</v>
      </c>
      <c r="P4" s="74">
        <v>1</v>
      </c>
      <c r="Q4" s="2510"/>
      <c r="R4" s="2511"/>
    </row>
    <row r="5" spans="1:18" s="569" customFormat="1" ht="15.75" customHeight="1">
      <c r="A5" s="80">
        <v>2</v>
      </c>
      <c r="B5" s="101" t="s">
        <v>692</v>
      </c>
      <c r="C5" s="1613" t="s">
        <v>693</v>
      </c>
      <c r="D5" s="1614"/>
      <c r="E5" s="193" t="s">
        <v>694</v>
      </c>
      <c r="F5" s="304">
        <f>IF(Flag=TRUE,K5-TBIn!E929,TBIn!D929)</f>
        <v>1</v>
      </c>
      <c r="G5" s="2615">
        <f>IF(Flag=TRUE,L5-TBIn!E2267,TBIn!D2267)</f>
        <v>26670</v>
      </c>
      <c r="H5" s="2615">
        <f>IF(Flag=TRUE,M5-(TBIn!E2274),TBIn!D2274+TBIn!D2276)</f>
        <v>27307</v>
      </c>
      <c r="I5" s="558">
        <f>G5-H5</f>
        <v>-637</v>
      </c>
      <c r="J5" s="1506">
        <f>IF(F5=0,0,I5/F5)</f>
        <v>-637</v>
      </c>
      <c r="K5" s="1841">
        <f>TBIn!E929</f>
        <v>2</v>
      </c>
      <c r="L5" s="2617">
        <f>TBIn!E2267</f>
        <v>63665</v>
      </c>
      <c r="M5" s="2617">
        <f>IF(Flag=TRUE,TBIn!E2274,TBIn!E2274+TBIn!E2276)</f>
        <v>65039</v>
      </c>
      <c r="N5" s="559">
        <f>L5-M5</f>
        <v>-1374</v>
      </c>
      <c r="O5" s="2493">
        <f>IF(K5=0,0,N5/K5)</f>
        <v>-687</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1734</v>
      </c>
      <c r="H6" s="1618" t="s">
        <v>697</v>
      </c>
      <c r="I6" s="1255" t="s">
        <v>698</v>
      </c>
      <c r="J6" s="57">
        <f>IF(Flag=TRUE,O6-TBIn!E2276,IF(F5=0,0,ROUND(TBIn!D2276/F5,0)))</f>
        <v>1554</v>
      </c>
      <c r="K6" s="284" t="s">
        <v>696</v>
      </c>
      <c r="L6" s="1844">
        <f>IF(Flag=TRUE,TBIn!E2275,IF(K4=0,0,ROUND(TBIn!E2275/K4,0)))</f>
        <v>3034</v>
      </c>
      <c r="M6" s="1618" t="s">
        <v>697</v>
      </c>
      <c r="N6" s="1165" t="s">
        <v>698</v>
      </c>
      <c r="O6" s="721">
        <f>IF(Flag=TRUE,TBIn!E2276,IF(K5=0,0,ROUND(TBIn!E2276/K5,0)))</f>
        <v>1894</v>
      </c>
      <c r="P6" s="80">
        <v>3</v>
      </c>
      <c r="Q6" s="644" t="str">
        <f>IF(Flag=TRUE,"TOTAL","")</f>
        <v/>
      </c>
      <c r="R6" s="568"/>
    </row>
    <row r="7" spans="1:18" s="569" customFormat="1" ht="15.75" customHeight="1">
      <c r="A7" s="80">
        <v>4</v>
      </c>
      <c r="B7" s="101"/>
      <c r="C7" s="2773" t="s">
        <v>699</v>
      </c>
      <c r="D7" s="2774"/>
      <c r="E7" s="190" t="s">
        <v>700</v>
      </c>
      <c r="F7" s="268">
        <f>IF(Flag=TRUE,K7-TBIn!E931,TBIn!D931)</f>
        <v>11</v>
      </c>
      <c r="G7" s="2600">
        <f>IF(Flag=TRUE,L7-TBIn!E2269,TBIn!D2269)</f>
        <v>391719</v>
      </c>
      <c r="H7" s="2600">
        <f>IF(Flag=TRUE,M7-(TBIn!E2279),TBIn!D2279+TBIn!D2281)</f>
        <v>394464</v>
      </c>
      <c r="I7" s="551">
        <f>G7-H7</f>
        <v>-2745</v>
      </c>
      <c r="J7" s="1507">
        <f>IF(F7=0,0,I7/F7)</f>
        <v>-249.54545454545453</v>
      </c>
      <c r="K7" s="1842">
        <f>TBIn!E931</f>
        <v>31</v>
      </c>
      <c r="L7" s="2604">
        <f>TBIn!E2269</f>
        <v>1204648</v>
      </c>
      <c r="M7" s="2604">
        <f>IF(Flag=TRUE,TBIn!E2279,TBIn!E2279+TBIn!E2281)</f>
        <v>1218441</v>
      </c>
      <c r="N7" s="554">
        <f>L7-M7</f>
        <v>-13793</v>
      </c>
      <c r="O7" s="2494">
        <f>IF(K7=0,0,N7/K7)</f>
        <v>-444.93548387096774</v>
      </c>
      <c r="P7" s="80">
        <v>4</v>
      </c>
      <c r="Q7" s="644"/>
      <c r="R7" s="568"/>
    </row>
    <row r="8" spans="1:18" s="569" customFormat="1" ht="15.75" customHeight="1">
      <c r="A8" s="80">
        <v>5</v>
      </c>
      <c r="B8" s="101" t="s">
        <v>701</v>
      </c>
      <c r="C8" s="1613" t="s">
        <v>702</v>
      </c>
      <c r="D8" s="1551"/>
      <c r="E8" s="201" t="s">
        <v>703</v>
      </c>
      <c r="F8" s="269">
        <f>IF(Flag=TRUE,K8-TBIn!E932,TBIn!D932)</f>
        <v>6</v>
      </c>
      <c r="G8" s="2601">
        <f>IF(Flag=TRUE,L8-TBIn!E2270,TBIn!D2270)</f>
        <v>211440</v>
      </c>
      <c r="H8" s="2601">
        <f>IF(Flag=TRUE,M8-(TBIn!E2280),TBIn!D2280+TBIn!D2282)</f>
        <v>196458</v>
      </c>
      <c r="I8" s="552">
        <f>G8-H8</f>
        <v>14982</v>
      </c>
      <c r="J8" s="1508">
        <f>IF(F8=0,0,I8/F8)</f>
        <v>2497</v>
      </c>
      <c r="K8" s="1843">
        <f>TBIn!E932</f>
        <v>20</v>
      </c>
      <c r="L8" s="2576">
        <f>TBIn!E2270</f>
        <v>709998</v>
      </c>
      <c r="M8" s="2576">
        <f>IF(Flag=TRUE,TBIn!E2280,TBIn!E2280+TBIn!E2282)</f>
        <v>706034</v>
      </c>
      <c r="N8" s="555">
        <f>L8-M8</f>
        <v>3964</v>
      </c>
      <c r="O8" s="2495">
        <f>IF(K8=0,0,N8/K8)</f>
        <v>198.2</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2056</v>
      </c>
      <c r="H9" s="1618" t="s">
        <v>704</v>
      </c>
      <c r="I9" s="1255" t="s">
        <v>698</v>
      </c>
      <c r="J9" s="305">
        <f>IF(Flag=TRUE,O9-TBIn!E2282,IF(F8=0,0,ROUND(TBIn!D2282/F8,0)))</f>
        <v>1744</v>
      </c>
      <c r="K9" s="284" t="s">
        <v>696</v>
      </c>
      <c r="L9" s="1844">
        <f>IF(Flag=TRUE,TBIn!E2281,IF(K7=0,0,ROUND(TBIn!E2281/K7,0)))</f>
        <v>2076</v>
      </c>
      <c r="M9" s="1618" t="s">
        <v>705</v>
      </c>
      <c r="N9" s="1165" t="s">
        <v>698</v>
      </c>
      <c r="O9" s="723">
        <f>IF(Flag=TRUE,TBIn!E2282,IF(K8=0,0,ROUND(TBIn!E2282/K8,0)))</f>
        <v>2223</v>
      </c>
      <c r="P9" s="80">
        <v>6</v>
      </c>
      <c r="Q9" s="644" t="str">
        <f>IF(Flag=TRUE,"TOTAL","")</f>
        <v/>
      </c>
      <c r="R9" s="568"/>
    </row>
    <row r="10" spans="1:18" s="569" customFormat="1" ht="15.75" customHeight="1">
      <c r="A10" s="80">
        <v>7</v>
      </c>
      <c r="B10" s="101" t="s">
        <v>143</v>
      </c>
      <c r="C10" s="229" t="s">
        <v>706</v>
      </c>
      <c r="D10" s="210"/>
      <c r="E10" s="211"/>
      <c r="F10" s="265">
        <f>F4+F5+F7+F8</f>
        <v>20</v>
      </c>
      <c r="G10" s="949">
        <f>G4+G5+G7+G8</f>
        <v>675776</v>
      </c>
      <c r="H10" s="949">
        <f>H4+H5+H7+H8</f>
        <v>657664</v>
      </c>
      <c r="I10" s="949">
        <f>I4+I5+I7+I8</f>
        <v>18112</v>
      </c>
      <c r="J10" s="1509">
        <f>IF(F10=0,0,I10/F10)</f>
        <v>905.6</v>
      </c>
      <c r="K10" s="265">
        <f>K4+K5+K7+K8</f>
        <v>59</v>
      </c>
      <c r="L10" s="949">
        <f>L4+L5+L7+L8</f>
        <v>2114919</v>
      </c>
      <c r="M10" s="949">
        <f>M4+M5+M7+M8</f>
        <v>2122259</v>
      </c>
      <c r="N10" s="949">
        <f>N4+N5+N7+N8</f>
        <v>-7340</v>
      </c>
      <c r="O10" s="2496">
        <f>IF(K10=0,0,N10/K10)</f>
        <v>-124.40677966101696</v>
      </c>
      <c r="P10" s="80">
        <v>7</v>
      </c>
      <c r="Q10" s="644"/>
      <c r="R10" s="568"/>
    </row>
    <row r="11" spans="1:18" s="569" customFormat="1" ht="15.75" customHeight="1">
      <c r="A11" s="80">
        <v>8</v>
      </c>
      <c r="B11" s="101" t="s">
        <v>143</v>
      </c>
      <c r="C11" s="1615" t="s">
        <v>707</v>
      </c>
      <c r="D11" s="1551"/>
      <c r="E11" s="201">
        <v>448</v>
      </c>
      <c r="F11" s="269">
        <f>IF(Flag=TRUE,K11-TBIn!E930,TBIn!D930)</f>
        <v>142</v>
      </c>
      <c r="G11" s="2601">
        <f>IF(Flag=TRUE,L11-TBIn!E2268,TBIn!D2268)</f>
        <v>4081600</v>
      </c>
      <c r="H11" s="2601">
        <f>IF(Flag=TRUE,M11-(TBIn!E2277),TBIn!D2277)</f>
        <v>3977189</v>
      </c>
      <c r="I11" s="552">
        <f>G11-H11</f>
        <v>104411</v>
      </c>
      <c r="J11" s="1510">
        <f>IF(F11=0,0,I11/F11)</f>
        <v>735.28873239436621</v>
      </c>
      <c r="K11" s="1843">
        <f>TBIn!$E$930</f>
        <v>351</v>
      </c>
      <c r="L11" s="2576">
        <f>TBIn!$E$2268</f>
        <v>9796082</v>
      </c>
      <c r="M11" s="2576">
        <f>TBIn!E2277</f>
        <v>9492039</v>
      </c>
      <c r="N11" s="555">
        <f>L11-M11</f>
        <v>304043</v>
      </c>
      <c r="O11" s="2495">
        <f>IF(K11=0,0,N11/K11)</f>
        <v>866.21937321937321</v>
      </c>
      <c r="P11" s="80">
        <v>8</v>
      </c>
      <c r="Q11" s="644"/>
      <c r="R11" s="568"/>
    </row>
    <row r="12" spans="1:18" s="569" customFormat="1" ht="15.75" customHeight="1">
      <c r="A12" s="80">
        <v>9</v>
      </c>
      <c r="B12" s="170" t="s">
        <v>145</v>
      </c>
      <c r="C12" s="2777" t="s">
        <v>708</v>
      </c>
      <c r="D12" s="2778"/>
      <c r="E12" s="1621">
        <v>649</v>
      </c>
      <c r="F12" s="285" t="str">
        <f>IF((Page7!E71+Page7!E72)&gt;0,ROUND(((F4+F5)/(Page7!E71+Page7!E72)),1)&amp;" : 1","")</f>
        <v>1,5 : 1</v>
      </c>
      <c r="G12" s="1619" t="s">
        <v>709</v>
      </c>
      <c r="H12" s="2628">
        <f>IF(Flag=TRUE,M12-TBIn!E2278,TBIn!D2278)</f>
        <v>0</v>
      </c>
      <c r="I12" s="561">
        <f>-H12</f>
        <v>0</v>
      </c>
      <c r="J12" s="1023"/>
      <c r="K12" s="286" t="str">
        <f>IF((Page7!J71+Page7!J72)&gt;0,ROUND(((K4+K5)/(Page7!J71+Page7!J72)),1)&amp;" : 1","")</f>
        <v>4 : 1</v>
      </c>
      <c r="L12" s="1619" t="s">
        <v>709</v>
      </c>
      <c r="M12" s="2634">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3</v>
      </c>
      <c r="G13" s="2601">
        <f>IF(Flag=TRUE,L13-TBIn!E2271,TBIn!D2271)</f>
        <v>72085</v>
      </c>
      <c r="H13" s="2601">
        <f>IF(Flag=TRUE,M13-(TBIn!E2283),TBIn!D2283)</f>
        <v>72788</v>
      </c>
      <c r="I13" s="552">
        <f>G13-H13</f>
        <v>-703</v>
      </c>
      <c r="J13" s="1508">
        <f>IF(F13=0,0,I13/F13)</f>
        <v>-234.33333333333334</v>
      </c>
      <c r="K13" s="1843">
        <f>TBIn!$E$933</f>
        <v>9</v>
      </c>
      <c r="L13" s="2576">
        <f>TBIn!$E$2271</f>
        <v>212585</v>
      </c>
      <c r="M13" s="2576">
        <f>TBIn!E2283</f>
        <v>219475</v>
      </c>
      <c r="N13" s="555">
        <f>L13-M13</f>
        <v>-6890</v>
      </c>
      <c r="O13" s="2495">
        <f>IF(K13=0,0,N13/K13)</f>
        <v>-765.55555555555554</v>
      </c>
      <c r="P13" s="80">
        <v>10</v>
      </c>
      <c r="Q13" s="644"/>
      <c r="R13" s="568"/>
    </row>
    <row r="14" spans="1:18" s="569" customFormat="1" ht="15.75" customHeight="1">
      <c r="A14" s="80">
        <v>11</v>
      </c>
      <c r="B14" s="101" t="s">
        <v>114</v>
      </c>
      <c r="C14" s="2779" t="s">
        <v>711</v>
      </c>
      <c r="D14" s="2780"/>
      <c r="E14" s="195">
        <v>653</v>
      </c>
      <c r="F14" s="285" t="str">
        <f>IF((Page7!E75+Page7!E76)&gt;0,ROUND(((F7+F8)/(Page7!E75+Page7!E76)),1)&amp;" : 1","")</f>
        <v>0,4 : 1</v>
      </c>
      <c r="G14" s="1256" t="s">
        <v>712</v>
      </c>
      <c r="H14" s="2629">
        <f>IF(Flag=TRUE,M14-TBIn!E2284,TBIn!D2284)</f>
        <v>0</v>
      </c>
      <c r="I14" s="562">
        <f>-H14</f>
        <v>0</v>
      </c>
      <c r="J14" s="1023"/>
      <c r="K14" s="286" t="str">
        <f>IF((Page7!J75+Page7!J76)&gt;0,ROUND(((K7+K8)/(Page7!J75+Page7!J76)),1)&amp;" : 1","")</f>
        <v>0,5 : 1</v>
      </c>
      <c r="L14" s="1619" t="s">
        <v>712</v>
      </c>
      <c r="M14" s="2634">
        <f>TBIn!E2284</f>
        <v>0</v>
      </c>
      <c r="N14" s="564">
        <f>-M14</f>
        <v>0</v>
      </c>
      <c r="O14" s="940"/>
      <c r="P14" s="80">
        <v>11</v>
      </c>
      <c r="Q14" s="644"/>
      <c r="R14" s="568"/>
    </row>
    <row r="15" spans="1:18" s="569" customFormat="1" ht="15.75" customHeight="1">
      <c r="A15" s="80">
        <v>12</v>
      </c>
      <c r="B15" s="101" t="s">
        <v>112</v>
      </c>
      <c r="C15" s="229" t="s">
        <v>713</v>
      </c>
      <c r="D15" s="210"/>
      <c r="E15" s="211"/>
      <c r="F15" s="265">
        <f>F11+F13</f>
        <v>145</v>
      </c>
      <c r="G15" s="949">
        <f>G11+G13</f>
        <v>4153685</v>
      </c>
      <c r="H15" s="716">
        <f>H11+H12+H13+H14</f>
        <v>4049977</v>
      </c>
      <c r="I15" s="716">
        <f>I11+I12+I13+I14</f>
        <v>103708</v>
      </c>
      <c r="J15" s="1509">
        <f>IF(F15=0,0,I15/F15)</f>
        <v>715.2275862068966</v>
      </c>
      <c r="K15" s="265">
        <f>K11+K13</f>
        <v>360</v>
      </c>
      <c r="L15" s="949">
        <f>L11+L13</f>
        <v>10008667</v>
      </c>
      <c r="M15" s="716">
        <f>M11+M12+M13+M14</f>
        <v>9711514</v>
      </c>
      <c r="N15" s="716">
        <f>N11+N12+N13+N14</f>
        <v>297153</v>
      </c>
      <c r="O15" s="2496">
        <f>IF(K15=0,0,N15/K15)</f>
        <v>825.42499999999995</v>
      </c>
      <c r="P15" s="80">
        <v>12</v>
      </c>
      <c r="Q15" s="644"/>
      <c r="R15" s="568"/>
    </row>
    <row r="16" spans="1:18" s="569" customFormat="1" ht="15.75" customHeight="1">
      <c r="A16" s="80">
        <v>13</v>
      </c>
      <c r="B16" s="101" t="s">
        <v>127</v>
      </c>
      <c r="C16" s="1589" t="s">
        <v>714</v>
      </c>
      <c r="D16" s="1616"/>
      <c r="E16" s="195">
        <v>456</v>
      </c>
      <c r="F16" s="939"/>
      <c r="G16" s="2628">
        <f>IF(Flag=TRUE,L16-TBIn!E2272,TBIn!D2272)</f>
        <v>1395990</v>
      </c>
      <c r="H16" s="2628">
        <f>IF(Flag=TRUE,M16-(TBIn!$E2285),TBIn!$D2285)</f>
        <v>1366949</v>
      </c>
      <c r="I16" s="561">
        <f>G16-H16</f>
        <v>29041</v>
      </c>
      <c r="J16" s="764">
        <f>IF(F10=0,0,I16/F10)</f>
        <v>1452.05</v>
      </c>
      <c r="K16" s="2684"/>
      <c r="L16" s="2634">
        <f>TBIn!$E$2272</f>
        <v>5471943</v>
      </c>
      <c r="M16" s="2634">
        <f>TBIn!E2285</f>
        <v>5392393</v>
      </c>
      <c r="N16" s="564">
        <f>L16-M16</f>
        <v>79550</v>
      </c>
      <c r="O16" s="2497">
        <f>IF(K10=0,0,N16/K10)</f>
        <v>1348.3050847457628</v>
      </c>
      <c r="P16" s="80">
        <v>13</v>
      </c>
      <c r="Q16" s="644"/>
      <c r="R16" s="568"/>
    </row>
    <row r="17" spans="1:18" s="569" customFormat="1" ht="16" customHeight="1">
      <c r="A17" s="80">
        <v>14</v>
      </c>
      <c r="B17" s="330"/>
      <c r="C17" s="287" t="s">
        <v>715</v>
      </c>
      <c r="D17" s="210"/>
      <c r="E17" s="211"/>
      <c r="F17" s="761">
        <f>IF(Flag=TRUE,F10+F15,TBIn!D934)</f>
        <v>165</v>
      </c>
      <c r="G17" s="716">
        <f>G10+G15+G16</f>
        <v>6225451</v>
      </c>
      <c r="H17" s="716">
        <f>H10+H15+H16</f>
        <v>6074590</v>
      </c>
      <c r="I17" s="2630">
        <f>IF(Flag=TRUE,I10+I15+I16,TBIn!$D2286)</f>
        <v>150861</v>
      </c>
      <c r="J17" s="132">
        <f>IF(F10=0,0,I17/F10)</f>
        <v>7543.05</v>
      </c>
      <c r="K17" s="761">
        <f>IF(Flag=TRUE,K10+K15,TBIn!E934)</f>
        <v>419</v>
      </c>
      <c r="L17" s="716">
        <f>L10+L15+L16</f>
        <v>17595529</v>
      </c>
      <c r="M17" s="716">
        <f>M10+M15+M16</f>
        <v>17226166</v>
      </c>
      <c r="N17" s="2630">
        <f>IF(Flag=TRUE,N10+N15+N16,TBIn!$E2286)</f>
        <v>369363</v>
      </c>
      <c r="O17" s="848">
        <f>IF(K10=0,0,N17/K10)</f>
        <v>6260.3898305084749</v>
      </c>
      <c r="P17" s="80">
        <v>14</v>
      </c>
      <c r="Q17" s="644"/>
      <c r="R17" s="568"/>
    </row>
    <row r="18" spans="1:18" s="569" customFormat="1" ht="16" customHeight="1">
      <c r="A18" s="80">
        <v>15</v>
      </c>
      <c r="B18" s="96"/>
      <c r="C18" s="288" t="s">
        <v>716</v>
      </c>
      <c r="D18" s="210"/>
      <c r="E18" s="211"/>
      <c r="F18" s="265">
        <f>F17+Page7!E81</f>
        <v>213</v>
      </c>
      <c r="G18" s="949">
        <f>G17+Page7!F81</f>
        <v>9722029</v>
      </c>
      <c r="H18" s="716">
        <f>H17+Page7!G81</f>
        <v>9437981</v>
      </c>
      <c r="I18" s="949">
        <f>I17+Page7!H81</f>
        <v>284048</v>
      </c>
      <c r="J18" s="1509">
        <f>IF((F$4+F$5+F$7+F$8+Page7!E$71+Page7!E$75+Page7!E$72+Page7!E$76)=0,0,I18/(F$4+F$5+F$7+F$8+Page7!E$71+Page7!E$75+Page7!E$72+Page7!E$76))</f>
        <v>4177.1764705882351</v>
      </c>
      <c r="K18" s="265">
        <f>K17+Page7!J81</f>
        <v>537</v>
      </c>
      <c r="L18" s="949">
        <f>L17+Page7!K81</f>
        <v>26471869</v>
      </c>
      <c r="M18" s="716">
        <f>M17+Page7!L81</f>
        <v>25789513</v>
      </c>
      <c r="N18" s="949">
        <f>N17+Page7!M81</f>
        <v>682356</v>
      </c>
      <c r="O18" s="2496">
        <f>IF((K$4+K$5+K$7+K$8+Page7!J$71+Page7!J$75+Page7!J$72+Page7!J$76)=0,0,N18/(K$4+K$5+K$7+K$8+Page7!J$71+Page7!J$75+Page7!J$72+Page7!J$76))</f>
        <v>4238.2360248447203</v>
      </c>
      <c r="P18" s="80">
        <v>15</v>
      </c>
      <c r="Q18" s="644"/>
      <c r="R18" s="598"/>
    </row>
    <row r="19" spans="1:18" s="569" customFormat="1" ht="16" customHeight="1">
      <c r="A19" s="80">
        <v>16</v>
      </c>
      <c r="B19" s="96"/>
      <c r="C19" s="142" t="s">
        <v>717</v>
      </c>
      <c r="D19" s="633"/>
      <c r="E19" s="1252"/>
      <c r="F19" s="935"/>
      <c r="G19" s="289">
        <f>Page7!F24+Page8!H54</f>
        <v>135774</v>
      </c>
      <c r="H19" s="290">
        <f>Page7!G24+Page8!J54</f>
        <v>87079</v>
      </c>
      <c r="I19" s="290">
        <f>Page7!H24+Page8!K54</f>
        <v>48695</v>
      </c>
      <c r="J19" s="2259">
        <f>IF((F$4+F$5+F$7+F$8+Page7!E$71+Page7!E$75+Page7!E$72+Page7!E$76)=0,0,I19/(F$4+F$5+F$7+F$8+Page7!E$71+Page7!E$75+Page7!E$72+Page7!E$76))</f>
        <v>716.10294117647061</v>
      </c>
      <c r="K19" s="1025"/>
      <c r="L19" s="291">
        <f>Page7!K24+Page8!O54</f>
        <v>344568</v>
      </c>
      <c r="M19" s="292">
        <f>Page7!L24+Page8!P54</f>
        <v>234639</v>
      </c>
      <c r="N19" s="292">
        <f>Page7!M24+Page8!Q54</f>
        <v>109929</v>
      </c>
      <c r="O19" s="2498">
        <f>IF((K$4+K$5+K$7+K$8+Page7!J$71+Page7!J$75+Page7!J$72+Page7!J$76)=0,0,N19/(K$4+K$5+K$7+K$8+Page7!J$71+Page7!J$75+Page7!J$72+Page7!J$76))</f>
        <v>682.78881987577643</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9857803</v>
      </c>
      <c r="H21" s="858">
        <f>H18+H19+H20</f>
        <v>9525060</v>
      </c>
      <c r="I21" s="858">
        <f>I18+I19+I20</f>
        <v>332743</v>
      </c>
      <c r="J21" s="1511">
        <f>IF((F4+F5+F7+F8+Page7!E71+Page7!E75+Page7!E72+Page7!E76)=0,0,I21/(F4+F5+F7+F8+Page7!E71+Page7!E75+Page7!E72+Page7!E76))</f>
        <v>4893.2794117647063</v>
      </c>
      <c r="K21" s="1026"/>
      <c r="L21" s="716">
        <f>L18+L19+L20</f>
        <v>26816437</v>
      </c>
      <c r="M21" s="858">
        <f>M18+M19+M20</f>
        <v>26024152</v>
      </c>
      <c r="N21" s="858">
        <f>N18+N19+N20</f>
        <v>792285</v>
      </c>
      <c r="O21" s="957">
        <f>IF((K4+K5+K7+K8+Page7!J71+Page7!J75+Page7!J72+Page7!J76)=0,0,N21/(K4+K5+K7+K8+Page7!J71+Page7!J75+Page7!J72+Page7!J76))</f>
        <v>4921.0248447204967</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160</v>
      </c>
      <c r="G24" s="2600">
        <f>IF(Flag=TRUE,L24-TBIn!E2287,TBIn!D2287)</f>
        <v>34954</v>
      </c>
      <c r="H24" s="2600">
        <f>IF(Flag=TRUE,M24-(TBIn!E2329),TBIn!D2329)</f>
        <v>8332</v>
      </c>
      <c r="I24" s="551">
        <f t="shared" ref="I24:I39" si="0">G24-H24</f>
        <v>26622</v>
      </c>
      <c r="J24" s="2440">
        <f t="shared" ref="J24:J38" si="1">IF(G24=0,0,I24/G24)</f>
        <v>0.76162957029238432</v>
      </c>
      <c r="K24" s="2444">
        <f>TBIn!E935</f>
        <v>471</v>
      </c>
      <c r="L24" s="2604">
        <f>TBIn!E2287</f>
        <v>109276</v>
      </c>
      <c r="M24" s="2604">
        <f>TBIn!E2329</f>
        <v>30295</v>
      </c>
      <c r="N24" s="554">
        <f t="shared" ref="N24:N38" si="2">L24-M24</f>
        <v>78981</v>
      </c>
      <c r="O24" s="2500">
        <f t="shared" ref="O24:O38" si="3">IF(L24=0,0,N24/L24)</f>
        <v>0.72276620666935099</v>
      </c>
      <c r="P24" s="80">
        <v>21</v>
      </c>
      <c r="Q24" s="568"/>
      <c r="R24" s="568"/>
    </row>
    <row r="25" spans="1:18" ht="16" customHeight="1">
      <c r="A25" s="80">
        <v>22</v>
      </c>
      <c r="B25" s="293"/>
      <c r="C25" s="2428"/>
      <c r="D25" s="2485" t="s">
        <v>726</v>
      </c>
      <c r="E25" s="108" t="s">
        <v>727</v>
      </c>
      <c r="F25" s="2371">
        <f>IF(Flag=TRUE,K25-TBIn!E936,TBIn!D936)</f>
        <v>0</v>
      </c>
      <c r="G25" s="2615">
        <f>IF(Flag=TRUE,L25-TBIn!E2288,TBIn!D2288)</f>
        <v>0</v>
      </c>
      <c r="H25" s="2615">
        <f>IF(Flag=TRUE,M25-(TBIn!E2330),TBIn!D2330)</f>
        <v>0</v>
      </c>
      <c r="I25" s="2306">
        <f t="shared" si="0"/>
        <v>0</v>
      </c>
      <c r="J25" s="2441">
        <f t="shared" si="1"/>
        <v>0</v>
      </c>
      <c r="K25" s="2372">
        <f>TBIn!E936</f>
        <v>0</v>
      </c>
      <c r="L25" s="2617">
        <f>TBIn!E2288</f>
        <v>0</v>
      </c>
      <c r="M25" s="2617">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0</v>
      </c>
      <c r="G26" s="2615">
        <f>IF(Flag=TRUE,L26-TBIn!E2289,TBIn!D2289)</f>
        <v>0</v>
      </c>
      <c r="H26" s="2615">
        <f>IF(Flag=TRUE,M26-(TBIn!E2331),TBIn!D2331)</f>
        <v>0</v>
      </c>
      <c r="I26" s="2306">
        <f t="shared" si="0"/>
        <v>0</v>
      </c>
      <c r="J26" s="2441">
        <f t="shared" si="1"/>
        <v>0</v>
      </c>
      <c r="K26" s="2372">
        <f>TBIn!E937</f>
        <v>0</v>
      </c>
      <c r="L26" s="2617">
        <f>TBIn!E2289</f>
        <v>0</v>
      </c>
      <c r="M26" s="2617">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5">
        <f>IF(Flag=TRUE,L27-TBIn!E2290,TBIn!D2290)</f>
        <v>0</v>
      </c>
      <c r="H27" s="2615">
        <f>IF(Flag=TRUE,M27-(TBIn!E2332),TBIn!D2332)</f>
        <v>0</v>
      </c>
      <c r="I27" s="2306">
        <f t="shared" si="0"/>
        <v>0</v>
      </c>
      <c r="J27" s="2441">
        <f t="shared" si="1"/>
        <v>0</v>
      </c>
      <c r="K27" s="2372">
        <f>TBIn!E938</f>
        <v>0</v>
      </c>
      <c r="L27" s="2617">
        <f>TBIn!E2290</f>
        <v>0</v>
      </c>
      <c r="M27" s="2617">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5">
        <f>IF(Flag=TRUE,L28-TBIn!E2291,TBIn!D2291)</f>
        <v>0</v>
      </c>
      <c r="H28" s="2615">
        <f>IF(Flag=TRUE,M28-(TBIn!E2333),TBIn!D2333)</f>
        <v>0</v>
      </c>
      <c r="I28" s="2306">
        <f t="shared" si="0"/>
        <v>0</v>
      </c>
      <c r="J28" s="2441">
        <f t="shared" si="1"/>
        <v>0</v>
      </c>
      <c r="K28" s="2372">
        <f>TBIn!E939</f>
        <v>0</v>
      </c>
      <c r="L28" s="2617">
        <f>TBIn!E2291</f>
        <v>0</v>
      </c>
      <c r="M28" s="2617">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5">
        <f>IF(Flag=TRUE,L29-TBIn!E2292,TBIn!D2292)</f>
        <v>0</v>
      </c>
      <c r="H29" s="2615">
        <f>IF(Flag=TRUE,M29-(TBIn!E2334),TBIn!D2334)</f>
        <v>0</v>
      </c>
      <c r="I29" s="2306">
        <f t="shared" si="0"/>
        <v>0</v>
      </c>
      <c r="J29" s="2441">
        <f t="shared" si="1"/>
        <v>0</v>
      </c>
      <c r="K29" s="2372">
        <f>TBIn!E940</f>
        <v>0</v>
      </c>
      <c r="L29" s="2617">
        <f>TBIn!E2292</f>
        <v>0</v>
      </c>
      <c r="M29" s="2617">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5">
        <f>IF(Flag=TRUE,L30-TBIn!E2293,TBIn!D2293)</f>
        <v>0</v>
      </c>
      <c r="H30" s="2615">
        <f>IF(Flag=TRUE,M30-(TBIn!E2335),TBIn!D2335)</f>
        <v>0</v>
      </c>
      <c r="I30" s="2306">
        <f t="shared" si="0"/>
        <v>0</v>
      </c>
      <c r="J30" s="2441">
        <f t="shared" si="1"/>
        <v>0</v>
      </c>
      <c r="K30" s="2372">
        <f>TBIn!E941</f>
        <v>0</v>
      </c>
      <c r="L30" s="2617">
        <f>TBIn!E2293</f>
        <v>0</v>
      </c>
      <c r="M30" s="2617">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5">
        <f>IF(Flag=TRUE,L31-TBIn!E2294,TBIn!D2294)</f>
        <v>0</v>
      </c>
      <c r="H31" s="2615">
        <f>IF(Flag=TRUE,M31-(TBIn!E2336),TBIn!D2336)</f>
        <v>0</v>
      </c>
      <c r="I31" s="2306">
        <f t="shared" si="0"/>
        <v>0</v>
      </c>
      <c r="J31" s="2441">
        <f t="shared" si="1"/>
        <v>0</v>
      </c>
      <c r="K31" s="2372">
        <f>TBIn!E942</f>
        <v>0</v>
      </c>
      <c r="L31" s="2617">
        <f>TBIn!E2294</f>
        <v>0</v>
      </c>
      <c r="M31" s="2617">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5">
        <f>IF(Flag=TRUE,L32-TBIn!E2295,TBIn!D2295)</f>
        <v>0</v>
      </c>
      <c r="H32" s="2615">
        <f>IF(Flag=TRUE,M32-(TBIn!E2337),TBIn!D2337)</f>
        <v>0</v>
      </c>
      <c r="I32" s="2306">
        <f t="shared" si="0"/>
        <v>0</v>
      </c>
      <c r="J32" s="2441">
        <f t="shared" si="1"/>
        <v>0</v>
      </c>
      <c r="K32" s="2372">
        <f>TBIn!E943</f>
        <v>0</v>
      </c>
      <c r="L32" s="2617">
        <f>TBIn!E2295</f>
        <v>0</v>
      </c>
      <c r="M32" s="2617">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5">
        <f>IF(Flag=TRUE,L33-TBIn!E2296,TBIn!D2296)</f>
        <v>0</v>
      </c>
      <c r="H33" s="2615">
        <f>IF(Flag=TRUE,M33-(TBIn!E2338),TBIn!D2338)</f>
        <v>0</v>
      </c>
      <c r="I33" s="2306">
        <f t="shared" si="0"/>
        <v>0</v>
      </c>
      <c r="J33" s="2441">
        <f t="shared" si="1"/>
        <v>0</v>
      </c>
      <c r="K33" s="2372">
        <f>TBIn!E944</f>
        <v>0</v>
      </c>
      <c r="L33" s="2617">
        <f>TBIn!E2296</f>
        <v>0</v>
      </c>
      <c r="M33" s="2617">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5">
        <f>IF(Flag=TRUE,L34-TBIn!E2297,TBIn!D2297)</f>
        <v>0</v>
      </c>
      <c r="H34" s="2615">
        <f>IF(Flag=TRUE,M34-(TBIn!E2339),TBIn!D2339)</f>
        <v>0</v>
      </c>
      <c r="I34" s="2306">
        <f t="shared" si="0"/>
        <v>0</v>
      </c>
      <c r="J34" s="2441">
        <f t="shared" si="1"/>
        <v>0</v>
      </c>
      <c r="K34" s="2372">
        <f>TBIn!E945</f>
        <v>0</v>
      </c>
      <c r="L34" s="2617">
        <f>TBIn!E2297</f>
        <v>0</v>
      </c>
      <c r="M34" s="2617">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5">
        <f>IF(Flag=TRUE,L35-TBIn!E2298,TBIn!D2298)</f>
        <v>0</v>
      </c>
      <c r="H35" s="2615">
        <f>IF(Flag=TRUE,M35-(TBIn!E2340),TBIn!D2340)</f>
        <v>0</v>
      </c>
      <c r="I35" s="558">
        <f t="shared" si="0"/>
        <v>0</v>
      </c>
      <c r="J35" s="2441">
        <f t="shared" si="1"/>
        <v>0</v>
      </c>
      <c r="K35" s="2372">
        <f>TBIn!E946</f>
        <v>0</v>
      </c>
      <c r="L35" s="2617">
        <f>TBIn!E2298</f>
        <v>0</v>
      </c>
      <c r="M35" s="2617">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227</v>
      </c>
      <c r="G36" s="2615">
        <f>IF(Flag=TRUE,L36-TBIn!E2299,TBIn!D2299)</f>
        <v>51673</v>
      </c>
      <c r="H36" s="2615">
        <f>IF(Flag=TRUE,M36-(TBIn!E2341),TBIn!D2341)</f>
        <v>22406</v>
      </c>
      <c r="I36" s="558">
        <f t="shared" si="0"/>
        <v>29267</v>
      </c>
      <c r="J36" s="2441">
        <f t="shared" si="1"/>
        <v>0.56638863623168778</v>
      </c>
      <c r="K36" s="2372">
        <f>TBIn!E947</f>
        <v>536</v>
      </c>
      <c r="L36" s="2617">
        <f>TBIn!E2299</f>
        <v>110994</v>
      </c>
      <c r="M36" s="2617">
        <f>TBIn!E2341</f>
        <v>49021</v>
      </c>
      <c r="N36" s="559">
        <f t="shared" si="2"/>
        <v>61973</v>
      </c>
      <c r="O36" s="2501">
        <f t="shared" si="3"/>
        <v>0.55834549615294515</v>
      </c>
      <c r="P36" s="80">
        <v>33</v>
      </c>
      <c r="Q36" s="568"/>
      <c r="R36" s="568"/>
    </row>
    <row r="37" spans="1:19" s="569" customFormat="1" ht="16" customHeight="1">
      <c r="A37" s="80">
        <v>34</v>
      </c>
      <c r="B37" s="295" t="s">
        <v>145</v>
      </c>
      <c r="C37" s="2428"/>
      <c r="D37" s="1623" t="s">
        <v>751</v>
      </c>
      <c r="E37" s="108">
        <v>463</v>
      </c>
      <c r="F37" s="2371">
        <f>IF(Flag=TRUE,K37-TBIn!E948,TBIn!D948)</f>
        <v>318</v>
      </c>
      <c r="G37" s="2615">
        <f>IF(Flag=TRUE,L37-TBIn!E2300,TBIn!D2300)</f>
        <v>79164</v>
      </c>
      <c r="H37" s="2615">
        <f>IF(Flag=TRUE,M37-(TBIn!E2342),TBIn!D2342)</f>
        <v>35010</v>
      </c>
      <c r="I37" s="558">
        <f t="shared" si="0"/>
        <v>44154</v>
      </c>
      <c r="J37" s="2441">
        <f t="shared" si="1"/>
        <v>0.55775352432924052</v>
      </c>
      <c r="K37" s="2372">
        <f>TBIn!E948</f>
        <v>810</v>
      </c>
      <c r="L37" s="2617">
        <f>TBIn!E2300</f>
        <v>190411</v>
      </c>
      <c r="M37" s="2617">
        <f>TBIn!E2342</f>
        <v>74313</v>
      </c>
      <c r="N37" s="559">
        <f t="shared" si="2"/>
        <v>116098</v>
      </c>
      <c r="O37" s="2501">
        <f t="shared" si="3"/>
        <v>0.60972317775758755</v>
      </c>
      <c r="P37" s="80">
        <v>34</v>
      </c>
      <c r="Q37" s="2513"/>
      <c r="R37" s="568"/>
    </row>
    <row r="38" spans="1:19" s="569" customFormat="1" ht="16" customHeight="1">
      <c r="A38" s="80">
        <v>35</v>
      </c>
      <c r="B38" s="295"/>
      <c r="C38" s="2428"/>
      <c r="D38" s="1623" t="s">
        <v>752</v>
      </c>
      <c r="E38" s="108">
        <v>464</v>
      </c>
      <c r="F38" s="2442">
        <f>IF(Flag=TRUE,K38-TBIn!$E$949,TBIn!$D$949)</f>
        <v>0</v>
      </c>
      <c r="G38" s="2620">
        <f>IF(Flag=TRUE,L38-TBIn!E2301,TBIn!D2301)</f>
        <v>0</v>
      </c>
      <c r="H38" s="2615">
        <f>IF(Flag=TRUE,M38-(TBIn!E2343),TBIn!D2343)</f>
        <v>0</v>
      </c>
      <c r="I38" s="558">
        <f t="shared" si="0"/>
        <v>0</v>
      </c>
      <c r="J38" s="2443">
        <f t="shared" si="1"/>
        <v>0</v>
      </c>
      <c r="K38" s="2445">
        <f>TBIn!E949</f>
        <v>0</v>
      </c>
      <c r="L38" s="2621">
        <f>TBIn!E2301</f>
        <v>0</v>
      </c>
      <c r="M38" s="2617">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8">
        <f>IF(Flag=TRUE,M39-TBIn!E2344,TBIn!D2344)</f>
        <v>5406</v>
      </c>
      <c r="I39" s="561">
        <f t="shared" si="0"/>
        <v>-5406</v>
      </c>
      <c r="J39" s="1033"/>
      <c r="K39" s="1031"/>
      <c r="L39" s="2438"/>
      <c r="M39" s="2634">
        <f>TBIn!E2344</f>
        <v>12696</v>
      </c>
      <c r="N39" s="564">
        <f>-M39</f>
        <v>-12696</v>
      </c>
      <c r="O39" s="1033"/>
      <c r="P39" s="80">
        <v>36</v>
      </c>
      <c r="Q39" s="568"/>
      <c r="R39" s="568"/>
    </row>
    <row r="40" spans="1:19" s="569" customFormat="1" ht="16" customHeight="1">
      <c r="A40" s="80">
        <v>37</v>
      </c>
      <c r="B40" s="295"/>
      <c r="C40" s="501"/>
      <c r="D40" s="1184" t="s">
        <v>754</v>
      </c>
      <c r="E40" s="297"/>
      <c r="F40" s="1027"/>
      <c r="G40" s="949">
        <f>SUM(G24:G38)</f>
        <v>165791</v>
      </c>
      <c r="H40" s="716">
        <f>SUM(H24:H39)</f>
        <v>71154</v>
      </c>
      <c r="I40" s="949">
        <f>SUM(I24:I39)</f>
        <v>94637</v>
      </c>
      <c r="J40" s="1514">
        <f t="shared" ref="J40:J47" si="6">IF(G40=0,0,I40/G40)</f>
        <v>0.57082109402802328</v>
      </c>
      <c r="K40" s="1031"/>
      <c r="L40" s="949">
        <f>SUM(L24:L38)</f>
        <v>410681</v>
      </c>
      <c r="M40" s="716">
        <f>SUM(M24:M39)</f>
        <v>166325</v>
      </c>
      <c r="N40" s="949">
        <f>SUM(N24:N39)</f>
        <v>244356</v>
      </c>
      <c r="O40" s="1514">
        <f t="shared" ref="O40:O47" si="7">IF(L40=0,0,N40/L40)</f>
        <v>0.59500196015885809</v>
      </c>
      <c r="P40" s="80">
        <v>37</v>
      </c>
      <c r="Q40" s="568"/>
      <c r="R40" s="568"/>
    </row>
    <row r="41" spans="1:19" s="569" customFormat="1" ht="16" customHeight="1">
      <c r="A41" s="80">
        <v>38</v>
      </c>
      <c r="B41" s="295" t="s">
        <v>114</v>
      </c>
      <c r="C41" s="501"/>
      <c r="D41" s="1624" t="s">
        <v>755</v>
      </c>
      <c r="E41" s="153">
        <v>469</v>
      </c>
      <c r="F41" s="1027"/>
      <c r="G41" s="2600">
        <f>IF(Flag=TRUE,L41-TBIn!E2302,TBIn!D2302)</f>
        <v>2147</v>
      </c>
      <c r="H41" s="2600">
        <f>IF(Flag=TRUE,M41-(TBIn!E2345),TBIn!D2345)</f>
        <v>-228</v>
      </c>
      <c r="I41" s="551">
        <f>G41-H41</f>
        <v>2375</v>
      </c>
      <c r="J41" s="1512">
        <f t="shared" si="6"/>
        <v>1.1061946902654867</v>
      </c>
      <c r="K41" s="1031"/>
      <c r="L41" s="2604">
        <f>TBIn!E2302</f>
        <v>5410</v>
      </c>
      <c r="M41" s="2604">
        <f>TBIn!E2345</f>
        <v>1699</v>
      </c>
      <c r="N41" s="554">
        <f>L41-M41</f>
        <v>3711</v>
      </c>
      <c r="O41" s="2500">
        <f t="shared" si="7"/>
        <v>0.68595194085027722</v>
      </c>
      <c r="P41" s="80">
        <v>38</v>
      </c>
      <c r="Q41" s="568"/>
      <c r="R41" s="568"/>
    </row>
    <row r="42" spans="1:19" s="569" customFormat="1" ht="16" customHeight="1">
      <c r="A42" s="80">
        <v>39</v>
      </c>
      <c r="B42" s="295"/>
      <c r="C42" s="1254"/>
      <c r="D42" s="1586" t="s">
        <v>756</v>
      </c>
      <c r="E42" s="156">
        <v>466</v>
      </c>
      <c r="F42" s="1028"/>
      <c r="G42" s="2601">
        <f>IF(Flag=TRUE,L42-TBIn!E2303,TBIn!D2303)</f>
        <v>3013</v>
      </c>
      <c r="H42" s="2601">
        <f>IF(Flag=TRUE,M42-(TBIn!$E$2346),TBIn!$D$2346)</f>
        <v>2411</v>
      </c>
      <c r="I42" s="552">
        <f>G42-H42</f>
        <v>602</v>
      </c>
      <c r="J42" s="1513">
        <f t="shared" si="6"/>
        <v>0.19980086292731497</v>
      </c>
      <c r="K42" s="1480"/>
      <c r="L42" s="2576">
        <f>TBIn!E2303</f>
        <v>26561</v>
      </c>
      <c r="M42" s="2576">
        <f>TBIn!E2346</f>
        <v>24142</v>
      </c>
      <c r="N42" s="555">
        <f>L42-M42</f>
        <v>2419</v>
      </c>
      <c r="O42" s="2503">
        <f t="shared" si="7"/>
        <v>9.1073378261360638E-2</v>
      </c>
      <c r="P42" s="80">
        <v>39</v>
      </c>
      <c r="Q42" s="568"/>
      <c r="R42" s="568"/>
    </row>
    <row r="43" spans="1:19" s="569" customFormat="1" ht="16" customHeight="1">
      <c r="A43" s="80">
        <v>40</v>
      </c>
      <c r="B43" s="295" t="s">
        <v>112</v>
      </c>
      <c r="C43" s="321"/>
      <c r="D43" s="1249" t="s">
        <v>757</v>
      </c>
      <c r="E43" s="589"/>
      <c r="F43" s="1426">
        <f>IF(Flag=TRUE,SUM(F24:F42),TBIn!$D$950)</f>
        <v>705</v>
      </c>
      <c r="G43" s="2683">
        <f>SUM(G40:G42)</f>
        <v>170951</v>
      </c>
      <c r="H43" s="782">
        <f>SUM(H40:H42)</f>
        <v>73337</v>
      </c>
      <c r="I43" s="2631">
        <f>IF(Flag=TRUE,SUM(I40:I42),TBIn!$D$2347)</f>
        <v>97614</v>
      </c>
      <c r="J43" s="1425">
        <f t="shared" si="6"/>
        <v>0.57100572678720807</v>
      </c>
      <c r="K43" s="1427">
        <f>IF(Flag=TRUE,SUM(K24:K42),TBIn!$E$950)</f>
        <v>1817</v>
      </c>
      <c r="L43" s="2685">
        <f>SUM(L40:L42)</f>
        <v>442652</v>
      </c>
      <c r="M43" s="782">
        <f>SUM(M40:M42)</f>
        <v>192166</v>
      </c>
      <c r="N43" s="2631">
        <f>IF(Flag=TRUE,SUM(N40:N42),TBIn!$E$2347)</f>
        <v>250486</v>
      </c>
      <c r="O43" s="2504">
        <f t="shared" si="7"/>
        <v>0.56587567660374294</v>
      </c>
      <c r="P43" s="80">
        <v>40</v>
      </c>
      <c r="Q43" s="568"/>
      <c r="R43" s="598"/>
    </row>
    <row r="44" spans="1:19" s="569" customFormat="1" ht="16" customHeight="1">
      <c r="A44" s="80">
        <v>41</v>
      </c>
      <c r="B44" s="295"/>
      <c r="C44" s="2763" t="s">
        <v>79</v>
      </c>
      <c r="D44" s="1624" t="s">
        <v>758</v>
      </c>
      <c r="E44" s="153">
        <v>470</v>
      </c>
      <c r="F44" s="2775">
        <f>IF(Flag=TRUE,K44-TBIn!E951,TBIn!D951)</f>
        <v>18</v>
      </c>
      <c r="G44" s="2600">
        <f>IF(Flag=TRUE,L44-TBIn!E2304,TBIn!D2304)</f>
        <v>8774</v>
      </c>
      <c r="H44" s="2600">
        <f>IF(Flag=TRUE,M44-(TBIn!E2348),TBIn!D2348)</f>
        <v>1742</v>
      </c>
      <c r="I44" s="551">
        <f>G44-H44</f>
        <v>7032</v>
      </c>
      <c r="J44" s="1512">
        <f t="shared" si="6"/>
        <v>0.80145885571005238</v>
      </c>
      <c r="K44" s="2761">
        <f>TBIn!E951</f>
        <v>69</v>
      </c>
      <c r="L44" s="2604">
        <f>TBIn!E2304</f>
        <v>37414</v>
      </c>
      <c r="M44" s="2604">
        <f>TBIn!E2348</f>
        <v>9705</v>
      </c>
      <c r="N44" s="554">
        <f>L44-M44</f>
        <v>27709</v>
      </c>
      <c r="O44" s="2500">
        <f t="shared" si="7"/>
        <v>0.74060512107767151</v>
      </c>
      <c r="P44" s="80">
        <v>41</v>
      </c>
      <c r="Q44" s="568"/>
      <c r="R44" s="568"/>
    </row>
    <row r="45" spans="1:19" s="569" customFormat="1" ht="16" customHeight="1">
      <c r="A45" s="80">
        <v>42</v>
      </c>
      <c r="B45" s="295" t="s">
        <v>127</v>
      </c>
      <c r="C45" s="2764"/>
      <c r="D45" s="1586" t="s">
        <v>759</v>
      </c>
      <c r="E45" s="156">
        <v>471</v>
      </c>
      <c r="F45" s="2776"/>
      <c r="G45" s="2601">
        <f>IF(Flag=TRUE,L45-TBIn!E2305,TBIn!D2305)</f>
        <v>17409</v>
      </c>
      <c r="H45" s="2601">
        <f>IF(Flag=TRUE,M45-(TBIn!E2349),TBIn!D2349)</f>
        <v>5438</v>
      </c>
      <c r="I45" s="552">
        <f>G45-H45</f>
        <v>11971</v>
      </c>
      <c r="J45" s="1515">
        <f t="shared" si="6"/>
        <v>0.68763283359182037</v>
      </c>
      <c r="K45" s="2762"/>
      <c r="L45" s="2576">
        <f>TBIn!E2305</f>
        <v>77638</v>
      </c>
      <c r="M45" s="2576">
        <f>TBIn!E2349</f>
        <v>27429</v>
      </c>
      <c r="N45" s="555">
        <f>L45-M45</f>
        <v>50209</v>
      </c>
      <c r="O45" s="2501">
        <f t="shared" si="7"/>
        <v>0.64670650969885879</v>
      </c>
      <c r="P45" s="80">
        <v>42</v>
      </c>
      <c r="Q45" s="568"/>
      <c r="R45" s="568"/>
    </row>
    <row r="46" spans="1:19" s="569" customFormat="1" ht="16" customHeight="1">
      <c r="A46" s="80">
        <v>43</v>
      </c>
      <c r="B46" s="295"/>
      <c r="C46" s="2764"/>
      <c r="D46" s="1622" t="s">
        <v>750</v>
      </c>
      <c r="E46" s="156">
        <v>472</v>
      </c>
      <c r="F46" s="765">
        <f>IF(Flag=TRUE,K46-TBIn!E952,TBIn!D952)</f>
        <v>0</v>
      </c>
      <c r="G46" s="2601">
        <f>IF(Flag=TRUE,L46-TBIn!E2306,TBIn!D2306)</f>
        <v>0</v>
      </c>
      <c r="H46" s="2601">
        <f>IF(Flag=TRUE,M46-(TBIn!E2350),TBIn!D2350)</f>
        <v>0</v>
      </c>
      <c r="I46" s="552">
        <f>G46-H46</f>
        <v>0</v>
      </c>
      <c r="J46" s="1513">
        <f t="shared" si="6"/>
        <v>0</v>
      </c>
      <c r="K46" s="772">
        <f>TBIn!E952</f>
        <v>0</v>
      </c>
      <c r="L46" s="2576">
        <f>TBIn!E2306</f>
        <v>0</v>
      </c>
      <c r="M46" s="2576">
        <f>TBIn!E2350</f>
        <v>0</v>
      </c>
      <c r="N46" s="555">
        <f>L46-M46</f>
        <v>0</v>
      </c>
      <c r="O46" s="2503">
        <f t="shared" si="7"/>
        <v>0</v>
      </c>
      <c r="P46" s="80">
        <v>43</v>
      </c>
      <c r="Q46" s="568"/>
      <c r="R46" s="568"/>
    </row>
    <row r="47" spans="1:19" s="569" customFormat="1" ht="16" customHeight="1">
      <c r="A47" s="80">
        <v>44</v>
      </c>
      <c r="B47" s="295" t="s">
        <v>124</v>
      </c>
      <c r="C47" s="2764"/>
      <c r="D47" s="1586" t="s">
        <v>751</v>
      </c>
      <c r="E47" s="156">
        <v>473</v>
      </c>
      <c r="F47" s="765">
        <f>IF(Flag=TRUE,K47-TBIn!E953,TBIn!D953)</f>
        <v>6</v>
      </c>
      <c r="G47" s="2601">
        <f>IF(Flag=TRUE,L47-TBIn!E2307,TBIn!D2307)</f>
        <v>3420</v>
      </c>
      <c r="H47" s="2601">
        <f>IF(Flag=TRUE,M47-(TBIn!E2351),TBIn!D2351)</f>
        <v>915</v>
      </c>
      <c r="I47" s="552">
        <f>G47-H47</f>
        <v>2505</v>
      </c>
      <c r="J47" s="1513">
        <f t="shared" si="6"/>
        <v>0.73245614035087714</v>
      </c>
      <c r="K47" s="772">
        <f>TBIn!E953</f>
        <v>18</v>
      </c>
      <c r="L47" s="2576">
        <f>TBIn!E2307</f>
        <v>20329</v>
      </c>
      <c r="M47" s="2576">
        <f>TBIn!E2351</f>
        <v>6723</v>
      </c>
      <c r="N47" s="555">
        <f>L47-M47</f>
        <v>13606</v>
      </c>
      <c r="O47" s="2503">
        <f t="shared" si="7"/>
        <v>0.669290176595012</v>
      </c>
      <c r="P47" s="80">
        <v>44</v>
      </c>
      <c r="Q47" s="568"/>
      <c r="R47" s="576"/>
      <c r="S47" s="30"/>
    </row>
    <row r="48" spans="1:19" s="569" customFormat="1" ht="16" customHeight="1">
      <c r="A48" s="80">
        <v>45</v>
      </c>
      <c r="B48" s="295"/>
      <c r="C48" s="2764"/>
      <c r="D48" s="1629" t="s">
        <v>760</v>
      </c>
      <c r="E48" s="158">
        <v>675</v>
      </c>
      <c r="F48" s="866"/>
      <c r="G48" s="1029"/>
      <c r="H48" s="2628">
        <f>IF(Flag=TRUE,M48-TBIn!E2352,TBIn!D2352)</f>
        <v>602</v>
      </c>
      <c r="I48" s="561">
        <f>G48-H48</f>
        <v>-602</v>
      </c>
      <c r="J48" s="1030"/>
      <c r="K48" s="863"/>
      <c r="L48" s="1029"/>
      <c r="M48" s="2634">
        <f>TBIn!E2352</f>
        <v>507</v>
      </c>
      <c r="N48" s="564">
        <f>-M48</f>
        <v>-507</v>
      </c>
      <c r="O48" s="1030"/>
      <c r="P48" s="80">
        <v>45</v>
      </c>
      <c r="Q48" s="568"/>
      <c r="R48" s="576"/>
      <c r="S48" s="30"/>
    </row>
    <row r="49" spans="1:19" s="569" customFormat="1" ht="16" customHeight="1">
      <c r="A49" s="80">
        <v>46</v>
      </c>
      <c r="B49" s="295"/>
      <c r="C49" s="2764"/>
      <c r="D49" s="296" t="s">
        <v>754</v>
      </c>
      <c r="E49" s="297"/>
      <c r="F49" s="863"/>
      <c r="G49" s="2626">
        <f>SUM(G44:G48)</f>
        <v>29603</v>
      </c>
      <c r="H49" s="2626">
        <f>SUM(H44:H48)</f>
        <v>8697</v>
      </c>
      <c r="I49" s="949">
        <f>SUM(I44:I48)</f>
        <v>20906</v>
      </c>
      <c r="J49" s="1516">
        <f t="shared" ref="J49:J55" si="8">IF(G49=0,0,I49/G49)</f>
        <v>0.7062122082221397</v>
      </c>
      <c r="K49" s="863"/>
      <c r="L49" s="2626">
        <f>SUM(L44:L48)</f>
        <v>135381</v>
      </c>
      <c r="M49" s="2626">
        <f>SUM(M44:M48)</f>
        <v>44364</v>
      </c>
      <c r="N49" s="949">
        <f>SUM(N44:N48)</f>
        <v>91017</v>
      </c>
      <c r="O49" s="1516">
        <f t="shared" ref="O49:O55" si="9">IF(L49=0,0,N49/L49)</f>
        <v>0.67230261262658719</v>
      </c>
      <c r="P49" s="80">
        <v>46</v>
      </c>
      <c r="Q49" s="568"/>
      <c r="R49" s="576"/>
      <c r="S49" s="30"/>
    </row>
    <row r="50" spans="1:19" s="569" customFormat="1" ht="16" customHeight="1">
      <c r="A50" s="80">
        <v>47</v>
      </c>
      <c r="B50" s="295"/>
      <c r="C50" s="2764"/>
      <c r="D50" s="1586" t="s">
        <v>756</v>
      </c>
      <c r="E50" s="153">
        <v>476</v>
      </c>
      <c r="F50" s="863"/>
      <c r="G50" s="2600">
        <f>IF(Flag=TRUE,L50-TBIn!E2308,TBIn!D2308)</f>
        <v>35818</v>
      </c>
      <c r="H50" s="2600">
        <f>IF(Flag=TRUE,M50-(TBIn!E2353),TBIn!D2353)</f>
        <v>25588</v>
      </c>
      <c r="I50" s="551">
        <f>G50-H50</f>
        <v>10230</v>
      </c>
      <c r="J50" s="1517">
        <f t="shared" si="8"/>
        <v>0.28561058685577084</v>
      </c>
      <c r="K50" s="863"/>
      <c r="L50" s="2604">
        <f>TBIn!E2308</f>
        <v>171260</v>
      </c>
      <c r="M50" s="2604">
        <f>TBIn!E2353</f>
        <v>130639</v>
      </c>
      <c r="N50" s="554">
        <f>L50-M50</f>
        <v>40621</v>
      </c>
      <c r="O50" s="2505">
        <f t="shared" si="9"/>
        <v>0.23718906925143057</v>
      </c>
      <c r="P50" s="80">
        <v>47</v>
      </c>
      <c r="Q50" s="568"/>
      <c r="R50" s="576"/>
      <c r="S50" s="30"/>
    </row>
    <row r="51" spans="1:19" s="569" customFormat="1" ht="16" customHeight="1">
      <c r="A51" s="80">
        <v>48</v>
      </c>
      <c r="B51" s="295"/>
      <c r="C51" s="2764"/>
      <c r="D51" s="1625" t="s">
        <v>761</v>
      </c>
      <c r="E51" s="158">
        <v>479</v>
      </c>
      <c r="F51" s="932"/>
      <c r="G51" s="2601">
        <f>IF(Flag=TRUE,L51-TBIn!E2309,TBIn!D2309)</f>
        <v>7082</v>
      </c>
      <c r="H51" s="2601">
        <f>IF(Flag=TRUE,M51-(TBIn!E2354),TBIn!D2354)</f>
        <v>6211</v>
      </c>
      <c r="I51" s="552">
        <f>G51-H51</f>
        <v>871</v>
      </c>
      <c r="J51" s="1518">
        <f t="shared" si="8"/>
        <v>0.12298785653770121</v>
      </c>
      <c r="K51" s="1431"/>
      <c r="L51" s="2576">
        <f>TBIn!E2309</f>
        <v>31124</v>
      </c>
      <c r="M51" s="2576">
        <f>TBIn!E2354</f>
        <v>25169</v>
      </c>
      <c r="N51" s="555">
        <f>L51-M51</f>
        <v>5955</v>
      </c>
      <c r="O51" s="2506">
        <f t="shared" si="9"/>
        <v>0.19133144839994859</v>
      </c>
      <c r="P51" s="80">
        <v>48</v>
      </c>
      <c r="Q51" s="568"/>
      <c r="R51" s="576"/>
      <c r="S51" s="30"/>
    </row>
    <row r="52" spans="1:19" s="569" customFormat="1" ht="16" customHeight="1">
      <c r="A52" s="80">
        <v>49</v>
      </c>
      <c r="B52" s="295" t="s">
        <v>157</v>
      </c>
      <c r="C52" s="2765"/>
      <c r="D52" s="1250" t="s">
        <v>762</v>
      </c>
      <c r="E52" s="297"/>
      <c r="F52" s="1426">
        <f>IF(Flag=TRUE,SUM(F44:F51),TBIn!$D$954)</f>
        <v>24</v>
      </c>
      <c r="G52" s="950">
        <f>SUM(G49:G51)</f>
        <v>72503</v>
      </c>
      <c r="H52" s="1428">
        <f>SUM(H49:H51)</f>
        <v>40496</v>
      </c>
      <c r="I52" s="2632">
        <f>IF(Flag=TRUE,SUM(I49:I51),TBIn!$D$2310)</f>
        <v>32007</v>
      </c>
      <c r="J52" s="1429">
        <f t="shared" si="8"/>
        <v>0.44145759485814379</v>
      </c>
      <c r="K52" s="1427">
        <f>IF(Flag=TRUE,SUM(K44:K51),TBIn!$E$954)</f>
        <v>87</v>
      </c>
      <c r="L52" s="950">
        <f>SUM(L49:L51)</f>
        <v>337765</v>
      </c>
      <c r="M52" s="1428">
        <f>SUM(M49:M51)</f>
        <v>200172</v>
      </c>
      <c r="N52" s="2632">
        <f>IF(Flag=TRUE,SUM(N49:N51),TBIn!$E$2310)</f>
        <v>137593</v>
      </c>
      <c r="O52" s="1429">
        <f t="shared" si="9"/>
        <v>0.40736310748597399</v>
      </c>
      <c r="P52" s="80">
        <v>49</v>
      </c>
      <c r="Q52" s="568"/>
      <c r="R52" s="598"/>
      <c r="S52" s="30"/>
    </row>
    <row r="53" spans="1:19" s="569" customFormat="1" ht="16" customHeight="1">
      <c r="A53" s="80">
        <v>50</v>
      </c>
      <c r="B53" s="295"/>
      <c r="C53" s="298" t="s">
        <v>763</v>
      </c>
      <c r="D53" s="93"/>
      <c r="E53" s="2549"/>
      <c r="F53" s="716">
        <f>F52+F43</f>
        <v>729</v>
      </c>
      <c r="G53" s="716">
        <f>G52+G43</f>
        <v>243454</v>
      </c>
      <c r="H53" s="716">
        <f>H52+H43</f>
        <v>113833</v>
      </c>
      <c r="I53" s="949">
        <f>I52+I43</f>
        <v>129621</v>
      </c>
      <c r="J53" s="1516">
        <f t="shared" si="8"/>
        <v>0.53242501663558617</v>
      </c>
      <c r="K53" s="632">
        <f>K52+K43</f>
        <v>1904</v>
      </c>
      <c r="L53" s="716">
        <f>L52+L43</f>
        <v>780417</v>
      </c>
      <c r="M53" s="716">
        <f>M52+M43</f>
        <v>392338</v>
      </c>
      <c r="N53" s="949">
        <f>N52+N43</f>
        <v>388079</v>
      </c>
      <c r="O53" s="1516">
        <f t="shared" si="9"/>
        <v>0.49727133058352135</v>
      </c>
      <c r="P53" s="80">
        <v>50</v>
      </c>
      <c r="Q53" s="568"/>
      <c r="R53" s="576"/>
      <c r="S53" s="30"/>
    </row>
    <row r="54" spans="1:19" s="569" customFormat="1" ht="16" customHeight="1">
      <c r="A54" s="80">
        <v>51</v>
      </c>
      <c r="B54" s="295"/>
      <c r="C54" s="2766" t="s">
        <v>764</v>
      </c>
      <c r="D54" s="2550" t="s">
        <v>765</v>
      </c>
      <c r="E54" s="153">
        <v>480</v>
      </c>
      <c r="F54" s="866"/>
      <c r="G54" s="2601">
        <f>IF(Flag=TRUE,L54-TBIn!E2311,TBIn!D2311)</f>
        <v>80709</v>
      </c>
      <c r="H54" s="2601">
        <f>IF(Flag=TRUE,M54-(TBIn!E2355),TBIn!D2355)</f>
        <v>57510</v>
      </c>
      <c r="I54" s="552">
        <f t="shared" ref="I54:I70" si="10">G54-H54</f>
        <v>23199</v>
      </c>
      <c r="J54" s="1518">
        <f t="shared" si="8"/>
        <v>0.28744006244656728</v>
      </c>
      <c r="K54" s="863"/>
      <c r="L54" s="2576">
        <f>TBIn!E2311</f>
        <v>175540</v>
      </c>
      <c r="M54" s="2576">
        <f>TBIn!E2355</f>
        <v>125357</v>
      </c>
      <c r="N54" s="555">
        <f t="shared" ref="N54:N55" si="11">L54-M54</f>
        <v>50183</v>
      </c>
      <c r="O54" s="2507">
        <f t="shared" si="9"/>
        <v>0.28587786259541986</v>
      </c>
      <c r="P54" s="80">
        <v>51</v>
      </c>
      <c r="Q54" s="568"/>
      <c r="R54" s="576"/>
      <c r="S54" s="30"/>
    </row>
    <row r="55" spans="1:19" s="569" customFormat="1" ht="16" customHeight="1">
      <c r="A55" s="80">
        <v>52</v>
      </c>
      <c r="B55" s="295"/>
      <c r="C55" s="2767"/>
      <c r="D55" s="2550" t="s">
        <v>766</v>
      </c>
      <c r="E55" s="126">
        <v>467</v>
      </c>
      <c r="F55" s="866"/>
      <c r="G55" s="2601">
        <f>IF(Flag=TRUE,L55-TBIn!E2312,TBIn!D2312)</f>
        <v>26648</v>
      </c>
      <c r="H55" s="2601">
        <f>IF(Flag=TRUE,M55-(TBIn!E2356),TBIn!D2356)</f>
        <v>14247</v>
      </c>
      <c r="I55" s="552">
        <f t="shared" si="10"/>
        <v>12401</v>
      </c>
      <c r="J55" s="1518">
        <f t="shared" si="8"/>
        <v>0.46536325427799458</v>
      </c>
      <c r="K55" s="863"/>
      <c r="L55" s="2576">
        <f>TBIn!E2312</f>
        <v>74888</v>
      </c>
      <c r="M55" s="2576">
        <f>TBIn!E2356</f>
        <v>40173</v>
      </c>
      <c r="N55" s="555">
        <f t="shared" si="11"/>
        <v>34715</v>
      </c>
      <c r="O55" s="2507">
        <f t="shared" si="9"/>
        <v>0.46355891464587118</v>
      </c>
      <c r="P55" s="80">
        <v>52</v>
      </c>
      <c r="Q55" s="568"/>
      <c r="R55" s="576"/>
      <c r="S55" s="30"/>
    </row>
    <row r="56" spans="1:19" ht="16" customHeight="1">
      <c r="A56" s="80">
        <v>53</v>
      </c>
      <c r="B56" s="295" t="s">
        <v>114</v>
      </c>
      <c r="C56" s="2767"/>
      <c r="D56" s="2551" t="s">
        <v>767</v>
      </c>
      <c r="E56" s="126" t="s">
        <v>768</v>
      </c>
      <c r="F56" s="938"/>
      <c r="G56" s="2601">
        <f>IF(Flag=TRUE,L56-TBIn!E2313,TBIn!D2313)</f>
        <v>0</v>
      </c>
      <c r="H56" s="2601">
        <f>IF(Flag=TRUE,M56-(TBIn!E2357),TBIn!D2357)</f>
        <v>0</v>
      </c>
      <c r="I56" s="2299">
        <f t="shared" ref="I56:I68" si="12">G56-H56</f>
        <v>0</v>
      </c>
      <c r="J56" s="1518">
        <f t="shared" ref="J56:J68" si="13">IF(G56=0,0,I56/G56)</f>
        <v>0</v>
      </c>
      <c r="K56" s="937"/>
      <c r="L56" s="2576">
        <f>TBIn!E2313</f>
        <v>0</v>
      </c>
      <c r="M56" s="2576">
        <f>TBIn!E2357</f>
        <v>0</v>
      </c>
      <c r="N56" s="946">
        <f t="shared" ref="N56:N68" si="14">L56-M56</f>
        <v>0</v>
      </c>
      <c r="O56" s="2507">
        <f t="shared" ref="O56:O68" si="15">IF(L56=0,0,N56/L56)</f>
        <v>0</v>
      </c>
      <c r="P56" s="80">
        <v>53</v>
      </c>
      <c r="Q56" s="677"/>
      <c r="R56" s="677"/>
    </row>
    <row r="57" spans="1:19" s="569" customFormat="1" ht="16" customHeight="1">
      <c r="A57" s="80">
        <v>54</v>
      </c>
      <c r="B57" s="295"/>
      <c r="C57" s="2767"/>
      <c r="D57" s="2552" t="s">
        <v>769</v>
      </c>
      <c r="E57" s="126">
        <v>468</v>
      </c>
      <c r="F57" s="866"/>
      <c r="G57" s="2601">
        <f>IF(Flag=TRUE,L57-TBIn!E2314,TBIn!D2314)</f>
        <v>0</v>
      </c>
      <c r="H57" s="2601">
        <f>IF(Flag=TRUE,M57-(TBIn!E2358),TBIn!D2358)</f>
        <v>0</v>
      </c>
      <c r="I57" s="2299">
        <f t="shared" si="12"/>
        <v>0</v>
      </c>
      <c r="J57" s="1518">
        <f t="shared" si="13"/>
        <v>0</v>
      </c>
      <c r="K57" s="863"/>
      <c r="L57" s="2576">
        <f>TBIn!E2314</f>
        <v>0</v>
      </c>
      <c r="M57" s="2576">
        <f>TBIn!E2358</f>
        <v>0</v>
      </c>
      <c r="N57" s="946">
        <f t="shared" si="14"/>
        <v>0</v>
      </c>
      <c r="O57" s="2507">
        <f t="shared" si="15"/>
        <v>0</v>
      </c>
      <c r="P57" s="80">
        <v>54</v>
      </c>
      <c r="Q57" s="568"/>
      <c r="R57" s="576"/>
      <c r="S57" s="30"/>
    </row>
    <row r="58" spans="1:19" ht="16" customHeight="1">
      <c r="A58" s="80">
        <v>55</v>
      </c>
      <c r="B58" s="295"/>
      <c r="C58" s="2767"/>
      <c r="D58" s="2551" t="s">
        <v>770</v>
      </c>
      <c r="E58" s="126" t="s">
        <v>771</v>
      </c>
      <c r="F58" s="938"/>
      <c r="G58" s="2601">
        <f>IF(Flag=TRUE,L58-TBIn!E2315,TBIn!D2315)</f>
        <v>0</v>
      </c>
      <c r="H58" s="2601">
        <f>IF(Flag=TRUE,M58-(TBIn!E2359),TBIn!D2359)</f>
        <v>0</v>
      </c>
      <c r="I58" s="2299">
        <f t="shared" si="12"/>
        <v>0</v>
      </c>
      <c r="J58" s="1518">
        <f t="shared" si="13"/>
        <v>0</v>
      </c>
      <c r="K58" s="937"/>
      <c r="L58" s="2576">
        <f>TBIn!E2315</f>
        <v>0</v>
      </c>
      <c r="M58" s="2576">
        <f>TBIn!E2359</f>
        <v>0</v>
      </c>
      <c r="N58" s="946">
        <f t="shared" si="14"/>
        <v>0</v>
      </c>
      <c r="O58" s="2507">
        <f t="shared" si="15"/>
        <v>0</v>
      </c>
      <c r="P58" s="80">
        <v>55</v>
      </c>
      <c r="Q58" s="677"/>
      <c r="R58" s="677"/>
    </row>
    <row r="59" spans="1:19" s="569" customFormat="1" ht="16" customHeight="1">
      <c r="A59" s="80">
        <v>56</v>
      </c>
      <c r="B59" s="295"/>
      <c r="C59" s="2767"/>
      <c r="D59" s="2552" t="s">
        <v>772</v>
      </c>
      <c r="E59" s="126">
        <v>478</v>
      </c>
      <c r="F59" s="866"/>
      <c r="G59" s="2601">
        <f>IF(Flag=TRUE,L59-TBIn!E2316,TBIn!D2316)</f>
        <v>0</v>
      </c>
      <c r="H59" s="2601">
        <f>IF(Flag=TRUE,M59-(TBIn!E2360),TBIn!D2360)</f>
        <v>0</v>
      </c>
      <c r="I59" s="2299">
        <f t="shared" si="12"/>
        <v>0</v>
      </c>
      <c r="J59" s="1518">
        <f t="shared" si="13"/>
        <v>0</v>
      </c>
      <c r="K59" s="863"/>
      <c r="L59" s="2576">
        <f>TBIn!E2316</f>
        <v>0</v>
      </c>
      <c r="M59" s="2576">
        <f>TBIn!E2360</f>
        <v>0</v>
      </c>
      <c r="N59" s="946">
        <f t="shared" si="14"/>
        <v>0</v>
      </c>
      <c r="O59" s="2507">
        <f t="shared" si="15"/>
        <v>0</v>
      </c>
      <c r="P59" s="80">
        <v>56</v>
      </c>
      <c r="Q59" s="568"/>
      <c r="R59" s="736"/>
      <c r="S59" s="2514"/>
    </row>
    <row r="60" spans="1:19" s="569" customFormat="1" ht="16" customHeight="1">
      <c r="A60" s="80">
        <v>57</v>
      </c>
      <c r="B60" s="295" t="s">
        <v>773</v>
      </c>
      <c r="C60" s="2767"/>
      <c r="D60" s="2552" t="s">
        <v>774</v>
      </c>
      <c r="E60" s="126">
        <v>477</v>
      </c>
      <c r="F60" s="866"/>
      <c r="G60" s="2601">
        <f>IF(Flag=TRUE,L60-TBIn!E2317,TBIn!D2317)</f>
        <v>0</v>
      </c>
      <c r="H60" s="2601">
        <f>IF(Flag=TRUE,M60-(TBIn!E2361),TBIn!D2361)</f>
        <v>0</v>
      </c>
      <c r="I60" s="2299">
        <f t="shared" si="12"/>
        <v>0</v>
      </c>
      <c r="J60" s="1518">
        <f t="shared" si="13"/>
        <v>0</v>
      </c>
      <c r="K60" s="863"/>
      <c r="L60" s="2576">
        <f>TBIn!E2317</f>
        <v>0</v>
      </c>
      <c r="M60" s="2576">
        <f>TBIn!E2361</f>
        <v>0</v>
      </c>
      <c r="N60" s="946">
        <f t="shared" si="14"/>
        <v>0</v>
      </c>
      <c r="O60" s="2507">
        <f t="shared" si="15"/>
        <v>0</v>
      </c>
      <c r="P60" s="80">
        <v>57</v>
      </c>
      <c r="Q60" s="568"/>
      <c r="R60" s="736"/>
      <c r="S60" s="2514"/>
    </row>
    <row r="61" spans="1:19" ht="16" customHeight="1">
      <c r="A61" s="80">
        <v>58</v>
      </c>
      <c r="B61" s="295"/>
      <c r="C61" s="2767"/>
      <c r="D61" s="2551" t="s">
        <v>775</v>
      </c>
      <c r="E61" s="126" t="s">
        <v>776</v>
      </c>
      <c r="F61" s="938"/>
      <c r="G61" s="2601">
        <f>IF(Flag=TRUE,L61-TBIn!E2318,TBIn!D2318)</f>
        <v>0</v>
      </c>
      <c r="H61" s="2601">
        <f>IF(Flag=TRUE,M61-(TBIn!E2362),TBIn!D2362)</f>
        <v>0</v>
      </c>
      <c r="I61" s="2299">
        <f t="shared" si="12"/>
        <v>0</v>
      </c>
      <c r="J61" s="1518">
        <f t="shared" si="13"/>
        <v>0</v>
      </c>
      <c r="K61" s="937"/>
      <c r="L61" s="2576">
        <f>TBIn!E2318</f>
        <v>0</v>
      </c>
      <c r="M61" s="2576">
        <f>TBIn!E2362</f>
        <v>0</v>
      </c>
      <c r="N61" s="946">
        <f t="shared" si="14"/>
        <v>0</v>
      </c>
      <c r="O61" s="2507">
        <f t="shared" si="15"/>
        <v>0</v>
      </c>
      <c r="P61" s="80">
        <v>58</v>
      </c>
      <c r="Q61" s="677"/>
      <c r="R61" s="2515"/>
      <c r="S61" s="2516"/>
    </row>
    <row r="62" spans="1:19" ht="16" customHeight="1">
      <c r="A62" s="80">
        <v>59</v>
      </c>
      <c r="B62" s="295"/>
      <c r="C62" s="2767"/>
      <c r="D62" s="2551" t="s">
        <v>777</v>
      </c>
      <c r="E62" s="126" t="s">
        <v>778</v>
      </c>
      <c r="F62" s="938"/>
      <c r="G62" s="2601">
        <f>IF(Flag=TRUE,L62-TBIn!E2319,TBIn!D2319)</f>
        <v>0</v>
      </c>
      <c r="H62" s="2601">
        <f>IF(Flag=TRUE,M62-(TBIn!E2363),TBIn!D2363)</f>
        <v>0</v>
      </c>
      <c r="I62" s="2299">
        <f t="shared" si="12"/>
        <v>0</v>
      </c>
      <c r="J62" s="1518">
        <f t="shared" si="13"/>
        <v>0</v>
      </c>
      <c r="K62" s="937"/>
      <c r="L62" s="2576">
        <f>TBIn!E2319</f>
        <v>0</v>
      </c>
      <c r="M62" s="2576">
        <f>TBIn!E2363</f>
        <v>0</v>
      </c>
      <c r="N62" s="946">
        <f t="shared" si="14"/>
        <v>0</v>
      </c>
      <c r="O62" s="2507">
        <f t="shared" si="15"/>
        <v>0</v>
      </c>
      <c r="P62" s="80">
        <v>59</v>
      </c>
      <c r="Q62" s="677"/>
      <c r="R62" s="2515"/>
      <c r="S62" s="2516"/>
    </row>
    <row r="63" spans="1:19" s="569" customFormat="1" ht="16" customHeight="1">
      <c r="A63" s="80">
        <v>60</v>
      </c>
      <c r="B63" s="295" t="s">
        <v>122</v>
      </c>
      <c r="C63" s="2767"/>
      <c r="D63" s="2552" t="s">
        <v>83</v>
      </c>
      <c r="E63" s="126">
        <v>481</v>
      </c>
      <c r="F63" s="866"/>
      <c r="G63" s="2601">
        <f>IF(Flag=TRUE,L63-TBIn!E2320,TBIn!D2320)</f>
        <v>51750</v>
      </c>
      <c r="H63" s="2601">
        <f>IF(Flag=TRUE,M63-(TBIn!E2364),TBIn!D2364)</f>
        <v>40439</v>
      </c>
      <c r="I63" s="2299">
        <f t="shared" si="12"/>
        <v>11311</v>
      </c>
      <c r="J63" s="1518">
        <f t="shared" si="13"/>
        <v>0.21857004830917875</v>
      </c>
      <c r="K63" s="863"/>
      <c r="L63" s="2576">
        <f>TBIn!E2320</f>
        <v>129122</v>
      </c>
      <c r="M63" s="2576">
        <f>TBIn!E2364</f>
        <v>96171</v>
      </c>
      <c r="N63" s="946">
        <f t="shared" si="14"/>
        <v>32951</v>
      </c>
      <c r="O63" s="2507">
        <f t="shared" si="15"/>
        <v>0.25519276343303232</v>
      </c>
      <c r="P63" s="80">
        <v>60</v>
      </c>
      <c r="Q63" s="568"/>
      <c r="R63" s="736"/>
      <c r="S63" s="2514"/>
    </row>
    <row r="64" spans="1:19" s="569" customFormat="1" ht="16" customHeight="1">
      <c r="A64" s="80">
        <v>61</v>
      </c>
      <c r="B64" s="295"/>
      <c r="C64" s="2767"/>
      <c r="D64" s="2552" t="s">
        <v>779</v>
      </c>
      <c r="E64" s="126">
        <v>482</v>
      </c>
      <c r="F64" s="866"/>
      <c r="G64" s="2601">
        <f>IF(Flag=TRUE,L64-TBIn!E2321,TBIn!D2321)</f>
        <v>4246</v>
      </c>
      <c r="H64" s="2601">
        <f>IF(Flag=TRUE,M64-(TBIn!E2365),TBIn!D2365)</f>
        <v>3065</v>
      </c>
      <c r="I64" s="2299">
        <f t="shared" si="12"/>
        <v>1181</v>
      </c>
      <c r="J64" s="1518">
        <f t="shared" si="13"/>
        <v>0.27814413565708901</v>
      </c>
      <c r="K64" s="863"/>
      <c r="L64" s="2576">
        <f>TBIn!E2321</f>
        <v>16810</v>
      </c>
      <c r="M64" s="2576">
        <f>TBIn!E2365</f>
        <v>10796</v>
      </c>
      <c r="N64" s="946">
        <f t="shared" si="14"/>
        <v>6014</v>
      </c>
      <c r="O64" s="2507">
        <f t="shared" si="15"/>
        <v>0.35776323616894706</v>
      </c>
      <c r="P64" s="80">
        <v>61</v>
      </c>
      <c r="Q64" s="568"/>
      <c r="R64" s="736"/>
      <c r="S64" s="2514"/>
    </row>
    <row r="65" spans="1:19" ht="16" customHeight="1">
      <c r="A65" s="80">
        <v>62</v>
      </c>
      <c r="B65" s="295"/>
      <c r="C65" s="2767"/>
      <c r="D65" s="2551" t="s">
        <v>780</v>
      </c>
      <c r="E65" s="126" t="s">
        <v>781</v>
      </c>
      <c r="F65" s="938"/>
      <c r="G65" s="2601">
        <f>IF(Flag=TRUE,L65-TBIn!E2322,TBIn!D2322)</f>
        <v>0</v>
      </c>
      <c r="H65" s="2601">
        <f>IF(Flag=TRUE,M65-(TBIn!E2366),TBIn!D2366)</f>
        <v>0</v>
      </c>
      <c r="I65" s="2299">
        <f t="shared" si="12"/>
        <v>0</v>
      </c>
      <c r="J65" s="1518">
        <f t="shared" si="13"/>
        <v>0</v>
      </c>
      <c r="K65" s="937"/>
      <c r="L65" s="2576">
        <f>TBIn!E2322</f>
        <v>0</v>
      </c>
      <c r="M65" s="2576">
        <f>TBIn!E2366</f>
        <v>0</v>
      </c>
      <c r="N65" s="946">
        <f t="shared" si="14"/>
        <v>0</v>
      </c>
      <c r="O65" s="2507">
        <f t="shared" si="15"/>
        <v>0</v>
      </c>
      <c r="P65" s="80">
        <v>62</v>
      </c>
      <c r="Q65" s="677"/>
      <c r="R65" s="2515"/>
      <c r="S65" s="2516"/>
    </row>
    <row r="66" spans="1:19" s="569" customFormat="1" ht="16" customHeight="1">
      <c r="A66" s="80">
        <v>63</v>
      </c>
      <c r="B66" s="295" t="s">
        <v>124</v>
      </c>
      <c r="C66" s="2767"/>
      <c r="D66" s="2552" t="s">
        <v>782</v>
      </c>
      <c r="E66" s="126">
        <v>483</v>
      </c>
      <c r="F66" s="866"/>
      <c r="G66" s="2601">
        <f>IF(Flag=TRUE,L66-TBIn!E2323,TBIn!D2323)</f>
        <v>29600</v>
      </c>
      <c r="H66" s="2601">
        <f>IF(Flag=TRUE,M66-(TBIn!E2367),TBIn!D2367)</f>
        <v>23694</v>
      </c>
      <c r="I66" s="2299">
        <f t="shared" si="12"/>
        <v>5906</v>
      </c>
      <c r="J66" s="1518">
        <f t="shared" si="13"/>
        <v>0.19952702702702702</v>
      </c>
      <c r="K66" s="863"/>
      <c r="L66" s="2576">
        <f>TBIn!E2323</f>
        <v>76446</v>
      </c>
      <c r="M66" s="2576">
        <f>TBIn!E2367</f>
        <v>59384</v>
      </c>
      <c r="N66" s="946">
        <f t="shared" si="14"/>
        <v>17062</v>
      </c>
      <c r="O66" s="2507">
        <f t="shared" si="15"/>
        <v>0.22319022578028935</v>
      </c>
      <c r="P66" s="80">
        <v>63</v>
      </c>
      <c r="Q66" s="568"/>
      <c r="R66" s="576"/>
      <c r="S66" s="30"/>
    </row>
    <row r="67" spans="1:19" s="569" customFormat="1" ht="16" customHeight="1">
      <c r="A67" s="80">
        <v>64</v>
      </c>
      <c r="B67" s="295"/>
      <c r="C67" s="2767"/>
      <c r="D67" s="2552" t="s">
        <v>783</v>
      </c>
      <c r="E67" s="126">
        <v>484</v>
      </c>
      <c r="F67" s="866"/>
      <c r="G67" s="2601">
        <f>IF(Flag=TRUE,L67-TBIn!E2324,TBIn!D2324)</f>
        <v>0</v>
      </c>
      <c r="H67" s="2601">
        <f>IF(Flag=TRUE,M67-(TBIn!E2368),TBIn!D2368)</f>
        <v>0</v>
      </c>
      <c r="I67" s="2299">
        <f t="shared" si="12"/>
        <v>0</v>
      </c>
      <c r="J67" s="1518">
        <f t="shared" si="13"/>
        <v>0</v>
      </c>
      <c r="K67" s="863"/>
      <c r="L67" s="2576">
        <f>TBIn!E2324</f>
        <v>0</v>
      </c>
      <c r="M67" s="2576">
        <f>TBIn!E2368</f>
        <v>0</v>
      </c>
      <c r="N67" s="946">
        <f t="shared" si="14"/>
        <v>0</v>
      </c>
      <c r="O67" s="2507">
        <f t="shared" si="15"/>
        <v>0</v>
      </c>
      <c r="P67" s="80">
        <v>64</v>
      </c>
      <c r="Q67" s="568"/>
      <c r="R67" s="576"/>
      <c r="S67" s="30"/>
    </row>
    <row r="68" spans="1:19" ht="16" customHeight="1">
      <c r="A68" s="80">
        <v>65</v>
      </c>
      <c r="B68" s="295"/>
      <c r="C68" s="2767"/>
      <c r="D68" s="2551" t="s">
        <v>784</v>
      </c>
      <c r="E68" s="126" t="s">
        <v>785</v>
      </c>
      <c r="F68" s="938"/>
      <c r="G68" s="2601">
        <f>IF(Flag=TRUE,L68-TBIn!E2325,TBIn!D2325)</f>
        <v>0</v>
      </c>
      <c r="H68" s="2601">
        <f>IF(Flag=TRUE,M68-(TBIn!E2369),TBIn!D2369)</f>
        <v>0</v>
      </c>
      <c r="I68" s="2299">
        <f t="shared" si="12"/>
        <v>0</v>
      </c>
      <c r="J68" s="1518">
        <f t="shared" si="13"/>
        <v>0</v>
      </c>
      <c r="K68" s="937"/>
      <c r="L68" s="2576">
        <f>TBIn!E2325</f>
        <v>0</v>
      </c>
      <c r="M68" s="2576">
        <f>TBIn!E2369</f>
        <v>0</v>
      </c>
      <c r="N68" s="946">
        <f t="shared" si="14"/>
        <v>0</v>
      </c>
      <c r="O68" s="2507">
        <f t="shared" si="15"/>
        <v>0</v>
      </c>
      <c r="P68" s="80">
        <v>65</v>
      </c>
      <c r="Q68" s="677"/>
      <c r="R68" s="677"/>
    </row>
    <row r="69" spans="1:19" s="569" customFormat="1" ht="16" customHeight="1">
      <c r="A69" s="80">
        <v>66</v>
      </c>
      <c r="B69" s="295"/>
      <c r="C69" s="2767"/>
      <c r="D69" s="2553" t="s">
        <v>786</v>
      </c>
      <c r="E69" s="126">
        <v>687</v>
      </c>
      <c r="F69" s="866"/>
      <c r="G69" s="2158"/>
      <c r="H69" s="2133">
        <f>IF(Flag=TRUE,M69-TBIn!E2370,TBIn!D2370)</f>
        <v>-10570</v>
      </c>
      <c r="I69" s="552">
        <f t="shared" si="10"/>
        <v>10570</v>
      </c>
      <c r="J69" s="1032"/>
      <c r="K69" s="863"/>
      <c r="L69" s="2158"/>
      <c r="M69" s="1848">
        <f>TBIn!E2370</f>
        <v>-12426</v>
      </c>
      <c r="N69" s="555">
        <f>-M69</f>
        <v>12426</v>
      </c>
      <c r="O69" s="1032"/>
      <c r="P69" s="80">
        <v>66</v>
      </c>
      <c r="Q69" s="568"/>
      <c r="R69" s="576"/>
      <c r="S69" s="30"/>
    </row>
    <row r="70" spans="1:19" s="569" customFormat="1" ht="16" customHeight="1">
      <c r="A70" s="80">
        <v>67</v>
      </c>
      <c r="B70" s="295"/>
      <c r="C70" s="2767"/>
      <c r="D70" s="2550" t="s">
        <v>787</v>
      </c>
      <c r="E70" s="126">
        <v>688</v>
      </c>
      <c r="F70" s="866"/>
      <c r="G70" s="2446"/>
      <c r="H70" s="2146">
        <f>IF(Flag=TRUE,M70-TBIn!E2371,TBIn!D2371)</f>
        <v>0</v>
      </c>
      <c r="I70" s="561">
        <f t="shared" si="10"/>
        <v>0</v>
      </c>
      <c r="J70" s="2447"/>
      <c r="K70" s="863"/>
      <c r="L70" s="2446"/>
      <c r="M70" s="2147">
        <f>TBIn!E2371</f>
        <v>0</v>
      </c>
      <c r="N70" s="564">
        <f>-M70</f>
        <v>0</v>
      </c>
      <c r="O70" s="2447"/>
      <c r="P70" s="80">
        <v>67</v>
      </c>
      <c r="Q70" s="568"/>
      <c r="R70" s="576"/>
      <c r="S70" s="30"/>
    </row>
    <row r="71" spans="1:19" ht="16" customHeight="1">
      <c r="A71" s="80">
        <v>68</v>
      </c>
      <c r="B71" s="295"/>
      <c r="C71" s="2767"/>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67"/>
      <c r="D72" s="119" t="s">
        <v>788</v>
      </c>
      <c r="E72" s="2429"/>
      <c r="F72" s="863"/>
      <c r="G72" s="949">
        <f>SUM(G54:G70)</f>
        <v>192953</v>
      </c>
      <c r="H72" s="716">
        <f>SUM(H54:H70)</f>
        <v>128385</v>
      </c>
      <c r="I72" s="949">
        <f>SUM(I54:I70)</f>
        <v>64568</v>
      </c>
      <c r="J72" s="1516">
        <f t="shared" ref="J72:J79" si="16">IF(G72=0,0,I72/G72)</f>
        <v>0.33463071317885701</v>
      </c>
      <c r="K72" s="863"/>
      <c r="L72" s="949">
        <f>SUM(L54:L70)</f>
        <v>472806</v>
      </c>
      <c r="M72" s="716">
        <f>SUM(M54:M70)</f>
        <v>319455</v>
      </c>
      <c r="N72" s="949">
        <f>SUM(N54:N70)</f>
        <v>153351</v>
      </c>
      <c r="O72" s="1516">
        <f t="shared" ref="O72:O79" si="17">IF(L72=0,0,N72/L72)</f>
        <v>0.3243423306810827</v>
      </c>
      <c r="P72" s="80">
        <v>69</v>
      </c>
      <c r="Q72" s="568"/>
      <c r="R72" s="576"/>
      <c r="S72" s="30"/>
    </row>
    <row r="73" spans="1:19" s="569" customFormat="1" ht="16" customHeight="1">
      <c r="A73" s="80">
        <v>70</v>
      </c>
      <c r="B73" s="295"/>
      <c r="C73" s="2767"/>
      <c r="D73" s="1626" t="s">
        <v>789</v>
      </c>
      <c r="E73" s="153">
        <v>490</v>
      </c>
      <c r="F73" s="863"/>
      <c r="G73" s="2600">
        <f>IF(Flag=TRUE,L73-TBIn!E2326,TBIn!D2326)</f>
        <v>14393</v>
      </c>
      <c r="H73" s="2600">
        <f>IF(Flag=TRUE,M73-(TBIn!E2372),TBIn!D2372)</f>
        <v>11387</v>
      </c>
      <c r="I73" s="551">
        <f>G73-H73</f>
        <v>3006</v>
      </c>
      <c r="J73" s="1517">
        <f t="shared" si="16"/>
        <v>0.2088515250468978</v>
      </c>
      <c r="K73" s="863"/>
      <c r="L73" s="2604">
        <f>TBIn!E2326</f>
        <v>51383</v>
      </c>
      <c r="M73" s="2604">
        <f>TBIn!E2372</f>
        <v>40984</v>
      </c>
      <c r="N73" s="554">
        <f>L73-M73</f>
        <v>10399</v>
      </c>
      <c r="O73" s="2505">
        <f t="shared" si="17"/>
        <v>0.20238211081486093</v>
      </c>
      <c r="P73" s="80">
        <v>70</v>
      </c>
      <c r="Q73" s="568"/>
      <c r="R73" s="576"/>
      <c r="S73" s="30"/>
    </row>
    <row r="74" spans="1:19" s="569" customFormat="1" ht="16" customHeight="1">
      <c r="A74" s="80">
        <v>71</v>
      </c>
      <c r="B74" s="295"/>
      <c r="C74" s="2767"/>
      <c r="D74" s="1627" t="s">
        <v>790</v>
      </c>
      <c r="E74" s="156">
        <v>491</v>
      </c>
      <c r="F74" s="863"/>
      <c r="G74" s="2601">
        <f>IF(Flag=TRUE,L74-TBIn!E2327,TBIn!D2327)</f>
        <v>6101</v>
      </c>
      <c r="H74" s="2601">
        <f>IF(Flag=TRUE,M74-(TBIn!E2373),TBIn!D2373)</f>
        <v>4936</v>
      </c>
      <c r="I74" s="552">
        <f>G74-H74</f>
        <v>1165</v>
      </c>
      <c r="J74" s="1518">
        <f t="shared" si="16"/>
        <v>0.19095230290116375</v>
      </c>
      <c r="K74" s="863"/>
      <c r="L74" s="2576">
        <f>TBIn!E2327</f>
        <v>16617</v>
      </c>
      <c r="M74" s="2576">
        <f>TBIn!E2373</f>
        <v>13687</v>
      </c>
      <c r="N74" s="555">
        <f>L74-M74</f>
        <v>2930</v>
      </c>
      <c r="O74" s="2507">
        <f t="shared" si="17"/>
        <v>0.17632544984052476</v>
      </c>
      <c r="P74" s="80">
        <v>71</v>
      </c>
      <c r="Q74" s="568"/>
      <c r="R74" s="576"/>
      <c r="S74" s="30"/>
    </row>
    <row r="75" spans="1:19" s="569" customFormat="1" ht="16" customHeight="1">
      <c r="A75" s="80">
        <v>72</v>
      </c>
      <c r="B75" s="295"/>
      <c r="C75" s="2767"/>
      <c r="D75" s="1628" t="s">
        <v>791</v>
      </c>
      <c r="E75" s="158">
        <v>492</v>
      </c>
      <c r="F75" s="863"/>
      <c r="G75" s="2628">
        <f>IF(Flag=TRUE,L75-TBIn!E2328,TBIn!D2328)</f>
        <v>0</v>
      </c>
      <c r="H75" s="2628">
        <f>IF(Flag=TRUE,M75-(TBIn!$E$2374),TBIn!$D$2374)</f>
        <v>0</v>
      </c>
      <c r="I75" s="561">
        <f>G75-H75</f>
        <v>0</v>
      </c>
      <c r="J75" s="1519">
        <f t="shared" si="16"/>
        <v>0</v>
      </c>
      <c r="K75" s="863"/>
      <c r="L75" s="2634">
        <f>TBIn!E2328</f>
        <v>0</v>
      </c>
      <c r="M75" s="2634">
        <f>TBIn!E2374</f>
        <v>0</v>
      </c>
      <c r="N75" s="564">
        <f>L75-M75</f>
        <v>0</v>
      </c>
      <c r="O75" s="2506">
        <f t="shared" si="17"/>
        <v>0</v>
      </c>
      <c r="P75" s="80">
        <v>72</v>
      </c>
      <c r="Q75" s="568"/>
      <c r="R75" s="576"/>
      <c r="S75" s="30"/>
    </row>
    <row r="76" spans="1:19" s="569" customFormat="1" ht="16" customHeight="1">
      <c r="A76" s="80">
        <v>73</v>
      </c>
      <c r="B76" s="295"/>
      <c r="C76" s="2767"/>
      <c r="D76" s="299" t="s">
        <v>792</v>
      </c>
      <c r="E76" s="177"/>
      <c r="F76" s="766" t="s">
        <v>793</v>
      </c>
      <c r="G76" s="949">
        <f>SUM(G73:G75)</f>
        <v>20494</v>
      </c>
      <c r="H76" s="716">
        <f>SUM(H73:H75)</f>
        <v>16323</v>
      </c>
      <c r="I76" s="949">
        <f>SUM(I73:I75)</f>
        <v>4171</v>
      </c>
      <c r="J76" s="1516">
        <f t="shared" si="16"/>
        <v>0.20352298233629354</v>
      </c>
      <c r="K76" s="769" t="s">
        <v>793</v>
      </c>
      <c r="L76" s="949">
        <f>SUM(L73:L75)</f>
        <v>68000</v>
      </c>
      <c r="M76" s="716">
        <f>SUM(M73:M75)</f>
        <v>54671</v>
      </c>
      <c r="N76" s="949">
        <f>SUM(N73:N75)</f>
        <v>13329</v>
      </c>
      <c r="O76" s="1516">
        <f t="shared" si="17"/>
        <v>0.19601470588235295</v>
      </c>
      <c r="P76" s="80">
        <v>73</v>
      </c>
      <c r="Q76" s="568"/>
      <c r="R76" s="576"/>
      <c r="S76" s="30"/>
    </row>
    <row r="77" spans="1:19" s="569" customFormat="1" ht="16" customHeight="1">
      <c r="A77" s="80">
        <v>74</v>
      </c>
      <c r="B77" s="295"/>
      <c r="C77" s="2768"/>
      <c r="D77" s="300" t="s">
        <v>794</v>
      </c>
      <c r="E77" s="177"/>
      <c r="F77" s="767" t="s">
        <v>795</v>
      </c>
      <c r="G77" s="2626">
        <f>G76+G72</f>
        <v>213447</v>
      </c>
      <c r="H77" s="716">
        <f>H76+H72</f>
        <v>144708</v>
      </c>
      <c r="I77" s="2630">
        <f>IF(Flag=TRUE,I72+I76,TBIn!$D$2375)</f>
        <v>68739</v>
      </c>
      <c r="J77" s="1430">
        <f t="shared" si="16"/>
        <v>0.32204247424419175</v>
      </c>
      <c r="K77" s="770" t="s">
        <v>795</v>
      </c>
      <c r="L77" s="2626">
        <f>L76+L72</f>
        <v>540806</v>
      </c>
      <c r="M77" s="716">
        <f>M76+M72</f>
        <v>374126</v>
      </c>
      <c r="N77" s="2630">
        <f>IF(Flag=TRUE,N72+N76,TBIn!$E$2375)</f>
        <v>166680</v>
      </c>
      <c r="O77" s="1430">
        <f t="shared" si="17"/>
        <v>0.3082066397192339</v>
      </c>
      <c r="P77" s="80">
        <v>74</v>
      </c>
      <c r="Q77" s="568"/>
      <c r="R77" s="598"/>
      <c r="S77" s="30"/>
    </row>
    <row r="78" spans="1:19" s="569" customFormat="1" ht="16" customHeight="1">
      <c r="A78" s="80">
        <v>75</v>
      </c>
      <c r="B78" s="295"/>
      <c r="C78" s="294" t="s">
        <v>796</v>
      </c>
      <c r="D78" s="176"/>
      <c r="E78" s="177"/>
      <c r="F78" s="768">
        <f>IF(Page2!G59&gt;0,I78/Page2!G59,0)</f>
        <v>0.4342343762313815</v>
      </c>
      <c r="G78" s="949">
        <f>G53+G77</f>
        <v>456901</v>
      </c>
      <c r="H78" s="716">
        <f>H53+H77</f>
        <v>258541</v>
      </c>
      <c r="I78" s="949">
        <f>I53+I77</f>
        <v>198360</v>
      </c>
      <c r="J78" s="1516">
        <f t="shared" si="16"/>
        <v>0.43414218835152474</v>
      </c>
      <c r="K78" s="771">
        <f>IF(Page2!J59&gt;0,N78/Page2!J59,0)</f>
        <v>0.4137528546432796</v>
      </c>
      <c r="L78" s="949">
        <f>L53+L77</f>
        <v>1321223</v>
      </c>
      <c r="M78" s="716">
        <f>M53+M77</f>
        <v>766464</v>
      </c>
      <c r="N78" s="949">
        <f>N53+N77</f>
        <v>554759</v>
      </c>
      <c r="O78" s="1516">
        <f t="shared" si="17"/>
        <v>0.41988294178953894</v>
      </c>
      <c r="P78" s="80">
        <v>75</v>
      </c>
      <c r="Q78" s="568"/>
      <c r="R78" s="576"/>
      <c r="S78" s="30"/>
    </row>
    <row r="79" spans="1:19" s="2520" customFormat="1" ht="16" customHeight="1">
      <c r="A79" s="80">
        <v>76</v>
      </c>
      <c r="B79" s="301"/>
      <c r="C79" s="1251" t="s">
        <v>797</v>
      </c>
      <c r="D79" s="1186"/>
      <c r="E79" s="607"/>
      <c r="F79" s="929"/>
      <c r="G79" s="1520">
        <f>G21+G78</f>
        <v>10314704</v>
      </c>
      <c r="H79" s="289">
        <f>H21+H78</f>
        <v>9783601</v>
      </c>
      <c r="I79" s="1520">
        <f>I21+I78</f>
        <v>531103</v>
      </c>
      <c r="J79" s="1521">
        <f t="shared" si="16"/>
        <v>5.1489892487462559E-2</v>
      </c>
      <c r="K79" s="929"/>
      <c r="L79" s="943">
        <f>L21+L78</f>
        <v>28137660</v>
      </c>
      <c r="M79" s="291">
        <f>M21+M78</f>
        <v>26790616</v>
      </c>
      <c r="N79" s="943">
        <f>N21+N78</f>
        <v>1347044</v>
      </c>
      <c r="O79" s="2508">
        <f t="shared" si="17"/>
        <v>4.7873348387890112E-2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o2EQ1mA0RBKmSoaLdZhaaytkH3nGVHDqLgEZLiBt7wSDcNF7gPaLu8Fjlc7q0JGQTgKInNXEG+E/RB+rU8iy/w==" saltValue="yyyn8oYKOTM7ll27iK8h5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412750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21" workbookViewId="0">
      <selection activeCell="L32" sqref="L31:L32"/>
    </sheetView>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319719 - 202603 -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600">
        <f>IF(Flag=TRUE,K4-TBIn!E2384,TBIn!D2384)</f>
        <v>0</v>
      </c>
      <c r="G4" s="2635"/>
      <c r="H4" s="2636">
        <f>F4</f>
        <v>0</v>
      </c>
      <c r="I4" s="584">
        <f>IF(E4=0,0,H4/E4)</f>
        <v>0</v>
      </c>
      <c r="J4" s="1846">
        <f>TBIn!E955</f>
        <v>0</v>
      </c>
      <c r="K4" s="2604">
        <f>TBIn!E2384</f>
        <v>0</v>
      </c>
      <c r="L4" s="2635"/>
      <c r="M4" s="2614">
        <f>K4</f>
        <v>0</v>
      </c>
      <c r="N4" s="585">
        <f>IF(J4=0,0,M4/J4)</f>
        <v>0</v>
      </c>
      <c r="O4" s="901"/>
      <c r="P4" s="74">
        <v>1</v>
      </c>
      <c r="Q4" s="576"/>
    </row>
    <row r="5" spans="1:17" ht="15.75" customHeight="1">
      <c r="A5" s="80">
        <v>2</v>
      </c>
      <c r="B5" s="187"/>
      <c r="C5" s="2293" t="s">
        <v>805</v>
      </c>
      <c r="D5" s="239">
        <v>807</v>
      </c>
      <c r="E5" s="269">
        <f>IF(Flag=TRUE,J5-TBIn!E956,TBIn!D956)</f>
        <v>0</v>
      </c>
      <c r="F5" s="2601">
        <f>IF(Flag=TRUE,K5-TBIn!E2385,TBIn!D2385)</f>
        <v>2100</v>
      </c>
      <c r="G5" s="2610"/>
      <c r="H5" s="2636">
        <f>F5</f>
        <v>2100</v>
      </c>
      <c r="I5" s="586">
        <f>IF(E5=0,0,H5/E5)</f>
        <v>0</v>
      </c>
      <c r="J5" s="1846">
        <f>TBIn!E956</f>
        <v>1</v>
      </c>
      <c r="K5" s="2576">
        <f>TBIn!E2385</f>
        <v>-920</v>
      </c>
      <c r="L5" s="2610"/>
      <c r="M5" s="2614">
        <f>K5</f>
        <v>-920</v>
      </c>
      <c r="N5" s="587">
        <f>IF(J5=0,0,M5/J5)</f>
        <v>-920</v>
      </c>
      <c r="O5" s="901"/>
      <c r="P5" s="80">
        <v>2</v>
      </c>
      <c r="Q5" s="576"/>
    </row>
    <row r="6" spans="1:17" ht="15.75" customHeight="1">
      <c r="A6" s="80">
        <v>3</v>
      </c>
      <c r="B6" s="187"/>
      <c r="C6" s="1539" t="s">
        <v>806</v>
      </c>
      <c r="D6" s="239">
        <v>850</v>
      </c>
      <c r="E6" s="860"/>
      <c r="F6" s="2637"/>
      <c r="G6" s="2615">
        <f>IF(Flag=TRUE,L6-TBIn!E2386,TBIn!D2386)</f>
        <v>0</v>
      </c>
      <c r="H6" s="2636">
        <f>-G6</f>
        <v>0</v>
      </c>
      <c r="I6" s="861"/>
      <c r="J6" s="860"/>
      <c r="K6" s="2643"/>
      <c r="L6" s="2617">
        <f>TBIn!E2386</f>
        <v>0</v>
      </c>
      <c r="M6" s="2614">
        <f>-L6</f>
        <v>0</v>
      </c>
      <c r="N6" s="861"/>
      <c r="O6" s="901"/>
      <c r="P6" s="80">
        <v>3</v>
      </c>
      <c r="Q6" s="576"/>
    </row>
    <row r="7" spans="1:17" ht="15.75" customHeight="1">
      <c r="A7" s="80">
        <v>4</v>
      </c>
      <c r="B7" s="187" t="s">
        <v>127</v>
      </c>
      <c r="C7" s="1539" t="s">
        <v>783</v>
      </c>
      <c r="D7" s="193">
        <v>810</v>
      </c>
      <c r="E7" s="372">
        <f>IF(Flag=TRUE,J7-TBIn!E957,TBIn!D957)</f>
        <v>0</v>
      </c>
      <c r="F7" s="2601">
        <f>IF(Flag=TRUE,K7-TBIn!E2376,TBIn!D2376)</f>
        <v>0</v>
      </c>
      <c r="G7" s="2601">
        <f>IF(Flag=TRUE,L7-(TBIn!E2387),TBIn!D2387)</f>
        <v>0</v>
      </c>
      <c r="H7" s="2636">
        <f>F7-G7</f>
        <v>0</v>
      </c>
      <c r="I7" s="271">
        <f>IF(E7=0,0,H7/E7)</f>
        <v>0</v>
      </c>
      <c r="J7" s="1847">
        <f>TBIn!E957</f>
        <v>0</v>
      </c>
      <c r="K7" s="2576">
        <f>TBIn!E2376</f>
        <v>0</v>
      </c>
      <c r="L7" s="2576">
        <f>TBIn!E2387</f>
        <v>0</v>
      </c>
      <c r="M7" s="2614">
        <f>K7-L7</f>
        <v>0</v>
      </c>
      <c r="N7" s="272">
        <f>IF(J7=0,0,M7/J7)</f>
        <v>0</v>
      </c>
      <c r="O7" s="901"/>
      <c r="P7" s="80">
        <v>4</v>
      </c>
      <c r="Q7" s="576"/>
    </row>
    <row r="8" spans="1:17" ht="15.75" customHeight="1">
      <c r="A8" s="80">
        <v>5</v>
      </c>
      <c r="B8" s="187" t="s">
        <v>122</v>
      </c>
      <c r="C8" s="1539" t="s">
        <v>807</v>
      </c>
      <c r="D8" s="193">
        <v>822</v>
      </c>
      <c r="E8" s="860"/>
      <c r="F8" s="2601">
        <f>IF(Flag=TRUE,K8-TBIn!E2377,TBIn!D2377)</f>
        <v>2995</v>
      </c>
      <c r="G8" s="2601">
        <f>IF(Flag=TRUE,L8-(TBIn!E2388),TBIn!D2388)</f>
        <v>2013</v>
      </c>
      <c r="H8" s="2636">
        <f>F8-G8</f>
        <v>982</v>
      </c>
      <c r="I8" s="861"/>
      <c r="J8" s="860"/>
      <c r="K8" s="2576">
        <f>TBIn!E2377</f>
        <v>8722</v>
      </c>
      <c r="L8" s="2576">
        <f>TBIn!E2388</f>
        <v>6076</v>
      </c>
      <c r="M8" s="2614">
        <f>K8-L8</f>
        <v>2646</v>
      </c>
      <c r="N8" s="861"/>
      <c r="O8" s="901"/>
      <c r="P8" s="80">
        <v>5</v>
      </c>
      <c r="Q8" s="576"/>
    </row>
    <row r="9" spans="1:17" ht="15.75" customHeight="1">
      <c r="A9" s="80">
        <v>6</v>
      </c>
      <c r="B9" s="187" t="s">
        <v>118</v>
      </c>
      <c r="C9" s="1539" t="s">
        <v>808</v>
      </c>
      <c r="D9" s="239">
        <v>443</v>
      </c>
      <c r="E9" s="269">
        <f>IF(Flag=TRUE,J9-TBIn!E958,TBIn!D958)</f>
        <v>14</v>
      </c>
      <c r="F9" s="2601">
        <f>IF(Flag=TRUE,K9-TBIn!E2378,TBIn!D2378)</f>
        <v>57251</v>
      </c>
      <c r="G9" s="2601">
        <f>IF(Flag=TRUE,L9-(TBIn!E2389),TBIn!D2389)</f>
        <v>30679</v>
      </c>
      <c r="H9" s="2636">
        <f>F9-G9</f>
        <v>26572</v>
      </c>
      <c r="I9" s="586">
        <f>IF(E9=0,0,H9/E9)</f>
        <v>1898</v>
      </c>
      <c r="J9" s="1841">
        <f>TBIn!E958</f>
        <v>43</v>
      </c>
      <c r="K9" s="2576">
        <f>TBIn!E2378</f>
        <v>176065</v>
      </c>
      <c r="L9" s="2576">
        <f>TBIn!E2389</f>
        <v>97869</v>
      </c>
      <c r="M9" s="2614">
        <f>K9-L9</f>
        <v>78196</v>
      </c>
      <c r="N9" s="587">
        <f>IF(J9=0,0,M9/J9)</f>
        <v>1818.5116279069769</v>
      </c>
      <c r="O9" s="901"/>
      <c r="P9" s="80">
        <v>6</v>
      </c>
      <c r="Q9" s="576"/>
    </row>
    <row r="10" spans="1:17" ht="15.75" customHeight="1">
      <c r="A10" s="80">
        <v>7</v>
      </c>
      <c r="B10" s="187" t="s">
        <v>157</v>
      </c>
      <c r="C10" s="1539" t="s">
        <v>809</v>
      </c>
      <c r="D10" s="239">
        <v>444</v>
      </c>
      <c r="E10" s="269">
        <f>IF(Flag=TRUE,J10-TBIn!E959,TBIn!D959)</f>
        <v>657</v>
      </c>
      <c r="F10" s="2601">
        <f>IF(Flag=TRUE,K10-TBIn!E2379,TBIn!D2379)</f>
        <v>10645</v>
      </c>
      <c r="G10" s="2601">
        <f>IF(Flag=TRUE,L10-(TBIn!E2390),TBIn!D2390)</f>
        <v>4772</v>
      </c>
      <c r="H10" s="2636">
        <f>F10-G10</f>
        <v>5873</v>
      </c>
      <c r="I10" s="586">
        <f>IF(E10=0,0,H10/E10)</f>
        <v>8.9391171993911716</v>
      </c>
      <c r="J10" s="1841">
        <f>TBIn!E959</f>
        <v>664</v>
      </c>
      <c r="K10" s="2576">
        <f>TBIn!E2379</f>
        <v>19640</v>
      </c>
      <c r="L10" s="2576">
        <f>TBIn!E2390</f>
        <v>9964</v>
      </c>
      <c r="M10" s="2614">
        <f>K10-L10</f>
        <v>9676</v>
      </c>
      <c r="N10" s="587">
        <f>IF(J10=0,0,M10/J10)</f>
        <v>14.572289156626505</v>
      </c>
      <c r="O10" s="901"/>
      <c r="P10" s="80">
        <v>7</v>
      </c>
      <c r="Q10" s="576"/>
    </row>
    <row r="11" spans="1:17" ht="15.75" customHeight="1">
      <c r="A11" s="80">
        <v>8</v>
      </c>
      <c r="B11" s="187" t="s">
        <v>124</v>
      </c>
      <c r="C11" s="1643" t="s">
        <v>810</v>
      </c>
      <c r="D11" s="239">
        <v>853</v>
      </c>
      <c r="E11" s="862"/>
      <c r="F11" s="2638"/>
      <c r="G11" s="2639">
        <f>IF(Flag=TRUE,L11-TBIn!E2391,TBIn!D2391)</f>
        <v>0</v>
      </c>
      <c r="H11" s="2636">
        <f>-G11</f>
        <v>0</v>
      </c>
      <c r="I11" s="865"/>
      <c r="J11" s="862"/>
      <c r="K11" s="2644"/>
      <c r="L11" s="2617">
        <f>TBIn!E2391</f>
        <v>0</v>
      </c>
      <c r="M11" s="2614">
        <f>-L11</f>
        <v>0</v>
      </c>
      <c r="N11" s="865"/>
      <c r="O11" s="901"/>
      <c r="P11" s="80">
        <v>8</v>
      </c>
      <c r="Q11" s="576"/>
    </row>
    <row r="12" spans="1:17" ht="15.75" customHeight="1">
      <c r="A12" s="80">
        <v>9</v>
      </c>
      <c r="B12" s="187"/>
      <c r="C12" s="1539" t="s">
        <v>811</v>
      </c>
      <c r="D12" s="239">
        <v>855</v>
      </c>
      <c r="E12" s="863"/>
      <c r="F12" s="2640"/>
      <c r="G12" s="2602">
        <f>IF(Flag=TRUE,L12-TBIn!E2392,+TBIn!D2392)</f>
        <v>9280</v>
      </c>
      <c r="H12" s="2636">
        <f>-G12</f>
        <v>-9280</v>
      </c>
      <c r="I12" s="314" t="s">
        <v>719</v>
      </c>
      <c r="J12" s="863"/>
      <c r="K12" s="2645"/>
      <c r="L12" s="2605">
        <f>TBIn!E2392</f>
        <v>27613</v>
      </c>
      <c r="M12" s="2614">
        <f>-L12</f>
        <v>-27613</v>
      </c>
      <c r="N12" s="314" t="s">
        <v>719</v>
      </c>
      <c r="O12" s="901"/>
      <c r="P12" s="80">
        <v>9</v>
      </c>
      <c r="Q12" s="576"/>
    </row>
    <row r="13" spans="1:17" ht="15.75" customHeight="1">
      <c r="A13" s="80">
        <v>10</v>
      </c>
      <c r="B13" s="315"/>
      <c r="C13" s="588" t="s">
        <v>812</v>
      </c>
      <c r="D13" s="589"/>
      <c r="E13" s="864"/>
      <c r="F13" s="2641">
        <f>SUM(F4:F12)</f>
        <v>72991</v>
      </c>
      <c r="G13" s="2642">
        <f>SUM(G4:G12)</f>
        <v>46744</v>
      </c>
      <c r="H13" s="2642">
        <f>SUM(H4:H12)</f>
        <v>26247</v>
      </c>
      <c r="I13" s="2252">
        <f>IF((E71+E75+E72+E76)=0,0,H13/(E71+E75+E72+E76))</f>
        <v>546.8125</v>
      </c>
      <c r="J13" s="864"/>
      <c r="K13" s="2641">
        <f>SUM(K4:K12)</f>
        <v>203507</v>
      </c>
      <c r="L13" s="2642">
        <f>SUM(L4:L12)</f>
        <v>141522</v>
      </c>
      <c r="M13" s="2642">
        <f>SUM(M4:M12)</f>
        <v>61985</v>
      </c>
      <c r="N13" s="2252">
        <f>IF((J71+J75+J72+J76)=0,0,M13/(J71+J75+J72+J76))</f>
        <v>607.6960784313726</v>
      </c>
      <c r="O13" s="901"/>
      <c r="P13" s="80">
        <v>10</v>
      </c>
      <c r="Q13" s="576"/>
    </row>
    <row r="14" spans="1:17" ht="15.75" customHeight="1">
      <c r="A14" s="80">
        <v>11</v>
      </c>
      <c r="B14" s="2786" t="s">
        <v>813</v>
      </c>
      <c r="C14" s="1539" t="s">
        <v>804</v>
      </c>
      <c r="D14" s="239">
        <v>808</v>
      </c>
      <c r="E14" s="268">
        <f>IF(Flag=TRUE,J14-TBIn!E960,TBIn!D960)</f>
        <v>6</v>
      </c>
      <c r="F14" s="2600">
        <f>IF(Flag=TRUE,K14-TBIn!E2393,TBIn!D2393)</f>
        <v>8255</v>
      </c>
      <c r="G14" s="2635"/>
      <c r="H14" s="2636">
        <f>F14</f>
        <v>8255</v>
      </c>
      <c r="I14" s="584">
        <f>IF(E14=0,0,F14/E14)</f>
        <v>1375.8333333333333</v>
      </c>
      <c r="J14" s="1842">
        <f>TBIn!E960</f>
        <v>10</v>
      </c>
      <c r="K14" s="2604">
        <f>TBIn!E2393</f>
        <v>11844</v>
      </c>
      <c r="L14" s="2635"/>
      <c r="M14" s="2614">
        <f>K14</f>
        <v>11844</v>
      </c>
      <c r="N14" s="585">
        <f>IF(J14=0,0,K14/J14)</f>
        <v>1184.4000000000001</v>
      </c>
      <c r="O14" s="901"/>
      <c r="P14" s="80">
        <v>11</v>
      </c>
      <c r="Q14" s="576"/>
    </row>
    <row r="15" spans="1:17" ht="15.75" customHeight="1">
      <c r="A15" s="80">
        <v>12</v>
      </c>
      <c r="B15" s="2787"/>
      <c r="C15" s="2293" t="s">
        <v>805</v>
      </c>
      <c r="D15" s="239">
        <v>809</v>
      </c>
      <c r="E15" s="269">
        <f>IF(Flag=TRUE,J15-TBIn!E961,TBIn!D961)</f>
        <v>0</v>
      </c>
      <c r="F15" s="2601">
        <f>IF(Flag=TRUE,K15-TBIn!E2394,TBIn!D2394)</f>
        <v>0</v>
      </c>
      <c r="G15" s="2610"/>
      <c r="H15" s="2636">
        <f>F15</f>
        <v>0</v>
      </c>
      <c r="I15" s="586">
        <f>IF(E15=0,0,F15/E15)</f>
        <v>0</v>
      </c>
      <c r="J15" s="1841">
        <f>TBIn!E961</f>
        <v>0</v>
      </c>
      <c r="K15" s="2576">
        <f>TBIn!E2394</f>
        <v>0</v>
      </c>
      <c r="L15" s="2610"/>
      <c r="M15" s="2614">
        <f>K15</f>
        <v>0</v>
      </c>
      <c r="N15" s="587">
        <f>IF(J15=0,0,K15/J15)</f>
        <v>0</v>
      </c>
      <c r="O15" s="901"/>
      <c r="P15" s="80">
        <v>12</v>
      </c>
      <c r="Q15" s="576"/>
    </row>
    <row r="16" spans="1:17" ht="15.75" customHeight="1">
      <c r="A16" s="80">
        <v>13</v>
      </c>
      <c r="B16" s="2787"/>
      <c r="C16" s="1539" t="s">
        <v>806</v>
      </c>
      <c r="D16" s="239">
        <v>851</v>
      </c>
      <c r="E16" s="860"/>
      <c r="F16" s="2643"/>
      <c r="G16" s="2615">
        <f>IF(Flag=TRUE,L16-TBIn!E2395,TBIn!D2395)</f>
        <v>0</v>
      </c>
      <c r="H16" s="2636">
        <f>-G16</f>
        <v>0</v>
      </c>
      <c r="I16" s="861"/>
      <c r="J16" s="860"/>
      <c r="K16" s="2643"/>
      <c r="L16" s="2617">
        <f>TBIn!E2395</f>
        <v>0</v>
      </c>
      <c r="M16" s="2614">
        <f>-L16</f>
        <v>0</v>
      </c>
      <c r="N16" s="861"/>
      <c r="O16" s="901"/>
      <c r="P16" s="80">
        <v>13</v>
      </c>
      <c r="Q16" s="576"/>
    </row>
    <row r="17" spans="1:17" ht="15.75" customHeight="1">
      <c r="A17" s="80">
        <v>14</v>
      </c>
      <c r="B17" s="2787"/>
      <c r="C17" s="1539" t="s">
        <v>783</v>
      </c>
      <c r="D17" s="193">
        <v>811</v>
      </c>
      <c r="E17" s="372">
        <f>IF(Flag=TRUE,J17-TBIn!E962,TBIn!D962)</f>
        <v>0</v>
      </c>
      <c r="F17" s="2601">
        <f>IF(Flag=TRUE,K17-TBIn!E2380,TBIn!D2380)</f>
        <v>0</v>
      </c>
      <c r="G17" s="2601">
        <f>IF(Flag=TRUE,L17-(TBIn!E2396),TBIn!D2396)</f>
        <v>0</v>
      </c>
      <c r="H17" s="2636">
        <f>F17-G17</f>
        <v>0</v>
      </c>
      <c r="I17" s="271">
        <f>IF(E17=0,0,H17/E17)</f>
        <v>0</v>
      </c>
      <c r="J17" s="1847">
        <f>TBIn!E962</f>
        <v>0</v>
      </c>
      <c r="K17" s="2576">
        <f>TBIn!E2380</f>
        <v>0</v>
      </c>
      <c r="L17" s="2576">
        <f>TBIn!E2396</f>
        <v>0</v>
      </c>
      <c r="M17" s="2614">
        <f>K17-L17</f>
        <v>0</v>
      </c>
      <c r="N17" s="272">
        <f>IF(J17=0,0,M17/J17)</f>
        <v>0</v>
      </c>
      <c r="O17" s="901"/>
      <c r="P17" s="80">
        <v>14</v>
      </c>
      <c r="Q17" s="576"/>
    </row>
    <row r="18" spans="1:17" ht="15.75" customHeight="1">
      <c r="A18" s="80">
        <v>15</v>
      </c>
      <c r="B18" s="2787"/>
      <c r="C18" s="1539" t="s">
        <v>807</v>
      </c>
      <c r="D18" s="193">
        <v>823</v>
      </c>
      <c r="E18" s="860"/>
      <c r="F18" s="2601">
        <f>IF(Flag=TRUE,K18-TBIn!E2381,TBIn!D2381)</f>
        <v>0</v>
      </c>
      <c r="G18" s="2601">
        <f>IF(Flag=TRUE,L18-(TBIn!E2397),TBIn!D2397)</f>
        <v>0</v>
      </c>
      <c r="H18" s="2636">
        <f>F18-G18</f>
        <v>0</v>
      </c>
      <c r="I18" s="861"/>
      <c r="J18" s="860"/>
      <c r="K18" s="2576">
        <f>TBIn!E2381</f>
        <v>0</v>
      </c>
      <c r="L18" s="2576">
        <f>TBIn!E2397</f>
        <v>0</v>
      </c>
      <c r="M18" s="2614">
        <f>K18-L18</f>
        <v>0</v>
      </c>
      <c r="N18" s="861"/>
      <c r="O18" s="901"/>
      <c r="P18" s="80">
        <v>15</v>
      </c>
      <c r="Q18" s="576"/>
    </row>
    <row r="19" spans="1:17" ht="15.75" customHeight="1">
      <c r="A19" s="80">
        <v>16</v>
      </c>
      <c r="B19" s="2787"/>
      <c r="C19" s="1539" t="s">
        <v>808</v>
      </c>
      <c r="D19" s="239">
        <v>454</v>
      </c>
      <c r="E19" s="269">
        <f>IF(Flag=TRUE,J19-TBIn!E963,TBIn!D963)</f>
        <v>15</v>
      </c>
      <c r="F19" s="2601">
        <f>IF(Flag=TRUE,K19-TBIn!E2382,TBIn!D2382)</f>
        <v>54528</v>
      </c>
      <c r="G19" s="2601">
        <f>IF(Flag=TRUE,L19-(TBIn!E2398),TBIn!D2398)</f>
        <v>28443</v>
      </c>
      <c r="H19" s="2636">
        <f>F19-G19</f>
        <v>26085</v>
      </c>
      <c r="I19" s="586">
        <f>IF(E19=0,0,H19/E19)</f>
        <v>1739</v>
      </c>
      <c r="J19" s="1841">
        <f>TBIn!E963</f>
        <v>34</v>
      </c>
      <c r="K19" s="2576">
        <f>TBIn!E2382</f>
        <v>129217</v>
      </c>
      <c r="L19" s="2576">
        <f>TBIn!E2398</f>
        <v>66247</v>
      </c>
      <c r="M19" s="2614">
        <f>K19-L19</f>
        <v>62970</v>
      </c>
      <c r="N19" s="587">
        <f>IF(J19=0,0,M19/J19)</f>
        <v>1852.0588235294117</v>
      </c>
      <c r="O19" s="901"/>
      <c r="P19" s="80">
        <v>16</v>
      </c>
      <c r="Q19" s="576"/>
    </row>
    <row r="20" spans="1:17" ht="15.75" customHeight="1">
      <c r="A20" s="80">
        <v>17</v>
      </c>
      <c r="B20" s="2787"/>
      <c r="C20" s="1539" t="s">
        <v>809</v>
      </c>
      <c r="D20" s="239">
        <v>455</v>
      </c>
      <c r="E20" s="269">
        <f>IF(Flag=TRUE,J20-TBIn!E964,TBIn!D964)</f>
        <v>0</v>
      </c>
      <c r="F20" s="2601">
        <f>IF(Flag=TRUE,K20-TBIn!E2383,TBIn!D2383)</f>
        <v>0</v>
      </c>
      <c r="G20" s="2601">
        <f>IF(Flag=TRUE,L20-(TBIn!E2399),TBIn!D2399)</f>
        <v>0</v>
      </c>
      <c r="H20" s="2636">
        <f>F20-G20</f>
        <v>0</v>
      </c>
      <c r="I20" s="586">
        <f>IF(E20=0,0,H20/E20)</f>
        <v>0</v>
      </c>
      <c r="J20" s="1841">
        <f>TBIn!E964</f>
        <v>0</v>
      </c>
      <c r="K20" s="2576">
        <f>TBIn!E2383</f>
        <v>0</v>
      </c>
      <c r="L20" s="2576">
        <f>TBIn!E2399</f>
        <v>0</v>
      </c>
      <c r="M20" s="2614">
        <f>K20-L20</f>
        <v>0</v>
      </c>
      <c r="N20" s="587">
        <f>IF(J20=0,0,M20/J20)</f>
        <v>0</v>
      </c>
      <c r="O20" s="901"/>
      <c r="P20" s="80">
        <v>17</v>
      </c>
      <c r="Q20" s="576"/>
    </row>
    <row r="21" spans="1:17" ht="15.75" customHeight="1">
      <c r="A21" s="80">
        <v>18</v>
      </c>
      <c r="B21" s="2787"/>
      <c r="C21" s="1643" t="s">
        <v>814</v>
      </c>
      <c r="D21" s="239">
        <v>854</v>
      </c>
      <c r="E21" s="860"/>
      <c r="F21" s="2644"/>
      <c r="G21" s="2601">
        <f>IF(Flag=TRUE,L21-TBIn!E2400,TBIn!D2400)</f>
        <v>0</v>
      </c>
      <c r="H21" s="2636">
        <f>-G21</f>
        <v>0</v>
      </c>
      <c r="I21" s="867"/>
      <c r="J21" s="868"/>
      <c r="K21" s="2648"/>
      <c r="L21" s="2576">
        <f>TBIn!E2400</f>
        <v>0</v>
      </c>
      <c r="M21" s="2576">
        <f>-L21</f>
        <v>0</v>
      </c>
      <c r="N21" s="867"/>
      <c r="O21" s="901"/>
      <c r="P21" s="80">
        <v>18</v>
      </c>
      <c r="Q21" s="576"/>
    </row>
    <row r="22" spans="1:17" ht="15.75" customHeight="1">
      <c r="A22" s="80">
        <v>19</v>
      </c>
      <c r="B22" s="2787"/>
      <c r="C22" s="1539" t="s">
        <v>811</v>
      </c>
      <c r="D22" s="239">
        <v>856</v>
      </c>
      <c r="E22" s="1329" t="s">
        <v>815</v>
      </c>
      <c r="F22" s="2645"/>
      <c r="G22" s="2601">
        <f>IF(Flag=TRUE,L22-TBIn!E2401,TBIn!D2401)</f>
        <v>11892</v>
      </c>
      <c r="H22" s="2636">
        <f>-G22</f>
        <v>-11892</v>
      </c>
      <c r="I22" s="314" t="s">
        <v>719</v>
      </c>
      <c r="J22" s="1330" t="s">
        <v>816</v>
      </c>
      <c r="K22" s="2649"/>
      <c r="L22" s="2576">
        <f>TBIn!E2401</f>
        <v>26870</v>
      </c>
      <c r="M22" s="2576">
        <f>-L22</f>
        <v>-26870</v>
      </c>
      <c r="N22" s="314" t="s">
        <v>719</v>
      </c>
      <c r="O22" s="901"/>
      <c r="P22" s="80">
        <v>19</v>
      </c>
      <c r="Q22" s="576"/>
    </row>
    <row r="23" spans="1:17" ht="15.75" customHeight="1">
      <c r="A23" s="80">
        <v>20</v>
      </c>
      <c r="B23" s="317"/>
      <c r="C23" s="588" t="s">
        <v>817</v>
      </c>
      <c r="D23" s="2276"/>
      <c r="E23" s="590" t="s">
        <v>818</v>
      </c>
      <c r="F23" s="2646">
        <f>SUM(F14:F20)</f>
        <v>62783</v>
      </c>
      <c r="G23" s="2647">
        <f>SUM(G14:G22)</f>
        <v>40335</v>
      </c>
      <c r="H23" s="2647">
        <f>SUM(H14:H22)</f>
        <v>22448</v>
      </c>
      <c r="I23" s="316">
        <f>IF((Page6!F4+Page6!F5+Page6!F7+Page6!F8)=0,0,H23/(Page6!F4+Page6!F5+Page6!F7+Page6!F8))</f>
        <v>1122.4000000000001</v>
      </c>
      <c r="J23" s="591" t="s">
        <v>818</v>
      </c>
      <c r="K23" s="2646">
        <f>SUM(K14:K20)</f>
        <v>141061</v>
      </c>
      <c r="L23" s="2647">
        <f>SUM(L14:L22)</f>
        <v>93117</v>
      </c>
      <c r="M23" s="2647">
        <f>SUM(M14:M22)</f>
        <v>47944</v>
      </c>
      <c r="N23" s="316">
        <f>IF((Page6!K4+Page6!K5+Page6!K7+Page6!K8)=0,0,M23/(Page6!K4+Page6!K5+Page6!K7+Page6!K8))</f>
        <v>812.61016949152543</v>
      </c>
      <c r="O23" s="901"/>
      <c r="P23" s="80">
        <v>20</v>
      </c>
      <c r="Q23" s="576"/>
    </row>
    <row r="24" spans="1:17" ht="15.75" customHeight="1">
      <c r="A24" s="80">
        <v>21</v>
      </c>
      <c r="B24" s="2295" t="s">
        <v>819</v>
      </c>
      <c r="C24" s="260"/>
      <c r="D24" s="2296"/>
      <c r="E24" s="1856">
        <f>IF(Flag=TRUE,SUM(E4:E21),TBIn!D965)</f>
        <v>692</v>
      </c>
      <c r="F24" s="2647">
        <f>F13+F23</f>
        <v>135774</v>
      </c>
      <c r="G24" s="2647">
        <f>G13+G23</f>
        <v>87079</v>
      </c>
      <c r="H24" s="2632">
        <f>IF(Flag=TRUE,H13+H23,TBIn!D2402)</f>
        <v>48695</v>
      </c>
      <c r="I24" s="2252">
        <f>IF((Page6!F4+Page6!F5+Page6!F7+Page6!F8+E71+E75+E72+E76)=0,0,H24/(Page6!F4+Page6!F5+Page6!F7+Page6!F8+E71+E75+E72+E76))</f>
        <v>716.10294117647061</v>
      </c>
      <c r="J24" s="763">
        <f>IF(Flag=TRUE,SUM(J4:J21),TBIn!E965)</f>
        <v>752</v>
      </c>
      <c r="K24" s="2647">
        <f>K13+K23</f>
        <v>344568</v>
      </c>
      <c r="L24" s="2647">
        <f>L13+L23</f>
        <v>234639</v>
      </c>
      <c r="M24" s="2632">
        <f>IF(Flag=TRUE,M13+M23,TBIn!E2402)</f>
        <v>109929</v>
      </c>
      <c r="N24" s="2253">
        <f>IF((Page6!K4+Page6!K5+Page6!K7+Page6!K8+J71+J75+J72+J76)=0,0,M24/(Page6!K4+Page6!K5+Page6!K7+Page6!K8+J71+J75+J72+J76))</f>
        <v>682.78881987577643</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205</v>
      </c>
      <c r="F31" s="1849">
        <f>TBIn!E15</f>
        <v>14650313</v>
      </c>
      <c r="G31" s="1107"/>
      <c r="H31" s="1081"/>
      <c r="I31" s="598"/>
      <c r="J31" s="1084"/>
      <c r="K31" s="1084"/>
      <c r="L31" s="1084"/>
      <c r="M31" s="1084"/>
      <c r="N31" s="1082"/>
      <c r="O31" s="2227"/>
      <c r="P31" s="80">
        <v>28</v>
      </c>
      <c r="Q31" s="598">
        <f>Page1!I25</f>
        <v>14650313</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2390068</v>
      </c>
      <c r="G34" s="1104"/>
      <c r="H34" s="1104"/>
      <c r="I34" s="1104"/>
      <c r="J34" s="1104"/>
      <c r="K34" s="1086"/>
      <c r="L34" s="1086"/>
      <c r="M34" s="1086"/>
      <c r="N34" s="1087"/>
      <c r="O34" s="1432">
        <v>205</v>
      </c>
      <c r="P34" s="80">
        <v>31</v>
      </c>
      <c r="Q34" s="576"/>
    </row>
    <row r="35" spans="1:27" ht="15.75" customHeight="1">
      <c r="A35" s="80">
        <v>32</v>
      </c>
      <c r="B35" s="282" t="s">
        <v>838</v>
      </c>
      <c r="C35" s="325"/>
      <c r="D35" s="1264" t="s">
        <v>97</v>
      </c>
      <c r="E35" s="2781" t="s">
        <v>839</v>
      </c>
      <c r="F35" s="2782"/>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10</v>
      </c>
      <c r="F37" s="1852">
        <v>223020</v>
      </c>
      <c r="G37" s="870"/>
      <c r="H37" s="1847">
        <v>4</v>
      </c>
      <c r="I37" s="1845">
        <v>73984</v>
      </c>
      <c r="J37" s="555">
        <f>H37+E37</f>
        <v>14</v>
      </c>
      <c r="K37" s="2687">
        <f>I37+F37</f>
        <v>297004</v>
      </c>
      <c r="L37" s="1088"/>
      <c r="M37" s="1084"/>
      <c r="N37" s="1082"/>
      <c r="O37" s="1269" t="s">
        <v>845</v>
      </c>
      <c r="P37" s="80">
        <v>34</v>
      </c>
      <c r="Q37" s="598">
        <f>Page1!I28</f>
        <v>297004</v>
      </c>
    </row>
    <row r="38" spans="1:27" ht="15.75" customHeight="1">
      <c r="A38" s="80">
        <v>35</v>
      </c>
      <c r="B38" s="605" t="s">
        <v>846</v>
      </c>
      <c r="C38" s="1552" t="s">
        <v>847</v>
      </c>
      <c r="D38" s="315">
        <v>241</v>
      </c>
      <c r="E38" s="1853">
        <v>128</v>
      </c>
      <c r="F38" s="1854">
        <v>4354087</v>
      </c>
      <c r="G38" s="871"/>
      <c r="H38" s="1856">
        <v>22</v>
      </c>
      <c r="I38" s="1857">
        <v>842813</v>
      </c>
      <c r="J38" s="564">
        <f>H38+E38</f>
        <v>150</v>
      </c>
      <c r="K38" s="2688">
        <f>I38+F38</f>
        <v>5196900</v>
      </c>
      <c r="L38" s="1089"/>
      <c r="M38" s="1086"/>
      <c r="N38" s="1087"/>
      <c r="O38" s="1432">
        <v>164</v>
      </c>
      <c r="P38" s="80">
        <v>35</v>
      </c>
      <c r="Q38" s="598">
        <f>Page1!I29</f>
        <v>5196901</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279702</v>
      </c>
      <c r="G40" s="1109"/>
      <c r="H40" s="1084"/>
      <c r="I40" s="1082"/>
      <c r="J40" s="873"/>
      <c r="K40" s="1858">
        <f>TBIn!E35</f>
        <v>0</v>
      </c>
      <c r="L40" s="872"/>
      <c r="M40" s="1090"/>
      <c r="N40" s="1083"/>
      <c r="O40" s="901"/>
      <c r="P40" s="80">
        <v>37</v>
      </c>
      <c r="Q40" s="598">
        <f>Page1!I30</f>
        <v>245663</v>
      </c>
    </row>
    <row r="41" spans="1:27" ht="15.75" customHeight="1">
      <c r="A41" s="80">
        <v>38</v>
      </c>
      <c r="B41" s="2788" t="s">
        <v>850</v>
      </c>
      <c r="C41" s="2789"/>
      <c r="D41" s="239" t="s">
        <v>851</v>
      </c>
      <c r="E41" s="877"/>
      <c r="F41" s="1852">
        <f>TBIn!E30</f>
        <v>-34039</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53723</v>
      </c>
      <c r="G42" s="1110"/>
      <c r="H42" s="1086"/>
      <c r="I42" s="1087"/>
      <c r="J42" s="866"/>
      <c r="K42" s="1860">
        <f>SUM(TBIn!E37:E40)</f>
        <v>0</v>
      </c>
      <c r="L42" s="1093"/>
      <c r="M42" s="1094"/>
      <c r="N42" s="316"/>
      <c r="O42" s="901"/>
      <c r="P42" s="80">
        <v>39</v>
      </c>
      <c r="Q42" s="598">
        <f>Page1!I31+Page1!I32+Page1!I33+Page1!I36</f>
        <v>53224</v>
      </c>
    </row>
    <row r="43" spans="1:27" ht="15.75" customHeight="1">
      <c r="A43" s="80">
        <v>40</v>
      </c>
      <c r="B43" s="341"/>
      <c r="C43" s="848"/>
      <c r="D43" s="2277"/>
      <c r="E43" s="878"/>
      <c r="F43" s="879"/>
      <c r="G43" s="879"/>
      <c r="H43" s="879"/>
      <c r="I43" s="2783"/>
      <c r="J43" s="2783"/>
      <c r="K43" s="881"/>
      <c r="L43" s="881"/>
      <c r="M43" s="881"/>
      <c r="N43" s="882"/>
      <c r="O43" s="901"/>
      <c r="P43" s="80">
        <v>40</v>
      </c>
      <c r="Q43" s="598">
        <f>Page1!I38</f>
        <v>0</v>
      </c>
    </row>
    <row r="44" spans="1:27" ht="15.75" customHeight="1">
      <c r="A44" s="80">
        <v>41</v>
      </c>
      <c r="B44" s="2790" t="s">
        <v>854</v>
      </c>
      <c r="C44" s="2791"/>
      <c r="D44" s="2792"/>
      <c r="E44" s="329" t="s">
        <v>855</v>
      </c>
      <c r="F44" s="1870">
        <f>TBIn!$E$41</f>
        <v>6695</v>
      </c>
      <c r="G44" s="880"/>
      <c r="H44" s="881"/>
      <c r="I44" s="2793" t="s">
        <v>856</v>
      </c>
      <c r="J44" s="2794"/>
      <c r="K44" s="2795"/>
      <c r="L44" s="883"/>
      <c r="M44" s="330" t="s">
        <v>857</v>
      </c>
      <c r="N44" s="1869">
        <f>TBIn!$E$42</f>
        <v>9218</v>
      </c>
      <c r="O44" s="903"/>
      <c r="P44" s="80">
        <v>41</v>
      </c>
      <c r="Q44" s="598">
        <f>Page1!I35</f>
        <v>15913</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f>TBIn!E75</f>
        <v>0</v>
      </c>
      <c r="I47" s="893"/>
      <c r="J47" s="1861">
        <f>TBIn!E88</f>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1.3</v>
      </c>
      <c r="F48" s="1861">
        <f>TBIn!E68</f>
        <v>1.2</v>
      </c>
      <c r="G48" s="885"/>
      <c r="H48" s="1861">
        <f>TBIn!E76</f>
        <v>0</v>
      </c>
      <c r="I48" s="1861">
        <f>TBIn!E83</f>
        <v>1</v>
      </c>
      <c r="J48" s="1861">
        <f>TBIn!E89</f>
        <v>1.3</v>
      </c>
      <c r="K48" s="1861">
        <f>TBIn!E98</f>
        <v>1.1000000000000001</v>
      </c>
      <c r="L48" s="895"/>
      <c r="M48" s="1861">
        <f>TBIn!E107</f>
        <v>1.1000000000000001</v>
      </c>
      <c r="N48" s="1861">
        <f>TBIn!E115</f>
        <v>0</v>
      </c>
      <c r="O48" s="614">
        <f t="shared" si="0"/>
        <v>7</v>
      </c>
      <c r="P48" s="80">
        <v>45</v>
      </c>
      <c r="Q48" s="576"/>
    </row>
    <row r="49" spans="1:17" ht="15.75" customHeight="1">
      <c r="A49" s="80">
        <v>46</v>
      </c>
      <c r="B49" s="615"/>
      <c r="C49" s="124" t="s">
        <v>867</v>
      </c>
      <c r="D49" s="2278"/>
      <c r="E49" s="1861">
        <f>TBIn!E61</f>
        <v>6</v>
      </c>
      <c r="F49" s="1861">
        <f>TBIn!E69</f>
        <v>2</v>
      </c>
      <c r="G49" s="885"/>
      <c r="H49" s="1861">
        <f>TBIn!E77</f>
        <v>0</v>
      </c>
      <c r="I49" s="892"/>
      <c r="J49" s="1861">
        <f>TBIn!E90</f>
        <v>0</v>
      </c>
      <c r="K49" s="1861">
        <f>TBIn!E99</f>
        <v>0</v>
      </c>
      <c r="L49" s="895"/>
      <c r="M49" s="1861">
        <f>TBIn!E108</f>
        <v>0</v>
      </c>
      <c r="N49" s="1861">
        <f>TBIn!E116</f>
        <v>0</v>
      </c>
      <c r="O49" s="614">
        <f t="shared" si="0"/>
        <v>8</v>
      </c>
      <c r="P49" s="80">
        <v>46</v>
      </c>
      <c r="Q49" s="576"/>
    </row>
    <row r="50" spans="1:17" s="654" customFormat="1" ht="15.75" customHeight="1">
      <c r="A50" s="80">
        <v>47</v>
      </c>
      <c r="B50" s="2228"/>
      <c r="C50" s="124" t="s">
        <v>868</v>
      </c>
      <c r="D50" s="2279"/>
      <c r="E50" s="1861">
        <f>TBIn!E62</f>
        <v>1</v>
      </c>
      <c r="F50" s="1861">
        <f>TBIn!E70</f>
        <v>0</v>
      </c>
      <c r="G50" s="885"/>
      <c r="H50" s="1861">
        <f>TBIn!E78</f>
        <v>0</v>
      </c>
      <c r="I50" s="2229"/>
      <c r="J50" s="1861">
        <f>TBIn!E91</f>
        <v>0</v>
      </c>
      <c r="K50" s="1861">
        <f>TBIn!E100</f>
        <v>0</v>
      </c>
      <c r="L50" s="895"/>
      <c r="M50" s="1861">
        <f>TBIn!E109</f>
        <v>0</v>
      </c>
      <c r="N50" s="1861">
        <f>TBIn!E117</f>
        <v>0</v>
      </c>
      <c r="O50" s="2230">
        <f t="shared" si="0"/>
        <v>1</v>
      </c>
      <c r="P50" s="80">
        <v>47</v>
      </c>
      <c r="Q50" s="677"/>
    </row>
    <row r="51" spans="1:17" ht="15.75" customHeight="1">
      <c r="A51" s="80">
        <v>48</v>
      </c>
      <c r="B51" s="615"/>
      <c r="C51" s="124" t="s">
        <v>869</v>
      </c>
      <c r="D51" s="2278"/>
      <c r="E51" s="889"/>
      <c r="F51" s="890"/>
      <c r="G51" s="886"/>
      <c r="H51" s="890"/>
      <c r="I51" s="891"/>
      <c r="J51" s="1861">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3</v>
      </c>
      <c r="F52" s="1861">
        <f>TBIn!E71</f>
        <v>2</v>
      </c>
      <c r="G52" s="885"/>
      <c r="H52" s="1861">
        <f>TBIn!E79</f>
        <v>0</v>
      </c>
      <c r="I52" s="1861">
        <f>TBIn!E84</f>
        <v>0</v>
      </c>
      <c r="J52" s="1861">
        <v>4</v>
      </c>
      <c r="K52" s="1861">
        <v>2</v>
      </c>
      <c r="L52" s="895"/>
      <c r="M52" s="1861">
        <f>TBIn!E110</f>
        <v>1</v>
      </c>
      <c r="N52" s="1861">
        <f>TBIn!E119</f>
        <v>0</v>
      </c>
      <c r="O52" s="614">
        <f t="shared" si="0"/>
        <v>12</v>
      </c>
      <c r="P52" s="80">
        <v>49</v>
      </c>
      <c r="Q52" s="576"/>
    </row>
    <row r="53" spans="1:17" ht="15.75" customHeight="1">
      <c r="A53" s="80">
        <v>50</v>
      </c>
      <c r="B53" s="615"/>
      <c r="C53" s="88" t="s">
        <v>871</v>
      </c>
      <c r="D53" s="2280"/>
      <c r="E53" s="1862">
        <f>TBIn!E64</f>
        <v>1</v>
      </c>
      <c r="F53" s="1862">
        <f>TBIn!E72</f>
        <v>1</v>
      </c>
      <c r="G53" s="885"/>
      <c r="H53" s="1862">
        <f>TBIn!E80</f>
        <v>0</v>
      </c>
      <c r="I53" s="1862">
        <f>TBIn!E85</f>
        <v>0</v>
      </c>
      <c r="J53" s="1862">
        <v>0</v>
      </c>
      <c r="K53" s="1862">
        <v>0</v>
      </c>
      <c r="L53" s="895"/>
      <c r="M53" s="1862">
        <f>TBIn!E111</f>
        <v>2</v>
      </c>
      <c r="N53" s="1862">
        <f>TBIn!E120</f>
        <v>0</v>
      </c>
      <c r="O53" s="616">
        <f t="shared" si="0"/>
        <v>4</v>
      </c>
      <c r="P53" s="80">
        <v>50</v>
      </c>
      <c r="Q53" s="576"/>
    </row>
    <row r="54" spans="1:17" ht="15.75" customHeight="1">
      <c r="A54" s="80">
        <v>51</v>
      </c>
      <c r="B54" s="615"/>
      <c r="C54" s="294" t="s">
        <v>834</v>
      </c>
      <c r="D54" s="122"/>
      <c r="E54" s="617">
        <f t="shared" ref="E54:N54" si="1">SUM(E47:E53)</f>
        <v>12.6</v>
      </c>
      <c r="F54" s="617">
        <f t="shared" si="1"/>
        <v>6.4</v>
      </c>
      <c r="G54" s="887"/>
      <c r="H54" s="617">
        <f t="shared" si="1"/>
        <v>0</v>
      </c>
      <c r="I54" s="617">
        <f t="shared" si="1"/>
        <v>1</v>
      </c>
      <c r="J54" s="617">
        <f t="shared" si="1"/>
        <v>18.600000000000001</v>
      </c>
      <c r="K54" s="617">
        <f t="shared" si="1"/>
        <v>7.2</v>
      </c>
      <c r="L54" s="897"/>
      <c r="M54" s="617">
        <f t="shared" si="1"/>
        <v>4.2</v>
      </c>
      <c r="N54" s="617">
        <f t="shared" si="1"/>
        <v>0</v>
      </c>
      <c r="O54" s="1321">
        <v>50</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66"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67"/>
      <c r="L59" s="111"/>
      <c r="M59" s="1851">
        <f>TBIn!E43</f>
        <v>0</v>
      </c>
      <c r="N59" s="1847">
        <f>TBIn!E48</f>
        <v>0</v>
      </c>
      <c r="O59" s="1845">
        <f>TBIn!E53</f>
        <v>0</v>
      </c>
      <c r="P59" s="80">
        <v>56</v>
      </c>
      <c r="Q59" s="576"/>
    </row>
    <row r="60" spans="1:17" ht="15.75" customHeight="1">
      <c r="A60" s="80">
        <v>57</v>
      </c>
      <c r="B60" s="610"/>
      <c r="C60" s="823">
        <f>IFERROR(N94,0)</f>
        <v>0.13460758622966901</v>
      </c>
      <c r="D60" s="2282"/>
      <c r="E60" s="1539" t="s">
        <v>884</v>
      </c>
      <c r="F60" s="1545"/>
      <c r="G60" s="1545"/>
      <c r="H60" s="1653"/>
      <c r="I60" s="1847">
        <f>TBIn!E1044</f>
        <v>0</v>
      </c>
      <c r="J60" s="587">
        <f t="shared" si="2"/>
        <v>0</v>
      </c>
      <c r="K60" s="2767"/>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1432346</v>
      </c>
      <c r="J61" s="587">
        <f t="shared" si="2"/>
        <v>153347</v>
      </c>
      <c r="K61" s="2767"/>
      <c r="L61" s="111"/>
      <c r="M61" s="1851">
        <v>213494</v>
      </c>
      <c r="N61" s="1847">
        <v>117880</v>
      </c>
      <c r="O61" s="1845">
        <v>947625</v>
      </c>
      <c r="P61" s="80">
        <v>58</v>
      </c>
      <c r="Q61" s="576"/>
    </row>
    <row r="62" spans="1:17" ht="15.75" customHeight="1">
      <c r="A62" s="80">
        <v>59</v>
      </c>
      <c r="B62" s="623"/>
      <c r="C62" s="610"/>
      <c r="D62" s="2282"/>
      <c r="E62" s="1539" t="s">
        <v>886</v>
      </c>
      <c r="F62" s="1545"/>
      <c r="G62" s="1545"/>
      <c r="H62" s="1653"/>
      <c r="I62" s="2686">
        <f>TBIn!E1046</f>
        <v>0</v>
      </c>
      <c r="J62" s="587">
        <f>SUM(Page8!N40:O40)</f>
        <v>0</v>
      </c>
      <c r="K62" s="2767"/>
      <c r="L62" s="111"/>
      <c r="M62" s="2689">
        <f>Page8!P40</f>
        <v>0</v>
      </c>
      <c r="N62" s="2690">
        <f>Page8!Q40</f>
        <v>0</v>
      </c>
      <c r="O62" s="2691">
        <f>Page8!R40</f>
        <v>0</v>
      </c>
      <c r="P62" s="80">
        <v>59</v>
      </c>
      <c r="Q62" s="576"/>
    </row>
    <row r="63" spans="1:17" ht="15.75" customHeight="1">
      <c r="A63" s="80">
        <v>60</v>
      </c>
      <c r="B63" s="610"/>
      <c r="C63" s="189" t="s">
        <v>887</v>
      </c>
      <c r="D63" s="2282"/>
      <c r="E63" s="1539" t="s">
        <v>888</v>
      </c>
      <c r="F63" s="1545"/>
      <c r="G63" s="1545"/>
      <c r="H63" s="1653"/>
      <c r="I63" s="1847">
        <f>TBIn!E1047</f>
        <v>302180</v>
      </c>
      <c r="J63" s="587">
        <f t="shared" si="2"/>
        <v>97725</v>
      </c>
      <c r="K63" s="2767"/>
      <c r="L63" s="111"/>
      <c r="M63" s="1851">
        <v>5237</v>
      </c>
      <c r="N63" s="1847">
        <v>15345</v>
      </c>
      <c r="O63" s="1845">
        <v>183873</v>
      </c>
      <c r="P63" s="80">
        <v>60</v>
      </c>
      <c r="Q63" s="576"/>
    </row>
    <row r="64" spans="1:17" ht="15.75" customHeight="1">
      <c r="A64" s="80">
        <v>61</v>
      </c>
      <c r="B64" s="626"/>
      <c r="C64" s="195" t="s">
        <v>889</v>
      </c>
      <c r="D64" s="2283"/>
      <c r="E64" s="1600" t="s">
        <v>890</v>
      </c>
      <c r="F64" s="1555"/>
      <c r="G64" s="1555"/>
      <c r="H64" s="1656"/>
      <c r="I64" s="1864">
        <f>TBIn!E1048</f>
        <v>13783</v>
      </c>
      <c r="J64" s="627">
        <f t="shared" si="2"/>
        <v>5390</v>
      </c>
      <c r="K64" s="2767"/>
      <c r="L64" s="111"/>
      <c r="M64" s="1867">
        <f>TBIn!E47</f>
        <v>0</v>
      </c>
      <c r="N64" s="1864">
        <v>2584</v>
      </c>
      <c r="O64" s="1868">
        <v>5809</v>
      </c>
      <c r="P64" s="80">
        <v>61</v>
      </c>
      <c r="Q64" s="576"/>
    </row>
    <row r="65" spans="1:17" ht="15.75" customHeight="1">
      <c r="A65" s="80">
        <v>62</v>
      </c>
      <c r="B65" s="610"/>
      <c r="C65" s="628">
        <f>IFERROR(H111,0)</f>
        <v>1.6684639089120445E-2</v>
      </c>
      <c r="D65" s="2283"/>
      <c r="E65" s="629" t="s">
        <v>891</v>
      </c>
      <c r="F65" s="296"/>
      <c r="G65" s="296"/>
      <c r="H65" s="630"/>
      <c r="I65" s="631">
        <f>SUM(I59:I64)</f>
        <v>1748309</v>
      </c>
      <c r="J65" s="132">
        <f>SUM(J59:J64)</f>
        <v>256462</v>
      </c>
      <c r="K65" s="111"/>
      <c r="L65" s="111"/>
      <c r="M65" s="632">
        <f>SUM(M59:M64)</f>
        <v>218731</v>
      </c>
      <c r="N65" s="631">
        <f>SUM(N59:N64)</f>
        <v>135809</v>
      </c>
      <c r="O65" s="132">
        <f>SUM(O59:O64)</f>
        <v>1137307</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1748309</v>
      </c>
      <c r="J68" s="908"/>
      <c r="K68" s="1658" t="s">
        <v>896</v>
      </c>
      <c r="L68" s="1659"/>
      <c r="M68" s="280">
        <v>85397</v>
      </c>
      <c r="N68" s="2784">
        <v>238300</v>
      </c>
      <c r="O68" s="2785"/>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2</v>
      </c>
      <c r="F71" s="351">
        <f>Page5_CHV_MCI!G23+Page5_BUI_MCI!G23+Page5_CAD_MCI!G23+Page5_GMC_MCI!G23+Page5i_SANS_OBJECT!G23+Page5j_SANS_OBJECT!G23</f>
        <v>189852</v>
      </c>
      <c r="G71" s="351">
        <f>Page5_CHV_MCI!H23+Page5_BUI_MCI!H23+Page5_CAD_MCI!H23+Page5_GMC_MCI!H23+Page5i_SANS_OBJECT!H23+Page5j_SANS_OBJECT!H23</f>
        <v>177862</v>
      </c>
      <c r="H71" s="351">
        <f>Page5_CHV_MCI!I23+Page5_BUI_MCI!I23+Page5_CAD_MCI!I23+Page5_GMC_MCI!I23+Page5i_SANS_OBJECT!I23+Page5j_SANS_OBJECT!I23</f>
        <v>11990</v>
      </c>
      <c r="I71" s="2247">
        <f t="shared" ref="I71:I82" si="3">IF(E71=0,0,H71/E71)</f>
        <v>5995</v>
      </c>
      <c r="J71" s="2243">
        <f>Page5_CHV_MCI!K23+Page5_BUI_MCI!K23+Page5_CAD_MCI!K23+Page5_GMC_MCI!K23+Page5i_SANS_OBJECT!K23+Page5j_SANS_OBJECT!K23</f>
        <v>2</v>
      </c>
      <c r="K71" s="353">
        <f>Page5_CHV_MCI!L23+Page5_BUI_MCI!L23+Page5_CAD_MCI!L23+Page5_GMC_MCI!L23+Page5i_SANS_OBJECT!L23+Page5j_SANS_OBJECT!L23</f>
        <v>189852</v>
      </c>
      <c r="L71" s="353">
        <f>Page5_CHV_MCI!M23+Page5_BUI_MCI!M23+Page5_CAD_MCI!M23+Page5_GMC_MCI!M23+Page5i_SANS_OBJECT!M23+Page5j_SANS_OBJECT!M23</f>
        <v>177862</v>
      </c>
      <c r="M71" s="353">
        <f>Page5_CHV_MCI!N23+Page5_BUI_MCI!N23+Page5_CAD_MCI!N23+Page5_GMC_MCI!N23+Page5i_SANS_OBJECT!N23+Page5j_SANS_OBJECT!N23</f>
        <v>11990</v>
      </c>
      <c r="N71" s="2250">
        <f t="shared" ref="N71:N82" si="4">IF(J71=0,0,M71/J71)</f>
        <v>5995</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2</v>
      </c>
      <c r="F74" s="362">
        <f>SUM(F71:F73)</f>
        <v>189852</v>
      </c>
      <c r="G74" s="362">
        <f>SUM(G71:G73)</f>
        <v>177862</v>
      </c>
      <c r="H74" s="362">
        <f>SUM(H71:H73)</f>
        <v>11990</v>
      </c>
      <c r="I74" s="363">
        <f t="shared" si="3"/>
        <v>5995</v>
      </c>
      <c r="J74" s="364">
        <f>SUM(J71:J73)</f>
        <v>2</v>
      </c>
      <c r="K74" s="362">
        <f>SUM(K71:K73)</f>
        <v>189852</v>
      </c>
      <c r="L74" s="2136">
        <f>SUM(L71:L73)</f>
        <v>177862</v>
      </c>
      <c r="M74" s="2136">
        <f>SUM(M71:M73)</f>
        <v>11990</v>
      </c>
      <c r="N74" s="363">
        <f t="shared" si="4"/>
        <v>5995</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38</v>
      </c>
      <c r="F75" s="351">
        <f>Page5_CHV_MCI!G44+Page5_BUI_MCI!G44+Page5_CAD_MCI!G44+Page5_GMC_MCI!G44+Page5i_SANS_OBJECT!G44+Page5j_SANS_OBJECT!G44</f>
        <v>2680558</v>
      </c>
      <c r="G75" s="351">
        <f>Page5_CHV_MCI!H44+Page5_BUI_MCI!H44+Page5_CAD_MCI!H44+Page5_GMC_MCI!H44+Page5i_SANS_OBJECT!H44+Page5j_SANS_OBJECT!H44</f>
        <v>2571751</v>
      </c>
      <c r="H75" s="351">
        <f>Page5_CHV_MCI!I44+Page5_BUI_MCI!I44+Page5_CAD_MCI!I44+Page5_GMC_MCI!I44+Page5i_SANS_OBJECT!I44+Page5j_SANS_OBJECT!I44</f>
        <v>108807</v>
      </c>
      <c r="I75" s="2247">
        <f t="shared" si="3"/>
        <v>2863.3421052631579</v>
      </c>
      <c r="J75" s="2243">
        <f>Page5_CHV_MCI!K44+Page5_BUI_MCI!K44+Page5_CAD_MCI!K44+Page5_GMC_MCI!K44+Page5i_SANS_OBJECT!K44+Page5j_SANS_OBJECT!K44</f>
        <v>89</v>
      </c>
      <c r="K75" s="353">
        <f>Page5_CHV_MCI!L44+Page5_BUI_MCI!L44+Page5_CAD_MCI!L44+Page5_GMC_MCI!L44+Page5i_SANS_OBJECT!L44+Page5j_SANS_OBJECT!L44</f>
        <v>6640201</v>
      </c>
      <c r="L75" s="353">
        <f>Page5_CHV_MCI!M44+Page5_BUI_MCI!M44+Page5_CAD_MCI!M44+Page5_GMC_MCI!M44+Page5i_SANS_OBJECT!M44+Page5j_SANS_OBJECT!M44</f>
        <v>6367193</v>
      </c>
      <c r="M75" s="353">
        <f>Page5_CHV_MCI!N44+Page5_BUI_MCI!N44+Page5_CAD_MCI!N44+Page5_GMC_MCI!N44+Page5i_SANS_OBJECT!N44+Page5j_SANS_OBJECT!N44</f>
        <v>273008</v>
      </c>
      <c r="N75" s="2250">
        <f t="shared" si="4"/>
        <v>3067.5056179775279</v>
      </c>
      <c r="O75" s="904"/>
      <c r="P75" s="80">
        <v>72</v>
      </c>
      <c r="Q75" s="576"/>
    </row>
    <row r="76" spans="1:17" s="654" customFormat="1" ht="15.75" customHeight="1">
      <c r="A76" s="80">
        <v>73</v>
      </c>
      <c r="B76" s="355" t="s">
        <v>145</v>
      </c>
      <c r="C76" s="2234" t="s">
        <v>905</v>
      </c>
      <c r="D76" s="2285"/>
      <c r="E76" s="2235">
        <f>Page5_CHV_VE!F44+Page5_BUI_VE!F44+Page5_CAD_VE!F44+Page5_GMC_VE!F44</f>
        <v>8</v>
      </c>
      <c r="F76" s="2236">
        <f>Page5_CHV_VE!G44+Page5_BUI_VE!G44+Page5_CAD_VE!G44+Page5_GMC_VE!G44</f>
        <v>626168</v>
      </c>
      <c r="G76" s="2236">
        <f>Page5_CHV_VE!H44+Page5_BUI_VE!H44+Page5_CAD_VE!H44+Page5_GMC_VE!H44</f>
        <v>613778</v>
      </c>
      <c r="H76" s="2236">
        <f>Page5_CHV_VE!I44+Page5_BUI_VE!I44+Page5_CAD_VE!I44+Page5_GMC_VE!I44</f>
        <v>12390</v>
      </c>
      <c r="I76" s="2248">
        <f t="shared" si="3"/>
        <v>1548.75</v>
      </c>
      <c r="J76" s="2244">
        <f>Page5_CHV_VE!K44+Page5_BUI_VE!K44+Page5_CAD_VE!K44+Page5_GMC_VE!K44</f>
        <v>11</v>
      </c>
      <c r="K76" s="2237">
        <f>Page5_CHV_VE!L44+Page5_BUI_VE!L44+Page5_CAD_VE!L44+Page5_GMC_VE!L44</f>
        <v>820078</v>
      </c>
      <c r="L76" s="2237">
        <f>Page5_CHV_VE!M44+Page5_BUI_VE!M44+Page5_CAD_VE!M44+Page5_GMC_VE!M44</f>
        <v>802483</v>
      </c>
      <c r="M76" s="2237">
        <f>Page5_CHV_VE!N44+Page5_BUI_VE!N44+Page5_CAD_VE!N44+Page5_GMC_VE!N44</f>
        <v>17595</v>
      </c>
      <c r="N76" s="2251">
        <f t="shared" si="4"/>
        <v>1599.5454545454545</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49">
        <f t="shared" si="3"/>
        <v>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16</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1226209</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1215809</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10400</v>
      </c>
      <c r="N77" s="2246">
        <f t="shared" si="4"/>
        <v>650</v>
      </c>
      <c r="O77" s="904"/>
      <c r="P77" s="80">
        <v>74</v>
      </c>
      <c r="Q77" s="576"/>
    </row>
    <row r="78" spans="1:17" ht="15.75" customHeight="1">
      <c r="A78" s="80">
        <v>75</v>
      </c>
      <c r="B78" s="365" t="s">
        <v>114</v>
      </c>
      <c r="C78" s="341" t="s">
        <v>907</v>
      </c>
      <c r="D78" s="2287"/>
      <c r="E78" s="361">
        <f>SUM(E75:E77)</f>
        <v>46</v>
      </c>
      <c r="F78" s="362">
        <f>SUM(F75:F77)</f>
        <v>3306726</v>
      </c>
      <c r="G78" s="362">
        <f>SUM(G75:G77)</f>
        <v>3185529</v>
      </c>
      <c r="H78" s="362">
        <f>SUM(H75:H77)</f>
        <v>121197</v>
      </c>
      <c r="I78" s="363">
        <f t="shared" si="3"/>
        <v>2634.717391304348</v>
      </c>
      <c r="J78" s="364">
        <f>SUM(J75:J77)</f>
        <v>116</v>
      </c>
      <c r="K78" s="362">
        <f>SUM(K75:K77)</f>
        <v>8686488</v>
      </c>
      <c r="L78" s="2136">
        <f>SUM(L75:L77)</f>
        <v>8385485</v>
      </c>
      <c r="M78" s="2136">
        <f>SUM(M75:M77)</f>
        <v>301003</v>
      </c>
      <c r="N78" s="363">
        <f t="shared" si="4"/>
        <v>2594.8534482758619</v>
      </c>
      <c r="O78" s="904"/>
      <c r="P78" s="80">
        <v>75</v>
      </c>
      <c r="Q78" s="576"/>
    </row>
    <row r="79" spans="1:17" ht="15.75" customHeight="1">
      <c r="A79" s="80">
        <v>76</v>
      </c>
      <c r="B79" s="144" t="s">
        <v>116</v>
      </c>
      <c r="C79" s="1612" t="s">
        <v>908</v>
      </c>
      <c r="D79" s="2288">
        <v>445</v>
      </c>
      <c r="E79" s="906"/>
      <c r="F79" s="1095">
        <f>IFERROR(IF(Flag=TRUE,K79-TBIn!E2264,TBIn!D2264),0)</f>
        <v>0</v>
      </c>
      <c r="G79" s="1095">
        <f>IFERROR(IF(Flag=TRUE,L79-TBIn!E2265,TBIn!D2265),0)</f>
        <v>0</v>
      </c>
      <c r="H79" s="351">
        <f>F79-G79</f>
        <v>0</v>
      </c>
      <c r="I79" s="352">
        <f>IF(E81=0,0,H79/E82)</f>
        <v>0</v>
      </c>
      <c r="J79" s="906"/>
      <c r="K79" s="1096">
        <f>IFERROR(TBIn!E2264,0)</f>
        <v>0</v>
      </c>
      <c r="L79" s="2137">
        <f>IFERROR(TBIn!E2265,0)</f>
        <v>0</v>
      </c>
      <c r="M79" s="2134">
        <f>K79-L79</f>
        <v>0</v>
      </c>
      <c r="N79" s="354">
        <f>IF(J81=0,0,M79/J82)</f>
        <v>0</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48</v>
      </c>
      <c r="F81" s="362">
        <f>F74+F78+F80+F79</f>
        <v>3496578</v>
      </c>
      <c r="G81" s="362">
        <f>G74+G78+G80+G79</f>
        <v>3363391</v>
      </c>
      <c r="H81" s="362">
        <f>H74+H78+H80+H79</f>
        <v>133187</v>
      </c>
      <c r="I81" s="363">
        <f t="shared" si="3"/>
        <v>2774.7291666666665</v>
      </c>
      <c r="J81" s="364">
        <f>J74+J78</f>
        <v>118</v>
      </c>
      <c r="K81" s="362">
        <f>K74+K78+K80+K79</f>
        <v>8876340</v>
      </c>
      <c r="L81" s="2136">
        <f>L74+L78+L80+L79</f>
        <v>8563347</v>
      </c>
      <c r="M81" s="2136">
        <f>M74+M78+M80+M79+IF(Page5j_SANS_OBJECT!N27+Page5j_SANS_OBJECT!N48+Page5j_SANS_OBJECT!N49+Page5j_SANS_OBJECT!N50=0,Page5j_SANS_OBJECT!N51,0)</f>
        <v>312993</v>
      </c>
      <c r="N81" s="363">
        <f t="shared" si="4"/>
        <v>2652.4830508474574</v>
      </c>
      <c r="O81" s="904"/>
      <c r="P81" s="80">
        <v>78</v>
      </c>
      <c r="Q81" s="576"/>
    </row>
    <row r="82" spans="1:17">
      <c r="A82" s="80">
        <v>79</v>
      </c>
      <c r="B82" s="360"/>
      <c r="C82" s="263" t="s">
        <v>909</v>
      </c>
      <c r="D82" s="2290"/>
      <c r="E82" s="366">
        <f>E71+E75+E72+E76</f>
        <v>48</v>
      </c>
      <c r="F82" s="367">
        <f>F71+F75+F72+F76</f>
        <v>3496578</v>
      </c>
      <c r="G82" s="367">
        <f>G71+G75+G72+G76</f>
        <v>3363391</v>
      </c>
      <c r="H82" s="367">
        <f>H71+H75+H72+H76</f>
        <v>133187</v>
      </c>
      <c r="I82" s="368">
        <f t="shared" si="3"/>
        <v>2774.7291666666665</v>
      </c>
      <c r="J82" s="369">
        <f>J71+J75+J72+J76</f>
        <v>102</v>
      </c>
      <c r="K82" s="370">
        <f>K71+K75+K72+K76</f>
        <v>7650131</v>
      </c>
      <c r="L82" s="2138">
        <f>L71+L75+L72+L76</f>
        <v>7347538</v>
      </c>
      <c r="M82" s="2138">
        <f>M71+M75+M72+M76</f>
        <v>302593</v>
      </c>
      <c r="N82" s="371">
        <f t="shared" si="4"/>
        <v>2966.5980392156862</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34575926</v>
      </c>
      <c r="I86" s="611"/>
      <c r="K86" s="30" t="s">
        <v>913</v>
      </c>
      <c r="N86" s="37">
        <f>(Page2!J63/Page1!G91*12)</f>
        <v>725624</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34575926</v>
      </c>
    </row>
    <row r="89" spans="1:17" hidden="1">
      <c r="A89" s="576" t="s">
        <v>916</v>
      </c>
      <c r="B89" s="576"/>
      <c r="C89" s="576"/>
      <c r="D89" s="2291"/>
      <c r="E89" s="576"/>
      <c r="F89" s="8"/>
      <c r="G89" s="8"/>
      <c r="H89" s="8"/>
      <c r="K89" s="30" t="s">
        <v>917</v>
      </c>
      <c r="M89" s="37">
        <f>Page1!R67</f>
        <v>5572068</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181406</v>
      </c>
    </row>
    <row r="92" spans="1:17" hidden="1">
      <c r="A92" s="576"/>
      <c r="B92" s="576" t="s">
        <v>921</v>
      </c>
      <c r="C92" s="576"/>
      <c r="D92" s="2291"/>
      <c r="E92" s="576"/>
      <c r="F92" s="1117">
        <f>Page1!I25+Page1!I26</f>
        <v>14650313</v>
      </c>
      <c r="G92" s="10"/>
      <c r="H92" s="8"/>
      <c r="K92" s="30" t="s">
        <v>922</v>
      </c>
      <c r="N92" s="825">
        <f>SUM(M89:M90)-M91</f>
        <v>5390662</v>
      </c>
    </row>
    <row r="93" spans="1:17" hidden="1">
      <c r="A93" s="576"/>
      <c r="B93" s="576" t="s">
        <v>923</v>
      </c>
      <c r="C93" s="576"/>
      <c r="D93" s="2291"/>
      <c r="E93" s="576"/>
      <c r="F93" s="10">
        <f>Page1!I50</f>
        <v>0</v>
      </c>
      <c r="G93" s="10"/>
      <c r="H93" s="8"/>
    </row>
    <row r="94" spans="1:17" hidden="1">
      <c r="A94" s="576"/>
      <c r="B94" s="576" t="s">
        <v>924</v>
      </c>
      <c r="C94" s="576"/>
      <c r="D94" s="2291"/>
      <c r="E94" s="576"/>
      <c r="F94" s="10">
        <f>Page1!I51</f>
        <v>362342</v>
      </c>
      <c r="G94" s="10"/>
      <c r="H94" s="9">
        <f>SUM(F90:F94)*-1</f>
        <v>-15012655</v>
      </c>
      <c r="K94" s="30" t="s">
        <v>911</v>
      </c>
      <c r="N94" s="826">
        <f>IF(N92&lt;0,0,N86/N92)</f>
        <v>0.13460758622966901</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118574.66666666667</v>
      </c>
      <c r="G96" s="10"/>
      <c r="H96" s="8"/>
    </row>
    <row r="97" spans="1:14" hidden="1">
      <c r="A97" s="576"/>
      <c r="B97" s="576" t="s">
        <v>927</v>
      </c>
      <c r="C97" s="576"/>
      <c r="D97" s="2291"/>
      <c r="E97" s="576"/>
      <c r="F97" s="2254">
        <f>IF(ISERROR(Page1!L76)=TRUE,0,(L75+L76)/Page1!G91*2)</f>
        <v>4779784</v>
      </c>
      <c r="G97" s="10"/>
      <c r="H97" s="8"/>
    </row>
    <row r="98" spans="1:14" hidden="1">
      <c r="A98" s="576"/>
      <c r="B98" s="576" t="s">
        <v>928</v>
      </c>
      <c r="C98" s="576"/>
      <c r="D98" s="2291"/>
      <c r="E98" s="576"/>
      <c r="F98" s="10">
        <f>IFERROR(ABS(PV(0.1075,15,Page2!J52*(12/Page1!G91),,)),0)</f>
        <v>5479203.7748995302</v>
      </c>
      <c r="G98" s="10"/>
      <c r="H98" s="11">
        <f>SUM(F96:F98)</f>
        <v>10377562.441566197</v>
      </c>
    </row>
    <row r="99" spans="1:14" hidden="1">
      <c r="A99" s="576"/>
      <c r="B99" s="576"/>
      <c r="C99" s="576"/>
      <c r="D99" s="2291"/>
      <c r="E99" s="576"/>
      <c r="F99" s="8"/>
      <c r="G99" s="8"/>
      <c r="H99" s="8"/>
    </row>
    <row r="100" spans="1:14" hidden="1">
      <c r="A100" s="576" t="s">
        <v>929</v>
      </c>
      <c r="B100" s="576"/>
      <c r="C100" s="576"/>
      <c r="D100" s="2291"/>
      <c r="E100" s="576"/>
      <c r="F100" s="8"/>
      <c r="G100" s="8"/>
      <c r="H100" s="9">
        <f>H88+H94+H98</f>
        <v>29940833.441566199</v>
      </c>
    </row>
    <row r="101" spans="1:14" hidden="1">
      <c r="A101" s="576"/>
      <c r="B101" s="576"/>
      <c r="C101" s="576"/>
      <c r="D101" s="2291"/>
      <c r="E101" s="576"/>
      <c r="F101" s="8"/>
      <c r="G101" s="8"/>
      <c r="H101" s="8"/>
    </row>
    <row r="102" spans="1:14" hidden="1">
      <c r="A102" s="576" t="s">
        <v>930</v>
      </c>
      <c r="B102" s="576"/>
      <c r="C102" s="576"/>
      <c r="D102" s="2291"/>
      <c r="E102" s="576"/>
      <c r="F102" s="9">
        <f>Page2!J5</f>
        <v>1347044</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1460291</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113221</v>
      </c>
      <c r="F106" s="8"/>
      <c r="G106" s="8"/>
      <c r="H106" s="8"/>
    </row>
    <row r="107" spans="1:14" hidden="1">
      <c r="A107" s="576"/>
      <c r="B107" s="576" t="s">
        <v>934</v>
      </c>
      <c r="C107" s="576"/>
      <c r="D107" s="2291"/>
      <c r="E107" s="9">
        <f>Page2!J50</f>
        <v>0</v>
      </c>
      <c r="F107" s="654"/>
      <c r="G107" s="9"/>
      <c r="H107" s="8"/>
    </row>
    <row r="108" spans="1:14" s="654" customFormat="1" hidden="1">
      <c r="A108" s="677"/>
      <c r="B108" s="677" t="s">
        <v>935</v>
      </c>
      <c r="C108" s="677"/>
      <c r="D108" s="2292"/>
      <c r="E108" s="2176">
        <f>Page3!F69</f>
        <v>124914</v>
      </c>
      <c r="F108" s="2176">
        <f>SUM(E106:E108)</f>
        <v>238135</v>
      </c>
      <c r="G108" s="2176"/>
      <c r="H108" s="76"/>
    </row>
    <row r="109" spans="1:14" hidden="1">
      <c r="A109" s="576" t="s">
        <v>936</v>
      </c>
      <c r="B109" s="576"/>
      <c r="C109" s="576"/>
      <c r="D109" s="2291"/>
      <c r="E109" s="576"/>
      <c r="F109" s="8"/>
      <c r="G109" s="8"/>
      <c r="H109" s="9">
        <f>(F102-F104+F108)</f>
        <v>124888</v>
      </c>
    </row>
    <row r="110" spans="1:14" hidden="1">
      <c r="A110" s="576" t="s">
        <v>937</v>
      </c>
      <c r="B110" s="576"/>
      <c r="C110" s="576"/>
      <c r="D110" s="2291"/>
      <c r="E110" s="576"/>
      <c r="F110" s="8"/>
      <c r="G110" s="8"/>
      <c r="H110" s="10">
        <f>IF(ISERROR(Page1!L76)=TRUE,0,H109/Page1!G91*12)</f>
        <v>499552</v>
      </c>
      <c r="M110" s="37"/>
      <c r="N110" s="37"/>
    </row>
    <row r="111" spans="1:14" hidden="1">
      <c r="A111" s="576" t="s">
        <v>938</v>
      </c>
      <c r="B111" s="576"/>
      <c r="C111" s="576"/>
      <c r="D111" s="2291"/>
      <c r="E111" s="576"/>
      <c r="F111" s="8"/>
      <c r="G111" s="8"/>
      <c r="H111" s="12">
        <f>IF(H100&gt;0,H110/H100,0)</f>
        <v>1.6684639089120445E-2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8876340</v>
      </c>
      <c r="F121" s="33">
        <f>Page3!J4</f>
        <v>17595529</v>
      </c>
      <c r="G121" s="33"/>
      <c r="H121" s="33">
        <f>Page3!N4</f>
        <v>0</v>
      </c>
      <c r="I121" s="33">
        <f>Page3!Q4</f>
        <v>344568</v>
      </c>
      <c r="J121" s="33">
        <f>Page4!F4</f>
        <v>442652</v>
      </c>
      <c r="K121" s="33">
        <f>Page4!J4</f>
        <v>337765</v>
      </c>
      <c r="L121" s="33"/>
      <c r="M121" s="33">
        <f>Page4!N4</f>
        <v>540806</v>
      </c>
      <c r="N121" s="37"/>
    </row>
    <row r="125" spans="2:14" hidden="1">
      <c r="C125" s="30" t="s">
        <v>171</v>
      </c>
      <c r="D125" s="1239" t="s">
        <v>88</v>
      </c>
      <c r="E125" s="30" t="s">
        <v>172</v>
      </c>
    </row>
    <row r="126" spans="2:14" hidden="1">
      <c r="C126" s="30" t="s">
        <v>173</v>
      </c>
      <c r="D126" s="1239" t="s">
        <v>88</v>
      </c>
      <c r="E126" s="30" t="s">
        <v>174</v>
      </c>
    </row>
  </sheetData>
  <sheetProtection algorithmName="SHA-512" hashValue="MlKG8pQl/3EflZ39Rf14CU09TnTh7kh3p2g2OriZSkVlzK1bxmyLV4VDbVhh6KcmXoxaqRPSl+TL0PHfBUaKgA==" saltValue="ndYC6occutDHZxqvbwN/G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603250</xdr:colOff>
                <xdr:row>0</xdr:row>
                <xdr:rowOff>241300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319719 - 202603 -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1">
        <f>IF(Flag=TRUE,N5-TBIn!E2403,TBIn!D2403)</f>
        <v>0</v>
      </c>
      <c r="N5" s="2652">
        <f>TBIn!E2403</f>
        <v>0</v>
      </c>
      <c r="O5" s="2651">
        <f>IF(Flag=TRUE,P5-TBIn!E2418,TBIn!D2418)</f>
        <v>0</v>
      </c>
      <c r="P5" s="2652">
        <f>TBIn!E2418</f>
        <v>0</v>
      </c>
      <c r="Q5" s="2653"/>
      <c r="R5" s="2653"/>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1">
        <f>IF(Flag=TRUE,N6-TBIn!E2404,TBIn!D2404)</f>
        <v>0</v>
      </c>
      <c r="N6" s="2652">
        <f>TBIn!E2404</f>
        <v>0</v>
      </c>
      <c r="O6" s="2651">
        <f>IF(Flag=TRUE,P6-TBIn!E2419,TBIn!D2419)</f>
        <v>0</v>
      </c>
      <c r="P6" s="2652">
        <f>TBIn!E2419</f>
        <v>0</v>
      </c>
      <c r="Q6" s="2653"/>
      <c r="R6" s="2653"/>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1">
        <f>IF(Flag=TRUE,N7-TBIn!E2405,TBIn!D2405)</f>
        <v>0</v>
      </c>
      <c r="N7" s="2652">
        <f>TBIn!E2405</f>
        <v>0</v>
      </c>
      <c r="O7" s="2651">
        <f>IF(Flag=TRUE,P7-TBIn!E2420,TBIn!D2420)</f>
        <v>0</v>
      </c>
      <c r="P7" s="2652">
        <f>TBIn!E2420</f>
        <v>0</v>
      </c>
      <c r="Q7" s="2653"/>
      <c r="R7" s="2653"/>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1">
        <f>IF(Flag=TRUE,N8-TBIn!E2406,TBIn!D2406)</f>
        <v>0</v>
      </c>
      <c r="N8" s="2652">
        <f>TBIn!E2406</f>
        <v>0</v>
      </c>
      <c r="O8" s="2651">
        <f>IF(Flag=TRUE,P8-TBIn!E2421,TBIn!D2421)</f>
        <v>0</v>
      </c>
      <c r="P8" s="2652">
        <f>TBIn!E2421</f>
        <v>0</v>
      </c>
      <c r="Q8" s="2651">
        <f>IF(Flag=TRUE,R8-TBIn!E2433,TBIn!D2433)</f>
        <v>0</v>
      </c>
      <c r="R8" s="2654">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5"/>
      <c r="N9" s="2656"/>
      <c r="O9" s="2655"/>
      <c r="P9" s="2656"/>
      <c r="Q9" s="2657">
        <f>IF(Flag=TRUE,R9-TBIn!E2434,TBIn!D2434)</f>
        <v>0</v>
      </c>
      <c r="R9" s="2654">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1">
        <f>IF(Flag=TRUE,N10-TBIn!E2407,TBIn!D2407)</f>
        <v>0</v>
      </c>
      <c r="N10" s="2652">
        <f>TBIn!E2407</f>
        <v>0</v>
      </c>
      <c r="O10" s="2651">
        <f>IF(Flag=TRUE,P10-TBIn!E2422,TBIn!D2422)</f>
        <v>0</v>
      </c>
      <c r="P10" s="2652">
        <f>TBIn!E2422</f>
        <v>0</v>
      </c>
      <c r="Q10" s="2651">
        <f>IF(Flag=TRUE,R10-TBIn!E2435,TBIn!D2435)</f>
        <v>0</v>
      </c>
      <c r="R10" s="2654">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1">
        <f>IF(Flag=TRUE,N11-TBIn!E2408,TBIn!D2408)</f>
        <v>0</v>
      </c>
      <c r="N11" s="2652">
        <f>TBIn!E2408</f>
        <v>0</v>
      </c>
      <c r="O11" s="2651">
        <f>IF(Flag=TRUE,P11-TBIn!E2423,TBIn!D2423)</f>
        <v>0</v>
      </c>
      <c r="P11" s="2652">
        <f>TBIn!E2423</f>
        <v>0</v>
      </c>
      <c r="Q11" s="2658"/>
      <c r="R11" s="2658"/>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694">
        <f>SUM(M5:M11)</f>
        <v>0</v>
      </c>
      <c r="N12" s="403">
        <f>SUM(N5:N11)</f>
        <v>0</v>
      </c>
      <c r="O12" s="2694">
        <f>SUM(O5:O11)</f>
        <v>0</v>
      </c>
      <c r="P12" s="403">
        <f>SUM(P5:P11)</f>
        <v>0</v>
      </c>
      <c r="Q12" s="2695">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1">
        <f>IF(Flag=TRUE,N14-TBIn!E2409,TBIn!D2409)</f>
        <v>0</v>
      </c>
      <c r="N14" s="2652">
        <f>TBIn!E2409</f>
        <v>0</v>
      </c>
      <c r="O14" s="2651">
        <f>IF(Flag=TRUE,P14-TBIn!E2424,TBIn!D2424)</f>
        <v>0</v>
      </c>
      <c r="P14" s="2652">
        <f>TBIn!E2424</f>
        <v>0</v>
      </c>
      <c r="Q14" s="2651">
        <f>IF(Flag=TRUE,R14-TBIn!E2436,TBIn!D2436)</f>
        <v>0</v>
      </c>
      <c r="R14" s="2654">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1">
        <f>IF(Flag=TRUE,N15-TBIn!E2410,TBIn!D2410)</f>
        <v>0</v>
      </c>
      <c r="N15" s="2652">
        <f>TBIn!E2410</f>
        <v>0</v>
      </c>
      <c r="O15" s="2651">
        <f>IF(Flag=TRUE,P15-TBIn!E2425,TBIn!D2425)</f>
        <v>0</v>
      </c>
      <c r="P15" s="2652">
        <f>TBIn!E2425</f>
        <v>0</v>
      </c>
      <c r="Q15" s="2651">
        <f>IF(Flag=TRUE,R15-TBIn!E2437,TBIn!D2437)</f>
        <v>0</v>
      </c>
      <c r="R15" s="2654">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1">
        <f>IF(Flag=TRUE,N16-TBIn!E2411,TBIn!D2411)</f>
        <v>0</v>
      </c>
      <c r="N16" s="2652">
        <f>TBIn!E2411</f>
        <v>0</v>
      </c>
      <c r="O16" s="2651">
        <f>IF(Flag=TRUE,P16-TBIn!E2426,TBIn!D2426)</f>
        <v>0</v>
      </c>
      <c r="P16" s="2652">
        <f>TBIn!E2426</f>
        <v>0</v>
      </c>
      <c r="Q16" s="2651">
        <f>IF(Flag=TRUE,R16-TBIn!E2438,TBIn!D2438)</f>
        <v>0</v>
      </c>
      <c r="R16" s="2654">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1">
        <f>IF(Flag=TRUE,N17-TBIn!E2412,TBIn!D2412)</f>
        <v>0</v>
      </c>
      <c r="N17" s="2652">
        <f>TBIn!E2412</f>
        <v>0</v>
      </c>
      <c r="O17" s="2651">
        <f>IF(Flag=TRUE,P17-TBIn!E2427,TBIn!D2427)</f>
        <v>0</v>
      </c>
      <c r="P17" s="2652">
        <f>TBIn!E2427</f>
        <v>0</v>
      </c>
      <c r="Q17" s="2651">
        <f>IF(Flag=TRUE,R17-TBIn!E2439,TBIn!D2439)</f>
        <v>0</v>
      </c>
      <c r="R17" s="2654">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1">
        <f>IF(Flag=TRUE,N18-TBIn!E2413,TBIn!D2413)</f>
        <v>0</v>
      </c>
      <c r="N18" s="2652">
        <f>TBIn!E2413</f>
        <v>0</v>
      </c>
      <c r="O18" s="2651">
        <f>IF(Flag=TRUE,P18-TBIn!E2428,TBIn!D2428)</f>
        <v>0</v>
      </c>
      <c r="P18" s="2652">
        <f>TBIn!E2428</f>
        <v>0</v>
      </c>
      <c r="Q18" s="2651">
        <f>IF(Flag=TRUE,R18-TBIn!E2440,TBIn!D2440)</f>
        <v>0</v>
      </c>
      <c r="R18" s="2654">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1">
        <f>IF(Flag=TRUE,N19-TBIn!E2414,TBIn!D2414)</f>
        <v>0</v>
      </c>
      <c r="N19" s="2652">
        <f>TBIn!E2414</f>
        <v>0</v>
      </c>
      <c r="O19" s="2651">
        <f>IF(Flag=TRUE,P19-TBIn!E2429,TBIn!D2429)</f>
        <v>0</v>
      </c>
      <c r="P19" s="2652">
        <f>TBIn!E2429</f>
        <v>0</v>
      </c>
      <c r="Q19" s="2651">
        <f>IF(Flag=TRUE,R19-TBIn!E2441,TBIn!D2441)</f>
        <v>0</v>
      </c>
      <c r="R19" s="2654">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1">
        <f>IF(Flag=TRUE,N20-TBIn!E2415,TBIn!D2415)</f>
        <v>0</v>
      </c>
      <c r="N20" s="2652">
        <f>TBIn!E2415</f>
        <v>0</v>
      </c>
      <c r="O20" s="2651">
        <f>IF(Flag=TRUE,P20-TBIn!E2430,TBIn!D2430)</f>
        <v>0</v>
      </c>
      <c r="P20" s="2652">
        <f>TBIn!E2430</f>
        <v>0</v>
      </c>
      <c r="Q20" s="2651">
        <f>IF(Flag=TRUE,R20-TBIn!E2442,TBIn!D2442)</f>
        <v>0</v>
      </c>
      <c r="R20" s="2654">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1">
        <f>IF(Flag=TRUE,N21-TBIn!E2416,TBIn!D2416)</f>
        <v>0</v>
      </c>
      <c r="N21" s="2652">
        <f>TBIn!E2416</f>
        <v>0</v>
      </c>
      <c r="O21" s="2651">
        <f>IF(Flag=TRUE,P21-TBIn!E2431,TBIn!D2431)</f>
        <v>0</v>
      </c>
      <c r="P21" s="2652">
        <f>TBIn!E2431</f>
        <v>0</v>
      </c>
      <c r="Q21" s="2651">
        <f>IF(Flag=TRUE,R21-TBIn!E2443,TBIn!D2443)</f>
        <v>0</v>
      </c>
      <c r="R21" s="2654">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1">
        <f>IF(Flag=TRUE,N26-TBIn!E2417,TBIn!D2417)</f>
        <v>0</v>
      </c>
      <c r="N26" s="2652">
        <f>TBIn!E2417</f>
        <v>0</v>
      </c>
      <c r="O26" s="2651">
        <f>IF(Flag=TRUE,P26-TBIn!E2432,TBIn!D2432)</f>
        <v>0</v>
      </c>
      <c r="P26" s="2652">
        <f>TBIn!E2432</f>
        <v>0</v>
      </c>
      <c r="Q26" s="2651">
        <f>IF(Flag=TRUE,R26-TBIn!E2444,TBIn!D2444)</f>
        <v>0</v>
      </c>
      <c r="R26" s="2654">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15"/>
      <c r="I29" s="2816"/>
      <c r="J29" s="2811">
        <f>IF(Flag=TRUE,N29+P29+R29,TBIn!E998)</f>
        <v>0</v>
      </c>
      <c r="K29" s="2811"/>
      <c r="L29" s="2812"/>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25">
        <f>IF(Flag=TRUE,M30+O30+Q30,TBIn!D999)</f>
        <v>0</v>
      </c>
      <c r="I30" s="2818"/>
      <c r="J30" s="2813"/>
      <c r="K30" s="2813"/>
      <c r="L30" s="2814"/>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26">
        <f>IF(Flag=TRUE,M31+O31+Q31,TBIn!D1000)</f>
        <v>0</v>
      </c>
      <c r="I31" s="2827"/>
      <c r="J31" s="2819"/>
      <c r="K31" s="2819"/>
      <c r="L31" s="2820"/>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17">
        <f>IF(Flag=TRUE,J29+H30-H31,TBIn!D1001)</f>
        <v>0</v>
      </c>
      <c r="I32" s="2818"/>
      <c r="J32" s="2833"/>
      <c r="K32" s="2833"/>
      <c r="L32" s="2693"/>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21">
        <f>IF(Flag=TRUE,M33+O33+Q33,TBIn!D1002)</f>
        <v>0</v>
      </c>
      <c r="I33" s="2822"/>
      <c r="J33" s="2817">
        <f>IF(Flag=TRUE,N33+P33+R33,TBIn!E1002)</f>
        <v>0</v>
      </c>
      <c r="K33" s="2817"/>
      <c r="L33" s="2828"/>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23">
        <f>IF(Flag=TRUE,M34+O34,TBIn!D1003)</f>
        <v>0</v>
      </c>
      <c r="I34" s="2824"/>
      <c r="J34" s="2836">
        <f>IF(Flag=TRUE,N34+P34+R34,TBIn!E1003)</f>
        <v>0</v>
      </c>
      <c r="K34" s="2836"/>
      <c r="L34" s="2837"/>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802" t="s">
        <v>1012</v>
      </c>
      <c r="K37" s="2803"/>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34" t="s">
        <v>1030</v>
      </c>
      <c r="K41" s="2835"/>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92">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798" t="s">
        <v>103</v>
      </c>
      <c r="I47" s="2799"/>
      <c r="J47" s="1233" t="s">
        <v>104</v>
      </c>
      <c r="K47" s="2829" t="s">
        <v>1044</v>
      </c>
      <c r="L47" s="2830"/>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00">
        <f>IF(Flag=TRUE,O48-TBIn!E2452,TBIn!D2452)</f>
        <v>0</v>
      </c>
      <c r="I48" s="2801"/>
      <c r="J48" s="2859"/>
      <c r="K48" s="2831">
        <f t="shared" ref="K48:K53" si="10">H48-J48</f>
        <v>0</v>
      </c>
      <c r="L48" s="2832"/>
      <c r="M48" s="925">
        <f>IF(G48&gt;0,K48/G48,0)</f>
        <v>0</v>
      </c>
      <c r="N48" s="1873">
        <f>TBIn!E1033</f>
        <v>0</v>
      </c>
      <c r="O48" s="2659">
        <f>TBIn!E2452</f>
        <v>0</v>
      </c>
      <c r="P48" s="2862"/>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60"/>
      <c r="I49" s="2861"/>
      <c r="J49" s="2650">
        <f>IF(Flag=TRUE,P49-TBIn!E2453,TBIn!D2453)</f>
        <v>0</v>
      </c>
      <c r="K49" s="2806">
        <f t="shared" si="10"/>
        <v>0</v>
      </c>
      <c r="L49" s="2807"/>
      <c r="M49" s="921"/>
      <c r="N49" s="920"/>
      <c r="O49" s="2863"/>
      <c r="P49" s="2660">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00">
        <f>IF(Flag=TRUE,O50-TBIn!E2446,TBIn!D2446)</f>
        <v>0</v>
      </c>
      <c r="I50" s="2801"/>
      <c r="J50" s="2650">
        <f>IF(Flag=TRUE,P50-(TBIn!E2449),TBIn!D2449)</f>
        <v>0</v>
      </c>
      <c r="K50" s="2806">
        <f t="shared" si="10"/>
        <v>0</v>
      </c>
      <c r="L50" s="2807"/>
      <c r="M50" s="489">
        <f>IF(G50&gt;0,K50/G50,0)</f>
        <v>0</v>
      </c>
      <c r="N50" s="1874">
        <f>TBIn!E1034</f>
        <v>0</v>
      </c>
      <c r="O50" s="2659">
        <f>TBIn!E2446</f>
        <v>0</v>
      </c>
      <c r="P50" s="2659">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00">
        <f>IF(Flag=TRUE,O51-TBIn!E2447,TBIn!D2447)</f>
        <v>0</v>
      </c>
      <c r="I51" s="2801"/>
      <c r="J51" s="2650">
        <f>IF(Flag=TRUE,P51-(TBIn!E2450),TBIn!D2450)</f>
        <v>0</v>
      </c>
      <c r="K51" s="2806">
        <f t="shared" si="10"/>
        <v>0</v>
      </c>
      <c r="L51" s="2807"/>
      <c r="M51" s="1522">
        <f>IF(G51&gt;0,K51/G51,0)</f>
        <v>0</v>
      </c>
      <c r="N51" s="1875">
        <f>TBIn!E1035</f>
        <v>0</v>
      </c>
      <c r="O51" s="2659">
        <f>TBIn!E2447</f>
        <v>0</v>
      </c>
      <c r="P51" s="2659">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00">
        <f>IF(Flag=TRUE,O52-TBIn!E2448,TBIn!D2448)</f>
        <v>0</v>
      </c>
      <c r="I52" s="2801"/>
      <c r="J52" s="2650">
        <f>IF(Flag=TRUE,P52-(TBIn!E2451),TBIn!D2451)</f>
        <v>0</v>
      </c>
      <c r="K52" s="2806">
        <f t="shared" si="10"/>
        <v>0</v>
      </c>
      <c r="L52" s="2807"/>
      <c r="M52" s="1522">
        <f>IF(G52&gt;0,K52/G52,0)</f>
        <v>0</v>
      </c>
      <c r="N52" s="1875">
        <f>TBIn!E1036</f>
        <v>0</v>
      </c>
      <c r="O52" s="2659">
        <f>TBIn!E2448</f>
        <v>0</v>
      </c>
      <c r="P52" s="2659">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50">
        <f>IF(Flag=TRUE,P53-TBIn!E2454,TBIn!D2454)</f>
        <v>0</v>
      </c>
      <c r="K53" s="2806">
        <f t="shared" si="10"/>
        <v>0</v>
      </c>
      <c r="L53" s="2807"/>
      <c r="M53" s="1695"/>
      <c r="N53" s="920"/>
      <c r="O53" s="922"/>
      <c r="P53" s="2659">
        <f>TBIn!E2454</f>
        <v>0</v>
      </c>
      <c r="Q53" s="2660">
        <f t="shared" si="11"/>
        <v>0</v>
      </c>
      <c r="R53" s="1695"/>
      <c r="S53" s="80">
        <v>51</v>
      </c>
    </row>
    <row r="54" spans="1:28" ht="20.149999999999999" customHeight="1">
      <c r="A54" s="179">
        <v>52</v>
      </c>
      <c r="B54" s="315" t="s">
        <v>116</v>
      </c>
      <c r="C54" s="330"/>
      <c r="D54" s="2808" t="s">
        <v>1048</v>
      </c>
      <c r="E54" s="2809"/>
      <c r="F54" s="2810"/>
      <c r="G54" s="757">
        <f>IF(Flag=TRUE,SUM(G48:G53),TBIn!D1037)</f>
        <v>0</v>
      </c>
      <c r="H54" s="2796">
        <f>SUM(H48:H52)</f>
        <v>0</v>
      </c>
      <c r="I54" s="2797"/>
      <c r="J54" s="515">
        <f>SUM(J48:J53)</f>
        <v>0</v>
      </c>
      <c r="K54" s="2804">
        <f>IF(Flag=TRUE,SUM(K48:L53),TBIn!D2455)</f>
        <v>0</v>
      </c>
      <c r="L54" s="2805"/>
      <c r="M54" s="1696"/>
      <c r="N54" s="757">
        <f>IF(Flag=TRUE,SUM(N48:N53),TBIn!E1037)</f>
        <v>0</v>
      </c>
      <c r="O54" s="923">
        <f>SUM(O48:O52)</f>
        <v>0</v>
      </c>
      <c r="P54" s="1433">
        <f>SUM(P48:P53)</f>
        <v>0</v>
      </c>
      <c r="Q54" s="1889">
        <f>IF(Flag=TRUE,SUM(Q48:Q53),TBIn!E2455)</f>
        <v>0</v>
      </c>
      <c r="R54" s="1696"/>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1SeOmVG1QjV7SumBsycZW86eVZ5AyAoPXcFHfkxe0UwkVNaDYKlFqezsfpGi7QAsmpwQwYcQbp5d4emZpvdEtw==" saltValue="dcZEoDXzXr5WmeXsR0GPWw=="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2" customWidth="1"/>
    <col min="2" max="2" width="9.1796875" style="1492" customWidth="1"/>
    <col min="3" max="12" width="10.1796875" style="1492" customWidth="1"/>
    <col min="13" max="13" width="8.81640625" style="1492" customWidth="1"/>
    <col min="14" max="14" width="0" hidden="1" customWidth="1"/>
    <col min="15" max="15" width="8.81640625" style="1492" hidden="1" customWidth="1"/>
    <col min="16" max="16384" width="8.81640625" style="1492" hidden="1"/>
  </cols>
  <sheetData>
    <row r="1" spans="1:12" s="1789" customFormat="1" ht="11.5">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38"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38"/>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38"/>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38"/>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38"/>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38"/>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38"/>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38"/>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38"/>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38"/>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38"/>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38"/>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38"/>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38"/>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38"/>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38"/>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38"/>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38"/>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38"/>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5">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39"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0">
      <c r="A27" s="2839"/>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0">
      <c r="A28" s="2839"/>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0">
      <c r="A29" s="2839"/>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0">
      <c r="A30" s="2839"/>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0">
      <c r="A31" s="2839"/>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0">
      <c r="A32" s="2839"/>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0">
      <c r="A33" s="2839"/>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0">
      <c r="A34" s="2839"/>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0">
      <c r="A35" s="2839"/>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0">
      <c r="A36" s="2839"/>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0">
      <c r="A37" s="2839"/>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0">
      <c r="A38" s="2839"/>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0">
      <c r="A39" s="2839"/>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0">
      <c r="A40" s="2839"/>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0">
      <c r="A41" s="2839"/>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E9sT0YrGCz/plKO8uiyOZJ+3EjySTWQ/Z/DFzTKmI9PUrg79mwU/N5BNkh/HTcKCVhdKA20/Xa9J07O8ESZW8g==" saltValue="2m3qCjSDOAqkePqAmSoss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5" customWidth="1"/>
    <col min="4" max="4" width="11.1796875" style="1445" customWidth="1"/>
    <col min="5" max="5" width="12.453125" style="1445" customWidth="1"/>
    <col min="6" max="6" width="11.81640625" style="1445" customWidth="1"/>
    <col min="7" max="7" width="46.81640625" style="1467" customWidth="1"/>
    <col min="8" max="11" width="15.81640625" style="1447"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2" customFormat="1" ht="31.5">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ht="80">
      <c r="A47" s="1443" t="str">
        <f>celladdr(Page1!I33)</f>
        <v>Page1!I33</v>
      </c>
      <c r="B47" s="1449" t="s">
        <v>1086</v>
      </c>
      <c r="C47" s="1445" t="b">
        <f>(Page1!$I$31+Page1!$I$32+Page1!$I$33+Page1!$I$37)&lt;&gt;(Page7!$F$42+Page7!$K$42)</f>
        <v>0</v>
      </c>
      <c r="E47" s="1445" t="b">
        <f>Page1!I33&lt;0</f>
        <v>1</v>
      </c>
      <c r="G47" s="1444" t="str">
        <f t="shared" ca="1" si="0"/>
        <v>No.de ref. du commentaire.: Page1, Ligne 30 [Page1!I33]  - STOCKS - MATÉRIEL ATELIER CARROSS. ET PEINT. 
--- Un solde de clôture d'un compte de l'actif DEVRAIT ÊTRE supérieur ou égal à zéro (0) !
*** 100,0 Points de précision seront déduits suite à cette(ces) erreur(s) !</v>
      </c>
      <c r="H47" s="1446" t="str">
        <f>IF(C47=TRUE,Comments!$B$3&amp;DOLLAR((Page1!$I$31+Page1!$I$32+Page1!$I$33+Page1!$I$36+Page1!$I$37)-(Page7!$F$42+Page7!$K$42),0),"")</f>
        <v/>
      </c>
      <c r="J47" s="1446" t="str">
        <f>IF(E47=TRUE,Comments!$B$6,"")</f>
        <v xml:space="preserve">
--- Un solde de clôture d'un compte de l'actif DEVRAIT ÊTRE supérieur ou égal à zéro (0) !</v>
      </c>
      <c r="N47" s="611" t="s">
        <v>1129</v>
      </c>
      <c r="O47" s="611" t="str">
        <f t="shared" si="7"/>
        <v/>
      </c>
      <c r="P47" s="611" t="str">
        <f t="shared" si="1"/>
        <v>Page1!I</v>
      </c>
      <c r="Q47" s="611">
        <f t="shared" si="2"/>
        <v>33</v>
      </c>
      <c r="R47" s="1447">
        <f t="shared" ca="1" si="3"/>
        <v>100</v>
      </c>
      <c r="S47" s="1447">
        <f t="shared" ca="1" si="4"/>
        <v>0</v>
      </c>
      <c r="T47" s="611">
        <v>6</v>
      </c>
      <c r="V47" s="2557" t="str">
        <f t="shared" ca="1" si="5"/>
        <v xml:space="preserve">
*** 100,0 Points de précision seront déduits suite à cette(ces) erreur(s) !</v>
      </c>
      <c r="W47" s="611" t="str">
        <f t="shared" ca="1" si="6"/>
        <v>Page1, Ligne 30 [Page1!I33]  -</v>
      </c>
    </row>
    <row r="48" spans="1:23">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1</v>
      </c>
      <c r="F2682" s="1445">
        <f>COUNTIF(F2:F2681,TRUE)</f>
        <v>1</v>
      </c>
      <c r="R2682" s="611">
        <f ca="1">IF(SUM(R3:S2681)&gt;OR_VEH!$C$707,OR_VEH!$C$707,SUM(R3:S2681))</f>
        <v>100</v>
      </c>
    </row>
    <row r="2683" spans="1:18">
      <c r="A2683" s="611" t="s">
        <v>1897</v>
      </c>
      <c r="C2683" s="1445">
        <f>SUM(C2681:D2682)</f>
        <v>0</v>
      </c>
      <c r="E2683" s="1445">
        <f>SUM(E2681:F2682)</f>
        <v>2</v>
      </c>
    </row>
    <row r="2684" spans="1:18">
      <c r="A2684" s="611" t="s">
        <v>1898</v>
      </c>
      <c r="D2684" s="1445">
        <f>Tot_Crit_Errors+Tot_NonCrit_Errors</f>
        <v>2</v>
      </c>
    </row>
    <row r="2685" spans="1:18" ht="5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15494</v>
      </c>
      <c r="AJ1" t="s">
        <v>15495</v>
      </c>
      <c r="AK1" s="2140"/>
      <c r="AL1" s="2140"/>
      <c r="AM1" s="2140"/>
      <c r="AN1" s="2140"/>
      <c r="AO1" s="2140"/>
      <c r="AP1" s="2140"/>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2.5">
      <c r="B3" s="5" t="s">
        <v>1908</v>
      </c>
      <c r="C3" s="6" t="s">
        <v>1909</v>
      </c>
      <c r="D3" s="1343"/>
      <c r="E3" s="1344">
        <v>1</v>
      </c>
      <c r="F3" s="1376"/>
      <c r="G3" s="1377" t="s">
        <v>1910</v>
      </c>
      <c r="H3" s="1117"/>
      <c r="I3" s="1378"/>
      <c r="K3" s="1376" t="s">
        <v>1910</v>
      </c>
      <c r="L3" s="1379"/>
      <c r="M3" s="1380"/>
      <c r="N3" s="1381"/>
      <c r="AA3">
        <v>1</v>
      </c>
      <c r="AB3">
        <v>2.2200000000000002</v>
      </c>
      <c r="AC3">
        <v>2.2200000000000002</v>
      </c>
      <c r="AE3">
        <v>3491</v>
      </c>
      <c r="AF3">
        <v>3</v>
      </c>
      <c r="AG3">
        <v>3</v>
      </c>
      <c r="AI3" t="s">
        <v>15494</v>
      </c>
      <c r="AJ3" t="s">
        <v>15503</v>
      </c>
      <c r="AK3" s="2140"/>
      <c r="AL3" t="s">
        <v>15496</v>
      </c>
      <c r="AM3">
        <v>20</v>
      </c>
      <c r="AN3">
        <v>20</v>
      </c>
      <c r="AO3">
        <v>20</v>
      </c>
      <c r="AP3">
        <v>-166669</v>
      </c>
      <c r="AS3">
        <v>11</v>
      </c>
      <c r="AT3">
        <v>844000</v>
      </c>
    </row>
    <row r="4" spans="1:46" ht="12.5">
      <c r="B4" s="5" t="s">
        <v>1911</v>
      </c>
      <c r="C4" s="6" t="s">
        <v>1912</v>
      </c>
      <c r="D4" s="1343"/>
      <c r="E4" s="1344">
        <v>1</v>
      </c>
      <c r="F4" s="1382"/>
      <c r="G4" s="1377" t="s">
        <v>1913</v>
      </c>
      <c r="H4" s="1117"/>
      <c r="I4" s="1378"/>
      <c r="K4" s="1383" t="s">
        <v>1914</v>
      </c>
      <c r="L4" s="1380"/>
      <c r="M4" s="1380"/>
      <c r="N4" s="1381"/>
      <c r="AA4">
        <v>2</v>
      </c>
      <c r="AB4">
        <v>319719</v>
      </c>
      <c r="AC4">
        <v>319719</v>
      </c>
      <c r="AE4">
        <v>3493</v>
      </c>
      <c r="AF4">
        <v>1</v>
      </c>
      <c r="AG4">
        <v>3</v>
      </c>
      <c r="AI4" t="s">
        <v>15494</v>
      </c>
      <c r="AJ4" t="s">
        <v>15505</v>
      </c>
      <c r="AK4" s="2140"/>
      <c r="AL4" t="s">
        <v>15502</v>
      </c>
      <c r="AM4">
        <v>50</v>
      </c>
      <c r="AN4">
        <v>34</v>
      </c>
      <c r="AO4">
        <v>19</v>
      </c>
      <c r="AP4">
        <v>147770</v>
      </c>
      <c r="AS4">
        <v>12</v>
      </c>
      <c r="AT4">
        <v>0</v>
      </c>
    </row>
    <row r="5" spans="1:46" ht="12.5">
      <c r="B5" s="5" t="s">
        <v>1915</v>
      </c>
      <c r="C5" s="6" t="s">
        <v>1916</v>
      </c>
      <c r="D5" s="1343"/>
      <c r="E5" s="1490">
        <f>E2461</f>
        <v>2026</v>
      </c>
      <c r="F5" s="1384"/>
      <c r="G5" s="1385"/>
      <c r="H5" s="1386"/>
      <c r="I5" s="1387"/>
      <c r="K5" s="1388"/>
      <c r="L5" s="1389"/>
      <c r="M5" s="1389"/>
      <c r="N5" s="1390"/>
      <c r="AA5">
        <v>3</v>
      </c>
      <c r="AB5">
        <v>1800</v>
      </c>
      <c r="AC5">
        <v>1800</v>
      </c>
      <c r="AE5">
        <v>3494</v>
      </c>
      <c r="AF5">
        <v>3</v>
      </c>
      <c r="AG5">
        <v>4</v>
      </c>
      <c r="AI5" t="s">
        <v>15494</v>
      </c>
      <c r="AJ5" t="s">
        <v>15497</v>
      </c>
      <c r="AK5" s="2140"/>
      <c r="AL5" t="s">
        <v>15504</v>
      </c>
      <c r="AM5" t="s">
        <v>15497</v>
      </c>
      <c r="AN5" t="s">
        <v>15497</v>
      </c>
      <c r="AO5" t="s">
        <v>15497</v>
      </c>
      <c r="AP5" t="s">
        <v>15497</v>
      </c>
      <c r="AS5">
        <v>8446</v>
      </c>
      <c r="AT5">
        <v>1</v>
      </c>
    </row>
    <row r="6" spans="1:46" ht="12.5">
      <c r="B6" s="5" t="s">
        <v>1917</v>
      </c>
      <c r="C6" s="6" t="s">
        <v>1918</v>
      </c>
      <c r="D6" s="1345">
        <v>0</v>
      </c>
      <c r="E6" s="1346">
        <v>1</v>
      </c>
      <c r="F6" s="1342" t="s">
        <v>1919</v>
      </c>
      <c r="G6" s="1408">
        <v>332</v>
      </c>
      <c r="H6" s="1353">
        <f>M317</f>
        <v>0</v>
      </c>
      <c r="I6" s="1353">
        <f>N317</f>
        <v>0</v>
      </c>
      <c r="K6" s="1391">
        <v>1</v>
      </c>
      <c r="L6" s="1391" t="s">
        <v>1920</v>
      </c>
      <c r="AA6">
        <v>6</v>
      </c>
      <c r="AB6">
        <v>1</v>
      </c>
      <c r="AC6">
        <v>1</v>
      </c>
      <c r="AE6">
        <v>3496</v>
      </c>
      <c r="AF6">
        <v>5</v>
      </c>
      <c r="AG6">
        <v>8</v>
      </c>
      <c r="AI6" t="s">
        <v>15494</v>
      </c>
      <c r="AJ6" t="s">
        <v>15508</v>
      </c>
      <c r="AK6" s="2140"/>
      <c r="AL6" t="s">
        <v>15506</v>
      </c>
      <c r="AM6" t="s">
        <v>15497</v>
      </c>
      <c r="AN6" t="s">
        <v>15497</v>
      </c>
      <c r="AO6" t="s">
        <v>15497</v>
      </c>
      <c r="AP6" t="s">
        <v>15497</v>
      </c>
    </row>
    <row r="7" spans="1:46" ht="12.5">
      <c r="B7" s="5" t="s">
        <v>1921</v>
      </c>
      <c r="C7" s="6" t="s">
        <v>1922</v>
      </c>
      <c r="D7" s="1345">
        <v>0</v>
      </c>
      <c r="E7" s="1346">
        <v>-1</v>
      </c>
      <c r="F7" s="1342" t="s">
        <v>1923</v>
      </c>
      <c r="G7" s="1408">
        <v>334</v>
      </c>
      <c r="H7" s="1353">
        <f>M319</f>
        <v>0</v>
      </c>
      <c r="I7" s="1353">
        <f>N319</f>
        <v>0</v>
      </c>
      <c r="K7" s="1391">
        <v>2</v>
      </c>
      <c r="L7" s="1391" t="s">
        <v>1924</v>
      </c>
      <c r="AA7">
        <v>7</v>
      </c>
      <c r="AB7">
        <v>1</v>
      </c>
      <c r="AC7">
        <v>1</v>
      </c>
      <c r="AE7">
        <v>3497</v>
      </c>
      <c r="AF7">
        <v>2</v>
      </c>
      <c r="AG7">
        <v>3</v>
      </c>
      <c r="AI7" t="s">
        <v>15494</v>
      </c>
      <c r="AJ7" t="s">
        <v>15510</v>
      </c>
      <c r="AK7" s="2140"/>
      <c r="AL7" t="s">
        <v>15507</v>
      </c>
      <c r="AM7" t="s">
        <v>15497</v>
      </c>
      <c r="AN7" t="s">
        <v>15497</v>
      </c>
      <c r="AO7" t="s">
        <v>15497</v>
      </c>
      <c r="AP7" t="s">
        <v>15497</v>
      </c>
    </row>
    <row r="8" spans="1:46" ht="12.5">
      <c r="B8" s="5" t="s">
        <v>1925</v>
      </c>
      <c r="C8" s="6" t="s">
        <v>1926</v>
      </c>
      <c r="D8" s="1345">
        <v>0</v>
      </c>
      <c r="E8" s="1346">
        <v>0</v>
      </c>
      <c r="F8" s="2223" t="s">
        <v>1927</v>
      </c>
      <c r="G8" s="1408">
        <v>100181</v>
      </c>
      <c r="H8" s="1353">
        <f>M2710</f>
        <v>0</v>
      </c>
      <c r="I8" s="1353">
        <f>N2710</f>
        <v>0</v>
      </c>
      <c r="K8" s="1391">
        <v>3</v>
      </c>
      <c r="L8" s="1391" t="s">
        <v>1928</v>
      </c>
      <c r="AA8">
        <v>10</v>
      </c>
      <c r="AB8">
        <v>1949364</v>
      </c>
      <c r="AC8">
        <v>1949364</v>
      </c>
      <c r="AE8">
        <v>3500</v>
      </c>
      <c r="AF8">
        <v>1</v>
      </c>
      <c r="AG8">
        <v>1</v>
      </c>
      <c r="AI8" t="s">
        <v>15494</v>
      </c>
      <c r="AJ8" t="s">
        <v>15512</v>
      </c>
      <c r="AK8" s="2140"/>
      <c r="AL8" t="s">
        <v>15509</v>
      </c>
      <c r="AM8" t="s">
        <v>15497</v>
      </c>
      <c r="AN8" t="s">
        <v>15497</v>
      </c>
      <c r="AO8" t="s">
        <v>15497</v>
      </c>
      <c r="AP8" t="s">
        <v>15497</v>
      </c>
    </row>
    <row r="9" spans="1:46" ht="12.5">
      <c r="B9" s="5" t="s">
        <v>1929</v>
      </c>
      <c r="C9" s="6" t="s">
        <v>1930</v>
      </c>
      <c r="D9" s="1345">
        <v>0</v>
      </c>
      <c r="E9" s="1346">
        <v>1408</v>
      </c>
      <c r="F9" s="1342" t="s">
        <v>1931</v>
      </c>
      <c r="G9" s="1408">
        <v>336</v>
      </c>
      <c r="H9" s="1353">
        <f>M321</f>
        <v>0</v>
      </c>
      <c r="I9" s="1353">
        <f>N321</f>
        <v>0</v>
      </c>
      <c r="K9" s="1391">
        <v>4</v>
      </c>
      <c r="L9" s="1391" t="s">
        <v>1932</v>
      </c>
      <c r="AA9">
        <v>11</v>
      </c>
      <c r="AB9">
        <v>844000</v>
      </c>
      <c r="AC9">
        <v>844000</v>
      </c>
      <c r="AE9">
        <v>3527</v>
      </c>
      <c r="AF9">
        <v>0</v>
      </c>
      <c r="AG9">
        <v>1</v>
      </c>
      <c r="AI9" s="2140"/>
      <c r="AJ9" s="2140"/>
      <c r="AK9" s="2140"/>
      <c r="AL9" t="s">
        <v>15511</v>
      </c>
      <c r="AM9" t="s">
        <v>15497</v>
      </c>
      <c r="AN9" t="s">
        <v>15497</v>
      </c>
      <c r="AO9" t="s">
        <v>15497</v>
      </c>
      <c r="AP9" t="s">
        <v>15497</v>
      </c>
    </row>
    <row r="10" spans="1:46" ht="12.5">
      <c r="B10" s="5" t="s">
        <v>1933</v>
      </c>
      <c r="C10" s="6" t="s">
        <v>1934</v>
      </c>
      <c r="D10" s="1345">
        <v>0</v>
      </c>
      <c r="E10" s="1346">
        <v>0</v>
      </c>
      <c r="F10" s="2223" t="s">
        <v>1935</v>
      </c>
      <c r="G10" s="1408">
        <v>100189</v>
      </c>
      <c r="H10" s="1353">
        <f>M2718</f>
        <v>0</v>
      </c>
      <c r="I10" s="1353">
        <f>N2718</f>
        <v>0</v>
      </c>
      <c r="K10" s="1391">
        <v>5</v>
      </c>
      <c r="L10" s="1391" t="s">
        <v>1936</v>
      </c>
      <c r="AA10">
        <v>13</v>
      </c>
      <c r="AB10">
        <v>149.99</v>
      </c>
      <c r="AC10">
        <v>149.99</v>
      </c>
      <c r="AE10">
        <v>3595</v>
      </c>
      <c r="AF10">
        <v>3</v>
      </c>
      <c r="AG10">
        <v>4</v>
      </c>
      <c r="AH10">
        <v>202603</v>
      </c>
      <c r="AI10" t="s">
        <v>15497</v>
      </c>
      <c r="AJ10">
        <v>17822956</v>
      </c>
      <c r="AK10">
        <v>44724.833333333336</v>
      </c>
      <c r="AL10" t="s">
        <v>15513</v>
      </c>
      <c r="AM10" t="s">
        <v>15497</v>
      </c>
      <c r="AN10" t="s">
        <v>15497</v>
      </c>
      <c r="AO10" t="s">
        <v>15497</v>
      </c>
      <c r="AP10" t="s">
        <v>15497</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v>19</v>
      </c>
      <c r="AB11">
        <v>117.1</v>
      </c>
      <c r="AC11">
        <v>117.1</v>
      </c>
      <c r="AE11">
        <v>3599</v>
      </c>
      <c r="AF11">
        <v>1</v>
      </c>
      <c r="AG11">
        <v>3</v>
      </c>
      <c r="AL11" t="s">
        <v>15514</v>
      </c>
      <c r="AM11" t="s">
        <v>15497</v>
      </c>
      <c r="AN11" t="s">
        <v>15497</v>
      </c>
      <c r="AO11" t="s">
        <v>15497</v>
      </c>
      <c r="AP11" t="s">
        <v>15497</v>
      </c>
    </row>
    <row r="12" spans="1:46" ht="12.5">
      <c r="B12" s="5" t="s">
        <v>1941</v>
      </c>
      <c r="C12" s="6" t="s">
        <v>1942</v>
      </c>
      <c r="D12" s="1345">
        <v>0</v>
      </c>
      <c r="E12" s="1346">
        <v>0</v>
      </c>
      <c r="F12" s="1342" t="s">
        <v>1943</v>
      </c>
      <c r="G12" s="1408">
        <v>339</v>
      </c>
      <c r="H12" s="1353">
        <f t="shared" si="0"/>
        <v>0</v>
      </c>
      <c r="I12" s="1353">
        <f t="shared" si="0"/>
        <v>0</v>
      </c>
      <c r="K12" s="1391">
        <v>7</v>
      </c>
      <c r="L12" s="1391" t="s">
        <v>1944</v>
      </c>
      <c r="AA12">
        <v>20</v>
      </c>
      <c r="AB12">
        <v>139.94999999999999</v>
      </c>
      <c r="AC12">
        <v>139.94999999999999</v>
      </c>
      <c r="AE12">
        <v>3600</v>
      </c>
      <c r="AF12">
        <v>1</v>
      </c>
      <c r="AG12">
        <v>1</v>
      </c>
      <c r="AH12" t="s">
        <v>15498</v>
      </c>
      <c r="AL12" t="s">
        <v>15515</v>
      </c>
      <c r="AM12" t="s">
        <v>15497</v>
      </c>
      <c r="AN12" t="s">
        <v>15497</v>
      </c>
      <c r="AO12" t="s">
        <v>15497</v>
      </c>
      <c r="AP12" t="s">
        <v>15497</v>
      </c>
    </row>
    <row r="13" spans="1:46" ht="12.5">
      <c r="B13" s="5" t="s">
        <v>1921</v>
      </c>
      <c r="C13" s="6" t="s">
        <v>1945</v>
      </c>
      <c r="D13" s="1345">
        <v>0</v>
      </c>
      <c r="E13" s="1346">
        <v>0</v>
      </c>
      <c r="F13" s="1342" t="s">
        <v>1946</v>
      </c>
      <c r="G13" s="1408">
        <v>340</v>
      </c>
      <c r="H13" s="1353">
        <f t="shared" si="0"/>
        <v>0</v>
      </c>
      <c r="I13" s="1353">
        <f t="shared" si="0"/>
        <v>0</v>
      </c>
      <c r="K13" s="1391">
        <v>8</v>
      </c>
      <c r="L13" s="1391" t="s">
        <v>1947</v>
      </c>
      <c r="AA13">
        <v>21</v>
      </c>
      <c r="AB13">
        <v>94.42</v>
      </c>
      <c r="AC13">
        <v>94.42</v>
      </c>
      <c r="AE13">
        <v>3631</v>
      </c>
      <c r="AF13">
        <v>4</v>
      </c>
      <c r="AG13">
        <v>6</v>
      </c>
      <c r="AL13" t="s">
        <v>15516</v>
      </c>
      <c r="AM13" t="s">
        <v>15497</v>
      </c>
      <c r="AN13" t="s">
        <v>15497</v>
      </c>
      <c r="AO13" t="s">
        <v>15497</v>
      </c>
      <c r="AP13" t="s">
        <v>15497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v>22</v>
      </c>
      <c r="AB14">
        <v>75</v>
      </c>
      <c r="AC14">
        <v>75</v>
      </c>
      <c r="AE14">
        <v>3637</v>
      </c>
      <c r="AF14">
        <v>1</v>
      </c>
      <c r="AG14">
        <v>1</v>
      </c>
      <c r="AL14" t="s">
        <v>15517</v>
      </c>
      <c r="AM14" t="s">
        <v>15497</v>
      </c>
      <c r="AN14" t="s">
        <v>15497</v>
      </c>
      <c r="AO14" t="s">
        <v>15497</v>
      </c>
      <c r="AP14" t="s">
        <v>15497</v>
      </c>
    </row>
    <row r="15" spans="1:46" ht="12.65" customHeight="1">
      <c r="B15" s="5" t="s">
        <v>1929</v>
      </c>
      <c r="C15" s="6" t="s">
        <v>1951</v>
      </c>
      <c r="D15" s="1345">
        <v>0</v>
      </c>
      <c r="E15" s="1346">
        <v>14650313</v>
      </c>
      <c r="F15" s="1342" t="s">
        <v>1952</v>
      </c>
      <c r="G15" s="1408">
        <v>341</v>
      </c>
      <c r="H15" s="1353">
        <f>M326</f>
        <v>0</v>
      </c>
      <c r="I15" s="1353">
        <f>N326</f>
        <v>0</v>
      </c>
      <c r="K15" s="1391">
        <v>10</v>
      </c>
      <c r="L15" s="1391" t="s">
        <v>1953</v>
      </c>
      <c r="AA15">
        <v>23</v>
      </c>
      <c r="AB15">
        <v>75</v>
      </c>
      <c r="AC15">
        <v>75</v>
      </c>
      <c r="AE15">
        <v>3665</v>
      </c>
      <c r="AF15">
        <v>1</v>
      </c>
      <c r="AG15">
        <v>2</v>
      </c>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v>24</v>
      </c>
      <c r="AB16">
        <v>75</v>
      </c>
      <c r="AC16">
        <v>75</v>
      </c>
      <c r="AE16">
        <v>3735</v>
      </c>
      <c r="AF16">
        <v>1</v>
      </c>
      <c r="AG16">
        <v>2</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30</v>
      </c>
      <c r="AB17">
        <v>15</v>
      </c>
      <c r="AC17">
        <v>22</v>
      </c>
      <c r="AE17">
        <v>3737</v>
      </c>
      <c r="AF17">
        <v>0</v>
      </c>
      <c r="AG17">
        <v>1</v>
      </c>
    </row>
    <row r="18" spans="2:42" ht="12.5">
      <c r="B18" s="5" t="s">
        <v>1960</v>
      </c>
      <c r="C18" s="6" t="s">
        <v>1961</v>
      </c>
      <c r="D18" s="1345"/>
      <c r="E18" s="1346">
        <v>1408</v>
      </c>
      <c r="F18" s="1342" t="s">
        <v>1962</v>
      </c>
      <c r="G18" s="1409"/>
      <c r="H18" s="1353"/>
      <c r="I18" s="1353"/>
      <c r="K18" s="1391">
        <v>13</v>
      </c>
      <c r="L18" s="1391" t="s">
        <v>1963</v>
      </c>
      <c r="AA18">
        <v>32</v>
      </c>
      <c r="AB18">
        <v>16</v>
      </c>
      <c r="AC18">
        <v>16</v>
      </c>
      <c r="AE18">
        <v>3742</v>
      </c>
      <c r="AF18">
        <v>5</v>
      </c>
      <c r="AG18">
        <v>7</v>
      </c>
      <c r="AJ18" s="14" t="s">
        <v>1964</v>
      </c>
      <c r="AK18" s="611" t="str">
        <f>TEXT(J2466,"00")</f>
        <v>03</v>
      </c>
      <c r="AL18" s="611" t="s">
        <v>1965</v>
      </c>
      <c r="AM18" s="611">
        <f>IF($AK$18="01",Page7!$E$81,AM3)</f>
        <v>20</v>
      </c>
      <c r="AN18" s="611">
        <f>IF($AK$18="01",Page7!$E$82,AN3)</f>
        <v>20</v>
      </c>
      <c r="AO18" s="611">
        <f>IF($AK$18="01",Page6!$F$10,AO3)</f>
        <v>20</v>
      </c>
      <c r="AP18" s="611">
        <f>IF($AK$18="01",Page2!$G$68,AP3)</f>
        <v>-166669</v>
      </c>
    </row>
    <row r="19" spans="2:42" ht="12.5">
      <c r="B19" s="5" t="s">
        <v>1966</v>
      </c>
      <c r="C19" s="6" t="s">
        <v>1967</v>
      </c>
      <c r="D19" s="1345">
        <v>0</v>
      </c>
      <c r="E19" s="1346">
        <v>2390068</v>
      </c>
      <c r="F19" s="1342" t="s">
        <v>1968</v>
      </c>
      <c r="G19" s="1408">
        <v>359</v>
      </c>
      <c r="H19" s="1353">
        <f>M344</f>
        <v>0</v>
      </c>
      <c r="I19" s="1353">
        <f>N344</f>
        <v>0</v>
      </c>
      <c r="K19" s="1391">
        <v>14</v>
      </c>
      <c r="L19" s="1391" t="s">
        <v>1969</v>
      </c>
      <c r="AA19">
        <v>34</v>
      </c>
      <c r="AB19">
        <v>31</v>
      </c>
      <c r="AC19">
        <v>38</v>
      </c>
      <c r="AE19">
        <v>3743</v>
      </c>
      <c r="AF19">
        <v>2</v>
      </c>
      <c r="AG19">
        <v>3</v>
      </c>
      <c r="AL19" s="611" t="s">
        <v>1970</v>
      </c>
      <c r="AM19" s="611">
        <f>IF($AK$18="02",Page7!$E$81,AM4)</f>
        <v>50</v>
      </c>
      <c r="AN19" s="611">
        <f>IF($AK$18="02",Page7!$E$82,AN4)</f>
        <v>34</v>
      </c>
      <c r="AO19" s="611">
        <f>IF($AK$18="02",Page6!$F$10,AO4)</f>
        <v>19</v>
      </c>
      <c r="AP19" s="611">
        <f>IF($AK$18="02",Page2!$G$68,AP4)</f>
        <v>147770</v>
      </c>
    </row>
    <row r="20" spans="2:42" ht="12.5">
      <c r="B20" s="5" t="s">
        <v>1971</v>
      </c>
      <c r="C20" s="6" t="s">
        <v>1972</v>
      </c>
      <c r="D20" s="1345">
        <v>0</v>
      </c>
      <c r="E20" s="1346">
        <v>0</v>
      </c>
      <c r="F20" s="611" t="s">
        <v>1973</v>
      </c>
      <c r="G20" s="1408">
        <v>372</v>
      </c>
      <c r="H20" s="1353">
        <f>M357</f>
        <v>0</v>
      </c>
      <c r="I20" s="1353">
        <f>N357</f>
        <v>0</v>
      </c>
      <c r="K20" s="1391">
        <v>15</v>
      </c>
      <c r="L20" s="1391" t="s">
        <v>1974</v>
      </c>
      <c r="AA20">
        <v>36</v>
      </c>
      <c r="AB20">
        <v>31</v>
      </c>
      <c r="AC20">
        <v>38</v>
      </c>
      <c r="AE20">
        <v>3747</v>
      </c>
      <c r="AF20">
        <v>0</v>
      </c>
      <c r="AG20">
        <v>1</v>
      </c>
      <c r="AL20" s="611" t="s">
        <v>1975</v>
      </c>
      <c r="AM20" s="611">
        <f>IF($AK$18="03",Page7!$E$81,AM5)</f>
        <v>48</v>
      </c>
      <c r="AN20" s="611">
        <f>IF($AK$18="03",Page7!$E$82,AN5)</f>
        <v>48</v>
      </c>
      <c r="AO20" s="611">
        <f>IF($AK$18="03",Page6!$F$10,AO5)</f>
        <v>20</v>
      </c>
      <c r="AP20" s="611">
        <f>IF($AK$18="03",Page2!$G$68,AP5)</f>
        <v>200304</v>
      </c>
    </row>
    <row r="21" spans="2:42" ht="12.5">
      <c r="B21" s="5" t="s">
        <v>1976</v>
      </c>
      <c r="C21" s="6" t="s">
        <v>1977</v>
      </c>
      <c r="D21" s="1345">
        <v>0</v>
      </c>
      <c r="E21" s="1346">
        <v>0</v>
      </c>
      <c r="F21" s="611" t="s">
        <v>1978</v>
      </c>
      <c r="G21" s="1408">
        <v>373</v>
      </c>
      <c r="H21" s="1353">
        <f>M358</f>
        <v>0</v>
      </c>
      <c r="I21" s="1353">
        <f>N358</f>
        <v>0</v>
      </c>
      <c r="K21" s="1391">
        <v>16</v>
      </c>
      <c r="L21" s="1391" t="s">
        <v>1979</v>
      </c>
      <c r="AA21">
        <v>42</v>
      </c>
      <c r="AB21">
        <v>0</v>
      </c>
      <c r="AC21">
        <v>1</v>
      </c>
      <c r="AE21">
        <v>3981</v>
      </c>
      <c r="AF21">
        <v>149985</v>
      </c>
      <c r="AG21">
        <v>149985</v>
      </c>
      <c r="AL21" s="611" t="s">
        <v>1980</v>
      </c>
      <c r="AM21" s="611" t="str">
        <f>IF($AK$18="04",Page7!$E$81,AM6)</f>
        <v/>
      </c>
      <c r="AN21" s="611" t="str">
        <f>IF($AK$18="04",Page7!$E$82,AN6)</f>
        <v/>
      </c>
      <c r="AO21" s="611" t="str">
        <f>IF($AK$18="04",Page6!$F$10,AO6)</f>
        <v/>
      </c>
      <c r="AP21" s="611" t="str">
        <f>IF($AK$18="04",Page2!$G$68,AP6)</f>
        <v/>
      </c>
    </row>
    <row r="22" spans="2:42" ht="12.5">
      <c r="B22" s="5" t="s">
        <v>1971</v>
      </c>
      <c r="C22" s="6" t="s">
        <v>1981</v>
      </c>
      <c r="D22" s="1345">
        <v>0</v>
      </c>
      <c r="E22" s="1346">
        <v>0</v>
      </c>
      <c r="F22" s="1342" t="s">
        <v>1982</v>
      </c>
      <c r="G22" s="1408">
        <v>376</v>
      </c>
      <c r="H22" s="1353">
        <f>M361</f>
        <v>0</v>
      </c>
      <c r="I22" s="1353">
        <f>N361</f>
        <v>0</v>
      </c>
      <c r="K22" s="1391">
        <v>17</v>
      </c>
      <c r="L22" s="1391" t="s">
        <v>1983</v>
      </c>
      <c r="AA22">
        <v>46</v>
      </c>
      <c r="AB22">
        <v>0</v>
      </c>
      <c r="AC22">
        <v>1</v>
      </c>
      <c r="AE22">
        <v>3983</v>
      </c>
      <c r="AF22">
        <v>58654</v>
      </c>
      <c r="AG22">
        <v>194663</v>
      </c>
      <c r="AL22" s="611" t="s">
        <v>1984</v>
      </c>
      <c r="AM22" s="611" t="str">
        <f>IF($AK$18="05",Page7!$E$81,AM7)</f>
        <v/>
      </c>
      <c r="AN22" s="611" t="str">
        <f>IF($AK$18="05",Page7!$E$82,AN7)</f>
        <v/>
      </c>
      <c r="AO22" s="611" t="str">
        <f>IF($AK$18="05",Page6!$F$10,AO7)</f>
        <v/>
      </c>
      <c r="AP22" s="611" t="str">
        <f>IF($AK$18="05",Page2!$G$68,AP7)</f>
        <v/>
      </c>
    </row>
    <row r="23" spans="2:42" ht="12.5">
      <c r="B23" s="5" t="s">
        <v>1976</v>
      </c>
      <c r="C23" s="6" t="s">
        <v>1985</v>
      </c>
      <c r="D23" s="1345">
        <v>0</v>
      </c>
      <c r="E23" s="1346">
        <v>0</v>
      </c>
      <c r="F23" s="1342" t="s">
        <v>1986</v>
      </c>
      <c r="G23" s="1408">
        <v>377</v>
      </c>
      <c r="H23" s="1353">
        <f>M362</f>
        <v>0</v>
      </c>
      <c r="I23" s="1353">
        <f>N362</f>
        <v>0</v>
      </c>
      <c r="K23" s="1391">
        <v>18</v>
      </c>
      <c r="L23" s="1391" t="s">
        <v>1987</v>
      </c>
      <c r="AA23">
        <v>48</v>
      </c>
      <c r="AB23">
        <v>0</v>
      </c>
      <c r="AC23">
        <v>1</v>
      </c>
      <c r="AE23">
        <v>3984</v>
      </c>
      <c r="AF23">
        <v>94719</v>
      </c>
      <c r="AG23">
        <v>122797</v>
      </c>
      <c r="AL23" s="611" t="s">
        <v>1988</v>
      </c>
      <c r="AM23" s="611" t="str">
        <f>IF($AK$18="06",Page7!$E$81,AM8)</f>
        <v/>
      </c>
      <c r="AN23" s="611" t="str">
        <f>IF($AK$18="06",Page7!$E$82,AN8)</f>
        <v/>
      </c>
      <c r="AO23" s="611" t="str">
        <f>IF($AK$18="06",Page6!$F$10,AO8)</f>
        <v/>
      </c>
      <c r="AP23" s="611" t="str">
        <f>IF($AK$18="06",Page2!$G$68,AP8)</f>
        <v/>
      </c>
    </row>
    <row r="24" spans="2:42" ht="12.5">
      <c r="B24" s="5" t="s">
        <v>1971</v>
      </c>
      <c r="C24" s="6" t="s">
        <v>1989</v>
      </c>
      <c r="D24" s="1345">
        <v>0</v>
      </c>
      <c r="E24" s="1346">
        <v>0</v>
      </c>
      <c r="F24" s="1342" t="s">
        <v>1990</v>
      </c>
      <c r="G24" s="1408">
        <v>370</v>
      </c>
      <c r="H24" s="1353">
        <f>M355</f>
        <v>0</v>
      </c>
      <c r="I24" s="1353">
        <f>N355</f>
        <v>0</v>
      </c>
      <c r="K24" s="1391">
        <v>19</v>
      </c>
      <c r="L24" s="1391" t="s">
        <v>1991</v>
      </c>
      <c r="AA24">
        <v>66</v>
      </c>
      <c r="AB24">
        <v>5</v>
      </c>
      <c r="AC24">
        <v>8</v>
      </c>
      <c r="AE24">
        <v>3986</v>
      </c>
      <c r="AF24">
        <v>400334</v>
      </c>
      <c r="AG24">
        <v>676997</v>
      </c>
      <c r="AL24" s="611" t="s">
        <v>1992</v>
      </c>
      <c r="AM24" s="611" t="str">
        <f>IF($AK$18="07",Page7!$E$81,AM9)</f>
        <v/>
      </c>
      <c r="AN24" s="611" t="str">
        <f>IF($AK$18="07",Page7!$E$82,AN9)</f>
        <v/>
      </c>
      <c r="AO24" s="611" t="str">
        <f>IF($AK$18="07",Page6!$F$10,AO9)</f>
        <v/>
      </c>
      <c r="AP24" s="611" t="str">
        <f>IF($AK$18="07",Page2!$G$68,AP9)</f>
        <v/>
      </c>
    </row>
    <row r="25" spans="2:42" ht="12.5">
      <c r="B25" s="5" t="s">
        <v>1976</v>
      </c>
      <c r="C25" s="6" t="s">
        <v>1993</v>
      </c>
      <c r="D25" s="1345">
        <v>0</v>
      </c>
      <c r="E25" s="1346">
        <v>0</v>
      </c>
      <c r="F25" s="1342" t="s">
        <v>1994</v>
      </c>
      <c r="G25" s="1408">
        <v>371</v>
      </c>
      <c r="H25" s="1353">
        <f>M356</f>
        <v>0</v>
      </c>
      <c r="I25" s="1353">
        <f>N356</f>
        <v>0</v>
      </c>
      <c r="K25" s="1391">
        <v>20</v>
      </c>
      <c r="L25" s="1391" t="s">
        <v>1995</v>
      </c>
      <c r="AA25">
        <v>70</v>
      </c>
      <c r="AB25">
        <v>5</v>
      </c>
      <c r="AC25">
        <v>8</v>
      </c>
      <c r="AE25">
        <v>3987</v>
      </c>
      <c r="AF25">
        <v>187382</v>
      </c>
      <c r="AG25">
        <v>282448</v>
      </c>
      <c r="AL25" s="611" t="s">
        <v>1996</v>
      </c>
      <c r="AM25" s="611" t="str">
        <f>IF($AK$18="08",Page7!$E$81,AM10)</f>
        <v/>
      </c>
      <c r="AN25" s="611" t="str">
        <f>IF($AK$18="08",Page7!$E$82,AN10)</f>
        <v/>
      </c>
      <c r="AO25" s="611" t="str">
        <f>IF($AK$18="08",Page6!$F$10,AO10)</f>
        <v/>
      </c>
      <c r="AP25" s="611" t="str">
        <f>IF($AK$18="08",Page2!$G$68,AP10)</f>
        <v/>
      </c>
    </row>
    <row r="26" spans="2:42" ht="12.5">
      <c r="B26" s="5" t="s">
        <v>1971</v>
      </c>
      <c r="C26" s="6" t="s">
        <v>1997</v>
      </c>
      <c r="D26" s="1345">
        <v>0</v>
      </c>
      <c r="E26" s="1346">
        <v>0</v>
      </c>
      <c r="F26" s="611" t="s">
        <v>1998</v>
      </c>
      <c r="G26" s="1408">
        <v>374</v>
      </c>
      <c r="H26" s="1353">
        <f>M359</f>
        <v>0</v>
      </c>
      <c r="I26" s="1353">
        <f>N359</f>
        <v>0</v>
      </c>
      <c r="K26" s="1391">
        <v>21</v>
      </c>
      <c r="L26" s="1391" t="s">
        <v>1999</v>
      </c>
      <c r="AA26">
        <v>72</v>
      </c>
      <c r="AB26">
        <v>5</v>
      </c>
      <c r="AC26">
        <v>8</v>
      </c>
      <c r="AE26">
        <v>3990</v>
      </c>
      <c r="AF26">
        <v>41545</v>
      </c>
      <c r="AG26">
        <v>41545</v>
      </c>
      <c r="AL26" s="611" t="s">
        <v>2000</v>
      </c>
      <c r="AM26" s="611" t="str">
        <f>IF($AK$18="09",Page7!$E$81,AM11)</f>
        <v/>
      </c>
      <c r="AN26" s="611" t="str">
        <f>IF($AK$18="09",Page7!$E$82,AN11)</f>
        <v/>
      </c>
      <c r="AO26" s="611" t="str">
        <f>IF($AK$18="09",Page6!$F$10,AO11)</f>
        <v/>
      </c>
      <c r="AP26" s="611" t="str">
        <f>IF($AK$18="09",Page2!$G$68,AP11)</f>
        <v/>
      </c>
    </row>
    <row r="27" spans="2:42" ht="12.5">
      <c r="B27" s="5" t="s">
        <v>1976</v>
      </c>
      <c r="C27" s="6" t="s">
        <v>2001</v>
      </c>
      <c r="D27" s="1345">
        <v>0</v>
      </c>
      <c r="E27" s="1346">
        <v>0</v>
      </c>
      <c r="F27" s="611" t="s">
        <v>2002</v>
      </c>
      <c r="G27" s="1408">
        <v>375</v>
      </c>
      <c r="H27" s="1353">
        <f>M360</f>
        <v>0</v>
      </c>
      <c r="I27" s="1353">
        <f>N360</f>
        <v>0</v>
      </c>
      <c r="K27" s="1391">
        <v>22</v>
      </c>
      <c r="L27" s="1391" t="s">
        <v>2003</v>
      </c>
      <c r="AA27">
        <v>78</v>
      </c>
      <c r="AB27">
        <v>5</v>
      </c>
      <c r="AC27">
        <v>7</v>
      </c>
      <c r="AE27">
        <v>4016</v>
      </c>
      <c r="AF27">
        <v>-13231</v>
      </c>
      <c r="AG27">
        <v>-13231</v>
      </c>
      <c r="AL27" s="611" t="s">
        <v>2004</v>
      </c>
      <c r="AM27" s="611" t="str">
        <f>IF($AK$18="10",Page7!$E$81,AM12)</f>
        <v/>
      </c>
      <c r="AN27" s="611" t="str">
        <f>IF($AK$18="10",Page7!$E$82,AN12)</f>
        <v/>
      </c>
      <c r="AO27" s="611" t="str">
        <f>IF($AK$18="10",Page6!$F$10,AO12)</f>
        <v/>
      </c>
      <c r="AP27" s="611" t="str">
        <f>IF($AK$18="10",Page2!$G$68,AP12)</f>
        <v/>
      </c>
    </row>
    <row r="28" spans="2:42" ht="12.5">
      <c r="B28" s="5" t="s">
        <v>2005</v>
      </c>
      <c r="C28" s="6" t="s">
        <v>2006</v>
      </c>
      <c r="D28" s="1345"/>
      <c r="E28" s="1346">
        <v>1325</v>
      </c>
      <c r="F28" s="1342" t="s">
        <v>2007</v>
      </c>
      <c r="G28" s="1409"/>
      <c r="H28" s="1353"/>
      <c r="I28" s="1353"/>
      <c r="K28" s="1391">
        <v>23</v>
      </c>
      <c r="L28" s="1391" t="s">
        <v>2008</v>
      </c>
      <c r="AA28">
        <v>82</v>
      </c>
      <c r="AB28">
        <v>5</v>
      </c>
      <c r="AC28">
        <v>7</v>
      </c>
      <c r="AE28">
        <v>4018</v>
      </c>
      <c r="AF28">
        <v>3362</v>
      </c>
      <c r="AG28">
        <v>10298</v>
      </c>
      <c r="AL28" s="611" t="s">
        <v>2009</v>
      </c>
      <c r="AM28" s="611" t="str">
        <f>IF($AK$18="11",Page7!$E$81,AM13)</f>
        <v/>
      </c>
      <c r="AN28" s="611" t="str">
        <f>IF($AK$18="11",Page7!$E$82,AN13)</f>
        <v/>
      </c>
      <c r="AO28" s="611" t="str">
        <f>IF($AK$18="11",Page6!$F$10,AO13)</f>
        <v/>
      </c>
      <c r="AP28" s="611" t="str">
        <f>IF($AK$18="11",Page2!$G$68,AP13)</f>
        <v/>
      </c>
    </row>
    <row r="29" spans="2:42" ht="12.5">
      <c r="B29" s="5" t="s">
        <v>2010</v>
      </c>
      <c r="C29" s="6" t="s">
        <v>2011</v>
      </c>
      <c r="D29" s="1345">
        <v>0</v>
      </c>
      <c r="E29" s="1346">
        <v>279702</v>
      </c>
      <c r="F29" s="1342" t="s">
        <v>2012</v>
      </c>
      <c r="G29" s="1408">
        <v>386</v>
      </c>
      <c r="H29" s="1353">
        <f>M371</f>
        <v>0</v>
      </c>
      <c r="I29" s="1353">
        <f>N371</f>
        <v>0</v>
      </c>
      <c r="K29" s="1391">
        <v>24</v>
      </c>
      <c r="L29" s="1391" t="s">
        <v>2013</v>
      </c>
      <c r="AA29">
        <v>84</v>
      </c>
      <c r="AB29">
        <v>5</v>
      </c>
      <c r="AC29">
        <v>7</v>
      </c>
      <c r="AE29">
        <v>4019</v>
      </c>
      <c r="AF29">
        <v>2540</v>
      </c>
      <c r="AG29">
        <v>2308</v>
      </c>
      <c r="AL29" s="611" t="s">
        <v>2014</v>
      </c>
      <c r="AM29" s="611" t="str">
        <f>IF($AK$18="12",Page7!$E$81,AM14)</f>
        <v/>
      </c>
      <c r="AN29" s="611" t="str">
        <f>IF($AK$18="12",Page7!$E$82,AN14)</f>
        <v/>
      </c>
      <c r="AO29" s="611" t="str">
        <f>IF($AK$18="12",Page6!$F$10,AO14)</f>
        <v/>
      </c>
      <c r="AP29" s="611" t="str">
        <f>IF($AK$18="12",Page2!$G$68,AP14)</f>
        <v/>
      </c>
    </row>
    <row r="30" spans="2:42" ht="12.5">
      <c r="B30" s="5" t="s">
        <v>2015</v>
      </c>
      <c r="C30" s="6" t="s">
        <v>2016</v>
      </c>
      <c r="D30" s="1345">
        <v>0</v>
      </c>
      <c r="E30" s="1346">
        <v>-34039</v>
      </c>
      <c r="F30" s="1342" t="s">
        <v>2017</v>
      </c>
      <c r="G30" s="1408">
        <v>387</v>
      </c>
      <c r="H30" s="1353">
        <f>M372</f>
        <v>0</v>
      </c>
      <c r="I30" s="1353">
        <f>N372</f>
        <v>0</v>
      </c>
      <c r="K30" s="1391">
        <v>25</v>
      </c>
      <c r="L30" s="1391" t="s">
        <v>2018</v>
      </c>
      <c r="AA30">
        <v>90</v>
      </c>
      <c r="AB30">
        <v>1</v>
      </c>
      <c r="AC30">
        <v>2</v>
      </c>
      <c r="AE30">
        <v>4021</v>
      </c>
      <c r="AF30">
        <v>19317</v>
      </c>
      <c r="AG30">
        <v>26231</v>
      </c>
    </row>
    <row r="31" spans="2:42" ht="12.5">
      <c r="B31" s="5" t="s">
        <v>2019</v>
      </c>
      <c r="C31" s="6" t="s">
        <v>2020</v>
      </c>
      <c r="D31" s="1345"/>
      <c r="E31" s="1346">
        <v>8945</v>
      </c>
      <c r="F31" s="1342" t="s">
        <v>2021</v>
      </c>
      <c r="G31" s="1409"/>
      <c r="H31" s="1353"/>
      <c r="I31" s="1353"/>
      <c r="K31" s="1391">
        <v>26</v>
      </c>
      <c r="L31" s="1391" t="s">
        <v>2022</v>
      </c>
      <c r="AA31">
        <v>94</v>
      </c>
      <c r="AB31">
        <v>1</v>
      </c>
      <c r="AC31">
        <v>2</v>
      </c>
      <c r="AE31">
        <v>4022</v>
      </c>
      <c r="AF31">
        <v>10068</v>
      </c>
      <c r="AG31">
        <v>12205</v>
      </c>
    </row>
    <row r="32" spans="2:42" ht="12.5">
      <c r="B32" s="5" t="s">
        <v>2023</v>
      </c>
      <c r="C32" s="6" t="s">
        <v>2024</v>
      </c>
      <c r="D32" s="1345"/>
      <c r="E32" s="1346">
        <v>46649</v>
      </c>
      <c r="F32" s="1342" t="s">
        <v>2025</v>
      </c>
      <c r="G32" s="1409"/>
      <c r="H32" s="1353"/>
      <c r="I32" s="1353"/>
      <c r="K32" s="1391">
        <v>27</v>
      </c>
      <c r="L32" s="1391" t="s">
        <v>2026</v>
      </c>
      <c r="AA32">
        <v>96</v>
      </c>
      <c r="AB32">
        <v>1</v>
      </c>
      <c r="AC32">
        <v>2</v>
      </c>
      <c r="AE32">
        <v>4025</v>
      </c>
      <c r="AF32">
        <v>1437</v>
      </c>
      <c r="AG32">
        <v>1437</v>
      </c>
    </row>
    <row r="33" spans="2:33" ht="12.5">
      <c r="B33" s="5" t="s">
        <v>2027</v>
      </c>
      <c r="C33" s="6" t="s">
        <v>2028</v>
      </c>
      <c r="D33" s="1345"/>
      <c r="E33" s="1346">
        <v>-2370</v>
      </c>
      <c r="F33" s="1342" t="s">
        <v>2029</v>
      </c>
      <c r="G33" s="1409"/>
      <c r="H33" s="1353"/>
      <c r="I33" s="1353"/>
      <c r="K33" s="1391">
        <v>28</v>
      </c>
      <c r="L33" s="1391" t="s">
        <v>2030</v>
      </c>
      <c r="AA33">
        <v>114</v>
      </c>
      <c r="AB33">
        <v>8</v>
      </c>
      <c r="AC33">
        <v>14</v>
      </c>
      <c r="AE33">
        <v>4052</v>
      </c>
      <c r="AF33">
        <v>0</v>
      </c>
      <c r="AG33">
        <v>53369</v>
      </c>
    </row>
    <row r="34" spans="2:33" ht="12.5">
      <c r="B34" s="5" t="s">
        <v>2031</v>
      </c>
      <c r="C34" s="6" t="s">
        <v>2032</v>
      </c>
      <c r="D34" s="1345"/>
      <c r="E34" s="1346">
        <v>499</v>
      </c>
      <c r="F34" s="1342" t="s">
        <v>2033</v>
      </c>
      <c r="G34" s="1409"/>
      <c r="H34" s="1353"/>
      <c r="I34" s="1353"/>
      <c r="K34" s="1391">
        <v>29</v>
      </c>
      <c r="L34" s="1391" t="s">
        <v>2034</v>
      </c>
      <c r="AA34">
        <v>118</v>
      </c>
      <c r="AB34">
        <v>8</v>
      </c>
      <c r="AC34">
        <v>14</v>
      </c>
      <c r="AE34">
        <v>4087</v>
      </c>
      <c r="AF34">
        <v>0</v>
      </c>
      <c r="AG34">
        <v>60</v>
      </c>
    </row>
    <row r="35" spans="2:33" ht="12.5">
      <c r="B35" s="5" t="s">
        <v>2010</v>
      </c>
      <c r="C35" s="6" t="s">
        <v>2035</v>
      </c>
      <c r="D35" s="1345">
        <v>0</v>
      </c>
      <c r="E35" s="1346">
        <v>0</v>
      </c>
      <c r="F35" s="1342" t="s">
        <v>2036</v>
      </c>
      <c r="G35" s="1408">
        <v>393</v>
      </c>
      <c r="H35" s="1353">
        <f>M378</f>
        <v>0</v>
      </c>
      <c r="I35" s="1353">
        <f>N378</f>
        <v>0</v>
      </c>
      <c r="K35" s="1391">
        <v>30</v>
      </c>
      <c r="L35" s="1391" t="s">
        <v>2037</v>
      </c>
      <c r="AA35">
        <v>120</v>
      </c>
      <c r="AB35">
        <v>8</v>
      </c>
      <c r="AC35">
        <v>14</v>
      </c>
      <c r="AE35">
        <v>4190</v>
      </c>
      <c r="AF35">
        <v>141836</v>
      </c>
      <c r="AG35">
        <v>179512</v>
      </c>
    </row>
    <row r="36" spans="2:33" ht="12.5">
      <c r="B36" s="5" t="s">
        <v>2015</v>
      </c>
      <c r="C36" s="6" t="s">
        <v>2038</v>
      </c>
      <c r="D36" s="1345">
        <v>0</v>
      </c>
      <c r="E36" s="1346">
        <v>0</v>
      </c>
      <c r="F36" s="1342" t="s">
        <v>2039</v>
      </c>
      <c r="G36" s="1408">
        <v>394</v>
      </c>
      <c r="H36" s="1353">
        <f>M379</f>
        <v>0</v>
      </c>
      <c r="I36" s="1353">
        <f>N379</f>
        <v>0</v>
      </c>
      <c r="K36" s="1391">
        <v>31</v>
      </c>
      <c r="L36" s="1391" t="s">
        <v>2040</v>
      </c>
      <c r="AA36">
        <v>246</v>
      </c>
      <c r="AB36">
        <v>10400</v>
      </c>
      <c r="AC36">
        <v>10400</v>
      </c>
      <c r="AE36">
        <v>4194</v>
      </c>
      <c r="AF36">
        <v>34965</v>
      </c>
      <c r="AG36">
        <v>113583</v>
      </c>
    </row>
    <row r="37" spans="2:33" ht="12.5">
      <c r="B37" s="5" t="s">
        <v>2019</v>
      </c>
      <c r="C37" s="6" t="s">
        <v>2041</v>
      </c>
      <c r="D37" s="1345"/>
      <c r="E37" s="1346">
        <v>0</v>
      </c>
      <c r="F37" s="1342" t="s">
        <v>2042</v>
      </c>
      <c r="G37" s="1409"/>
      <c r="H37" s="1353"/>
      <c r="I37" s="1353"/>
      <c r="K37" s="1391">
        <v>32</v>
      </c>
      <c r="L37" s="1391" t="s">
        <v>2043</v>
      </c>
      <c r="AA37">
        <v>291</v>
      </c>
      <c r="AB37">
        <v>16</v>
      </c>
      <c r="AC37">
        <v>16</v>
      </c>
      <c r="AE37">
        <v>4195</v>
      </c>
      <c r="AF37">
        <v>50694</v>
      </c>
      <c r="AG37">
        <v>50694</v>
      </c>
    </row>
    <row r="38" spans="2:33" ht="12.5">
      <c r="B38" s="5" t="s">
        <v>2023</v>
      </c>
      <c r="C38" s="6" t="s">
        <v>2044</v>
      </c>
      <c r="D38" s="1345"/>
      <c r="E38" s="1346">
        <v>0</v>
      </c>
      <c r="F38" s="1342" t="s">
        <v>2045</v>
      </c>
      <c r="G38" s="1409"/>
      <c r="H38" s="1353"/>
      <c r="I38" s="1353"/>
      <c r="K38" s="1391">
        <v>33</v>
      </c>
      <c r="L38" s="1391" t="s">
        <v>2046</v>
      </c>
      <c r="AA38">
        <v>292</v>
      </c>
      <c r="AB38">
        <v>1</v>
      </c>
      <c r="AC38">
        <v>4</v>
      </c>
      <c r="AE38">
        <v>4225</v>
      </c>
      <c r="AF38">
        <v>5206</v>
      </c>
      <c r="AG38">
        <v>6491</v>
      </c>
    </row>
    <row r="39" spans="2:33" ht="12.5">
      <c r="B39" s="5" t="s">
        <v>2027</v>
      </c>
      <c r="C39" s="6" t="s">
        <v>2047</v>
      </c>
      <c r="D39" s="1345"/>
      <c r="E39" s="1346">
        <v>0</v>
      </c>
      <c r="F39" s="1342" t="s">
        <v>2048</v>
      </c>
      <c r="G39" s="1409"/>
      <c r="H39" s="1353"/>
      <c r="I39" s="1353"/>
      <c r="K39" s="1391">
        <v>34</v>
      </c>
      <c r="L39" s="1391" t="s">
        <v>2049</v>
      </c>
      <c r="AA39">
        <v>293</v>
      </c>
      <c r="AB39">
        <v>0</v>
      </c>
      <c r="AC39">
        <v>1</v>
      </c>
      <c r="AE39">
        <v>4229</v>
      </c>
      <c r="AF39">
        <v>1245</v>
      </c>
      <c r="AG39">
        <v>3875</v>
      </c>
    </row>
    <row r="40" spans="2:33" ht="12.5">
      <c r="B40" s="5" t="s">
        <v>2031</v>
      </c>
      <c r="C40" s="6" t="s">
        <v>2050</v>
      </c>
      <c r="D40" s="1345"/>
      <c r="E40" s="1346">
        <v>0</v>
      </c>
      <c r="F40" s="1342" t="s">
        <v>2051</v>
      </c>
      <c r="G40" s="1410"/>
      <c r="H40" s="1353"/>
      <c r="I40" s="1353"/>
      <c r="K40" s="1391">
        <v>35</v>
      </c>
      <c r="L40" s="1391" t="s">
        <v>2052</v>
      </c>
      <c r="AA40">
        <v>294</v>
      </c>
      <c r="AB40">
        <v>5519</v>
      </c>
      <c r="AC40">
        <v>14736</v>
      </c>
      <c r="AE40">
        <v>4230</v>
      </c>
      <c r="AF40">
        <v>1087</v>
      </c>
      <c r="AG40">
        <v>1087</v>
      </c>
    </row>
    <row r="41" spans="2:33" ht="12.5">
      <c r="B41" s="5" t="s">
        <v>2053</v>
      </c>
      <c r="C41" s="6" t="s">
        <v>855</v>
      </c>
      <c r="D41" s="1345">
        <v>0</v>
      </c>
      <c r="E41" s="1346">
        <v>6695</v>
      </c>
      <c r="F41" s="1342" t="s">
        <v>2054</v>
      </c>
      <c r="G41" s="1408">
        <v>400</v>
      </c>
      <c r="H41" s="1353">
        <f>M382</f>
        <v>0</v>
      </c>
      <c r="I41" s="1353">
        <f>N382</f>
        <v>0</v>
      </c>
      <c r="K41" s="1391">
        <v>36</v>
      </c>
      <c r="L41" s="1391" t="s">
        <v>2055</v>
      </c>
      <c r="AA41">
        <v>295</v>
      </c>
      <c r="AB41">
        <v>0</v>
      </c>
      <c r="AC41">
        <v>2233</v>
      </c>
      <c r="AE41">
        <v>4261</v>
      </c>
      <c r="AF41">
        <v>700181</v>
      </c>
      <c r="AG41">
        <v>1031360</v>
      </c>
    </row>
    <row r="42" spans="2:33" ht="12.5">
      <c r="B42" s="5" t="s">
        <v>2056</v>
      </c>
      <c r="C42" s="6" t="s">
        <v>857</v>
      </c>
      <c r="D42" s="1345">
        <v>0</v>
      </c>
      <c r="E42" s="1346">
        <v>9218</v>
      </c>
      <c r="F42" s="1342" t="s">
        <v>2057</v>
      </c>
      <c r="G42" s="1408">
        <v>401</v>
      </c>
      <c r="H42" s="1353">
        <f>M383</f>
        <v>0</v>
      </c>
      <c r="I42" s="1353">
        <f>N383</f>
        <v>0</v>
      </c>
      <c r="K42" s="1391">
        <v>37</v>
      </c>
      <c r="L42" s="1391" t="s">
        <v>2058</v>
      </c>
      <c r="AA42">
        <v>296</v>
      </c>
      <c r="AB42">
        <v>9</v>
      </c>
      <c r="AC42">
        <v>20</v>
      </c>
      <c r="AE42">
        <v>4267</v>
      </c>
      <c r="AF42">
        <v>80284</v>
      </c>
      <c r="AG42">
        <v>80284</v>
      </c>
    </row>
    <row r="43" spans="2:33" ht="12.5">
      <c r="B43" s="5" t="s">
        <v>2059</v>
      </c>
      <c r="C43" s="6" t="s">
        <v>2060</v>
      </c>
      <c r="D43" s="1345">
        <v>0</v>
      </c>
      <c r="E43" s="1346">
        <v>0</v>
      </c>
      <c r="F43" s="1342" t="s">
        <v>2061</v>
      </c>
      <c r="G43" s="1408">
        <v>478</v>
      </c>
      <c r="H43" s="1353">
        <f>M460</f>
        <v>0</v>
      </c>
      <c r="I43" s="1353">
        <f>N460</f>
        <v>0</v>
      </c>
      <c r="K43" s="1391">
        <v>38</v>
      </c>
      <c r="L43" s="1391" t="s">
        <v>2062</v>
      </c>
      <c r="AA43">
        <v>297</v>
      </c>
      <c r="AB43">
        <v>9</v>
      </c>
      <c r="AC43">
        <v>14</v>
      </c>
      <c r="AE43">
        <v>4296</v>
      </c>
      <c r="AF43">
        <v>42043</v>
      </c>
      <c r="AG43">
        <v>62441</v>
      </c>
    </row>
    <row r="44" spans="2:33" ht="12.5">
      <c r="B44" s="5" t="s">
        <v>2063</v>
      </c>
      <c r="C44" s="6" t="s">
        <v>2064</v>
      </c>
      <c r="D44" s="1345">
        <v>0</v>
      </c>
      <c r="E44" s="1346">
        <v>0</v>
      </c>
      <c r="F44" s="1342" t="s">
        <v>2065</v>
      </c>
      <c r="G44" s="1408">
        <v>483</v>
      </c>
      <c r="H44" s="1353">
        <f>M465</f>
        <v>0</v>
      </c>
      <c r="I44" s="1353">
        <f>N465</f>
        <v>0</v>
      </c>
      <c r="K44" s="1391">
        <v>39</v>
      </c>
      <c r="L44" s="1391" t="s">
        <v>2066</v>
      </c>
      <c r="AA44">
        <v>298</v>
      </c>
      <c r="AB44">
        <v>16947</v>
      </c>
      <c r="AC44">
        <v>41740</v>
      </c>
      <c r="AE44">
        <v>4302</v>
      </c>
      <c r="AF44">
        <v>8244</v>
      </c>
      <c r="AG44">
        <v>8244</v>
      </c>
    </row>
    <row r="45" spans="2:33" ht="12.5">
      <c r="B45" s="5" t="s">
        <v>2067</v>
      </c>
      <c r="C45" s="6" t="s">
        <v>2068</v>
      </c>
      <c r="D45" s="1345">
        <v>0</v>
      </c>
      <c r="E45" s="1346">
        <v>0</v>
      </c>
      <c r="F45" s="1342" t="s">
        <v>2069</v>
      </c>
      <c r="G45" s="1408">
        <v>488</v>
      </c>
      <c r="H45" s="1353">
        <f>M470</f>
        <v>0</v>
      </c>
      <c r="I45" s="1353">
        <f>N470</f>
        <v>0</v>
      </c>
      <c r="K45" s="1391">
        <v>40</v>
      </c>
      <c r="L45" s="1391" t="s">
        <v>2070</v>
      </c>
      <c r="AA45">
        <v>299</v>
      </c>
      <c r="AB45">
        <v>22905</v>
      </c>
      <c r="AC45">
        <v>34006</v>
      </c>
      <c r="AE45">
        <v>4330</v>
      </c>
      <c r="AF45">
        <v>70174</v>
      </c>
      <c r="AG45">
        <v>140541</v>
      </c>
    </row>
    <row r="46" spans="2:33" ht="12.5">
      <c r="B46" s="5" t="s">
        <v>2071</v>
      </c>
      <c r="C46" s="6" t="s">
        <v>2072</v>
      </c>
      <c r="D46" s="1345">
        <v>0</v>
      </c>
      <c r="E46" s="1346">
        <v>0</v>
      </c>
      <c r="F46" s="1342" t="s">
        <v>2073</v>
      </c>
      <c r="G46" s="1408">
        <v>498</v>
      </c>
      <c r="H46" s="1353">
        <f>M480</f>
        <v>0</v>
      </c>
      <c r="I46" s="1353">
        <f>N480</f>
        <v>0</v>
      </c>
      <c r="K46" s="1391">
        <v>41</v>
      </c>
      <c r="L46" s="1391" t="s">
        <v>2074</v>
      </c>
      <c r="AA46">
        <v>300</v>
      </c>
      <c r="AB46">
        <v>19</v>
      </c>
      <c r="AC46">
        <v>39</v>
      </c>
      <c r="AE46">
        <v>4365</v>
      </c>
      <c r="AF46">
        <v>3101</v>
      </c>
      <c r="AG46">
        <v>5146</v>
      </c>
    </row>
    <row r="47" spans="2:33" ht="12.5">
      <c r="B47" s="5" t="s">
        <v>2075</v>
      </c>
      <c r="C47" s="6" t="s">
        <v>2076</v>
      </c>
      <c r="D47" s="1345">
        <v>0</v>
      </c>
      <c r="E47" s="1346">
        <v>0</v>
      </c>
      <c r="F47" s="1342" t="s">
        <v>2077</v>
      </c>
      <c r="G47" s="1408">
        <v>503</v>
      </c>
      <c r="H47" s="1353">
        <f>M485</f>
        <v>0</v>
      </c>
      <c r="I47" s="1353">
        <f>N485</f>
        <v>0</v>
      </c>
      <c r="K47" s="1391">
        <v>42</v>
      </c>
      <c r="L47" s="1391" t="s">
        <v>2078</v>
      </c>
      <c r="AA47">
        <v>301</v>
      </c>
      <c r="AB47">
        <v>133</v>
      </c>
      <c r="AC47">
        <v>209</v>
      </c>
      <c r="AE47">
        <v>4470</v>
      </c>
      <c r="AF47">
        <v>42516</v>
      </c>
      <c r="AG47">
        <v>92774</v>
      </c>
    </row>
    <row r="48" spans="2:33" ht="12.5">
      <c r="B48" s="5" t="s">
        <v>2079</v>
      </c>
      <c r="C48" s="6" t="s">
        <v>2080</v>
      </c>
      <c r="D48" s="1345">
        <v>0</v>
      </c>
      <c r="E48" s="1346">
        <v>0</v>
      </c>
      <c r="F48" s="1342" t="s">
        <v>2081</v>
      </c>
      <c r="G48" s="1408">
        <v>479</v>
      </c>
      <c r="H48" s="1353">
        <f>M461</f>
        <v>0</v>
      </c>
      <c r="I48" s="1353">
        <f>N461</f>
        <v>0</v>
      </c>
      <c r="K48" s="1391">
        <v>43</v>
      </c>
      <c r="L48" s="1391" t="s">
        <v>2082</v>
      </c>
      <c r="AA48">
        <v>303</v>
      </c>
      <c r="AB48">
        <v>4</v>
      </c>
      <c r="AC48">
        <v>6</v>
      </c>
      <c r="AE48">
        <v>4472</v>
      </c>
      <c r="AF48">
        <v>0</v>
      </c>
      <c r="AG48">
        <v>55279</v>
      </c>
    </row>
    <row r="49" spans="2:33" ht="12.5">
      <c r="B49" s="5" t="s">
        <v>2083</v>
      </c>
      <c r="C49" s="6" t="s">
        <v>2084</v>
      </c>
      <c r="D49" s="1345">
        <v>0</v>
      </c>
      <c r="E49" s="1346">
        <v>0</v>
      </c>
      <c r="F49" s="1342" t="s">
        <v>2085</v>
      </c>
      <c r="G49" s="1408">
        <v>484</v>
      </c>
      <c r="H49" s="1353">
        <f>M466</f>
        <v>0</v>
      </c>
      <c r="I49" s="1353">
        <f>N466</f>
        <v>0</v>
      </c>
      <c r="K49" s="1391">
        <v>44</v>
      </c>
      <c r="L49" s="1391" t="s">
        <v>2086</v>
      </c>
      <c r="AA49">
        <v>304</v>
      </c>
      <c r="AB49">
        <v>0.5</v>
      </c>
      <c r="AC49">
        <v>0.6</v>
      </c>
      <c r="AE49">
        <v>4477</v>
      </c>
      <c r="AF49">
        <v>345784</v>
      </c>
      <c r="AG49">
        <v>493539</v>
      </c>
    </row>
    <row r="50" spans="2:33" ht="12.5">
      <c r="B50" s="5" t="s">
        <v>2087</v>
      </c>
      <c r="C50" s="6" t="s">
        <v>2088</v>
      </c>
      <c r="D50" s="1345">
        <v>0</v>
      </c>
      <c r="E50" s="1346">
        <v>0</v>
      </c>
      <c r="F50" s="1342" t="s">
        <v>2089</v>
      </c>
      <c r="G50" s="1408">
        <v>489</v>
      </c>
      <c r="H50" s="1353">
        <f>M471</f>
        <v>0</v>
      </c>
      <c r="I50" s="1353">
        <f>N471</f>
        <v>0</v>
      </c>
      <c r="K50" s="1391">
        <v>45</v>
      </c>
      <c r="L50" s="1391" t="s">
        <v>2090</v>
      </c>
      <c r="AA50">
        <v>305</v>
      </c>
      <c r="AB50">
        <v>137</v>
      </c>
      <c r="AC50">
        <v>215</v>
      </c>
      <c r="AE50">
        <v>4478</v>
      </c>
      <c r="AF50">
        <v>235026</v>
      </c>
      <c r="AG50">
        <v>318735</v>
      </c>
    </row>
    <row r="51" spans="2:33" ht="12.5">
      <c r="B51" s="5" t="s">
        <v>2091</v>
      </c>
      <c r="C51" s="6" t="s">
        <v>2092</v>
      </c>
      <c r="D51" s="1345">
        <v>0</v>
      </c>
      <c r="E51" s="1346">
        <v>0</v>
      </c>
      <c r="F51" s="1342" t="s">
        <v>2093</v>
      </c>
      <c r="G51" s="1408">
        <v>499</v>
      </c>
      <c r="H51" s="1353">
        <f>M481</f>
        <v>0</v>
      </c>
      <c r="I51" s="1353">
        <f>N481</f>
        <v>0</v>
      </c>
      <c r="K51" s="1391">
        <v>46</v>
      </c>
      <c r="L51" s="1391" t="s">
        <v>2094</v>
      </c>
      <c r="AA51">
        <v>306</v>
      </c>
      <c r="AB51">
        <v>156</v>
      </c>
      <c r="AC51">
        <v>254</v>
      </c>
      <c r="AE51">
        <v>4482</v>
      </c>
      <c r="AF51">
        <v>0</v>
      </c>
      <c r="AG51">
        <v>75450</v>
      </c>
    </row>
    <row r="52" spans="2:33" ht="12.5">
      <c r="B52" s="5" t="s">
        <v>2095</v>
      </c>
      <c r="C52" s="6" t="s">
        <v>2096</v>
      </c>
      <c r="D52" s="1345">
        <v>0</v>
      </c>
      <c r="E52" s="1346">
        <v>0</v>
      </c>
      <c r="F52" s="1342" t="s">
        <v>2097</v>
      </c>
      <c r="G52" s="1408">
        <v>504</v>
      </c>
      <c r="H52" s="1353">
        <f>M486</f>
        <v>0</v>
      </c>
      <c r="I52" s="1353">
        <f>N486</f>
        <v>0</v>
      </c>
      <c r="K52" s="1391">
        <v>47</v>
      </c>
      <c r="L52" s="1391" t="s">
        <v>2098</v>
      </c>
      <c r="AA52">
        <v>307</v>
      </c>
      <c r="AB52">
        <v>206</v>
      </c>
      <c r="AC52">
        <v>324</v>
      </c>
      <c r="AE52">
        <v>4505</v>
      </c>
      <c r="AF52">
        <v>1881</v>
      </c>
      <c r="AG52">
        <v>4328</v>
      </c>
    </row>
    <row r="53" spans="2:33" ht="12.5">
      <c r="B53" s="5" t="s">
        <v>2099</v>
      </c>
      <c r="C53" s="6" t="s">
        <v>2100</v>
      </c>
      <c r="D53" s="1345">
        <v>0</v>
      </c>
      <c r="E53" s="1346">
        <v>0</v>
      </c>
      <c r="F53" s="1342" t="s">
        <v>2101</v>
      </c>
      <c r="G53" s="1408">
        <v>480</v>
      </c>
      <c r="H53" s="1353">
        <f>M462</f>
        <v>0</v>
      </c>
      <c r="I53" s="1353">
        <f>N462</f>
        <v>0</v>
      </c>
      <c r="K53" s="1391">
        <v>48</v>
      </c>
      <c r="L53" s="1391" t="s">
        <v>2102</v>
      </c>
      <c r="AA53">
        <v>308</v>
      </c>
      <c r="AB53">
        <v>147</v>
      </c>
      <c r="AC53">
        <v>311</v>
      </c>
      <c r="AE53">
        <v>4507</v>
      </c>
      <c r="AF53">
        <v>0</v>
      </c>
      <c r="AG53">
        <v>1376</v>
      </c>
    </row>
    <row r="54" spans="2:33" ht="12.5">
      <c r="B54" s="5" t="s">
        <v>2103</v>
      </c>
      <c r="C54" s="6" t="s">
        <v>2104</v>
      </c>
      <c r="D54" s="1345">
        <v>0</v>
      </c>
      <c r="E54" s="1346">
        <v>0</v>
      </c>
      <c r="F54" s="1342" t="s">
        <v>2105</v>
      </c>
      <c r="G54" s="1408">
        <v>485</v>
      </c>
      <c r="H54" s="1353">
        <f>M467</f>
        <v>0</v>
      </c>
      <c r="I54" s="1353">
        <f>N467</f>
        <v>0</v>
      </c>
      <c r="K54" s="1391">
        <v>49</v>
      </c>
      <c r="L54" s="1391" t="s">
        <v>2106</v>
      </c>
      <c r="AA54">
        <v>317</v>
      </c>
      <c r="AB54">
        <v>27</v>
      </c>
      <c r="AC54">
        <v>51</v>
      </c>
      <c r="AE54">
        <v>4512</v>
      </c>
      <c r="AF54">
        <v>16367</v>
      </c>
      <c r="AG54">
        <v>20400</v>
      </c>
    </row>
    <row r="55" spans="2:33" ht="12.5">
      <c r="B55" s="5" t="s">
        <v>2107</v>
      </c>
      <c r="C55" s="6" t="s">
        <v>2108</v>
      </c>
      <c r="D55" s="1345">
        <v>0</v>
      </c>
      <c r="E55" s="1346">
        <v>0</v>
      </c>
      <c r="F55" s="1342" t="s">
        <v>2109</v>
      </c>
      <c r="G55" s="1408">
        <v>490</v>
      </c>
      <c r="H55" s="1353">
        <f>M472</f>
        <v>0</v>
      </c>
      <c r="I55" s="1353">
        <f>N472</f>
        <v>0</v>
      </c>
      <c r="K55" s="1391">
        <v>50</v>
      </c>
      <c r="L55" s="1391" t="s">
        <v>2110</v>
      </c>
      <c r="AA55">
        <v>319</v>
      </c>
      <c r="AB55">
        <v>8</v>
      </c>
      <c r="AC55">
        <v>12</v>
      </c>
      <c r="AE55">
        <v>4513</v>
      </c>
      <c r="AF55">
        <v>12827</v>
      </c>
      <c r="AG55">
        <v>16145</v>
      </c>
    </row>
    <row r="56" spans="2:33" ht="12.5">
      <c r="B56" s="5" t="s">
        <v>2111</v>
      </c>
      <c r="C56" s="6" t="s">
        <v>2112</v>
      </c>
      <c r="D56" s="1345">
        <v>0</v>
      </c>
      <c r="E56" s="1346">
        <v>0</v>
      </c>
      <c r="F56" s="1342" t="s">
        <v>2113</v>
      </c>
      <c r="G56" s="1408">
        <v>500</v>
      </c>
      <c r="H56" s="1353">
        <f>M482</f>
        <v>0</v>
      </c>
      <c r="I56" s="1353">
        <f>N482</f>
        <v>0</v>
      </c>
      <c r="K56" s="1391">
        <v>51</v>
      </c>
      <c r="L56" s="1391" t="s">
        <v>2114</v>
      </c>
      <c r="AA56">
        <v>320</v>
      </c>
      <c r="AB56">
        <v>0.38779999999999998</v>
      </c>
      <c r="AC56">
        <v>0.4032</v>
      </c>
      <c r="AE56">
        <v>4517</v>
      </c>
      <c r="AF56">
        <v>0</v>
      </c>
      <c r="AG56">
        <v>567</v>
      </c>
    </row>
    <row r="57" spans="2:33" ht="12.5">
      <c r="B57" s="5" t="s">
        <v>2115</v>
      </c>
      <c r="C57" s="6" t="s">
        <v>2116</v>
      </c>
      <c r="D57" s="1345">
        <v>0</v>
      </c>
      <c r="E57" s="1346">
        <v>0</v>
      </c>
      <c r="F57" s="1342" t="s">
        <v>2117</v>
      </c>
      <c r="G57" s="1408">
        <v>505</v>
      </c>
      <c r="H57" s="1353">
        <f>M487</f>
        <v>0</v>
      </c>
      <c r="I57" s="1353">
        <f>N487</f>
        <v>0</v>
      </c>
      <c r="K57" s="1391">
        <v>52</v>
      </c>
      <c r="L57" s="1391" t="s">
        <v>2118</v>
      </c>
      <c r="AA57">
        <v>322</v>
      </c>
      <c r="AB57">
        <v>0</v>
      </c>
      <c r="AC57">
        <v>1</v>
      </c>
    </row>
    <row r="58" spans="2:33" ht="12.5">
      <c r="B58" s="5" t="s">
        <v>2119</v>
      </c>
      <c r="C58" s="6" t="s">
        <v>2119</v>
      </c>
      <c r="D58" s="1347">
        <v>0</v>
      </c>
      <c r="E58" s="1346">
        <v>0</v>
      </c>
      <c r="F58" s="1342" t="s">
        <v>2120</v>
      </c>
      <c r="G58" s="1408">
        <v>514</v>
      </c>
      <c r="H58" s="1353">
        <f>M496</f>
        <v>0</v>
      </c>
      <c r="I58" s="1353">
        <f>N496</f>
        <v>0</v>
      </c>
      <c r="K58" s="1391">
        <v>53</v>
      </c>
      <c r="L58" s="1391" t="s">
        <v>2121</v>
      </c>
      <c r="AA58">
        <v>324</v>
      </c>
      <c r="AB58">
        <v>20</v>
      </c>
      <c r="AC58">
        <v>29</v>
      </c>
    </row>
    <row r="59" spans="2:33" ht="12.5">
      <c r="B59" s="5" t="s">
        <v>2122</v>
      </c>
      <c r="C59" s="6" t="s">
        <v>2123</v>
      </c>
      <c r="D59" s="1345">
        <v>0</v>
      </c>
      <c r="E59" s="1348">
        <v>0.3</v>
      </c>
      <c r="F59" s="1342" t="s">
        <v>2124</v>
      </c>
      <c r="G59" s="1408">
        <v>402</v>
      </c>
      <c r="H59" s="1353">
        <f t="shared" ref="H59:I61" si="1">M384</f>
        <v>0</v>
      </c>
      <c r="I59" s="1411">
        <f t="shared" si="1"/>
        <v>0</v>
      </c>
      <c r="K59" s="1391">
        <v>54</v>
      </c>
      <c r="L59" s="1391" t="s">
        <v>2125</v>
      </c>
      <c r="AA59">
        <v>325</v>
      </c>
      <c r="AB59">
        <v>6</v>
      </c>
      <c r="AC59">
        <v>7</v>
      </c>
    </row>
    <row r="60" spans="2:33" ht="12.5">
      <c r="B60" s="5" t="s">
        <v>2126</v>
      </c>
      <c r="C60" s="6" t="s">
        <v>2127</v>
      </c>
      <c r="D60" s="1345">
        <v>0</v>
      </c>
      <c r="E60" s="1348">
        <v>1.3</v>
      </c>
      <c r="F60" s="1342" t="s">
        <v>2128</v>
      </c>
      <c r="G60" s="1408">
        <v>403</v>
      </c>
      <c r="H60" s="1353">
        <f t="shared" si="1"/>
        <v>0</v>
      </c>
      <c r="I60" s="1411">
        <f t="shared" si="1"/>
        <v>0</v>
      </c>
      <c r="K60" s="1391">
        <v>55</v>
      </c>
      <c r="L60" s="1391" t="s">
        <v>2129</v>
      </c>
      <c r="AA60">
        <v>326</v>
      </c>
      <c r="AB60">
        <v>2</v>
      </c>
      <c r="AC60">
        <v>4</v>
      </c>
    </row>
    <row r="61" spans="2:33" ht="12.5">
      <c r="B61" s="5" t="s">
        <v>2130</v>
      </c>
      <c r="C61" s="6" t="s">
        <v>2131</v>
      </c>
      <c r="D61" s="1345">
        <v>0</v>
      </c>
      <c r="E61" s="1348">
        <v>6</v>
      </c>
      <c r="F61" s="1342" t="s">
        <v>2132</v>
      </c>
      <c r="G61" s="1408">
        <v>404</v>
      </c>
      <c r="H61" s="1353">
        <f t="shared" si="1"/>
        <v>0</v>
      </c>
      <c r="I61" s="1411">
        <f t="shared" si="1"/>
        <v>0</v>
      </c>
      <c r="K61" s="1391">
        <v>56</v>
      </c>
      <c r="L61" s="1391" t="s">
        <v>2133</v>
      </c>
      <c r="AA61">
        <v>329</v>
      </c>
      <c r="AB61">
        <v>8</v>
      </c>
      <c r="AC61">
        <v>19</v>
      </c>
    </row>
    <row r="62" spans="2:33" ht="12.5">
      <c r="B62" s="5" t="s">
        <v>2134</v>
      </c>
      <c r="C62" s="6"/>
      <c r="D62" s="1345">
        <v>0</v>
      </c>
      <c r="E62" s="1348">
        <v>1</v>
      </c>
      <c r="F62" s="2223" t="s">
        <v>2135</v>
      </c>
      <c r="G62" s="1408">
        <v>100205</v>
      </c>
      <c r="H62" s="1353">
        <f>M2732</f>
        <v>0</v>
      </c>
      <c r="I62" s="1411">
        <f>N2732</f>
        <v>0</v>
      </c>
      <c r="K62" s="1391">
        <v>57</v>
      </c>
      <c r="L62" s="1391" t="s">
        <v>2136</v>
      </c>
      <c r="AA62">
        <v>335</v>
      </c>
      <c r="AB62">
        <v>227</v>
      </c>
      <c r="AC62">
        <v>227</v>
      </c>
    </row>
    <row r="63" spans="2:33" ht="12.5">
      <c r="B63" s="5" t="s">
        <v>2137</v>
      </c>
      <c r="C63" s="6" t="s">
        <v>2138</v>
      </c>
      <c r="D63" s="1345">
        <v>0</v>
      </c>
      <c r="E63" s="1348">
        <v>3</v>
      </c>
      <c r="F63" s="1342" t="s">
        <v>2139</v>
      </c>
      <c r="G63" s="1408">
        <v>405</v>
      </c>
      <c r="H63" s="1353">
        <f>M387</f>
        <v>0</v>
      </c>
      <c r="I63" s="1411">
        <f>N387</f>
        <v>0</v>
      </c>
      <c r="K63" s="1391">
        <v>58</v>
      </c>
      <c r="L63" s="1391" t="s">
        <v>2140</v>
      </c>
      <c r="AA63">
        <v>336</v>
      </c>
      <c r="AB63">
        <v>227</v>
      </c>
      <c r="AC63">
        <v>227</v>
      </c>
    </row>
    <row r="64" spans="2:33" ht="12.5">
      <c r="B64" s="5" t="s">
        <v>2141</v>
      </c>
      <c r="C64" s="6" t="s">
        <v>2142</v>
      </c>
      <c r="D64" s="1345">
        <v>0</v>
      </c>
      <c r="E64" s="1348">
        <v>1</v>
      </c>
      <c r="F64" s="1342" t="s">
        <v>2143</v>
      </c>
      <c r="G64" s="1408">
        <v>406</v>
      </c>
      <c r="H64" s="1353">
        <f>M388</f>
        <v>0</v>
      </c>
      <c r="I64" s="1411">
        <f>N388</f>
        <v>0</v>
      </c>
      <c r="K64" s="1391">
        <v>59</v>
      </c>
      <c r="L64" s="1391" t="s">
        <v>2144</v>
      </c>
      <c r="AA64">
        <v>341</v>
      </c>
      <c r="AB64">
        <v>15837341</v>
      </c>
      <c r="AC64">
        <v>15837341</v>
      </c>
    </row>
    <row r="65" spans="2:29" ht="12.5">
      <c r="B65" s="5" t="s">
        <v>2145</v>
      </c>
      <c r="C65" s="6" t="s">
        <v>2146</v>
      </c>
      <c r="D65" s="1345">
        <v>0</v>
      </c>
      <c r="E65" s="1348">
        <v>0</v>
      </c>
      <c r="F65" s="1342" t="s">
        <v>2147</v>
      </c>
      <c r="G65" s="1408">
        <v>408</v>
      </c>
      <c r="H65" s="1353">
        <f t="shared" ref="H65:I69" si="2">M390</f>
        <v>0</v>
      </c>
      <c r="I65" s="1411">
        <f t="shared" si="2"/>
        <v>0</v>
      </c>
      <c r="K65" s="1391">
        <v>60</v>
      </c>
      <c r="L65" s="1391" t="s">
        <v>2148</v>
      </c>
      <c r="AA65">
        <v>370</v>
      </c>
      <c r="AB65">
        <v>30</v>
      </c>
      <c r="AC65">
        <v>30</v>
      </c>
    </row>
    <row r="66" spans="2:29" ht="12.5">
      <c r="B66" s="5" t="s">
        <v>2149</v>
      </c>
      <c r="C66" s="6" t="s">
        <v>2150</v>
      </c>
      <c r="D66" s="1345">
        <v>0</v>
      </c>
      <c r="E66" s="1348">
        <v>0</v>
      </c>
      <c r="F66" s="1342" t="s">
        <v>2151</v>
      </c>
      <c r="G66" s="1408">
        <v>409</v>
      </c>
      <c r="H66" s="1353">
        <f t="shared" si="2"/>
        <v>0</v>
      </c>
      <c r="I66" s="1411">
        <f t="shared" si="2"/>
        <v>0</v>
      </c>
      <c r="K66" s="1391">
        <v>61</v>
      </c>
      <c r="L66" s="1391" t="s">
        <v>2152</v>
      </c>
      <c r="AA66">
        <v>371</v>
      </c>
      <c r="AB66">
        <v>150</v>
      </c>
      <c r="AC66">
        <v>150</v>
      </c>
    </row>
    <row r="67" spans="2:29" ht="12.5">
      <c r="B67" s="5" t="s">
        <v>2153</v>
      </c>
      <c r="C67" s="6" t="s">
        <v>2154</v>
      </c>
      <c r="D67" s="1345">
        <v>0</v>
      </c>
      <c r="E67" s="1348">
        <v>0.2</v>
      </c>
      <c r="F67" s="1342" t="s">
        <v>2155</v>
      </c>
      <c r="G67" s="1408">
        <v>410</v>
      </c>
      <c r="H67" s="1353">
        <f t="shared" si="2"/>
        <v>0</v>
      </c>
      <c r="I67" s="1411">
        <f t="shared" si="2"/>
        <v>0</v>
      </c>
      <c r="K67" s="1391">
        <v>62</v>
      </c>
      <c r="L67" s="1391" t="s">
        <v>2156</v>
      </c>
      <c r="AA67">
        <v>372</v>
      </c>
      <c r="AB67">
        <v>735044</v>
      </c>
      <c r="AC67">
        <v>735044</v>
      </c>
    </row>
    <row r="68" spans="2:29" ht="12.5">
      <c r="B68" s="5" t="s">
        <v>2157</v>
      </c>
      <c r="C68" s="6" t="s">
        <v>2158</v>
      </c>
      <c r="D68" s="1345">
        <v>0</v>
      </c>
      <c r="E68" s="1348">
        <v>1.2</v>
      </c>
      <c r="F68" s="1342" t="s">
        <v>2159</v>
      </c>
      <c r="G68" s="1408">
        <v>411</v>
      </c>
      <c r="H68" s="1353">
        <f t="shared" si="2"/>
        <v>0</v>
      </c>
      <c r="I68" s="1411">
        <f t="shared" si="2"/>
        <v>0</v>
      </c>
      <c r="K68" s="1391">
        <v>63</v>
      </c>
      <c r="L68" s="1391" t="s">
        <v>2160</v>
      </c>
      <c r="AA68">
        <v>373</v>
      </c>
      <c r="AB68">
        <v>4380767</v>
      </c>
      <c r="AC68">
        <v>4380767</v>
      </c>
    </row>
    <row r="69" spans="2:29" ht="12.5">
      <c r="B69" s="5" t="s">
        <v>2161</v>
      </c>
      <c r="C69" s="6" t="s">
        <v>2162</v>
      </c>
      <c r="D69" s="1345">
        <v>0</v>
      </c>
      <c r="E69" s="1348">
        <v>2</v>
      </c>
      <c r="F69" s="1342" t="s">
        <v>2163</v>
      </c>
      <c r="G69" s="1408">
        <v>412</v>
      </c>
      <c r="H69" s="1353">
        <f t="shared" si="2"/>
        <v>0</v>
      </c>
      <c r="I69" s="1411">
        <f t="shared" si="2"/>
        <v>0</v>
      </c>
      <c r="K69" s="1391">
        <v>64</v>
      </c>
      <c r="L69" s="1391" t="s">
        <v>2164</v>
      </c>
      <c r="AA69">
        <v>374</v>
      </c>
      <c r="AB69">
        <v>7</v>
      </c>
      <c r="AC69">
        <v>7</v>
      </c>
    </row>
    <row r="70" spans="2:29" ht="12.5">
      <c r="B70" s="5" t="s">
        <v>2165</v>
      </c>
      <c r="C70" s="6"/>
      <c r="D70" s="1345">
        <v>0</v>
      </c>
      <c r="E70" s="1348">
        <v>0</v>
      </c>
      <c r="F70" s="2223" t="s">
        <v>2166</v>
      </c>
      <c r="G70" s="1408">
        <v>100206</v>
      </c>
      <c r="H70" s="1353">
        <f>M2733</f>
        <v>0</v>
      </c>
      <c r="I70" s="1411">
        <f>N2733</f>
        <v>0</v>
      </c>
      <c r="K70" s="1391">
        <v>65</v>
      </c>
      <c r="L70" s="1391" t="s">
        <v>2167</v>
      </c>
      <c r="AA70">
        <v>375</v>
      </c>
      <c r="AB70">
        <v>46</v>
      </c>
      <c r="AC70">
        <v>46</v>
      </c>
    </row>
    <row r="71" spans="2:29" ht="12.5">
      <c r="B71" s="5" t="s">
        <v>2168</v>
      </c>
      <c r="C71" s="6" t="s">
        <v>2169</v>
      </c>
      <c r="D71" s="1345">
        <v>0</v>
      </c>
      <c r="E71" s="1348">
        <v>2</v>
      </c>
      <c r="F71" s="1342" t="s">
        <v>2170</v>
      </c>
      <c r="G71" s="1408">
        <v>413</v>
      </c>
      <c r="H71" s="1353">
        <f>M395</f>
        <v>0</v>
      </c>
      <c r="I71" s="1411">
        <f>N395</f>
        <v>0</v>
      </c>
      <c r="K71" s="1391">
        <v>66</v>
      </c>
      <c r="L71" s="1391" t="s">
        <v>2171</v>
      </c>
      <c r="AA71">
        <v>376</v>
      </c>
      <c r="AB71">
        <v>65104</v>
      </c>
      <c r="AC71">
        <v>65104</v>
      </c>
    </row>
    <row r="72" spans="2:29" ht="12.5">
      <c r="B72" s="5" t="s">
        <v>2172</v>
      </c>
      <c r="C72" s="6" t="s">
        <v>2173</v>
      </c>
      <c r="D72" s="1345">
        <v>0</v>
      </c>
      <c r="E72" s="1348">
        <v>1</v>
      </c>
      <c r="F72" s="1342" t="s">
        <v>2174</v>
      </c>
      <c r="G72" s="1408">
        <v>414</v>
      </c>
      <c r="H72" s="1353">
        <f>M396</f>
        <v>0</v>
      </c>
      <c r="I72" s="1411">
        <f>N396</f>
        <v>0</v>
      </c>
      <c r="K72" s="1391">
        <v>67</v>
      </c>
      <c r="L72" s="1391" t="s">
        <v>2175</v>
      </c>
      <c r="AA72">
        <v>377</v>
      </c>
      <c r="AB72">
        <v>1511663</v>
      </c>
      <c r="AC72">
        <v>1511663</v>
      </c>
    </row>
    <row r="73" spans="2:29" ht="12.5">
      <c r="B73" s="5" t="s">
        <v>2176</v>
      </c>
      <c r="C73" s="6" t="s">
        <v>2177</v>
      </c>
      <c r="D73" s="1345">
        <v>0</v>
      </c>
      <c r="E73" s="1348">
        <v>0</v>
      </c>
      <c r="F73" s="1342" t="s">
        <v>2178</v>
      </c>
      <c r="G73" s="1408">
        <v>416</v>
      </c>
      <c r="H73" s="1353">
        <f t="shared" ref="H73:I77" si="3">M398</f>
        <v>0</v>
      </c>
      <c r="I73" s="1411">
        <f t="shared" si="3"/>
        <v>0</v>
      </c>
      <c r="K73" s="1391">
        <v>68</v>
      </c>
      <c r="L73" s="1391" t="s">
        <v>2179</v>
      </c>
      <c r="AA73">
        <v>378</v>
      </c>
      <c r="AB73">
        <v>37</v>
      </c>
      <c r="AC73">
        <v>37</v>
      </c>
    </row>
    <row r="74" spans="2:29" ht="12.5">
      <c r="B74" s="5" t="s">
        <v>2180</v>
      </c>
      <c r="C74" s="6" t="s">
        <v>2181</v>
      </c>
      <c r="D74" s="1345">
        <v>0</v>
      </c>
      <c r="E74" s="1348">
        <v>0</v>
      </c>
      <c r="F74" s="1342" t="s">
        <v>2182</v>
      </c>
      <c r="G74" s="1408">
        <v>417</v>
      </c>
      <c r="H74" s="1353">
        <f t="shared" si="3"/>
        <v>0</v>
      </c>
      <c r="I74" s="1411">
        <f t="shared" si="3"/>
        <v>0</v>
      </c>
      <c r="K74" s="1391">
        <v>69</v>
      </c>
      <c r="L74" s="1391" t="s">
        <v>2183</v>
      </c>
      <c r="AA74">
        <v>379</v>
      </c>
      <c r="AB74">
        <v>196</v>
      </c>
      <c r="AC74">
        <v>196</v>
      </c>
    </row>
    <row r="75" spans="2:29" ht="12.5">
      <c r="B75" s="5" t="s">
        <v>2184</v>
      </c>
      <c r="C75" s="6" t="s">
        <v>2185</v>
      </c>
      <c r="D75" s="1345">
        <v>0</v>
      </c>
      <c r="E75" s="1348">
        <v>0</v>
      </c>
      <c r="F75" s="1342" t="s">
        <v>2186</v>
      </c>
      <c r="G75" s="1408">
        <v>418</v>
      </c>
      <c r="H75" s="1353">
        <f t="shared" si="3"/>
        <v>0</v>
      </c>
      <c r="I75" s="1411">
        <f t="shared" si="3"/>
        <v>0</v>
      </c>
      <c r="K75" s="1391">
        <v>70</v>
      </c>
      <c r="L75" s="1391" t="s">
        <v>2187</v>
      </c>
      <c r="AA75">
        <v>380</v>
      </c>
      <c r="AB75">
        <v>800148</v>
      </c>
      <c r="AC75">
        <v>800148</v>
      </c>
    </row>
    <row r="76" spans="2:29" ht="12.5">
      <c r="B76" s="5" t="s">
        <v>2188</v>
      </c>
      <c r="C76" s="6" t="s">
        <v>2189</v>
      </c>
      <c r="D76" s="1345">
        <v>0</v>
      </c>
      <c r="E76" s="1348">
        <v>0</v>
      </c>
      <c r="F76" s="1342" t="s">
        <v>2190</v>
      </c>
      <c r="G76" s="1408">
        <v>419</v>
      </c>
      <c r="H76" s="1353">
        <f t="shared" si="3"/>
        <v>0</v>
      </c>
      <c r="I76" s="1411">
        <f t="shared" si="3"/>
        <v>0</v>
      </c>
      <c r="K76" s="1391">
        <v>71</v>
      </c>
      <c r="L76" s="1391" t="s">
        <v>2191</v>
      </c>
      <c r="AA76">
        <v>381</v>
      </c>
      <c r="AB76">
        <v>5892430</v>
      </c>
      <c r="AC76">
        <v>5892430</v>
      </c>
    </row>
    <row r="77" spans="2:29" ht="12.5">
      <c r="B77" s="5" t="s">
        <v>2192</v>
      </c>
      <c r="C77" s="6" t="s">
        <v>2193</v>
      </c>
      <c r="D77" s="1345">
        <v>0</v>
      </c>
      <c r="E77" s="1348">
        <v>0</v>
      </c>
      <c r="F77" s="1342" t="s">
        <v>2194</v>
      </c>
      <c r="G77" s="1408">
        <v>420</v>
      </c>
      <c r="H77" s="1353">
        <f t="shared" si="3"/>
        <v>0</v>
      </c>
      <c r="I77" s="1411">
        <f t="shared" si="3"/>
        <v>0</v>
      </c>
      <c r="K77" s="1391">
        <v>72</v>
      </c>
      <c r="L77" s="1391" t="s">
        <v>2195</v>
      </c>
      <c r="AA77">
        <v>386</v>
      </c>
      <c r="AB77">
        <v>289863</v>
      </c>
      <c r="AC77">
        <v>289863</v>
      </c>
    </row>
    <row r="78" spans="2:29" ht="12.5">
      <c r="B78" s="5" t="s">
        <v>2196</v>
      </c>
      <c r="C78" s="6"/>
      <c r="D78" s="1345">
        <v>0</v>
      </c>
      <c r="E78" s="1348">
        <v>0</v>
      </c>
      <c r="F78" s="2223" t="s">
        <v>2197</v>
      </c>
      <c r="G78" s="1408">
        <v>100207</v>
      </c>
      <c r="H78" s="1353">
        <f>M2734</f>
        <v>0</v>
      </c>
      <c r="I78" s="1411">
        <f>N2734</f>
        <v>0</v>
      </c>
      <c r="K78" s="1391">
        <v>73</v>
      </c>
      <c r="L78" s="1391" t="s">
        <v>2198</v>
      </c>
      <c r="AA78">
        <v>387</v>
      </c>
      <c r="AB78">
        <v>-24535</v>
      </c>
      <c r="AC78">
        <v>-24535</v>
      </c>
    </row>
    <row r="79" spans="2:29" ht="12.5">
      <c r="B79" s="5" t="s">
        <v>2199</v>
      </c>
      <c r="C79" s="6" t="s">
        <v>2200</v>
      </c>
      <c r="D79" s="1345">
        <v>0</v>
      </c>
      <c r="E79" s="1348">
        <v>0</v>
      </c>
      <c r="F79" s="1342" t="s">
        <v>2201</v>
      </c>
      <c r="G79" s="1408">
        <v>421</v>
      </c>
      <c r="H79" s="1353">
        <f>M403</f>
        <v>0</v>
      </c>
      <c r="I79" s="1411">
        <f>N403</f>
        <v>0</v>
      </c>
      <c r="K79" s="1391">
        <v>74</v>
      </c>
      <c r="L79" s="1391" t="s">
        <v>2202</v>
      </c>
      <c r="AA79">
        <v>388</v>
      </c>
      <c r="AB79">
        <v>60829</v>
      </c>
      <c r="AC79">
        <v>60829</v>
      </c>
    </row>
    <row r="80" spans="2:29" ht="12.5">
      <c r="B80" s="5" t="s">
        <v>2203</v>
      </c>
      <c r="C80" s="6" t="s">
        <v>2204</v>
      </c>
      <c r="D80" s="1345">
        <v>0</v>
      </c>
      <c r="E80" s="1348">
        <v>0</v>
      </c>
      <c r="F80" s="1342" t="s">
        <v>2205</v>
      </c>
      <c r="G80" s="1408">
        <v>422</v>
      </c>
      <c r="H80" s="1353">
        <f>M404</f>
        <v>0</v>
      </c>
      <c r="I80" s="1411">
        <f>N404</f>
        <v>0</v>
      </c>
      <c r="K80" s="1391">
        <v>75</v>
      </c>
      <c r="L80" s="1391" t="s">
        <v>2206</v>
      </c>
      <c r="AA80">
        <v>400</v>
      </c>
      <c r="AB80">
        <v>10857</v>
      </c>
      <c r="AC80">
        <v>10857</v>
      </c>
    </row>
    <row r="81" spans="2:29" ht="12.5">
      <c r="B81" s="5" t="s">
        <v>2207</v>
      </c>
      <c r="C81" s="6" t="s">
        <v>2208</v>
      </c>
      <c r="D81" s="1345">
        <v>0</v>
      </c>
      <c r="E81" s="1348">
        <v>0</v>
      </c>
      <c r="F81" s="1342" t="s">
        <v>2209</v>
      </c>
      <c r="G81" s="1408">
        <v>424</v>
      </c>
      <c r="H81" s="1353">
        <f t="shared" ref="H81:I85" si="4">M406</f>
        <v>0</v>
      </c>
      <c r="I81" s="1411">
        <f t="shared" si="4"/>
        <v>0</v>
      </c>
      <c r="K81" s="1391">
        <v>76</v>
      </c>
      <c r="L81" s="1391" t="s">
        <v>2210</v>
      </c>
      <c r="AA81">
        <v>401</v>
      </c>
      <c r="AB81">
        <v>4794</v>
      </c>
      <c r="AC81">
        <v>4794</v>
      </c>
    </row>
    <row r="82" spans="2:29" ht="12.5">
      <c r="B82" s="5" t="s">
        <v>2211</v>
      </c>
      <c r="C82" s="6" t="s">
        <v>2212</v>
      </c>
      <c r="D82" s="1345">
        <v>0</v>
      </c>
      <c r="E82" s="1348">
        <v>0</v>
      </c>
      <c r="F82" s="1342" t="s">
        <v>2213</v>
      </c>
      <c r="G82" s="1408">
        <v>425</v>
      </c>
      <c r="H82" s="1353">
        <f t="shared" si="4"/>
        <v>0</v>
      </c>
      <c r="I82" s="1411">
        <f t="shared" si="4"/>
        <v>0</v>
      </c>
      <c r="K82" s="1391">
        <v>77</v>
      </c>
      <c r="L82" s="1391" t="s">
        <v>2214</v>
      </c>
      <c r="AA82">
        <v>402</v>
      </c>
      <c r="AB82">
        <v>0.3</v>
      </c>
      <c r="AC82">
        <v>0.3</v>
      </c>
    </row>
    <row r="83" spans="2:29" ht="12.5">
      <c r="B83" s="5" t="s">
        <v>2215</v>
      </c>
      <c r="C83" s="6" t="s">
        <v>2216</v>
      </c>
      <c r="D83" s="1345">
        <v>0</v>
      </c>
      <c r="E83" s="1348">
        <v>1</v>
      </c>
      <c r="F83" s="1342" t="s">
        <v>2217</v>
      </c>
      <c r="G83" s="1408">
        <v>426</v>
      </c>
      <c r="H83" s="1353">
        <f t="shared" si="4"/>
        <v>0</v>
      </c>
      <c r="I83" s="1411">
        <f t="shared" si="4"/>
        <v>0</v>
      </c>
      <c r="K83" s="1391">
        <v>78</v>
      </c>
      <c r="L83" s="1391" t="s">
        <v>2218</v>
      </c>
      <c r="AA83">
        <v>403</v>
      </c>
      <c r="AB83">
        <v>1.3</v>
      </c>
      <c r="AC83">
        <v>1.3</v>
      </c>
    </row>
    <row r="84" spans="2:29" ht="12.5">
      <c r="B84" s="5" t="s">
        <v>2219</v>
      </c>
      <c r="C84" s="6" t="s">
        <v>2220</v>
      </c>
      <c r="D84" s="1345">
        <v>0</v>
      </c>
      <c r="E84" s="1348">
        <v>0</v>
      </c>
      <c r="F84" s="1342" t="s">
        <v>2221</v>
      </c>
      <c r="G84" s="1408">
        <v>427</v>
      </c>
      <c r="H84" s="1353">
        <f t="shared" si="4"/>
        <v>0</v>
      </c>
      <c r="I84" s="1411">
        <f t="shared" si="4"/>
        <v>0</v>
      </c>
      <c r="K84" s="1391">
        <v>79</v>
      </c>
      <c r="L84" s="1391" t="s">
        <v>2222</v>
      </c>
      <c r="AA84">
        <v>404</v>
      </c>
      <c r="AB84">
        <v>6</v>
      </c>
      <c r="AC84">
        <v>6</v>
      </c>
    </row>
    <row r="85" spans="2:29" ht="12.5">
      <c r="B85" s="5" t="s">
        <v>2223</v>
      </c>
      <c r="C85" s="6" t="s">
        <v>2224</v>
      </c>
      <c r="D85" s="1345">
        <v>0</v>
      </c>
      <c r="E85" s="1348">
        <v>0</v>
      </c>
      <c r="F85" s="1342" t="s">
        <v>2225</v>
      </c>
      <c r="G85" s="1408">
        <v>428</v>
      </c>
      <c r="H85" s="1353">
        <f t="shared" si="4"/>
        <v>0</v>
      </c>
      <c r="I85" s="1411">
        <f t="shared" si="4"/>
        <v>0</v>
      </c>
      <c r="K85" s="1391">
        <v>80</v>
      </c>
      <c r="L85" s="1391" t="s">
        <v>2226</v>
      </c>
      <c r="AA85">
        <v>405</v>
      </c>
      <c r="AB85">
        <v>3</v>
      </c>
      <c r="AC85">
        <v>3</v>
      </c>
    </row>
    <row r="86" spans="2:29" ht="12.5">
      <c r="B86" s="5" t="s">
        <v>2227</v>
      </c>
      <c r="C86" s="6" t="s">
        <v>2228</v>
      </c>
      <c r="D86" s="1345">
        <v>0</v>
      </c>
      <c r="E86" s="1348">
        <v>0</v>
      </c>
      <c r="F86" s="1342" t="s">
        <v>2229</v>
      </c>
      <c r="G86" s="1408">
        <v>430</v>
      </c>
      <c r="H86" s="1353">
        <f t="shared" ref="H86:I90" si="5">M412</f>
        <v>0</v>
      </c>
      <c r="I86" s="1411">
        <f t="shared" si="5"/>
        <v>0</v>
      </c>
      <c r="K86" s="1391">
        <v>81</v>
      </c>
      <c r="L86" s="1391" t="s">
        <v>2230</v>
      </c>
      <c r="AA86">
        <v>406</v>
      </c>
      <c r="AB86">
        <v>1</v>
      </c>
      <c r="AC86">
        <v>1</v>
      </c>
    </row>
    <row r="87" spans="2:29" ht="12.5">
      <c r="B87" s="5" t="s">
        <v>2231</v>
      </c>
      <c r="C87" s="6" t="s">
        <v>2232</v>
      </c>
      <c r="D87" s="1345">
        <v>0</v>
      </c>
      <c r="E87" s="1348">
        <v>0</v>
      </c>
      <c r="F87" s="1342" t="s">
        <v>2233</v>
      </c>
      <c r="G87" s="1408">
        <v>431</v>
      </c>
      <c r="H87" s="1353">
        <f t="shared" si="5"/>
        <v>0</v>
      </c>
      <c r="I87" s="1411">
        <f t="shared" si="5"/>
        <v>0</v>
      </c>
      <c r="K87" s="1391">
        <v>82</v>
      </c>
      <c r="L87" s="1391" t="s">
        <v>2234</v>
      </c>
      <c r="AA87">
        <v>407</v>
      </c>
      <c r="AB87">
        <v>12.6</v>
      </c>
      <c r="AC87">
        <v>12.6</v>
      </c>
    </row>
    <row r="88" spans="2:29" ht="12.5">
      <c r="B88" s="5" t="s">
        <v>2235</v>
      </c>
      <c r="C88" s="6" t="s">
        <v>2236</v>
      </c>
      <c r="D88" s="1345">
        <v>0</v>
      </c>
      <c r="E88" s="1348">
        <v>0.3</v>
      </c>
      <c r="F88" s="1342" t="s">
        <v>2237</v>
      </c>
      <c r="G88" s="1408">
        <v>432</v>
      </c>
      <c r="H88" s="1353">
        <f t="shared" si="5"/>
        <v>0</v>
      </c>
      <c r="I88" s="1411">
        <f t="shared" si="5"/>
        <v>0</v>
      </c>
      <c r="K88" s="1391">
        <v>83</v>
      </c>
      <c r="L88" s="1391" t="s">
        <v>2238</v>
      </c>
      <c r="AA88">
        <v>410</v>
      </c>
      <c r="AB88">
        <v>0.2</v>
      </c>
      <c r="AC88">
        <v>0.2</v>
      </c>
    </row>
    <row r="89" spans="2:29" ht="12.5">
      <c r="B89" s="5" t="s">
        <v>2239</v>
      </c>
      <c r="C89" s="6" t="s">
        <v>2240</v>
      </c>
      <c r="D89" s="1345">
        <v>0</v>
      </c>
      <c r="E89" s="1348">
        <v>1.3</v>
      </c>
      <c r="F89" s="1342" t="s">
        <v>2241</v>
      </c>
      <c r="G89" s="1408">
        <v>433</v>
      </c>
      <c r="H89" s="1353">
        <f t="shared" si="5"/>
        <v>0</v>
      </c>
      <c r="I89" s="1411">
        <f t="shared" si="5"/>
        <v>0</v>
      </c>
      <c r="K89" s="1391">
        <v>84</v>
      </c>
      <c r="L89" s="1391" t="s">
        <v>2242</v>
      </c>
      <c r="AA89">
        <v>411</v>
      </c>
      <c r="AB89">
        <v>1.2</v>
      </c>
      <c r="AC89">
        <v>1.2</v>
      </c>
    </row>
    <row r="90" spans="2:29" ht="12.5">
      <c r="B90" s="5" t="s">
        <v>2243</v>
      </c>
      <c r="C90" s="6" t="s">
        <v>2244</v>
      </c>
      <c r="D90" s="1345">
        <v>0</v>
      </c>
      <c r="E90" s="1348">
        <v>0</v>
      </c>
      <c r="F90" s="1342" t="s">
        <v>2245</v>
      </c>
      <c r="G90" s="1408">
        <v>434</v>
      </c>
      <c r="H90" s="1353">
        <f t="shared" si="5"/>
        <v>0</v>
      </c>
      <c r="I90" s="1411">
        <f t="shared" si="5"/>
        <v>0</v>
      </c>
      <c r="K90" s="1391">
        <v>85</v>
      </c>
      <c r="L90" s="1391" t="s">
        <v>2246</v>
      </c>
      <c r="AA90">
        <v>412</v>
      </c>
      <c r="AB90">
        <v>2</v>
      </c>
      <c r="AC90">
        <v>2</v>
      </c>
    </row>
    <row r="91" spans="2:29" ht="12.5">
      <c r="B91" s="5" t="s">
        <v>2247</v>
      </c>
      <c r="C91" s="6"/>
      <c r="D91" s="1345">
        <v>0</v>
      </c>
      <c r="E91" s="1348">
        <v>0</v>
      </c>
      <c r="F91" s="2223" t="s">
        <v>2248</v>
      </c>
      <c r="G91" s="1408">
        <v>100208</v>
      </c>
      <c r="H91" s="1353">
        <f>M2735</f>
        <v>0</v>
      </c>
      <c r="I91" s="1411">
        <f>N2735</f>
        <v>0</v>
      </c>
      <c r="K91" s="1391">
        <v>86</v>
      </c>
      <c r="L91" s="1391" t="s">
        <v>2249</v>
      </c>
      <c r="AA91">
        <v>413</v>
      </c>
      <c r="AB91">
        <v>2</v>
      </c>
      <c r="AC91">
        <v>2</v>
      </c>
    </row>
    <row r="92" spans="2:29" ht="12.5">
      <c r="B92" s="5" t="s">
        <v>2250</v>
      </c>
      <c r="C92" s="6" t="s">
        <v>2251</v>
      </c>
      <c r="D92" s="1345">
        <v>0</v>
      </c>
      <c r="E92" s="1348">
        <v>-115.7</v>
      </c>
      <c r="F92" s="1342" t="s">
        <v>2252</v>
      </c>
      <c r="G92" s="1408">
        <v>435</v>
      </c>
      <c r="H92" s="1353">
        <f t="shared" ref="H92:I94" si="6">M417</f>
        <v>0</v>
      </c>
      <c r="I92" s="1411">
        <f t="shared" si="6"/>
        <v>0</v>
      </c>
      <c r="K92" s="1391">
        <v>87</v>
      </c>
      <c r="L92" s="1391" t="s">
        <v>2253</v>
      </c>
      <c r="AA92">
        <v>414</v>
      </c>
      <c r="AB92">
        <v>1</v>
      </c>
      <c r="AC92">
        <v>1</v>
      </c>
    </row>
    <row r="93" spans="2:29" ht="12.5">
      <c r="B93" s="5" t="s">
        <v>2254</v>
      </c>
      <c r="C93" s="6" t="s">
        <v>2255</v>
      </c>
      <c r="D93" s="1345">
        <v>0</v>
      </c>
      <c r="E93" s="1348">
        <v>2</v>
      </c>
      <c r="F93" s="1342" t="s">
        <v>2256</v>
      </c>
      <c r="G93" s="1408">
        <v>436</v>
      </c>
      <c r="H93" s="1353">
        <f t="shared" si="6"/>
        <v>0</v>
      </c>
      <c r="I93" s="1411">
        <f t="shared" si="6"/>
        <v>0</v>
      </c>
      <c r="K93" s="1391">
        <v>88</v>
      </c>
      <c r="L93" s="1391" t="s">
        <v>2257</v>
      </c>
      <c r="AA93">
        <v>415</v>
      </c>
      <c r="AB93">
        <v>6.4</v>
      </c>
      <c r="AC93">
        <v>6.4</v>
      </c>
    </row>
    <row r="94" spans="2:29" ht="12.5">
      <c r="B94" s="5" t="s">
        <v>2258</v>
      </c>
      <c r="C94" s="6" t="s">
        <v>2259</v>
      </c>
      <c r="D94" s="1345">
        <v>0</v>
      </c>
      <c r="E94" s="1348">
        <v>2</v>
      </c>
      <c r="F94" s="1342" t="s">
        <v>2260</v>
      </c>
      <c r="G94" s="1408">
        <v>437</v>
      </c>
      <c r="H94" s="1353">
        <f t="shared" si="6"/>
        <v>0</v>
      </c>
      <c r="I94" s="1411">
        <f t="shared" si="6"/>
        <v>0</v>
      </c>
      <c r="K94" s="1391">
        <v>89</v>
      </c>
      <c r="L94" s="1391" t="s">
        <v>2261</v>
      </c>
      <c r="AA94">
        <v>426</v>
      </c>
      <c r="AB94">
        <v>1</v>
      </c>
      <c r="AC94">
        <v>1</v>
      </c>
    </row>
    <row r="95" spans="2:29" ht="12.5">
      <c r="B95" s="5" t="s">
        <v>2262</v>
      </c>
      <c r="C95" s="6" t="s">
        <v>2263</v>
      </c>
      <c r="D95" s="1345">
        <v>0</v>
      </c>
      <c r="E95" s="1348">
        <v>0</v>
      </c>
      <c r="F95" s="1342" t="s">
        <v>2264</v>
      </c>
      <c r="G95" s="1408">
        <v>439</v>
      </c>
      <c r="H95" s="1353">
        <f t="shared" ref="H95:I99" si="7">M421</f>
        <v>0</v>
      </c>
      <c r="I95" s="1411">
        <f t="shared" si="7"/>
        <v>0</v>
      </c>
      <c r="K95" s="1391">
        <v>90</v>
      </c>
      <c r="L95" s="1391" t="s">
        <v>2265</v>
      </c>
      <c r="AA95">
        <v>429</v>
      </c>
      <c r="AB95">
        <v>1</v>
      </c>
      <c r="AC95">
        <v>1</v>
      </c>
    </row>
    <row r="96" spans="2:29" ht="12.5">
      <c r="B96" s="5" t="s">
        <v>2266</v>
      </c>
      <c r="C96" s="6" t="s">
        <v>2267</v>
      </c>
      <c r="D96" s="1345">
        <v>0</v>
      </c>
      <c r="E96" s="1348">
        <v>0</v>
      </c>
      <c r="F96" s="1342" t="s">
        <v>2268</v>
      </c>
      <c r="G96" s="1408">
        <v>440</v>
      </c>
      <c r="H96" s="1353">
        <f t="shared" si="7"/>
        <v>0</v>
      </c>
      <c r="I96" s="1411">
        <f t="shared" si="7"/>
        <v>0</v>
      </c>
      <c r="K96" s="1391">
        <v>91</v>
      </c>
      <c r="L96" s="1391" t="s">
        <v>2269</v>
      </c>
      <c r="AA96">
        <v>432</v>
      </c>
      <c r="AB96">
        <v>0.3</v>
      </c>
      <c r="AC96">
        <v>0.3</v>
      </c>
    </row>
    <row r="97" spans="2:29" ht="12.5">
      <c r="B97" s="5" t="s">
        <v>2270</v>
      </c>
      <c r="C97" s="6" t="s">
        <v>2271</v>
      </c>
      <c r="D97" s="1345">
        <v>0</v>
      </c>
      <c r="E97" s="1348">
        <v>0.1</v>
      </c>
      <c r="F97" s="1342" t="s">
        <v>2272</v>
      </c>
      <c r="G97" s="1408">
        <v>441</v>
      </c>
      <c r="H97" s="1353">
        <f t="shared" si="7"/>
        <v>0</v>
      </c>
      <c r="I97" s="1411">
        <f t="shared" si="7"/>
        <v>0</v>
      </c>
      <c r="K97" s="1391">
        <v>92</v>
      </c>
      <c r="L97" s="1391" t="s">
        <v>2273</v>
      </c>
      <c r="AA97">
        <v>433</v>
      </c>
      <c r="AB97">
        <v>1.3</v>
      </c>
      <c r="AC97">
        <v>1.3</v>
      </c>
    </row>
    <row r="98" spans="2:29" ht="12.5">
      <c r="B98" s="5" t="s">
        <v>2274</v>
      </c>
      <c r="C98" s="6" t="s">
        <v>2275</v>
      </c>
      <c r="D98" s="1345">
        <v>0</v>
      </c>
      <c r="E98" s="1348">
        <v>1.1000000000000001</v>
      </c>
      <c r="F98" s="1342" t="s">
        <v>2276</v>
      </c>
      <c r="G98" s="1408">
        <v>442</v>
      </c>
      <c r="H98" s="1353">
        <f t="shared" si="7"/>
        <v>0</v>
      </c>
      <c r="I98" s="1411">
        <f t="shared" si="7"/>
        <v>0</v>
      </c>
      <c r="K98" s="1391">
        <v>93</v>
      </c>
      <c r="L98" s="1391" t="s">
        <v>2277</v>
      </c>
      <c r="AA98">
        <v>435</v>
      </c>
      <c r="AB98">
        <v>13</v>
      </c>
      <c r="AC98">
        <v>13</v>
      </c>
    </row>
    <row r="99" spans="2:29" ht="12.5">
      <c r="B99" s="5" t="s">
        <v>2278</v>
      </c>
      <c r="C99" s="6" t="s">
        <v>2279</v>
      </c>
      <c r="D99" s="1345">
        <v>0</v>
      </c>
      <c r="E99" s="1348">
        <v>0</v>
      </c>
      <c r="F99" s="1342" t="s">
        <v>2280</v>
      </c>
      <c r="G99" s="1408">
        <v>443</v>
      </c>
      <c r="H99" s="1353">
        <f t="shared" si="7"/>
        <v>0</v>
      </c>
      <c r="I99" s="1411">
        <f t="shared" si="7"/>
        <v>0</v>
      </c>
      <c r="K99" s="1391">
        <v>94</v>
      </c>
      <c r="L99" s="1391" t="s">
        <v>2281</v>
      </c>
      <c r="AA99">
        <v>436</v>
      </c>
      <c r="AB99">
        <v>4</v>
      </c>
      <c r="AC99">
        <v>4</v>
      </c>
    </row>
    <row r="100" spans="2:29" ht="12.5">
      <c r="B100" s="5" t="s">
        <v>2282</v>
      </c>
      <c r="C100" s="6"/>
      <c r="D100" s="1345">
        <v>0</v>
      </c>
      <c r="E100" s="1348">
        <v>0</v>
      </c>
      <c r="F100" s="2223" t="s">
        <v>2283</v>
      </c>
      <c r="G100" s="1408">
        <v>100209</v>
      </c>
      <c r="H100" s="1353">
        <f>M2736</f>
        <v>0</v>
      </c>
      <c r="I100" s="1411">
        <f>N2736</f>
        <v>0</v>
      </c>
      <c r="K100" s="1391">
        <v>95</v>
      </c>
      <c r="L100" s="1391" t="s">
        <v>2284</v>
      </c>
      <c r="AA100">
        <v>438</v>
      </c>
      <c r="AB100">
        <v>18.600000000000001</v>
      </c>
      <c r="AC100">
        <v>18.600000000000001</v>
      </c>
    </row>
    <row r="101" spans="2:29"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v>441</v>
      </c>
      <c r="AB101">
        <v>0.1</v>
      </c>
      <c r="AC101">
        <v>0.1</v>
      </c>
    </row>
    <row r="102" spans="2:29" ht="12.5">
      <c r="B102" s="5" t="s">
        <v>2289</v>
      </c>
      <c r="C102" s="6" t="s">
        <v>2290</v>
      </c>
      <c r="D102" s="1345">
        <v>0</v>
      </c>
      <c r="E102" s="1348">
        <v>1</v>
      </c>
      <c r="F102" s="1342" t="s">
        <v>2291</v>
      </c>
      <c r="G102" s="1408">
        <v>445</v>
      </c>
      <c r="H102" s="1353">
        <f t="shared" si="8"/>
        <v>0</v>
      </c>
      <c r="I102" s="1411">
        <f t="shared" si="8"/>
        <v>0</v>
      </c>
      <c r="K102" s="1391">
        <v>97</v>
      </c>
      <c r="L102" s="1391" t="s">
        <v>2292</v>
      </c>
      <c r="AA102">
        <v>442</v>
      </c>
      <c r="AB102">
        <v>1.1000000000000001</v>
      </c>
      <c r="AC102">
        <v>1.1000000000000001</v>
      </c>
    </row>
    <row r="103" spans="2:29" ht="12.5">
      <c r="B103" s="5" t="s">
        <v>2293</v>
      </c>
      <c r="C103" s="6" t="s">
        <v>2294</v>
      </c>
      <c r="D103" s="1345">
        <v>0</v>
      </c>
      <c r="E103" s="1348">
        <v>1</v>
      </c>
      <c r="F103" s="1342" t="s">
        <v>2295</v>
      </c>
      <c r="G103" s="1408">
        <v>446</v>
      </c>
      <c r="H103" s="1353">
        <f t="shared" si="8"/>
        <v>0</v>
      </c>
      <c r="I103" s="1411">
        <f t="shared" si="8"/>
        <v>0</v>
      </c>
      <c r="K103" s="1391">
        <v>98</v>
      </c>
      <c r="L103" s="1391" t="s">
        <v>2296</v>
      </c>
      <c r="AA103">
        <v>444</v>
      </c>
      <c r="AB103">
        <v>4</v>
      </c>
      <c r="AC103">
        <v>4</v>
      </c>
    </row>
    <row r="104" spans="2:29"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v>445</v>
      </c>
      <c r="AB104">
        <v>2</v>
      </c>
      <c r="AC104">
        <v>2</v>
      </c>
    </row>
    <row r="105" spans="2:29" ht="12.5">
      <c r="B105" s="5" t="s">
        <v>2301</v>
      </c>
      <c r="C105" s="6" t="s">
        <v>2302</v>
      </c>
      <c r="D105" s="1345">
        <v>0</v>
      </c>
      <c r="E105" s="1348">
        <v>0</v>
      </c>
      <c r="F105" s="1342" t="s">
        <v>2303</v>
      </c>
      <c r="G105" s="1408">
        <v>449</v>
      </c>
      <c r="H105" s="1353">
        <f t="shared" si="9"/>
        <v>0</v>
      </c>
      <c r="I105" s="1411">
        <f t="shared" si="9"/>
        <v>0</v>
      </c>
      <c r="K105" s="1391">
        <v>100</v>
      </c>
      <c r="L105" s="1391" t="s">
        <v>2304</v>
      </c>
      <c r="AA105">
        <v>447</v>
      </c>
      <c r="AB105">
        <v>7.2</v>
      </c>
      <c r="AC105">
        <v>7.2</v>
      </c>
    </row>
    <row r="106" spans="2:29" ht="12.5">
      <c r="B106" s="5" t="s">
        <v>2305</v>
      </c>
      <c r="C106" s="6" t="s">
        <v>2306</v>
      </c>
      <c r="D106" s="1345">
        <v>0</v>
      </c>
      <c r="E106" s="1348">
        <v>0.1</v>
      </c>
      <c r="F106" s="1342" t="s">
        <v>2307</v>
      </c>
      <c r="G106" s="1408">
        <v>450</v>
      </c>
      <c r="H106" s="1353">
        <f t="shared" si="9"/>
        <v>0</v>
      </c>
      <c r="I106" s="1411">
        <f t="shared" si="9"/>
        <v>0</v>
      </c>
      <c r="K106" s="1391">
        <v>101</v>
      </c>
      <c r="L106" s="1391" t="s">
        <v>2308</v>
      </c>
      <c r="AA106">
        <v>450</v>
      </c>
      <c r="AB106">
        <v>0.1</v>
      </c>
      <c r="AC106">
        <v>0.1</v>
      </c>
    </row>
    <row r="107" spans="2:29" ht="12.5">
      <c r="B107" s="5" t="s">
        <v>2309</v>
      </c>
      <c r="C107" s="6" t="s">
        <v>2310</v>
      </c>
      <c r="D107" s="1345">
        <v>0</v>
      </c>
      <c r="E107" s="1348">
        <v>1.1000000000000001</v>
      </c>
      <c r="F107" s="1342" t="s">
        <v>2311</v>
      </c>
      <c r="G107" s="1408">
        <v>451</v>
      </c>
      <c r="H107" s="1353">
        <f t="shared" si="9"/>
        <v>0</v>
      </c>
      <c r="I107" s="1411">
        <f t="shared" si="9"/>
        <v>0</v>
      </c>
      <c r="K107" s="1391">
        <v>102</v>
      </c>
      <c r="L107" s="1391" t="s">
        <v>2312</v>
      </c>
      <c r="AA107">
        <v>451</v>
      </c>
      <c r="AB107">
        <v>1.1000000000000001</v>
      </c>
      <c r="AC107">
        <v>1.1000000000000001</v>
      </c>
    </row>
    <row r="108" spans="2:29" ht="12.5">
      <c r="B108" s="5" t="s">
        <v>2313</v>
      </c>
      <c r="C108" s="6" t="s">
        <v>2314</v>
      </c>
      <c r="D108" s="1345">
        <v>0</v>
      </c>
      <c r="E108" s="1348">
        <v>0</v>
      </c>
      <c r="F108" s="1342" t="s">
        <v>2315</v>
      </c>
      <c r="G108" s="1408">
        <v>452</v>
      </c>
      <c r="H108" s="1353">
        <f t="shared" si="9"/>
        <v>0</v>
      </c>
      <c r="I108" s="1411">
        <f t="shared" si="9"/>
        <v>0</v>
      </c>
      <c r="K108" s="1391">
        <v>103</v>
      </c>
      <c r="L108" s="1391" t="s">
        <v>2316</v>
      </c>
      <c r="AA108">
        <v>453</v>
      </c>
      <c r="AB108">
        <v>1</v>
      </c>
      <c r="AC108">
        <v>1</v>
      </c>
    </row>
    <row r="109" spans="2:29" ht="12.5">
      <c r="B109" s="5" t="s">
        <v>2317</v>
      </c>
      <c r="C109" s="6"/>
      <c r="D109" s="1345">
        <v>0</v>
      </c>
      <c r="E109" s="1348">
        <v>0</v>
      </c>
      <c r="F109" s="2223" t="s">
        <v>2318</v>
      </c>
      <c r="G109" s="1408">
        <v>100210</v>
      </c>
      <c r="H109" s="1353">
        <f>M2737</f>
        <v>0</v>
      </c>
      <c r="I109" s="1411">
        <f>N2737</f>
        <v>0</v>
      </c>
      <c r="K109" s="1391">
        <v>104</v>
      </c>
      <c r="L109" s="1391" t="s">
        <v>2319</v>
      </c>
      <c r="AA109">
        <v>454</v>
      </c>
      <c r="AB109">
        <v>2</v>
      </c>
      <c r="AC109">
        <v>2</v>
      </c>
    </row>
    <row r="110" spans="2:29" ht="12.5">
      <c r="B110" s="5" t="s">
        <v>2320</v>
      </c>
      <c r="C110" s="6" t="s">
        <v>2321</v>
      </c>
      <c r="D110" s="1345">
        <v>0</v>
      </c>
      <c r="E110" s="1348">
        <v>1</v>
      </c>
      <c r="F110" s="1342" t="s">
        <v>2322</v>
      </c>
      <c r="G110" s="1408">
        <v>453</v>
      </c>
      <c r="H110" s="1353">
        <f>M435</f>
        <v>0</v>
      </c>
      <c r="I110" s="1411">
        <f>N435</f>
        <v>0</v>
      </c>
      <c r="K110" s="1391">
        <v>105</v>
      </c>
      <c r="L110" s="1391" t="s">
        <v>2323</v>
      </c>
      <c r="AA110">
        <v>455</v>
      </c>
      <c r="AB110">
        <v>4.2</v>
      </c>
      <c r="AC110">
        <v>4.2</v>
      </c>
    </row>
    <row r="111" spans="2:29" ht="12.5">
      <c r="B111" s="5" t="s">
        <v>2324</v>
      </c>
      <c r="C111" s="6" t="s">
        <v>2325</v>
      </c>
      <c r="D111" s="1345">
        <v>0</v>
      </c>
      <c r="E111" s="1348">
        <v>2</v>
      </c>
      <c r="F111" s="1342" t="s">
        <v>2326</v>
      </c>
      <c r="G111" s="1408">
        <v>454</v>
      </c>
      <c r="H111" s="1353">
        <f>M436</f>
        <v>0</v>
      </c>
      <c r="I111" s="1411">
        <f>N436</f>
        <v>0</v>
      </c>
      <c r="K111" s="1391">
        <v>106</v>
      </c>
      <c r="L111" s="1391" t="s">
        <v>2327</v>
      </c>
      <c r="AA111">
        <v>467</v>
      </c>
      <c r="AB111">
        <v>1</v>
      </c>
      <c r="AC111">
        <v>1</v>
      </c>
    </row>
    <row r="112" spans="2:29"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468</v>
      </c>
      <c r="AB112">
        <v>7</v>
      </c>
      <c r="AC112">
        <v>7</v>
      </c>
    </row>
    <row r="113" spans="2:29" ht="12.5">
      <c r="B113" s="5" t="s">
        <v>2332</v>
      </c>
      <c r="C113" s="6" t="s">
        <v>2333</v>
      </c>
      <c r="D113" s="1345">
        <v>0</v>
      </c>
      <c r="E113" s="1348">
        <v>0</v>
      </c>
      <c r="F113" s="1342" t="s">
        <v>2334</v>
      </c>
      <c r="G113" s="1408">
        <v>457</v>
      </c>
      <c r="H113" s="1353">
        <f t="shared" si="10"/>
        <v>0</v>
      </c>
      <c r="I113" s="1411">
        <f t="shared" si="10"/>
        <v>0</v>
      </c>
      <c r="K113" s="1391">
        <v>108</v>
      </c>
      <c r="L113" s="1391" t="s">
        <v>2335</v>
      </c>
      <c r="AA113">
        <v>469</v>
      </c>
      <c r="AB113">
        <v>8</v>
      </c>
      <c r="AC113">
        <v>8</v>
      </c>
    </row>
    <row r="114" spans="2:29" ht="12.5">
      <c r="B114" s="5" t="s">
        <v>2336</v>
      </c>
      <c r="C114" s="6" t="s">
        <v>2337</v>
      </c>
      <c r="D114" s="1345">
        <v>0</v>
      </c>
      <c r="E114" s="1348">
        <v>0</v>
      </c>
      <c r="F114" s="1342" t="s">
        <v>2338</v>
      </c>
      <c r="G114" s="1408">
        <v>458</v>
      </c>
      <c r="H114" s="1353">
        <f t="shared" si="10"/>
        <v>0</v>
      </c>
      <c r="I114" s="1411">
        <f t="shared" si="10"/>
        <v>0</v>
      </c>
      <c r="K114" s="1391">
        <v>109</v>
      </c>
      <c r="L114" s="1391" t="s">
        <v>2339</v>
      </c>
      <c r="AA114">
        <v>470</v>
      </c>
      <c r="AB114">
        <v>17</v>
      </c>
      <c r="AC114">
        <v>17</v>
      </c>
    </row>
    <row r="115" spans="2:29" ht="12.5">
      <c r="B115" s="5" t="s">
        <v>2340</v>
      </c>
      <c r="C115" s="6" t="s">
        <v>2341</v>
      </c>
      <c r="D115" s="1345">
        <v>0</v>
      </c>
      <c r="E115" s="1348">
        <v>0</v>
      </c>
      <c r="F115" s="1342" t="s">
        <v>2342</v>
      </c>
      <c r="G115" s="1408">
        <v>459</v>
      </c>
      <c r="H115" s="1353">
        <f t="shared" si="10"/>
        <v>0</v>
      </c>
      <c r="I115" s="1411">
        <f t="shared" si="10"/>
        <v>0</v>
      </c>
      <c r="K115" s="1391">
        <v>110</v>
      </c>
      <c r="L115" s="1391" t="s">
        <v>2343</v>
      </c>
      <c r="AA115">
        <v>471</v>
      </c>
      <c r="AB115">
        <v>12</v>
      </c>
      <c r="AC115">
        <v>12</v>
      </c>
    </row>
    <row r="116" spans="2:29" ht="12.5">
      <c r="B116" s="5" t="s">
        <v>2344</v>
      </c>
      <c r="C116" s="6" t="s">
        <v>2345</v>
      </c>
      <c r="D116" s="1345">
        <v>0</v>
      </c>
      <c r="E116" s="1348">
        <v>0</v>
      </c>
      <c r="F116" s="1342" t="s">
        <v>2346</v>
      </c>
      <c r="G116" s="1408">
        <v>460</v>
      </c>
      <c r="H116" s="1353">
        <f t="shared" si="10"/>
        <v>0</v>
      </c>
      <c r="I116" s="1411">
        <f t="shared" si="10"/>
        <v>0</v>
      </c>
      <c r="K116" s="1391">
        <v>111</v>
      </c>
      <c r="L116" s="1391" t="s">
        <v>2347</v>
      </c>
      <c r="AA116">
        <v>472</v>
      </c>
      <c r="AB116">
        <v>4</v>
      </c>
      <c r="AC116">
        <v>4</v>
      </c>
    </row>
    <row r="117" spans="2:29" ht="12.5">
      <c r="B117" s="5" t="s">
        <v>2348</v>
      </c>
      <c r="C117" s="6"/>
      <c r="D117" s="1345">
        <v>0</v>
      </c>
      <c r="E117" s="1348">
        <v>0</v>
      </c>
      <c r="F117" s="2223" t="s">
        <v>2349</v>
      </c>
      <c r="G117" s="1408">
        <v>100211</v>
      </c>
      <c r="H117" s="1353">
        <f>M2738</f>
        <v>0</v>
      </c>
      <c r="I117" s="1411">
        <f>N2738</f>
        <v>0</v>
      </c>
      <c r="K117" s="1391">
        <v>112</v>
      </c>
      <c r="L117" s="1391" t="s">
        <v>2350</v>
      </c>
      <c r="AA117">
        <v>473</v>
      </c>
      <c r="AB117">
        <v>50</v>
      </c>
      <c r="AC117">
        <v>50</v>
      </c>
    </row>
    <row r="118" spans="2:29"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486</v>
      </c>
      <c r="AB118">
        <v>4542541</v>
      </c>
      <c r="AC118">
        <v>4542541</v>
      </c>
    </row>
    <row r="119" spans="2:29" ht="12.5">
      <c r="B119" s="5" t="s">
        <v>2355</v>
      </c>
      <c r="C119" s="6" t="s">
        <v>2356</v>
      </c>
      <c r="D119" s="1345">
        <v>0</v>
      </c>
      <c r="E119" s="1348">
        <v>0</v>
      </c>
      <c r="F119" s="1342" t="s">
        <v>2357</v>
      </c>
      <c r="G119" s="1408">
        <v>462</v>
      </c>
      <c r="H119" s="1353">
        <f t="shared" si="11"/>
        <v>0</v>
      </c>
      <c r="I119" s="1411">
        <f t="shared" si="11"/>
        <v>0</v>
      </c>
      <c r="K119" s="1391">
        <v>114</v>
      </c>
      <c r="L119" s="1391" t="s">
        <v>2358</v>
      </c>
      <c r="AA119">
        <v>487</v>
      </c>
      <c r="AB119">
        <v>1604893</v>
      </c>
      <c r="AC119">
        <v>1604893</v>
      </c>
    </row>
    <row r="120" spans="2:29" ht="12.5">
      <c r="B120" s="5" t="s">
        <v>2359</v>
      </c>
      <c r="C120" s="6" t="s">
        <v>2360</v>
      </c>
      <c r="D120" s="1345">
        <v>0</v>
      </c>
      <c r="E120" s="1348">
        <v>0</v>
      </c>
      <c r="F120" s="1342" t="s">
        <v>2361</v>
      </c>
      <c r="G120" s="1408">
        <v>463</v>
      </c>
      <c r="H120" s="1353">
        <f t="shared" si="11"/>
        <v>0</v>
      </c>
      <c r="I120" s="1411">
        <f t="shared" si="11"/>
        <v>0</v>
      </c>
      <c r="K120" s="1391">
        <v>115</v>
      </c>
      <c r="L120" s="1391" t="s">
        <v>2362</v>
      </c>
      <c r="AA120">
        <v>488</v>
      </c>
      <c r="AB120">
        <v>106504</v>
      </c>
      <c r="AC120">
        <v>106504</v>
      </c>
    </row>
    <row r="121" spans="2:29" ht="12.5">
      <c r="B121" s="5" t="s">
        <v>2363</v>
      </c>
      <c r="C121" s="6" t="s">
        <v>2364</v>
      </c>
      <c r="D121" s="1345">
        <v>0</v>
      </c>
      <c r="E121" s="1348">
        <v>0</v>
      </c>
      <c r="F121" s="1342" t="s">
        <v>2365</v>
      </c>
      <c r="G121" s="1408">
        <v>465</v>
      </c>
      <c r="H121" s="1353">
        <f>M447</f>
        <v>0</v>
      </c>
      <c r="I121" s="1411">
        <f>N447</f>
        <v>0</v>
      </c>
      <c r="K121" s="1391">
        <v>116</v>
      </c>
      <c r="L121" s="1391" t="s">
        <v>2366</v>
      </c>
      <c r="AA121">
        <v>489</v>
      </c>
      <c r="AB121">
        <v>1813648</v>
      </c>
      <c r="AC121">
        <v>1813648</v>
      </c>
    </row>
    <row r="122" spans="2:29" ht="12.5">
      <c r="B122" s="5" t="s">
        <v>2367</v>
      </c>
      <c r="C122" s="6" t="s">
        <v>2368</v>
      </c>
      <c r="D122" s="1345">
        <v>0</v>
      </c>
      <c r="E122" s="1348">
        <v>0</v>
      </c>
      <c r="F122" s="1342" t="s">
        <v>2369</v>
      </c>
      <c r="G122" s="1408">
        <v>466</v>
      </c>
      <c r="H122" s="1353">
        <f>M448</f>
        <v>0</v>
      </c>
      <c r="I122" s="1411">
        <f>N448</f>
        <v>0</v>
      </c>
      <c r="K122" s="1391">
        <v>117</v>
      </c>
      <c r="L122" s="1391" t="s">
        <v>2370</v>
      </c>
      <c r="AA122">
        <v>490</v>
      </c>
      <c r="AB122">
        <v>1017496</v>
      </c>
      <c r="AC122">
        <v>1017496</v>
      </c>
    </row>
    <row r="123" spans="2:29" ht="12.5">
      <c r="B123" s="5" t="s">
        <v>2371</v>
      </c>
      <c r="C123" s="6" t="s">
        <v>2372</v>
      </c>
      <c r="D123" s="1345">
        <v>0</v>
      </c>
      <c r="E123" s="1348">
        <v>-78.7</v>
      </c>
      <c r="F123" s="1342" t="s">
        <v>2373</v>
      </c>
      <c r="G123" s="1408">
        <v>473</v>
      </c>
      <c r="H123" s="1353">
        <f t="shared" ref="H123:I125" si="12">M455</f>
        <v>0</v>
      </c>
      <c r="I123" s="1411">
        <f t="shared" si="12"/>
        <v>0</v>
      </c>
      <c r="K123" s="1391">
        <v>118</v>
      </c>
      <c r="L123" s="1391" t="s">
        <v>2374</v>
      </c>
      <c r="AA123">
        <v>496</v>
      </c>
      <c r="AB123">
        <v>281172</v>
      </c>
      <c r="AC123">
        <v>281172</v>
      </c>
    </row>
    <row r="124" spans="2:29" ht="12.5">
      <c r="B124" s="5" t="s">
        <v>2375</v>
      </c>
      <c r="C124" s="6" t="s">
        <v>2376</v>
      </c>
      <c r="D124" s="1345">
        <v>0</v>
      </c>
      <c r="E124" s="1348">
        <v>0</v>
      </c>
      <c r="F124" s="1342" t="s">
        <v>2377</v>
      </c>
      <c r="G124" s="1408">
        <v>474</v>
      </c>
      <c r="H124" s="1353">
        <f t="shared" si="12"/>
        <v>0</v>
      </c>
      <c r="I124" s="1411">
        <f t="shared" si="12"/>
        <v>0</v>
      </c>
      <c r="K124" s="1391">
        <v>119</v>
      </c>
      <c r="L124" s="1391" t="s">
        <v>2378</v>
      </c>
      <c r="AA124">
        <v>497</v>
      </c>
      <c r="AB124">
        <v>48727</v>
      </c>
      <c r="AC124">
        <v>48727</v>
      </c>
    </row>
    <row r="125" spans="2:29" ht="12.5">
      <c r="B125" s="5" t="s">
        <v>2379</v>
      </c>
      <c r="C125" s="6" t="s">
        <v>2380</v>
      </c>
      <c r="D125" s="1345">
        <v>0</v>
      </c>
      <c r="E125" s="1348">
        <v>0</v>
      </c>
      <c r="F125" s="1342" t="s">
        <v>2381</v>
      </c>
      <c r="G125" s="1408">
        <v>475</v>
      </c>
      <c r="H125" s="1353">
        <f t="shared" si="12"/>
        <v>0</v>
      </c>
      <c r="I125" s="1411">
        <f t="shared" si="12"/>
        <v>0</v>
      </c>
      <c r="K125" s="1391">
        <v>120</v>
      </c>
      <c r="L125" s="1391" t="s">
        <v>2382</v>
      </c>
      <c r="AA125">
        <v>498</v>
      </c>
      <c r="AB125">
        <v>34810</v>
      </c>
      <c r="AC125">
        <v>34810</v>
      </c>
    </row>
    <row r="126" spans="2:29" ht="12.5">
      <c r="B126" s="5" t="s">
        <v>2383</v>
      </c>
      <c r="C126" s="6" t="s">
        <v>2384</v>
      </c>
      <c r="D126" s="1345">
        <v>0</v>
      </c>
      <c r="E126" s="1346">
        <v>0</v>
      </c>
      <c r="F126" s="1342" t="s">
        <v>1932</v>
      </c>
      <c r="G126" s="1408">
        <v>4</v>
      </c>
      <c r="H126" s="1353">
        <f t="shared" ref="H126:H131" si="13">M9</f>
        <v>0</v>
      </c>
      <c r="I126" s="1353">
        <f>M9</f>
        <v>0</v>
      </c>
      <c r="K126" s="1391">
        <v>121</v>
      </c>
      <c r="L126" s="1391" t="s">
        <v>2385</v>
      </c>
      <c r="AA126">
        <v>499</v>
      </c>
      <c r="AB126">
        <v>19738</v>
      </c>
      <c r="AC126">
        <v>19738</v>
      </c>
    </row>
    <row r="127" spans="2:29" ht="12.5">
      <c r="B127" s="5" t="s">
        <v>2386</v>
      </c>
      <c r="C127" s="6" t="s">
        <v>2387</v>
      </c>
      <c r="D127" s="1345">
        <v>0</v>
      </c>
      <c r="E127" s="1346">
        <v>0</v>
      </c>
      <c r="F127" s="1342" t="s">
        <v>1936</v>
      </c>
      <c r="G127" s="1408">
        <v>5</v>
      </c>
      <c r="H127" s="1353">
        <f t="shared" si="13"/>
        <v>0</v>
      </c>
      <c r="I127" s="1353">
        <f>N10</f>
        <v>0</v>
      </c>
      <c r="K127" s="1391">
        <v>122</v>
      </c>
      <c r="L127" s="1391" t="s">
        <v>2388</v>
      </c>
      <c r="AA127">
        <v>500</v>
      </c>
      <c r="AB127">
        <v>177897</v>
      </c>
      <c r="AC127">
        <v>177897</v>
      </c>
    </row>
    <row r="128" spans="2:29" ht="12.5">
      <c r="B128" s="5" t="s">
        <v>2389</v>
      </c>
      <c r="C128" s="6" t="s">
        <v>2390</v>
      </c>
      <c r="D128" s="1345">
        <v>0</v>
      </c>
      <c r="E128" s="1346">
        <v>0</v>
      </c>
      <c r="F128" s="1342" t="s">
        <v>1940</v>
      </c>
      <c r="G128" s="1408">
        <v>6</v>
      </c>
      <c r="H128" s="1353">
        <f t="shared" si="13"/>
        <v>0</v>
      </c>
      <c r="I128" s="1353">
        <f>N11</f>
        <v>0</v>
      </c>
      <c r="K128" s="1391">
        <v>123</v>
      </c>
      <c r="L128" s="1391" t="s">
        <v>2391</v>
      </c>
      <c r="AA128">
        <v>501</v>
      </c>
      <c r="AB128">
        <v>5623</v>
      </c>
      <c r="AC128">
        <v>5623</v>
      </c>
    </row>
    <row r="129" spans="2:29" ht="12.5">
      <c r="B129" s="5" t="s">
        <v>2392</v>
      </c>
      <c r="C129" s="6" t="s">
        <v>2393</v>
      </c>
      <c r="D129" s="1345">
        <v>0</v>
      </c>
      <c r="E129" s="1346">
        <v>0</v>
      </c>
      <c r="F129" s="1342" t="s">
        <v>1944</v>
      </c>
      <c r="G129" s="1408">
        <v>7</v>
      </c>
      <c r="H129" s="1353">
        <f t="shared" si="13"/>
        <v>0</v>
      </c>
      <c r="I129" s="1353">
        <f>N12</f>
        <v>0</v>
      </c>
      <c r="K129" s="1391">
        <v>124</v>
      </c>
      <c r="L129" s="1391" t="s">
        <v>2394</v>
      </c>
      <c r="AA129">
        <v>502</v>
      </c>
      <c r="AB129">
        <v>3106</v>
      </c>
      <c r="AC129">
        <v>3106</v>
      </c>
    </row>
    <row r="130" spans="2:29" ht="12.5">
      <c r="B130" s="5" t="s">
        <v>2395</v>
      </c>
      <c r="C130" s="6" t="s">
        <v>2396</v>
      </c>
      <c r="D130" s="1345">
        <v>0</v>
      </c>
      <c r="E130" s="1346">
        <v>0</v>
      </c>
      <c r="F130" s="1342" t="s">
        <v>1947</v>
      </c>
      <c r="G130" s="1408">
        <v>8</v>
      </c>
      <c r="H130" s="1353">
        <f t="shared" si="13"/>
        <v>0</v>
      </c>
      <c r="I130" s="1353">
        <f>N13</f>
        <v>0</v>
      </c>
      <c r="K130" s="1391">
        <v>125</v>
      </c>
      <c r="L130" s="1391" t="s">
        <v>2397</v>
      </c>
      <c r="AA130">
        <v>503</v>
      </c>
      <c r="AB130">
        <v>2517</v>
      </c>
      <c r="AC130">
        <v>2517</v>
      </c>
    </row>
    <row r="131" spans="2:29" ht="12.5">
      <c r="B131" s="84" t="s">
        <v>2398</v>
      </c>
      <c r="C131" s="6" t="s">
        <v>2399</v>
      </c>
      <c r="D131" s="1345">
        <v>0</v>
      </c>
      <c r="E131" s="1346">
        <v>0</v>
      </c>
      <c r="F131" s="1342" t="s">
        <v>1950</v>
      </c>
      <c r="G131" s="1408">
        <v>9</v>
      </c>
      <c r="H131" s="1353">
        <f t="shared" si="13"/>
        <v>0</v>
      </c>
      <c r="I131" s="1353">
        <f>N14</f>
        <v>0</v>
      </c>
      <c r="K131" s="1391">
        <v>126</v>
      </c>
      <c r="L131" s="1391" t="s">
        <v>2400</v>
      </c>
      <c r="AA131">
        <v>506</v>
      </c>
      <c r="AB131">
        <v>4829336</v>
      </c>
      <c r="AC131">
        <v>4829336</v>
      </c>
    </row>
    <row r="132" spans="2:29" ht="12.5">
      <c r="B132" s="84" t="s">
        <v>2401</v>
      </c>
      <c r="C132" s="6" t="s">
        <v>2402</v>
      </c>
      <c r="D132" s="1345">
        <v>0</v>
      </c>
      <c r="E132" s="1346">
        <v>844000</v>
      </c>
      <c r="F132" s="1342" t="s">
        <v>1956</v>
      </c>
      <c r="G132" s="1408">
        <v>16</v>
      </c>
      <c r="H132" s="1353">
        <f>M16</f>
        <v>0</v>
      </c>
      <c r="I132" s="1353">
        <f>N16</f>
        <v>0</v>
      </c>
      <c r="K132" s="1391">
        <v>127</v>
      </c>
      <c r="L132" s="1391" t="s">
        <v>2403</v>
      </c>
      <c r="AA132">
        <v>507</v>
      </c>
      <c r="AB132">
        <v>1656726</v>
      </c>
      <c r="AC132">
        <v>1656726</v>
      </c>
    </row>
    <row r="133" spans="2:29" ht="12.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v>508</v>
      </c>
      <c r="AB133">
        <v>143831</v>
      </c>
      <c r="AC133">
        <v>143831</v>
      </c>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v>509</v>
      </c>
      <c r="AB134">
        <v>1833386</v>
      </c>
      <c r="AC134">
        <v>1833386</v>
      </c>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v>510</v>
      </c>
      <c r="AB135">
        <v>1195393</v>
      </c>
      <c r="AC135">
        <v>1195393</v>
      </c>
    </row>
    <row r="136" spans="2:29" ht="12.5">
      <c r="B136" s="5" t="s">
        <v>2413</v>
      </c>
      <c r="C136" s="6" t="s">
        <v>2414</v>
      </c>
      <c r="D136" s="1345">
        <v>0</v>
      </c>
      <c r="E136" s="1349">
        <v>0</v>
      </c>
      <c r="F136" s="1342" t="s">
        <v>1979</v>
      </c>
      <c r="G136" s="1408">
        <v>16</v>
      </c>
      <c r="H136" s="1353">
        <f t="shared" si="14"/>
        <v>0</v>
      </c>
      <c r="I136" s="1412">
        <f t="shared" si="15"/>
        <v>0</v>
      </c>
      <c r="K136" s="1391">
        <v>131</v>
      </c>
      <c r="L136" s="1391" t="s">
        <v>2415</v>
      </c>
      <c r="AA136">
        <v>513</v>
      </c>
      <c r="AB136">
        <v>4829336</v>
      </c>
      <c r="AC136">
        <v>4829336</v>
      </c>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v>514</v>
      </c>
      <c r="AB137">
        <v>70852</v>
      </c>
      <c r="AC137">
        <v>79436</v>
      </c>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v>515</v>
      </c>
      <c r="AB138">
        <v>-4.4999999999999997E-3</v>
      </c>
      <c r="AC138">
        <v>-4.4999999999999997E-3</v>
      </c>
    </row>
    <row r="139" spans="2:29" ht="12.5">
      <c r="B139" s="5" t="s">
        <v>2422</v>
      </c>
      <c r="C139" s="6" t="s">
        <v>2423</v>
      </c>
      <c r="D139" s="1345">
        <v>0</v>
      </c>
      <c r="E139" s="1349">
        <v>0</v>
      </c>
      <c r="F139" s="1342" t="s">
        <v>1991</v>
      </c>
      <c r="G139" s="1408">
        <v>19</v>
      </c>
      <c r="H139" s="1353">
        <f t="shared" si="14"/>
        <v>0</v>
      </c>
      <c r="I139" s="1412">
        <f t="shared" si="15"/>
        <v>0</v>
      </c>
      <c r="K139" s="1391">
        <v>134</v>
      </c>
      <c r="L139" s="1391" t="s">
        <v>2424</v>
      </c>
      <c r="AA139">
        <v>516</v>
      </c>
      <c r="AB139">
        <v>-2.1000000000000001E-2</v>
      </c>
      <c r="AC139">
        <v>-2.1000000000000001E-2</v>
      </c>
    </row>
    <row r="140" spans="2:29" ht="12.5">
      <c r="B140" s="5" t="s">
        <v>2425</v>
      </c>
      <c r="C140" s="6" t="s">
        <v>2426</v>
      </c>
      <c r="D140" s="1345">
        <v>0</v>
      </c>
      <c r="E140" s="1349">
        <v>0</v>
      </c>
      <c r="F140" s="1342" t="s">
        <v>1995</v>
      </c>
      <c r="G140" s="1408">
        <v>20</v>
      </c>
      <c r="H140" s="1353">
        <f t="shared" si="14"/>
        <v>0</v>
      </c>
      <c r="I140" s="1412">
        <f t="shared" si="15"/>
        <v>0</v>
      </c>
      <c r="K140" s="1391">
        <v>135</v>
      </c>
      <c r="L140" s="1391" t="s">
        <v>2427</v>
      </c>
      <c r="AA140">
        <v>520</v>
      </c>
      <c r="AB140">
        <v>33</v>
      </c>
      <c r="AC140">
        <v>51</v>
      </c>
    </row>
    <row r="141" spans="2:29" ht="12.5">
      <c r="B141" s="5" t="s">
        <v>2428</v>
      </c>
      <c r="C141" s="6" t="s">
        <v>2429</v>
      </c>
      <c r="D141" s="1345">
        <v>0</v>
      </c>
      <c r="E141" s="1349">
        <v>0</v>
      </c>
      <c r="F141" s="1342" t="s">
        <v>1999</v>
      </c>
      <c r="G141" s="1408">
        <v>21</v>
      </c>
      <c r="H141" s="1353">
        <f t="shared" si="14"/>
        <v>0</v>
      </c>
      <c r="I141" s="1412">
        <f t="shared" si="15"/>
        <v>0</v>
      </c>
      <c r="K141" s="1391">
        <v>136</v>
      </c>
      <c r="L141" s="1391" t="s">
        <v>2430</v>
      </c>
      <c r="AA141">
        <v>521</v>
      </c>
      <c r="AB141">
        <v>16</v>
      </c>
      <c r="AC141">
        <v>16</v>
      </c>
    </row>
    <row r="142" spans="2:29" ht="12.5">
      <c r="B142" s="5" t="s">
        <v>2431</v>
      </c>
      <c r="C142" s="6" t="s">
        <v>2432</v>
      </c>
      <c r="D142" s="1345">
        <v>0</v>
      </c>
      <c r="E142" s="1349">
        <v>0</v>
      </c>
      <c r="F142" s="1342" t="s">
        <v>2003</v>
      </c>
      <c r="G142" s="1408">
        <v>22</v>
      </c>
      <c r="H142" s="1353">
        <f t="shared" si="14"/>
        <v>0</v>
      </c>
      <c r="I142" s="1412">
        <f t="shared" si="15"/>
        <v>0</v>
      </c>
      <c r="K142" s="1391">
        <v>137</v>
      </c>
      <c r="L142" s="1391" t="s">
        <v>2433</v>
      </c>
      <c r="AA142">
        <v>522</v>
      </c>
      <c r="AB142">
        <v>50</v>
      </c>
      <c r="AC142">
        <v>70</v>
      </c>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v>524</v>
      </c>
      <c r="AB143">
        <v>50</v>
      </c>
      <c r="AC143">
        <v>70</v>
      </c>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v>525</v>
      </c>
      <c r="AB144">
        <v>34</v>
      </c>
      <c r="AC144">
        <v>54</v>
      </c>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v>529</v>
      </c>
      <c r="AB145">
        <v>2563905</v>
      </c>
      <c r="AC145">
        <v>3959645</v>
      </c>
    </row>
    <row r="146" spans="1:29" ht="12.5">
      <c r="B146" s="5" t="s">
        <v>2444</v>
      </c>
      <c r="C146" s="6" t="s">
        <v>194</v>
      </c>
      <c r="D146" s="1347">
        <v>0</v>
      </c>
      <c r="E146" s="1346">
        <v>0</v>
      </c>
      <c r="F146" s="1342" t="s">
        <v>2445</v>
      </c>
      <c r="G146" s="1408">
        <v>1330</v>
      </c>
      <c r="H146" s="1353">
        <f>M1305</f>
        <v>0</v>
      </c>
      <c r="I146" s="1353">
        <f>N1305</f>
        <v>0</v>
      </c>
      <c r="K146" s="1391">
        <v>141</v>
      </c>
      <c r="L146" s="1391" t="s">
        <v>2446</v>
      </c>
      <c r="AA146">
        <v>530</v>
      </c>
      <c r="AB146">
        <v>1226209</v>
      </c>
      <c r="AC146">
        <v>1226209</v>
      </c>
    </row>
    <row r="147" spans="1:29" ht="12.5">
      <c r="B147" s="5" t="s">
        <v>2447</v>
      </c>
      <c r="C147" s="6" t="s">
        <v>274</v>
      </c>
      <c r="D147" s="1347">
        <v>0</v>
      </c>
      <c r="E147" s="1346">
        <v>0</v>
      </c>
      <c r="F147" s="1342" t="s">
        <v>2448</v>
      </c>
      <c r="G147" s="1408">
        <v>1354</v>
      </c>
      <c r="H147" s="1353">
        <f>M1329</f>
        <v>0</v>
      </c>
      <c r="I147" s="1353">
        <f>N1329</f>
        <v>0</v>
      </c>
      <c r="K147" s="1391">
        <v>142</v>
      </c>
      <c r="L147" s="1391" t="s">
        <v>2449</v>
      </c>
      <c r="AA147">
        <v>531</v>
      </c>
      <c r="AB147">
        <v>3860288</v>
      </c>
      <c r="AC147">
        <v>5379764</v>
      </c>
    </row>
    <row r="148" spans="1:29" ht="12.5">
      <c r="B148" s="5" t="s">
        <v>2450</v>
      </c>
      <c r="C148" s="6" t="s">
        <v>234</v>
      </c>
      <c r="D148" s="1347">
        <v>0</v>
      </c>
      <c r="E148" s="1346">
        <v>0</v>
      </c>
      <c r="F148" s="1342" t="s">
        <v>2451</v>
      </c>
      <c r="G148" s="1408">
        <v>1378</v>
      </c>
      <c r="H148" s="1353">
        <f>M1353</f>
        <v>0</v>
      </c>
      <c r="I148" s="1353">
        <f>N1353</f>
        <v>0</v>
      </c>
      <c r="K148" s="1391">
        <v>143</v>
      </c>
      <c r="L148" s="1391" t="s">
        <v>2452</v>
      </c>
      <c r="AA148">
        <v>532</v>
      </c>
      <c r="AB148">
        <v>5132</v>
      </c>
      <c r="AC148">
        <v>5727</v>
      </c>
    </row>
    <row r="149" spans="1:29" ht="12.5">
      <c r="B149" s="5" t="s">
        <v>2453</v>
      </c>
      <c r="C149" s="6" t="s">
        <v>394</v>
      </c>
      <c r="D149" s="1347">
        <v>0</v>
      </c>
      <c r="E149" s="1346">
        <v>0</v>
      </c>
      <c r="F149" s="1342" t="s">
        <v>2454</v>
      </c>
      <c r="G149" s="1408">
        <v>1402</v>
      </c>
      <c r="H149" s="1353">
        <f>M1377</f>
        <v>0</v>
      </c>
      <c r="I149" s="1353">
        <f>N1377</f>
        <v>0</v>
      </c>
      <c r="K149" s="1391">
        <v>144</v>
      </c>
      <c r="L149" s="1391" t="s">
        <v>2455</v>
      </c>
      <c r="AA149">
        <v>534</v>
      </c>
      <c r="AB149">
        <v>3865420</v>
      </c>
      <c r="AC149">
        <v>5385491</v>
      </c>
    </row>
    <row r="150" spans="1:29" ht="12.5">
      <c r="B150" s="5" t="s">
        <v>2456</v>
      </c>
      <c r="C150" s="6" t="s">
        <v>314</v>
      </c>
      <c r="D150" s="1347">
        <v>0</v>
      </c>
      <c r="E150" s="1346">
        <v>0</v>
      </c>
      <c r="F150" s="1342" t="s">
        <v>2457</v>
      </c>
      <c r="G150" s="1408">
        <v>1474</v>
      </c>
      <c r="H150" s="1353">
        <f>M1449</f>
        <v>0</v>
      </c>
      <c r="I150" s="1353">
        <f>N1449</f>
        <v>0</v>
      </c>
      <c r="K150" s="1391">
        <v>145</v>
      </c>
      <c r="L150" s="1391" t="s">
        <v>2458</v>
      </c>
      <c r="AA150">
        <v>535</v>
      </c>
      <c r="AB150">
        <v>2634079</v>
      </c>
      <c r="AC150">
        <v>4153555</v>
      </c>
    </row>
    <row r="151" spans="1:29" ht="12.5">
      <c r="B151" s="5" t="s">
        <v>2459</v>
      </c>
      <c r="C151" s="6" t="s">
        <v>434</v>
      </c>
      <c r="D151" s="1347">
        <v>0</v>
      </c>
      <c r="E151" s="1346">
        <v>0</v>
      </c>
      <c r="F151" s="1342" t="s">
        <v>2460</v>
      </c>
      <c r="G151" s="1408">
        <v>1426</v>
      </c>
      <c r="H151" s="1353">
        <f>M1401</f>
        <v>0</v>
      </c>
      <c r="I151" s="1353">
        <f>N1401</f>
        <v>0</v>
      </c>
      <c r="K151" s="1391">
        <v>146</v>
      </c>
      <c r="L151" s="1391" t="s">
        <v>2461</v>
      </c>
      <c r="AA151">
        <v>539</v>
      </c>
      <c r="AB151">
        <v>112393</v>
      </c>
      <c r="AC151">
        <v>164202</v>
      </c>
    </row>
    <row r="152" spans="1:29" ht="12.5">
      <c r="B152" s="5" t="s">
        <v>2462</v>
      </c>
      <c r="C152" s="6" t="s">
        <v>354</v>
      </c>
      <c r="D152" s="1347">
        <v>0</v>
      </c>
      <c r="E152" s="1346">
        <v>0</v>
      </c>
      <c r="F152" s="1342" t="s">
        <v>2463</v>
      </c>
      <c r="G152" s="1408">
        <v>1450</v>
      </c>
      <c r="H152" s="1353">
        <f>M1425</f>
        <v>0</v>
      </c>
      <c r="I152" s="1353">
        <f>N1425</f>
        <v>0</v>
      </c>
      <c r="K152" s="1391">
        <v>147</v>
      </c>
      <c r="L152" s="1391" t="s">
        <v>2464</v>
      </c>
      <c r="AA152">
        <v>540</v>
      </c>
      <c r="AB152">
        <v>10400</v>
      </c>
      <c r="AC152">
        <v>10400</v>
      </c>
    </row>
    <row r="153" spans="1:29" ht="12.5">
      <c r="B153" s="5" t="s">
        <v>2465</v>
      </c>
      <c r="C153" s="6" t="s">
        <v>615</v>
      </c>
      <c r="D153" s="1347">
        <v>0</v>
      </c>
      <c r="E153" s="1346">
        <v>0</v>
      </c>
      <c r="F153" s="1342" t="s">
        <v>2466</v>
      </c>
      <c r="G153" s="1408">
        <v>1498</v>
      </c>
      <c r="H153" s="1353">
        <f>M1473</f>
        <v>0</v>
      </c>
      <c r="I153" s="1353">
        <f>N1473</f>
        <v>0</v>
      </c>
      <c r="K153" s="1391">
        <v>148</v>
      </c>
      <c r="L153" s="1391" t="s">
        <v>2467</v>
      </c>
      <c r="AA153">
        <v>541</v>
      </c>
      <c r="AB153">
        <v>125894</v>
      </c>
      <c r="AC153">
        <v>179808</v>
      </c>
    </row>
    <row r="154" spans="1:29" ht="12.5">
      <c r="B154" s="5" t="s">
        <v>2468</v>
      </c>
      <c r="C154" s="6" t="s">
        <v>658</v>
      </c>
      <c r="D154" s="1347">
        <v>0</v>
      </c>
      <c r="E154" s="1346">
        <v>0</v>
      </c>
      <c r="F154" s="1342" t="s">
        <v>2469</v>
      </c>
      <c r="G154" s="1408">
        <v>1522</v>
      </c>
      <c r="H154" s="1353">
        <f>M1497</f>
        <v>0</v>
      </c>
      <c r="I154" s="1353">
        <f>N1497</f>
        <v>0</v>
      </c>
      <c r="K154" s="1391">
        <v>149</v>
      </c>
      <c r="L154" s="1391" t="s">
        <v>2470</v>
      </c>
      <c r="AA154">
        <v>542</v>
      </c>
      <c r="AB154">
        <v>1449</v>
      </c>
      <c r="AC154">
        <v>1664</v>
      </c>
    </row>
    <row r="155" spans="1:29" ht="12.5">
      <c r="B155" s="5" t="s">
        <v>2471</v>
      </c>
      <c r="C155" s="6" t="s">
        <v>163</v>
      </c>
      <c r="D155" s="1347">
        <v>0</v>
      </c>
      <c r="E155" s="1346">
        <v>0</v>
      </c>
      <c r="F155" s="1342" t="s">
        <v>2472</v>
      </c>
      <c r="G155" s="1408">
        <v>1311</v>
      </c>
      <c r="H155" s="1353">
        <f>M1286</f>
        <v>0</v>
      </c>
      <c r="I155" s="1353">
        <f>N1286</f>
        <v>0</v>
      </c>
      <c r="K155" s="1391">
        <v>150</v>
      </c>
      <c r="L155" s="1391" t="s">
        <v>2473</v>
      </c>
      <c r="AA155">
        <v>544</v>
      </c>
      <c r="AB155">
        <v>127343</v>
      </c>
      <c r="AC155">
        <v>181472</v>
      </c>
    </row>
    <row r="156" spans="1:29" ht="12.5">
      <c r="B156" s="5" t="s">
        <v>2474</v>
      </c>
      <c r="C156" s="6" t="s">
        <v>212</v>
      </c>
      <c r="D156" s="1347">
        <v>0</v>
      </c>
      <c r="E156" s="1346">
        <v>0</v>
      </c>
      <c r="F156" s="1342" t="s">
        <v>2475</v>
      </c>
      <c r="G156" s="1408">
        <v>1335</v>
      </c>
      <c r="H156" s="1353">
        <f>M1310</f>
        <v>0</v>
      </c>
      <c r="I156" s="1353">
        <f>N1310</f>
        <v>0</v>
      </c>
      <c r="K156" s="1391">
        <v>151</v>
      </c>
      <c r="L156" s="1391" t="s">
        <v>2476</v>
      </c>
      <c r="AA156">
        <v>545</v>
      </c>
      <c r="AB156">
        <v>115494</v>
      </c>
      <c r="AC156">
        <v>169408</v>
      </c>
    </row>
    <row r="157" spans="1:29" ht="12.5">
      <c r="B157" s="5" t="s">
        <v>2477</v>
      </c>
      <c r="C157" s="6" t="s">
        <v>292</v>
      </c>
      <c r="D157" s="1347">
        <v>0</v>
      </c>
      <c r="E157" s="1346">
        <v>0</v>
      </c>
      <c r="F157" s="1342" t="s">
        <v>2478</v>
      </c>
      <c r="G157" s="1408">
        <v>1359</v>
      </c>
      <c r="H157" s="1353">
        <f>M1334</f>
        <v>0</v>
      </c>
      <c r="I157" s="1353">
        <f>N1334</f>
        <v>0</v>
      </c>
      <c r="K157" s="1391">
        <v>152</v>
      </c>
      <c r="L157" s="1391" t="s">
        <v>2479</v>
      </c>
      <c r="AA157">
        <v>632</v>
      </c>
      <c r="AB157">
        <v>2400</v>
      </c>
      <c r="AC157">
        <v>2400</v>
      </c>
    </row>
    <row r="158" spans="1:29" ht="12.5">
      <c r="B158" s="5" t="s">
        <v>2480</v>
      </c>
      <c r="C158" s="6" t="s">
        <v>252</v>
      </c>
      <c r="D158" s="1347">
        <v>0</v>
      </c>
      <c r="E158" s="1346">
        <v>0</v>
      </c>
      <c r="F158" s="1342" t="s">
        <v>2481</v>
      </c>
      <c r="G158" s="1408">
        <v>1383</v>
      </c>
      <c r="H158" s="1353">
        <f>M1358</f>
        <v>0</v>
      </c>
      <c r="I158" s="1353">
        <f>N1358</f>
        <v>0</v>
      </c>
      <c r="K158" s="1391">
        <v>153</v>
      </c>
      <c r="L158" s="1391" t="s">
        <v>2482</v>
      </c>
      <c r="AA158">
        <v>633</v>
      </c>
      <c r="AB158">
        <v>2613090</v>
      </c>
      <c r="AC158">
        <v>2613090</v>
      </c>
    </row>
    <row r="159" spans="1:29" ht="12.5">
      <c r="B159" s="5" t="s">
        <v>2483</v>
      </c>
      <c r="C159" s="6" t="s">
        <v>412</v>
      </c>
      <c r="D159" s="1347">
        <v>0</v>
      </c>
      <c r="E159" s="1346">
        <v>0</v>
      </c>
      <c r="F159" s="1342" t="s">
        <v>2484</v>
      </c>
      <c r="G159" s="1408">
        <v>1407</v>
      </c>
      <c r="H159" s="1353">
        <f>M1382</f>
        <v>0</v>
      </c>
      <c r="I159" s="1353">
        <f>N1382</f>
        <v>0</v>
      </c>
      <c r="K159" s="1391">
        <v>154</v>
      </c>
      <c r="L159" s="1391" t="s">
        <v>2485</v>
      </c>
      <c r="AA159">
        <v>634</v>
      </c>
      <c r="AB159">
        <v>538485</v>
      </c>
      <c r="AC159">
        <v>538485</v>
      </c>
    </row>
    <row r="160" spans="1:29" ht="12.5">
      <c r="B160" s="5" t="s">
        <v>2486</v>
      </c>
      <c r="C160" s="6" t="s">
        <v>332</v>
      </c>
      <c r="D160" s="1347">
        <v>0</v>
      </c>
      <c r="E160" s="1346">
        <v>0</v>
      </c>
      <c r="F160" s="1342" t="s">
        <v>2487</v>
      </c>
      <c r="G160" s="1408">
        <v>1479</v>
      </c>
      <c r="H160" s="1353">
        <f>M1454</f>
        <v>0</v>
      </c>
      <c r="I160" s="1353">
        <f>N1454</f>
        <v>0</v>
      </c>
      <c r="K160" s="1391">
        <v>155</v>
      </c>
      <c r="L160" s="1391" t="s">
        <v>2488</v>
      </c>
      <c r="AA160">
        <v>636</v>
      </c>
      <c r="AB160">
        <v>3153975</v>
      </c>
      <c r="AC160">
        <v>3153975</v>
      </c>
    </row>
    <row r="161" spans="2:29" ht="12.5">
      <c r="B161" s="5" t="s">
        <v>2489</v>
      </c>
      <c r="C161" s="6" t="s">
        <v>452</v>
      </c>
      <c r="D161" s="1347">
        <v>0</v>
      </c>
      <c r="E161" s="1346">
        <v>0</v>
      </c>
      <c r="F161" s="1342" t="s">
        <v>2490</v>
      </c>
      <c r="G161" s="1408">
        <v>1431</v>
      </c>
      <c r="H161" s="1353">
        <f>M1406</f>
        <v>0</v>
      </c>
      <c r="I161" s="1353">
        <f>N1406</f>
        <v>0</v>
      </c>
      <c r="K161" s="1391">
        <v>156</v>
      </c>
      <c r="L161" s="1391" t="s">
        <v>2491</v>
      </c>
      <c r="AA161">
        <v>638</v>
      </c>
      <c r="AB161">
        <v>221848</v>
      </c>
      <c r="AC161">
        <v>221848</v>
      </c>
    </row>
    <row r="162" spans="2:29" ht="12.5">
      <c r="B162" s="5" t="s">
        <v>2492</v>
      </c>
      <c r="C162" s="6" t="s">
        <v>372</v>
      </c>
      <c r="D162" s="1347">
        <v>0</v>
      </c>
      <c r="E162" s="1346">
        <v>0</v>
      </c>
      <c r="F162" s="1342" t="s">
        <v>2493</v>
      </c>
      <c r="G162" s="1408">
        <v>1455</v>
      </c>
      <c r="H162" s="1353">
        <f>M1430</f>
        <v>0</v>
      </c>
      <c r="I162" s="1353">
        <f>N1430</f>
        <v>0</v>
      </c>
      <c r="K162" s="1391">
        <v>157</v>
      </c>
      <c r="L162" s="1391" t="s">
        <v>2494</v>
      </c>
      <c r="AA162">
        <v>640</v>
      </c>
      <c r="AB162">
        <v>24881</v>
      </c>
      <c r="AC162">
        <v>24881</v>
      </c>
    </row>
    <row r="163" spans="2:29" ht="12.5">
      <c r="B163" s="5" t="s">
        <v>2495</v>
      </c>
      <c r="C163" s="6" t="s">
        <v>634</v>
      </c>
      <c r="D163" s="1347">
        <v>0</v>
      </c>
      <c r="E163" s="1346">
        <v>0</v>
      </c>
      <c r="F163" s="1342" t="s">
        <v>2496</v>
      </c>
      <c r="G163" s="1408">
        <v>1503</v>
      </c>
      <c r="H163" s="1353">
        <f>M1478</f>
        <v>0</v>
      </c>
      <c r="I163" s="1353">
        <f>N1478</f>
        <v>0</v>
      </c>
      <c r="K163" s="1391">
        <v>158</v>
      </c>
      <c r="L163" s="1391" t="s">
        <v>2497</v>
      </c>
      <c r="AA163">
        <v>641</v>
      </c>
      <c r="AB163">
        <v>222</v>
      </c>
      <c r="AC163">
        <v>222</v>
      </c>
    </row>
    <row r="164" spans="2:29" ht="12.5">
      <c r="B164" s="5" t="s">
        <v>2498</v>
      </c>
      <c r="C164" s="6" t="s">
        <v>677</v>
      </c>
      <c r="D164" s="1347">
        <v>0</v>
      </c>
      <c r="E164" s="1346">
        <v>0</v>
      </c>
      <c r="F164" s="1342" t="s">
        <v>2499</v>
      </c>
      <c r="G164" s="1408">
        <v>1527</v>
      </c>
      <c r="H164" s="1353">
        <f>M1502</f>
        <v>0</v>
      </c>
      <c r="I164" s="1353">
        <f>N1502</f>
        <v>0</v>
      </c>
      <c r="K164" s="1391">
        <v>159</v>
      </c>
      <c r="L164" s="1391" t="s">
        <v>2500</v>
      </c>
      <c r="AA164">
        <v>642</v>
      </c>
      <c r="AB164">
        <v>5676247</v>
      </c>
      <c r="AC164">
        <v>5676247</v>
      </c>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v>645</v>
      </c>
      <c r="AB165">
        <v>15837341</v>
      </c>
      <c r="AC165">
        <v>15837341</v>
      </c>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v>647</v>
      </c>
      <c r="AB166">
        <v>3549330</v>
      </c>
      <c r="AC166">
        <v>3549330</v>
      </c>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v>648</v>
      </c>
      <c r="AB167">
        <v>800148</v>
      </c>
      <c r="AC167">
        <v>800148</v>
      </c>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v>649</v>
      </c>
      <c r="AB168">
        <v>5892430</v>
      </c>
      <c r="AC168">
        <v>5892430</v>
      </c>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v>650</v>
      </c>
      <c r="AB169">
        <v>265328</v>
      </c>
      <c r="AC169">
        <v>265328</v>
      </c>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v>651</v>
      </c>
      <c r="AB170">
        <v>21263</v>
      </c>
      <c r="AC170">
        <v>21263</v>
      </c>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v>652</v>
      </c>
      <c r="AB171">
        <v>44126</v>
      </c>
      <c r="AC171">
        <v>44126</v>
      </c>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v>653</v>
      </c>
      <c r="AB172">
        <v>-5059</v>
      </c>
      <c r="AC172">
        <v>-5059</v>
      </c>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v>654</v>
      </c>
      <c r="AB173">
        <v>37668</v>
      </c>
      <c r="AC173">
        <v>37668</v>
      </c>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v>655</v>
      </c>
      <c r="AB174">
        <v>15651</v>
      </c>
      <c r="AC174">
        <v>15651</v>
      </c>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v>657</v>
      </c>
      <c r="AB175">
        <v>499</v>
      </c>
      <c r="AC175">
        <v>499</v>
      </c>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v>659</v>
      </c>
      <c r="AB176">
        <v>26458725</v>
      </c>
      <c r="AC176">
        <v>26458725</v>
      </c>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v>660</v>
      </c>
      <c r="AB177">
        <v>292077</v>
      </c>
      <c r="AC177">
        <v>292077</v>
      </c>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v>662</v>
      </c>
      <c r="AB178">
        <v>324789</v>
      </c>
      <c r="AC178">
        <v>324789</v>
      </c>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v>663</v>
      </c>
      <c r="AB179">
        <v>35905813</v>
      </c>
      <c r="AC179">
        <v>35905813</v>
      </c>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v>667</v>
      </c>
      <c r="AB180">
        <v>35905813</v>
      </c>
      <c r="AC180">
        <v>35905813</v>
      </c>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v>669</v>
      </c>
      <c r="AB181">
        <v>464664</v>
      </c>
      <c r="AC181">
        <v>464664</v>
      </c>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v>671</v>
      </c>
      <c r="AB182">
        <v>58603</v>
      </c>
      <c r="AC182">
        <v>58603</v>
      </c>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v>672</v>
      </c>
      <c r="AB183">
        <v>7207</v>
      </c>
      <c r="AC183">
        <v>7207</v>
      </c>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v>673</v>
      </c>
      <c r="AB184">
        <v>564212</v>
      </c>
      <c r="AC184">
        <v>564212</v>
      </c>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675</v>
      </c>
      <c r="AB185">
        <v>45272</v>
      </c>
      <c r="AC185">
        <v>45272</v>
      </c>
    </row>
    <row r="186" spans="1:29" ht="12.5">
      <c r="B186" s="5" t="s">
        <v>2587</v>
      </c>
      <c r="C186" s="6" t="s">
        <v>2588</v>
      </c>
      <c r="D186" s="1347">
        <v>0</v>
      </c>
      <c r="E186" s="1346">
        <v>0</v>
      </c>
      <c r="F186" s="1342" t="s">
        <v>2589</v>
      </c>
      <c r="G186" s="1414">
        <v>3471</v>
      </c>
      <c r="H186" s="1353">
        <f t="shared" si="16"/>
        <v>0</v>
      </c>
      <c r="I186" s="1353">
        <f t="shared" si="17"/>
        <v>0</v>
      </c>
      <c r="K186" s="1391">
        <v>182</v>
      </c>
      <c r="L186" s="1391" t="s">
        <v>2590</v>
      </c>
      <c r="AA186">
        <v>676</v>
      </c>
      <c r="AB186">
        <v>73638</v>
      </c>
      <c r="AC186">
        <v>73638</v>
      </c>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v>677</v>
      </c>
      <c r="AB187">
        <v>47303</v>
      </c>
      <c r="AC187">
        <v>47303</v>
      </c>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v>678</v>
      </c>
      <c r="AB188">
        <v>1260899</v>
      </c>
      <c r="AC188">
        <v>1260899</v>
      </c>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v>679</v>
      </c>
      <c r="AB189">
        <v>95969</v>
      </c>
      <c r="AC189">
        <v>95969</v>
      </c>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v>681</v>
      </c>
      <c r="AB190">
        <v>29337</v>
      </c>
      <c r="AC190">
        <v>29337</v>
      </c>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v>682</v>
      </c>
      <c r="AB191">
        <v>3640</v>
      </c>
      <c r="AC191">
        <v>3640</v>
      </c>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v>683</v>
      </c>
      <c r="AB192">
        <v>272162</v>
      </c>
      <c r="AC192">
        <v>272162</v>
      </c>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v>685</v>
      </c>
      <c r="AB193">
        <v>18300</v>
      </c>
      <c r="AC193">
        <v>18300</v>
      </c>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v>686</v>
      </c>
      <c r="AB194">
        <v>41430</v>
      </c>
      <c r="AC194">
        <v>41430</v>
      </c>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v>687</v>
      </c>
      <c r="AB195">
        <v>2454</v>
      </c>
      <c r="AC195">
        <v>2454</v>
      </c>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v>688</v>
      </c>
      <c r="AB196">
        <v>463292</v>
      </c>
      <c r="AC196">
        <v>463292</v>
      </c>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v>690</v>
      </c>
      <c r="AB197">
        <v>368695</v>
      </c>
      <c r="AC197">
        <v>368695</v>
      </c>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v>692</v>
      </c>
      <c r="AB198">
        <v>29266</v>
      </c>
      <c r="AC198">
        <v>29266</v>
      </c>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v>693</v>
      </c>
      <c r="AB199">
        <v>3567</v>
      </c>
      <c r="AC199">
        <v>3567</v>
      </c>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v>694</v>
      </c>
      <c r="AB200">
        <v>292050</v>
      </c>
      <c r="AC200">
        <v>292050</v>
      </c>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v>696</v>
      </c>
      <c r="AB201">
        <v>26972</v>
      </c>
      <c r="AC201">
        <v>26972</v>
      </c>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v>697</v>
      </c>
      <c r="AB202">
        <v>32208</v>
      </c>
      <c r="AC202">
        <v>32208</v>
      </c>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v>698</v>
      </c>
      <c r="AB203">
        <v>44849</v>
      </c>
      <c r="AC203">
        <v>44849</v>
      </c>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v>699</v>
      </c>
      <c r="AB204">
        <v>797607</v>
      </c>
      <c r="AC204">
        <v>797607</v>
      </c>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v>703</v>
      </c>
      <c r="AB205">
        <v>2624795</v>
      </c>
      <c r="AC205">
        <v>2624795</v>
      </c>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v>704</v>
      </c>
      <c r="AB206">
        <v>2624795</v>
      </c>
      <c r="AC206">
        <v>2624795</v>
      </c>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705</v>
      </c>
      <c r="AB207">
        <v>39328215</v>
      </c>
      <c r="AC207">
        <v>39328215</v>
      </c>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v>707</v>
      </c>
      <c r="AB208">
        <v>1189726</v>
      </c>
      <c r="AC208">
        <v>1189726</v>
      </c>
    </row>
    <row r="209" spans="2:29" ht="12.5">
      <c r="B209" s="5" t="s">
        <v>2679</v>
      </c>
      <c r="C209" s="6" t="s">
        <v>2680</v>
      </c>
      <c r="D209" s="1347">
        <v>0</v>
      </c>
      <c r="E209" s="1346">
        <v>3</v>
      </c>
      <c r="F209" s="1342" t="s">
        <v>2681</v>
      </c>
      <c r="G209" s="1414">
        <v>3491</v>
      </c>
      <c r="H209" s="1353">
        <f t="shared" si="19"/>
        <v>0</v>
      </c>
      <c r="I209" s="1353">
        <f t="shared" si="20"/>
        <v>0</v>
      </c>
      <c r="K209" s="1391">
        <v>208</v>
      </c>
      <c r="L209" s="1391" t="s">
        <v>2682</v>
      </c>
      <c r="AA209">
        <v>711</v>
      </c>
      <c r="AB209">
        <v>20423208</v>
      </c>
      <c r="AC209">
        <v>20423208</v>
      </c>
    </row>
    <row r="210" spans="2:29" ht="12.5">
      <c r="B210" s="5" t="s">
        <v>2683</v>
      </c>
      <c r="C210" s="6" t="s">
        <v>2684</v>
      </c>
      <c r="D210" s="1347">
        <v>2</v>
      </c>
      <c r="E210" s="1346">
        <v>2</v>
      </c>
      <c r="F210" s="1342" t="s">
        <v>2685</v>
      </c>
      <c r="G210" s="1414">
        <v>3492</v>
      </c>
      <c r="H210" s="1353">
        <f t="shared" si="19"/>
        <v>0</v>
      </c>
      <c r="I210" s="1353">
        <f t="shared" si="20"/>
        <v>0</v>
      </c>
      <c r="K210" s="1391">
        <v>209</v>
      </c>
      <c r="L210" s="1391" t="s">
        <v>2686</v>
      </c>
      <c r="AA210">
        <v>712</v>
      </c>
      <c r="AB210">
        <v>12099460</v>
      </c>
      <c r="AC210">
        <v>12099460</v>
      </c>
    </row>
    <row r="211" spans="2:29" ht="12.5">
      <c r="B211" s="5" t="s">
        <v>2687</v>
      </c>
      <c r="C211" s="6" t="s">
        <v>2688</v>
      </c>
      <c r="D211" s="1347">
        <v>3</v>
      </c>
      <c r="E211" s="1346">
        <v>6</v>
      </c>
      <c r="F211" s="1342" t="s">
        <v>2689</v>
      </c>
      <c r="G211" s="1414">
        <v>3493</v>
      </c>
      <c r="H211" s="1353">
        <f t="shared" si="19"/>
        <v>0</v>
      </c>
      <c r="I211" s="1353">
        <f t="shared" si="20"/>
        <v>0</v>
      </c>
      <c r="K211" s="1391">
        <v>210</v>
      </c>
      <c r="L211" s="1391" t="s">
        <v>2690</v>
      </c>
      <c r="AA211">
        <v>715</v>
      </c>
      <c r="AB211">
        <v>94386</v>
      </c>
      <c r="AC211">
        <v>94386</v>
      </c>
    </row>
    <row r="212" spans="2:29" ht="12.5">
      <c r="B212" s="5" t="s">
        <v>2691</v>
      </c>
      <c r="C212" s="6" t="s">
        <v>2692</v>
      </c>
      <c r="D212" s="1347">
        <v>2</v>
      </c>
      <c r="E212" s="1346">
        <v>6</v>
      </c>
      <c r="F212" s="1342" t="s">
        <v>2693</v>
      </c>
      <c r="G212" s="1414">
        <v>3494</v>
      </c>
      <c r="H212" s="1353">
        <f t="shared" si="19"/>
        <v>0</v>
      </c>
      <c r="I212" s="1353">
        <f t="shared" si="20"/>
        <v>0</v>
      </c>
      <c r="K212" s="1391">
        <v>211</v>
      </c>
      <c r="L212" s="1391" t="s">
        <v>2694</v>
      </c>
      <c r="AA212">
        <v>716</v>
      </c>
      <c r="AB212">
        <v>243399</v>
      </c>
      <c r="AC212">
        <v>243399</v>
      </c>
    </row>
    <row r="213" spans="2:29" ht="12.5">
      <c r="B213" s="5" t="s">
        <v>2695</v>
      </c>
      <c r="C213" s="6" t="s">
        <v>2696</v>
      </c>
      <c r="D213" s="1347">
        <v>1</v>
      </c>
      <c r="E213" s="1346">
        <v>1</v>
      </c>
      <c r="F213" s="1342" t="s">
        <v>2697</v>
      </c>
      <c r="G213" s="1414">
        <v>3495</v>
      </c>
      <c r="H213" s="1353">
        <f t="shared" si="19"/>
        <v>0</v>
      </c>
      <c r="I213" s="1353">
        <f t="shared" si="20"/>
        <v>0</v>
      </c>
      <c r="K213" s="1391">
        <v>212</v>
      </c>
      <c r="L213" s="1391" t="s">
        <v>2698</v>
      </c>
      <c r="AA213">
        <v>718</v>
      </c>
      <c r="AB213">
        <v>52806</v>
      </c>
      <c r="AC213">
        <v>52806</v>
      </c>
    </row>
    <row r="214" spans="2:29" ht="12.5">
      <c r="B214" s="5" t="s">
        <v>2699</v>
      </c>
      <c r="C214" s="6" t="s">
        <v>2700</v>
      </c>
      <c r="D214" s="1347">
        <v>5</v>
      </c>
      <c r="E214" s="1346">
        <v>13</v>
      </c>
      <c r="F214" s="1342" t="s">
        <v>2701</v>
      </c>
      <c r="G214" s="1414">
        <v>3496</v>
      </c>
      <c r="H214" s="1353">
        <f t="shared" si="19"/>
        <v>0</v>
      </c>
      <c r="I214" s="1353">
        <f t="shared" si="20"/>
        <v>0</v>
      </c>
      <c r="K214" s="1391">
        <v>213</v>
      </c>
      <c r="L214" s="1391" t="s">
        <v>2702</v>
      </c>
      <c r="AA214">
        <v>719</v>
      </c>
      <c r="AB214">
        <v>-20889</v>
      </c>
      <c r="AC214">
        <v>-20889</v>
      </c>
    </row>
    <row r="215" spans="2:29" ht="12.5">
      <c r="B215" s="5" t="s">
        <v>2703</v>
      </c>
      <c r="C215" s="6" t="s">
        <v>2704</v>
      </c>
      <c r="D215" s="1347">
        <v>4</v>
      </c>
      <c r="E215" s="1346">
        <v>7</v>
      </c>
      <c r="F215" s="1342" t="s">
        <v>2705</v>
      </c>
      <c r="G215" s="1414">
        <v>3497</v>
      </c>
      <c r="H215" s="1353">
        <f t="shared" si="19"/>
        <v>0</v>
      </c>
      <c r="I215" s="1353">
        <f t="shared" si="20"/>
        <v>0</v>
      </c>
      <c r="K215" s="1391">
        <v>214</v>
      </c>
      <c r="L215" s="1391" t="s">
        <v>2706</v>
      </c>
      <c r="AA215">
        <v>720</v>
      </c>
      <c r="AB215">
        <v>9677</v>
      </c>
      <c r="AC215">
        <v>9677</v>
      </c>
    </row>
    <row r="216" spans="2:29" ht="12.5">
      <c r="B216" s="5" t="s">
        <v>2707</v>
      </c>
      <c r="C216" s="6" t="s">
        <v>2708</v>
      </c>
      <c r="D216" s="1347">
        <v>0</v>
      </c>
      <c r="E216" s="1346">
        <v>0</v>
      </c>
      <c r="F216" s="1342" t="s">
        <v>2709</v>
      </c>
      <c r="G216" s="1414">
        <v>3498</v>
      </c>
      <c r="H216" s="1353">
        <f t="shared" si="19"/>
        <v>0</v>
      </c>
      <c r="I216" s="1353">
        <f t="shared" si="20"/>
        <v>0</v>
      </c>
      <c r="K216" s="1391">
        <v>215</v>
      </c>
      <c r="L216" s="1391" t="s">
        <v>2710</v>
      </c>
      <c r="AA216">
        <v>725</v>
      </c>
      <c r="AB216">
        <v>105073</v>
      </c>
      <c r="AC216">
        <v>105073</v>
      </c>
    </row>
    <row r="217" spans="2:29" ht="12.5">
      <c r="B217" s="5" t="s">
        <v>2711</v>
      </c>
      <c r="C217" s="6" t="s">
        <v>2712</v>
      </c>
      <c r="D217" s="1347">
        <v>0</v>
      </c>
      <c r="E217" s="1346">
        <v>0</v>
      </c>
      <c r="F217" s="1342" t="s">
        <v>2713</v>
      </c>
      <c r="G217" s="1414">
        <v>3499</v>
      </c>
      <c r="H217" s="1353">
        <f t="shared" si="19"/>
        <v>0</v>
      </c>
      <c r="I217" s="1353">
        <f t="shared" si="20"/>
        <v>0</v>
      </c>
      <c r="K217" s="1391">
        <v>216</v>
      </c>
      <c r="L217" s="1391" t="s">
        <v>2714</v>
      </c>
      <c r="AA217">
        <v>726</v>
      </c>
      <c r="AB217">
        <v>33956449</v>
      </c>
      <c r="AC217">
        <v>33956449</v>
      </c>
    </row>
    <row r="218" spans="2:29" ht="12.5">
      <c r="B218" s="5" t="s">
        <v>2715</v>
      </c>
      <c r="C218" s="6" t="s">
        <v>2716</v>
      </c>
      <c r="D218" s="1347">
        <v>2</v>
      </c>
      <c r="E218" s="1346">
        <v>3</v>
      </c>
      <c r="F218" s="1342" t="s">
        <v>2717</v>
      </c>
      <c r="G218" s="1414">
        <v>3500</v>
      </c>
      <c r="H218" s="1353">
        <f t="shared" si="19"/>
        <v>0</v>
      </c>
      <c r="I218" s="1353">
        <f t="shared" si="20"/>
        <v>0</v>
      </c>
      <c r="K218" s="1391">
        <v>217</v>
      </c>
      <c r="L218" s="1391" t="s">
        <v>2718</v>
      </c>
      <c r="AA218">
        <v>729</v>
      </c>
      <c r="AB218">
        <v>33956449</v>
      </c>
      <c r="AC218">
        <v>33956449</v>
      </c>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v>731</v>
      </c>
      <c r="AB219">
        <v>33956449</v>
      </c>
      <c r="AC219">
        <v>33956449</v>
      </c>
    </row>
    <row r="220" spans="2:29" ht="12.5">
      <c r="B220" s="5" t="s">
        <v>2723</v>
      </c>
      <c r="C220" s="6" t="s">
        <v>2724</v>
      </c>
      <c r="D220" s="1347">
        <v>0</v>
      </c>
      <c r="E220" s="1346">
        <v>0</v>
      </c>
      <c r="F220" s="1342" t="s">
        <v>2725</v>
      </c>
      <c r="G220" s="1414">
        <v>3502</v>
      </c>
      <c r="H220" s="1353">
        <f t="shared" si="19"/>
        <v>0</v>
      </c>
      <c r="I220" s="1353">
        <f t="shared" si="20"/>
        <v>0</v>
      </c>
      <c r="K220" s="1391">
        <v>219</v>
      </c>
      <c r="L220" s="1391" t="s">
        <v>2726</v>
      </c>
      <c r="AA220">
        <v>732</v>
      </c>
      <c r="AB220">
        <v>3100020</v>
      </c>
      <c r="AC220">
        <v>3100020</v>
      </c>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v>733</v>
      </c>
      <c r="AB221">
        <v>2290642</v>
      </c>
      <c r="AC221">
        <v>2290642</v>
      </c>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v>737</v>
      </c>
      <c r="AB222">
        <v>3</v>
      </c>
      <c r="AC222">
        <v>3</v>
      </c>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v>738</v>
      </c>
      <c r="AB223">
        <v>-18899</v>
      </c>
      <c r="AC223">
        <v>-18899</v>
      </c>
    </row>
    <row r="224" spans="2:29" ht="12.5">
      <c r="B224" s="5" t="s">
        <v>2739</v>
      </c>
      <c r="C224" s="6" t="s">
        <v>2740</v>
      </c>
      <c r="D224" s="1347">
        <v>0</v>
      </c>
      <c r="E224" s="1346">
        <v>16</v>
      </c>
      <c r="F224" s="1342" t="s">
        <v>2741</v>
      </c>
      <c r="G224" s="1408">
        <v>32</v>
      </c>
      <c r="H224" s="1353">
        <f t="shared" si="21"/>
        <v>0</v>
      </c>
      <c r="I224" s="1353">
        <f t="shared" si="21"/>
        <v>0</v>
      </c>
      <c r="K224" s="1391">
        <v>223</v>
      </c>
      <c r="L224" s="1391" t="s">
        <v>2742</v>
      </c>
      <c r="AA224">
        <v>739</v>
      </c>
      <c r="AB224">
        <v>5371766</v>
      </c>
      <c r="AC224">
        <v>5371766</v>
      </c>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v>740</v>
      </c>
      <c r="AB225">
        <v>39328215</v>
      </c>
      <c r="AC225">
        <v>39328215</v>
      </c>
    </row>
    <row r="226" spans="1:29" ht="12.5">
      <c r="B226" s="5" t="s">
        <v>2747</v>
      </c>
      <c r="C226" s="6" t="s">
        <v>2748</v>
      </c>
      <c r="D226" s="1347">
        <v>0</v>
      </c>
      <c r="E226" s="1346">
        <v>0</v>
      </c>
      <c r="F226" s="1342" t="s">
        <v>2749</v>
      </c>
      <c r="G226" s="1408">
        <v>35</v>
      </c>
      <c r="H226" s="1353">
        <f>M40</f>
        <v>0</v>
      </c>
      <c r="I226" s="1353">
        <f>N40</f>
        <v>0</v>
      </c>
      <c r="K226" s="1391">
        <v>225</v>
      </c>
      <c r="L226" s="1391" t="s">
        <v>2750</v>
      </c>
      <c r="AA226">
        <v>741</v>
      </c>
      <c r="AB226">
        <v>10902338</v>
      </c>
      <c r="AC226">
        <v>17822956</v>
      </c>
    </row>
    <row r="227" spans="1:29" ht="12.5">
      <c r="B227" s="5" t="s">
        <v>2751</v>
      </c>
      <c r="C227" s="6" t="s">
        <v>2752</v>
      </c>
      <c r="D227" s="1347">
        <v>19</v>
      </c>
      <c r="E227" s="1346">
        <v>57</v>
      </c>
      <c r="F227" s="1342" t="s">
        <v>2753</v>
      </c>
      <c r="G227" s="1409"/>
      <c r="H227" s="1353"/>
      <c r="I227" s="1353"/>
      <c r="K227" s="1391">
        <v>228</v>
      </c>
      <c r="L227" s="1391" t="s">
        <v>2754</v>
      </c>
      <c r="AA227">
        <v>742</v>
      </c>
      <c r="AB227">
        <v>476430</v>
      </c>
      <c r="AC227">
        <v>815937</v>
      </c>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743</v>
      </c>
      <c r="AB228">
        <v>-22173</v>
      </c>
      <c r="AC228">
        <v>57556</v>
      </c>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v>744</v>
      </c>
      <c r="AB229">
        <v>3668</v>
      </c>
      <c r="AC229">
        <v>11795</v>
      </c>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v>745</v>
      </c>
      <c r="AB230">
        <v>3248</v>
      </c>
      <c r="AC230">
        <v>8432</v>
      </c>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v>746</v>
      </c>
      <c r="AB231">
        <v>-15257</v>
      </c>
      <c r="AC231">
        <v>77783</v>
      </c>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v>747</v>
      </c>
      <c r="AB232">
        <v>38462</v>
      </c>
      <c r="AC232">
        <v>69775</v>
      </c>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v>748</v>
      </c>
      <c r="AB233">
        <v>70976</v>
      </c>
      <c r="AC233">
        <v>132156</v>
      </c>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v>749</v>
      </c>
      <c r="AB234">
        <v>66181</v>
      </c>
      <c r="AC234">
        <v>110964</v>
      </c>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v>750</v>
      </c>
      <c r="AB235">
        <v>15171</v>
      </c>
      <c r="AC235">
        <v>24418</v>
      </c>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v>751</v>
      </c>
      <c r="AB236">
        <v>35674</v>
      </c>
      <c r="AC236">
        <v>55751</v>
      </c>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v>753</v>
      </c>
      <c r="AB237">
        <v>12989</v>
      </c>
      <c r="AC237">
        <v>21190</v>
      </c>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v>754</v>
      </c>
      <c r="AB238">
        <v>34226</v>
      </c>
      <c r="AC238">
        <v>56629</v>
      </c>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v>756</v>
      </c>
      <c r="AB239">
        <v>273679</v>
      </c>
      <c r="AC239">
        <v>470883</v>
      </c>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v>757</v>
      </c>
      <c r="AB240">
        <v>18374</v>
      </c>
      <c r="AC240">
        <v>37873</v>
      </c>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v>758</v>
      </c>
      <c r="AB241">
        <v>1610</v>
      </c>
      <c r="AC241">
        <v>3494</v>
      </c>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v>759</v>
      </c>
      <c r="AB242">
        <v>5943</v>
      </c>
      <c r="AC242">
        <v>11828</v>
      </c>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v>761</v>
      </c>
      <c r="AB243">
        <v>17716</v>
      </c>
      <c r="AC243">
        <v>38909</v>
      </c>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v>762</v>
      </c>
      <c r="AB244">
        <v>0</v>
      </c>
      <c r="AC244">
        <v>1</v>
      </c>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v>764</v>
      </c>
      <c r="AB245">
        <v>993</v>
      </c>
      <c r="AC245">
        <v>2532</v>
      </c>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v>765</v>
      </c>
      <c r="AB246">
        <v>26658</v>
      </c>
      <c r="AC246">
        <v>50802</v>
      </c>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766</v>
      </c>
      <c r="AB247">
        <v>9459</v>
      </c>
      <c r="AC247">
        <v>17968</v>
      </c>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v>767</v>
      </c>
      <c r="AB248">
        <v>2581</v>
      </c>
      <c r="AC248">
        <v>3792</v>
      </c>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v>768</v>
      </c>
      <c r="AB249">
        <v>1162</v>
      </c>
      <c r="AC249">
        <v>1540</v>
      </c>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v>769</v>
      </c>
      <c r="AB250">
        <v>2000</v>
      </c>
      <c r="AC250">
        <v>4000</v>
      </c>
    </row>
    <row r="251" spans="2:29" ht="12.5">
      <c r="B251" s="5" t="s">
        <v>2848</v>
      </c>
      <c r="C251" s="6" t="s">
        <v>2849</v>
      </c>
      <c r="D251" s="1347">
        <v>0</v>
      </c>
      <c r="E251" s="1346">
        <v>0</v>
      </c>
      <c r="F251" s="1342" t="s">
        <v>2850</v>
      </c>
      <c r="G251" s="1414">
        <v>3525</v>
      </c>
      <c r="H251" s="1353">
        <f t="shared" si="25"/>
        <v>0</v>
      </c>
      <c r="I251" s="1353">
        <f t="shared" si="26"/>
        <v>0</v>
      </c>
      <c r="K251" s="1391">
        <v>261</v>
      </c>
      <c r="L251" s="1391" t="s">
        <v>2851</v>
      </c>
      <c r="AA251">
        <v>770</v>
      </c>
      <c r="AB251">
        <v>387</v>
      </c>
      <c r="AC251">
        <v>1055</v>
      </c>
    </row>
    <row r="252" spans="2:29" ht="12.5">
      <c r="B252" s="5" t="s">
        <v>2852</v>
      </c>
      <c r="C252" s="6" t="s">
        <v>2853</v>
      </c>
      <c r="D252" s="1347">
        <v>0</v>
      </c>
      <c r="E252" s="1346">
        <v>0</v>
      </c>
      <c r="F252" s="1342" t="s">
        <v>2854</v>
      </c>
      <c r="G252" s="1414">
        <v>3526</v>
      </c>
      <c r="H252" s="1353">
        <f t="shared" si="25"/>
        <v>0</v>
      </c>
      <c r="I252" s="1353">
        <f t="shared" si="26"/>
        <v>0</v>
      </c>
      <c r="K252" s="1391">
        <v>262</v>
      </c>
      <c r="L252" s="1391" t="s">
        <v>2855</v>
      </c>
      <c r="AA252">
        <v>771</v>
      </c>
      <c r="AB252">
        <v>5807</v>
      </c>
      <c r="AC252">
        <v>9809</v>
      </c>
    </row>
    <row r="253" spans="2:29" ht="12.5">
      <c r="B253" s="5" t="s">
        <v>2856</v>
      </c>
      <c r="C253" s="6" t="s">
        <v>2857</v>
      </c>
      <c r="D253" s="1347">
        <v>0</v>
      </c>
      <c r="E253" s="1346">
        <v>1</v>
      </c>
      <c r="F253" s="1342" t="s">
        <v>2858</v>
      </c>
      <c r="G253" s="1414">
        <v>3527</v>
      </c>
      <c r="H253" s="1353">
        <f t="shared" si="25"/>
        <v>0</v>
      </c>
      <c r="I253" s="1353">
        <f t="shared" si="26"/>
        <v>0</v>
      </c>
      <c r="K253" s="1391">
        <v>263</v>
      </c>
      <c r="L253" s="1391" t="s">
        <v>2859</v>
      </c>
      <c r="AA253">
        <v>772</v>
      </c>
      <c r="AB253">
        <v>88649</v>
      </c>
      <c r="AC253">
        <v>200967</v>
      </c>
    </row>
    <row r="254" spans="2:29" ht="12.5">
      <c r="B254" s="5" t="s">
        <v>2860</v>
      </c>
      <c r="C254" s="6" t="s">
        <v>2861</v>
      </c>
      <c r="D254" s="1347">
        <v>0</v>
      </c>
      <c r="E254" s="1346">
        <v>0</v>
      </c>
      <c r="F254" s="1342" t="s">
        <v>2862</v>
      </c>
      <c r="G254" s="1414">
        <v>3528</v>
      </c>
      <c r="H254" s="1353">
        <f t="shared" si="25"/>
        <v>0</v>
      </c>
      <c r="I254" s="1353">
        <f t="shared" si="26"/>
        <v>0</v>
      </c>
      <c r="K254" s="1391">
        <v>264</v>
      </c>
      <c r="L254" s="1391" t="s">
        <v>2863</v>
      </c>
      <c r="AA254">
        <v>773</v>
      </c>
      <c r="AB254">
        <v>-111010</v>
      </c>
      <c r="AC254">
        <v>-158856</v>
      </c>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v>774</v>
      </c>
      <c r="AB255">
        <v>2958</v>
      </c>
      <c r="AC255">
        <v>6337</v>
      </c>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v>777</v>
      </c>
      <c r="AB256">
        <v>963</v>
      </c>
      <c r="AC256">
        <v>2134</v>
      </c>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v>778</v>
      </c>
      <c r="AB257">
        <v>1258</v>
      </c>
      <c r="AC257">
        <v>2110</v>
      </c>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v>779</v>
      </c>
      <c r="AB258">
        <v>75508</v>
      </c>
      <c r="AC258">
        <v>236295</v>
      </c>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v>780</v>
      </c>
      <c r="AB259">
        <v>46820</v>
      </c>
      <c r="AC259">
        <v>93637</v>
      </c>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v>782</v>
      </c>
      <c r="AB260">
        <v>2289</v>
      </c>
      <c r="AC260">
        <v>2799</v>
      </c>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v>783</v>
      </c>
      <c r="AB261">
        <v>60</v>
      </c>
      <c r="AC261">
        <v>123</v>
      </c>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v>784</v>
      </c>
      <c r="AB262">
        <v>6000</v>
      </c>
      <c r="AC262">
        <v>12000</v>
      </c>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v>787</v>
      </c>
      <c r="AB263">
        <v>62969</v>
      </c>
      <c r="AC263">
        <v>124159</v>
      </c>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v>788</v>
      </c>
      <c r="AB264">
        <v>7800</v>
      </c>
      <c r="AC264">
        <v>15600</v>
      </c>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v>789</v>
      </c>
      <c r="AB265">
        <v>10884</v>
      </c>
      <c r="AC265">
        <v>23093</v>
      </c>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v>791</v>
      </c>
      <c r="AB266">
        <v>950</v>
      </c>
      <c r="AC266">
        <v>950</v>
      </c>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v>792</v>
      </c>
      <c r="AB267">
        <v>14217</v>
      </c>
      <c r="AC267">
        <v>28430</v>
      </c>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v>793</v>
      </c>
      <c r="AB268">
        <v>187</v>
      </c>
      <c r="AC268">
        <v>187</v>
      </c>
    </row>
    <row r="269" spans="1:29" ht="12.5">
      <c r="B269" s="5" t="s">
        <v>2920</v>
      </c>
      <c r="C269" s="6" t="s">
        <v>2921</v>
      </c>
      <c r="D269" s="1347">
        <v>0</v>
      </c>
      <c r="E269" s="1346">
        <v>0</v>
      </c>
      <c r="F269" s="1342" t="s">
        <v>2922</v>
      </c>
      <c r="G269" s="1408">
        <v>47</v>
      </c>
      <c r="H269" s="1353">
        <f>M52</f>
        <v>0</v>
      </c>
      <c r="I269" s="1353">
        <f>N52</f>
        <v>0</v>
      </c>
      <c r="K269" s="1391">
        <v>280</v>
      </c>
      <c r="L269" s="1391" t="s">
        <v>2923</v>
      </c>
      <c r="AA269">
        <v>794</v>
      </c>
      <c r="AB269">
        <v>89207</v>
      </c>
      <c r="AC269">
        <v>176819</v>
      </c>
    </row>
    <row r="270" spans="1:29" ht="12.5">
      <c r="B270" s="5" t="s">
        <v>2924</v>
      </c>
      <c r="C270" s="6" t="s">
        <v>2925</v>
      </c>
      <c r="D270" s="1347">
        <v>0</v>
      </c>
      <c r="E270" s="1346">
        <v>1</v>
      </c>
      <c r="F270" s="1342" t="s">
        <v>2926</v>
      </c>
      <c r="G270" s="1409"/>
      <c r="H270" s="1353"/>
      <c r="I270" s="1353"/>
      <c r="K270" s="1391">
        <v>281</v>
      </c>
      <c r="L270" s="1391" t="s">
        <v>2927</v>
      </c>
      <c r="AA270">
        <v>795</v>
      </c>
      <c r="AB270">
        <v>438394</v>
      </c>
      <c r="AC270">
        <v>883997</v>
      </c>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796</v>
      </c>
      <c r="AB271">
        <v>423137</v>
      </c>
      <c r="AC271">
        <v>961780</v>
      </c>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v>797</v>
      </c>
      <c r="AB272">
        <v>53293</v>
      </c>
      <c r="AC272">
        <v>-145843</v>
      </c>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v>798</v>
      </c>
      <c r="AB273">
        <v>94477</v>
      </c>
      <c r="AC273">
        <v>126944</v>
      </c>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v>799</v>
      </c>
      <c r="AB274">
        <v>147770</v>
      </c>
      <c r="AC274">
        <v>-18899</v>
      </c>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v>802</v>
      </c>
      <c r="AB275">
        <v>147770</v>
      </c>
      <c r="AC275">
        <v>-18899</v>
      </c>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v>804</v>
      </c>
      <c r="AB276">
        <v>147770</v>
      </c>
      <c r="AC276">
        <v>-18899</v>
      </c>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v>805</v>
      </c>
      <c r="AB277">
        <v>10488846</v>
      </c>
      <c r="AC277">
        <v>16958636</v>
      </c>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v>806</v>
      </c>
      <c r="AB278">
        <v>306425</v>
      </c>
      <c r="AC278">
        <v>459542</v>
      </c>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v>807</v>
      </c>
      <c r="AB279">
        <v>-22173</v>
      </c>
      <c r="AC279">
        <v>57556</v>
      </c>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v>808</v>
      </c>
      <c r="AB280">
        <v>3668</v>
      </c>
      <c r="AC280">
        <v>11795</v>
      </c>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v>809</v>
      </c>
      <c r="AB281">
        <v>3248</v>
      </c>
      <c r="AC281">
        <v>8432</v>
      </c>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v>810</v>
      </c>
      <c r="AB282">
        <v>-15257</v>
      </c>
      <c r="AC282">
        <v>77783</v>
      </c>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v>811</v>
      </c>
      <c r="AB283">
        <v>19230</v>
      </c>
      <c r="AC283">
        <v>34887</v>
      </c>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v>812</v>
      </c>
      <c r="AB284">
        <v>47744</v>
      </c>
      <c r="AC284">
        <v>79381</v>
      </c>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v>813</v>
      </c>
      <c r="AB285">
        <v>48538</v>
      </c>
      <c r="AC285">
        <v>82273</v>
      </c>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v>814</v>
      </c>
      <c r="AB286">
        <v>6377</v>
      </c>
      <c r="AC286">
        <v>11536</v>
      </c>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v>815</v>
      </c>
      <c r="AB287">
        <v>16462</v>
      </c>
      <c r="AC287">
        <v>24610</v>
      </c>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v>817</v>
      </c>
      <c r="AB288">
        <v>6603</v>
      </c>
      <c r="AC288">
        <v>10901</v>
      </c>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v>818</v>
      </c>
      <c r="AB289">
        <v>17696</v>
      </c>
      <c r="AC289">
        <v>27306</v>
      </c>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v>820</v>
      </c>
      <c r="AB290">
        <v>162650</v>
      </c>
      <c r="AC290">
        <v>270894</v>
      </c>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v>821</v>
      </c>
      <c r="AB291">
        <v>15767</v>
      </c>
      <c r="AC291">
        <v>29046</v>
      </c>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v>822</v>
      </c>
      <c r="AB292">
        <v>1008</v>
      </c>
      <c r="AC292">
        <v>2034</v>
      </c>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823</v>
      </c>
      <c r="AB293">
        <v>1997</v>
      </c>
      <c r="AC293">
        <v>3161</v>
      </c>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v>825</v>
      </c>
      <c r="AB294">
        <v>16155</v>
      </c>
      <c r="AC294">
        <v>36139</v>
      </c>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v>826</v>
      </c>
      <c r="AB295">
        <v>0</v>
      </c>
      <c r="AC295">
        <v>1</v>
      </c>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v>828</v>
      </c>
      <c r="AB296">
        <v>12025</v>
      </c>
      <c r="AC296">
        <v>23638</v>
      </c>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v>829</v>
      </c>
      <c r="AB297">
        <v>1580</v>
      </c>
      <c r="AC297">
        <v>3093</v>
      </c>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v>830</v>
      </c>
      <c r="AB298">
        <v>1362</v>
      </c>
      <c r="AC298">
        <v>2073</v>
      </c>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v>831</v>
      </c>
      <c r="AB299">
        <v>801</v>
      </c>
      <c r="AC299">
        <v>1014</v>
      </c>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v>832</v>
      </c>
      <c r="AB300">
        <v>1000</v>
      </c>
      <c r="AC300">
        <v>2000</v>
      </c>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v>833</v>
      </c>
      <c r="AB301">
        <v>153</v>
      </c>
      <c r="AC301">
        <v>455</v>
      </c>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v>834</v>
      </c>
      <c r="AB302">
        <v>770</v>
      </c>
      <c r="AC302">
        <v>1540</v>
      </c>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v>835</v>
      </c>
      <c r="AB303">
        <v>88649</v>
      </c>
      <c r="AC303">
        <v>200967</v>
      </c>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v>836</v>
      </c>
      <c r="AB304">
        <v>-111010</v>
      </c>
      <c r="AC304">
        <v>-158856</v>
      </c>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v>837</v>
      </c>
      <c r="AB305">
        <v>1479</v>
      </c>
      <c r="AC305">
        <v>3168</v>
      </c>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v>840</v>
      </c>
      <c r="AB306">
        <v>798</v>
      </c>
      <c r="AC306">
        <v>1504</v>
      </c>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v>842</v>
      </c>
      <c r="AB307">
        <v>32534</v>
      </c>
      <c r="AC307">
        <v>150977</v>
      </c>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v>843</v>
      </c>
      <c r="AB308">
        <v>23410</v>
      </c>
      <c r="AC308">
        <v>46818</v>
      </c>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845</v>
      </c>
      <c r="AB309">
        <v>1030</v>
      </c>
      <c r="AC309">
        <v>1285</v>
      </c>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v>846</v>
      </c>
      <c r="AB310">
        <v>30</v>
      </c>
      <c r="AC310">
        <v>62</v>
      </c>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v>847</v>
      </c>
      <c r="AB311">
        <v>3000</v>
      </c>
      <c r="AC311">
        <v>6000</v>
      </c>
    </row>
    <row r="312" spans="1:29" ht="12.5">
      <c r="B312" s="5" t="s">
        <v>3093</v>
      </c>
      <c r="C312" s="6" t="s">
        <v>3094</v>
      </c>
      <c r="D312" s="1347">
        <v>0</v>
      </c>
      <c r="E312" s="1346">
        <v>0</v>
      </c>
      <c r="F312" s="1342" t="s">
        <v>3095</v>
      </c>
      <c r="G312" s="1408">
        <v>59</v>
      </c>
      <c r="H312" s="1353">
        <f>M64</f>
        <v>0</v>
      </c>
      <c r="I312" s="1353">
        <f>N64</f>
        <v>0</v>
      </c>
      <c r="K312" s="1391">
        <v>327</v>
      </c>
      <c r="L312" s="1391" t="s">
        <v>3096</v>
      </c>
      <c r="AA312">
        <v>850</v>
      </c>
      <c r="AB312">
        <v>31370</v>
      </c>
      <c r="AC312">
        <v>61965</v>
      </c>
    </row>
    <row r="313" spans="1:29" ht="12.5">
      <c r="B313" s="5" t="s">
        <v>3097</v>
      </c>
      <c r="C313" s="6" t="s">
        <v>3098</v>
      </c>
      <c r="D313" s="1347">
        <v>0</v>
      </c>
      <c r="E313" s="1346">
        <v>0</v>
      </c>
      <c r="F313" s="1342" t="s">
        <v>3099</v>
      </c>
      <c r="G313" s="1409"/>
      <c r="H313" s="1353"/>
      <c r="I313" s="1353"/>
      <c r="K313" s="1391">
        <v>328</v>
      </c>
      <c r="L313" s="1391" t="s">
        <v>3100</v>
      </c>
      <c r="AA313">
        <v>851</v>
      </c>
      <c r="AB313">
        <v>3900</v>
      </c>
      <c r="AC313">
        <v>7800</v>
      </c>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852</v>
      </c>
      <c r="AB314">
        <v>9284</v>
      </c>
      <c r="AC314">
        <v>19893</v>
      </c>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v>854</v>
      </c>
      <c r="AB315">
        <v>130</v>
      </c>
      <c r="AC315">
        <v>130</v>
      </c>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v>855</v>
      </c>
      <c r="AB316">
        <v>7108</v>
      </c>
      <c r="AC316">
        <v>14215</v>
      </c>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v>856</v>
      </c>
      <c r="AB317">
        <v>93</v>
      </c>
      <c r="AC317">
        <v>93</v>
      </c>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v>857</v>
      </c>
      <c r="AB318">
        <v>47985</v>
      </c>
      <c r="AC318">
        <v>96296</v>
      </c>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v>858</v>
      </c>
      <c r="AB319">
        <v>243169</v>
      </c>
      <c r="AC319">
        <v>518167</v>
      </c>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v>859</v>
      </c>
      <c r="AB320">
        <v>227912</v>
      </c>
      <c r="AC320">
        <v>595950</v>
      </c>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v>860</v>
      </c>
      <c r="AB321">
        <v>78513</v>
      </c>
      <c r="AC321">
        <v>-136408</v>
      </c>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v>861</v>
      </c>
      <c r="AB322">
        <v>413492</v>
      </c>
      <c r="AC322">
        <v>864320</v>
      </c>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v>862</v>
      </c>
      <c r="AB323">
        <v>170005</v>
      </c>
      <c r="AC323">
        <v>356395</v>
      </c>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v>863</v>
      </c>
      <c r="AB324">
        <v>19232</v>
      </c>
      <c r="AC324">
        <v>34888</v>
      </c>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v>864</v>
      </c>
      <c r="AB325">
        <v>23232</v>
      </c>
      <c r="AC325">
        <v>52775</v>
      </c>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v>865</v>
      </c>
      <c r="AB326">
        <v>17643</v>
      </c>
      <c r="AC326">
        <v>28691</v>
      </c>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v>866</v>
      </c>
      <c r="AB327">
        <v>8794</v>
      </c>
      <c r="AC327">
        <v>12882</v>
      </c>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v>867</v>
      </c>
      <c r="AB328">
        <v>19212</v>
      </c>
      <c r="AC328">
        <v>31141</v>
      </c>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v>869</v>
      </c>
      <c r="AB329">
        <v>6386</v>
      </c>
      <c r="AC329">
        <v>10289</v>
      </c>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v>870</v>
      </c>
      <c r="AB330">
        <v>16530</v>
      </c>
      <c r="AC330">
        <v>29323</v>
      </c>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v>872</v>
      </c>
      <c r="AB331">
        <v>111029</v>
      </c>
      <c r="AC331">
        <v>199989</v>
      </c>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v>873</v>
      </c>
      <c r="AB332">
        <v>2607</v>
      </c>
      <c r="AC332">
        <v>8827</v>
      </c>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874</v>
      </c>
      <c r="AB333">
        <v>602</v>
      </c>
      <c r="AC333">
        <v>1460</v>
      </c>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v>875</v>
      </c>
      <c r="AB334">
        <v>3946</v>
      </c>
      <c r="AC334">
        <v>8667</v>
      </c>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v>877</v>
      </c>
      <c r="AB335">
        <v>1561</v>
      </c>
      <c r="AC335">
        <v>2770</v>
      </c>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880</v>
      </c>
      <c r="AB336">
        <v>993</v>
      </c>
      <c r="AC336">
        <v>2532</v>
      </c>
    </row>
    <row r="337" spans="2:29" ht="12.5">
      <c r="B337" s="5" t="s">
        <v>3186</v>
      </c>
      <c r="C337" s="6" t="s">
        <v>3187</v>
      </c>
      <c r="D337" s="1347">
        <v>2</v>
      </c>
      <c r="E337" s="1346">
        <v>6</v>
      </c>
      <c r="F337" s="1342" t="s">
        <v>3188</v>
      </c>
      <c r="G337" s="1414">
        <v>3595</v>
      </c>
      <c r="H337" s="1353">
        <f t="shared" si="37"/>
        <v>0</v>
      </c>
      <c r="I337" s="1353">
        <f t="shared" si="38"/>
        <v>0</v>
      </c>
      <c r="K337" s="1391">
        <v>352</v>
      </c>
      <c r="L337" s="1391" t="s">
        <v>3189</v>
      </c>
      <c r="AA337">
        <v>881</v>
      </c>
      <c r="AB337">
        <v>14633</v>
      </c>
      <c r="AC337">
        <v>27164</v>
      </c>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v>882</v>
      </c>
      <c r="AB338">
        <v>7879</v>
      </c>
      <c r="AC338">
        <v>14875</v>
      </c>
    </row>
    <row r="339" spans="2:29" ht="12.5">
      <c r="B339" s="5" t="s">
        <v>3194</v>
      </c>
      <c r="C339" s="6" t="s">
        <v>3195</v>
      </c>
      <c r="D339" s="1347">
        <v>1</v>
      </c>
      <c r="E339" s="1346">
        <v>1</v>
      </c>
      <c r="F339" s="1342" t="s">
        <v>3196</v>
      </c>
      <c r="G339" s="1414">
        <v>3597</v>
      </c>
      <c r="H339" s="1353">
        <f t="shared" si="37"/>
        <v>0</v>
      </c>
      <c r="I339" s="1353">
        <f t="shared" si="38"/>
        <v>0</v>
      </c>
      <c r="K339" s="1391">
        <v>354</v>
      </c>
      <c r="L339" s="1391" t="s">
        <v>3197</v>
      </c>
      <c r="AA339">
        <v>883</v>
      </c>
      <c r="AB339">
        <v>1219</v>
      </c>
      <c r="AC339">
        <v>1719</v>
      </c>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v>884</v>
      </c>
      <c r="AB340">
        <v>361</v>
      </c>
      <c r="AC340">
        <v>526</v>
      </c>
    </row>
    <row r="341" spans="2:29" ht="12.5">
      <c r="B341" s="5" t="s">
        <v>3202</v>
      </c>
      <c r="C341" s="6" t="s">
        <v>3203</v>
      </c>
      <c r="D341" s="1347">
        <v>0</v>
      </c>
      <c r="E341" s="1346">
        <v>3</v>
      </c>
      <c r="F341" s="1342" t="s">
        <v>3204</v>
      </c>
      <c r="G341" s="1414">
        <v>3599</v>
      </c>
      <c r="H341" s="1353">
        <f t="shared" si="37"/>
        <v>0</v>
      </c>
      <c r="I341" s="1353">
        <f t="shared" si="38"/>
        <v>0</v>
      </c>
      <c r="K341" s="1391">
        <v>356</v>
      </c>
      <c r="L341" s="1391" t="s">
        <v>3205</v>
      </c>
      <c r="AA341">
        <v>885</v>
      </c>
      <c r="AB341">
        <v>1000</v>
      </c>
      <c r="AC341">
        <v>2000</v>
      </c>
    </row>
    <row r="342" spans="2:29" ht="12.5">
      <c r="B342" s="5" t="s">
        <v>3206</v>
      </c>
      <c r="C342" s="6" t="s">
        <v>3207</v>
      </c>
      <c r="D342" s="1347">
        <v>0</v>
      </c>
      <c r="E342" s="1346">
        <v>1</v>
      </c>
      <c r="F342" s="1342" t="s">
        <v>3208</v>
      </c>
      <c r="G342" s="1414">
        <v>3600</v>
      </c>
      <c r="H342" s="1353">
        <f t="shared" si="37"/>
        <v>0</v>
      </c>
      <c r="I342" s="1353">
        <f t="shared" si="38"/>
        <v>0</v>
      </c>
      <c r="K342" s="1391">
        <v>357</v>
      </c>
      <c r="L342" s="1391" t="s">
        <v>3209</v>
      </c>
      <c r="AA342">
        <v>886</v>
      </c>
      <c r="AB342">
        <v>234</v>
      </c>
      <c r="AC342">
        <v>600</v>
      </c>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v>887</v>
      </c>
      <c r="AB343">
        <v>5037</v>
      </c>
      <c r="AC343">
        <v>8269</v>
      </c>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v>888</v>
      </c>
      <c r="AB344">
        <v>1479</v>
      </c>
      <c r="AC344">
        <v>3169</v>
      </c>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v>890</v>
      </c>
      <c r="AB345">
        <v>165</v>
      </c>
      <c r="AC345">
        <v>630</v>
      </c>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v>891</v>
      </c>
      <c r="AB346">
        <v>1258</v>
      </c>
      <c r="AC346">
        <v>2110</v>
      </c>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v>892</v>
      </c>
      <c r="AB347">
        <v>42974</v>
      </c>
      <c r="AC347">
        <v>85318</v>
      </c>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v>893</v>
      </c>
      <c r="AB348">
        <v>23410</v>
      </c>
      <c r="AC348">
        <v>46819</v>
      </c>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v>895</v>
      </c>
      <c r="AB349">
        <v>1259</v>
      </c>
      <c r="AC349">
        <v>1514</v>
      </c>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v>896</v>
      </c>
      <c r="AB350">
        <v>30</v>
      </c>
      <c r="AC350">
        <v>61</v>
      </c>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v>897</v>
      </c>
      <c r="AB351">
        <v>3000</v>
      </c>
      <c r="AC351">
        <v>6000</v>
      </c>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v>900</v>
      </c>
      <c r="AB352">
        <v>31599</v>
      </c>
      <c r="AC352">
        <v>62194</v>
      </c>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v>901</v>
      </c>
      <c r="AB353">
        <v>3900</v>
      </c>
      <c r="AC353">
        <v>7800</v>
      </c>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v>902</v>
      </c>
      <c r="AB354">
        <v>1600</v>
      </c>
      <c r="AC354">
        <v>3200</v>
      </c>
    </row>
    <row r="355" spans="1:29" ht="12.5">
      <c r="B355" s="5" t="s">
        <v>3257</v>
      </c>
      <c r="C355" s="6" t="s">
        <v>3258</v>
      </c>
      <c r="D355" s="1347">
        <v>0</v>
      </c>
      <c r="E355" s="1346">
        <v>0</v>
      </c>
      <c r="F355" s="1342" t="s">
        <v>3259</v>
      </c>
      <c r="G355" s="1408">
        <v>71</v>
      </c>
      <c r="H355" s="1353">
        <f>M76</f>
        <v>0</v>
      </c>
      <c r="I355" s="1353">
        <f>N76</f>
        <v>0</v>
      </c>
      <c r="K355" s="1391">
        <v>370</v>
      </c>
      <c r="L355" s="1391" t="s">
        <v>1990</v>
      </c>
      <c r="AA355">
        <v>904</v>
      </c>
      <c r="AB355">
        <v>820</v>
      </c>
      <c r="AC355">
        <v>820</v>
      </c>
    </row>
    <row r="356" spans="1:29" ht="12.5">
      <c r="B356" s="5" t="s">
        <v>3260</v>
      </c>
      <c r="C356" s="6" t="s">
        <v>3261</v>
      </c>
      <c r="D356" s="1347">
        <v>3</v>
      </c>
      <c r="E356" s="1346">
        <v>11</v>
      </c>
      <c r="F356" s="1342" t="s">
        <v>3262</v>
      </c>
      <c r="G356" s="1409"/>
      <c r="H356" s="1353"/>
      <c r="I356" s="1353"/>
      <c r="K356" s="1391">
        <v>371</v>
      </c>
      <c r="L356" s="1391" t="s">
        <v>1994</v>
      </c>
      <c r="AA356">
        <v>905</v>
      </c>
      <c r="AB356">
        <v>7109</v>
      </c>
      <c r="AC356">
        <v>14215</v>
      </c>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906</v>
      </c>
      <c r="AB357">
        <v>94</v>
      </c>
      <c r="AC357">
        <v>94</v>
      </c>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v>907</v>
      </c>
      <c r="AB358">
        <v>41222</v>
      </c>
      <c r="AC358">
        <v>80523</v>
      </c>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v>908</v>
      </c>
      <c r="AB359">
        <v>195225</v>
      </c>
      <c r="AC359">
        <v>365830</v>
      </c>
    </row>
    <row r="360" spans="1:29" ht="12.5">
      <c r="B360" s="5" t="s">
        <v>3273</v>
      </c>
      <c r="C360" s="6" t="s">
        <v>3274</v>
      </c>
      <c r="D360" s="1347">
        <v>0</v>
      </c>
      <c r="E360" s="1346">
        <v>0</v>
      </c>
      <c r="F360" s="1342" t="s">
        <v>3275</v>
      </c>
      <c r="G360" s="1414">
        <v>3613</v>
      </c>
      <c r="H360" s="1353">
        <f t="shared" si="40"/>
        <v>0</v>
      </c>
      <c r="I360" s="1353">
        <f t="shared" si="41"/>
        <v>0</v>
      </c>
      <c r="K360" s="1391">
        <v>375</v>
      </c>
      <c r="L360" s="1391" t="s">
        <v>2002</v>
      </c>
      <c r="AA360">
        <v>909</v>
      </c>
      <c r="AB360">
        <v>195225</v>
      </c>
      <c r="AC360">
        <v>365830</v>
      </c>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v>910</v>
      </c>
      <c r="AB361">
        <v>-25220</v>
      </c>
      <c r="AC361">
        <v>-9435</v>
      </c>
    </row>
    <row r="362" spans="1:29" ht="12.5">
      <c r="B362" s="5" t="s">
        <v>3279</v>
      </c>
      <c r="C362" s="6" t="s">
        <v>3280</v>
      </c>
      <c r="D362" s="1347">
        <v>2</v>
      </c>
      <c r="E362" s="1346">
        <v>2</v>
      </c>
      <c r="F362" s="1342" t="s">
        <v>3281</v>
      </c>
      <c r="G362" s="1414">
        <v>3615</v>
      </c>
      <c r="H362" s="1353">
        <f t="shared" si="40"/>
        <v>0</v>
      </c>
      <c r="I362" s="1353">
        <f t="shared" si="41"/>
        <v>0</v>
      </c>
      <c r="K362" s="1391">
        <v>377</v>
      </c>
      <c r="L362" s="1391" t="s">
        <v>1986</v>
      </c>
      <c r="AA362">
        <v>913</v>
      </c>
      <c r="AB362">
        <v>-30373</v>
      </c>
      <c r="AC362">
        <v>42141</v>
      </c>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v>914</v>
      </c>
      <c r="AB363">
        <v>-6749</v>
      </c>
      <c r="AC363">
        <v>-10228</v>
      </c>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v>915</v>
      </c>
      <c r="AB364">
        <v>2395</v>
      </c>
      <c r="AC364">
        <v>7509</v>
      </c>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v>916</v>
      </c>
      <c r="AB365">
        <v>-34727</v>
      </c>
      <c r="AC365">
        <v>39422</v>
      </c>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v>917</v>
      </c>
      <c r="AB366">
        <v>11538</v>
      </c>
      <c r="AC366">
        <v>20932</v>
      </c>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v>918</v>
      </c>
      <c r="AB367">
        <v>25824</v>
      </c>
      <c r="AC367">
        <v>54079</v>
      </c>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v>919</v>
      </c>
      <c r="AB368">
        <v>34895</v>
      </c>
      <c r="AC368">
        <v>58895</v>
      </c>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v>920</v>
      </c>
      <c r="AB369">
        <v>5377</v>
      </c>
      <c r="AC369">
        <v>9536</v>
      </c>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v>921</v>
      </c>
      <c r="AB370">
        <v>11223</v>
      </c>
      <c r="AC370">
        <v>17429</v>
      </c>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v>923</v>
      </c>
      <c r="AB371">
        <v>4228</v>
      </c>
      <c r="AC371">
        <v>7174</v>
      </c>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v>924</v>
      </c>
      <c r="AB372">
        <v>11883</v>
      </c>
      <c r="AC372">
        <v>19694</v>
      </c>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v>926</v>
      </c>
      <c r="AB373">
        <v>104968</v>
      </c>
      <c r="AC373">
        <v>187739</v>
      </c>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v>927</v>
      </c>
      <c r="AB374">
        <v>11021</v>
      </c>
      <c r="AC374">
        <v>20118</v>
      </c>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v>928</v>
      </c>
      <c r="AB375">
        <v>551</v>
      </c>
      <c r="AC375">
        <v>1242</v>
      </c>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v>929</v>
      </c>
      <c r="AB376">
        <v>1097</v>
      </c>
      <c r="AC376">
        <v>1795</v>
      </c>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v>931</v>
      </c>
      <c r="AB377">
        <v>7391</v>
      </c>
      <c r="AC377">
        <v>17420</v>
      </c>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v>932</v>
      </c>
      <c r="AB378">
        <v>0</v>
      </c>
      <c r="AC378">
        <v>1</v>
      </c>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934</v>
      </c>
      <c r="AB379">
        <v>6485</v>
      </c>
      <c r="AC379">
        <v>12837</v>
      </c>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v>935</v>
      </c>
      <c r="AB380">
        <v>1580</v>
      </c>
      <c r="AC380">
        <v>3093</v>
      </c>
    </row>
    <row r="381" spans="2:29" ht="12.5">
      <c r="B381" s="5" t="s">
        <v>3350</v>
      </c>
      <c r="C381" s="6" t="s">
        <v>3351</v>
      </c>
      <c r="D381" s="1347">
        <v>3</v>
      </c>
      <c r="E381" s="1346">
        <v>9</v>
      </c>
      <c r="F381" s="1342" t="s">
        <v>3352</v>
      </c>
      <c r="G381" s="1414">
        <v>3631</v>
      </c>
      <c r="H381" s="1353">
        <f t="shared" si="43"/>
        <v>0</v>
      </c>
      <c r="I381" s="1353">
        <f t="shared" si="44"/>
        <v>0</v>
      </c>
      <c r="K381" s="1391">
        <v>398</v>
      </c>
      <c r="L381" s="1391" t="s">
        <v>3353</v>
      </c>
      <c r="AA381">
        <v>936</v>
      </c>
      <c r="AB381">
        <v>950</v>
      </c>
      <c r="AC381">
        <v>1439</v>
      </c>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v>937</v>
      </c>
      <c r="AB382">
        <v>217</v>
      </c>
      <c r="AC382">
        <v>316</v>
      </c>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v>938</v>
      </c>
      <c r="AB383">
        <v>600</v>
      </c>
      <c r="AC383">
        <v>1200</v>
      </c>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v>939</v>
      </c>
      <c r="AB384">
        <v>92</v>
      </c>
      <c r="AC384">
        <v>273</v>
      </c>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v>940</v>
      </c>
      <c r="AB385">
        <v>770</v>
      </c>
      <c r="AC385">
        <v>1540</v>
      </c>
    </row>
    <row r="386" spans="1:29" ht="12.5">
      <c r="B386" s="5" t="s">
        <v>3366</v>
      </c>
      <c r="C386" s="6" t="s">
        <v>3367</v>
      </c>
      <c r="D386" s="1347">
        <v>1</v>
      </c>
      <c r="E386" s="1346">
        <v>1</v>
      </c>
      <c r="F386" s="1342" t="s">
        <v>3368</v>
      </c>
      <c r="G386" s="1414">
        <v>3636</v>
      </c>
      <c r="H386" s="1353">
        <f t="shared" si="43"/>
        <v>0</v>
      </c>
      <c r="I386" s="1353">
        <f t="shared" si="44"/>
        <v>0</v>
      </c>
      <c r="K386" s="1391">
        <v>404</v>
      </c>
      <c r="L386" s="1391" t="s">
        <v>2132</v>
      </c>
      <c r="AA386">
        <v>941</v>
      </c>
      <c r="AB386">
        <v>57249</v>
      </c>
      <c r="AC386">
        <v>129390</v>
      </c>
    </row>
    <row r="387" spans="1:29" ht="12.5">
      <c r="B387" s="5" t="s">
        <v>3369</v>
      </c>
      <c r="C387" s="6" t="s">
        <v>3370</v>
      </c>
      <c r="D387" s="1347">
        <v>0</v>
      </c>
      <c r="E387" s="1346">
        <v>1</v>
      </c>
      <c r="F387" s="1342" t="s">
        <v>3371</v>
      </c>
      <c r="G387" s="1414">
        <v>3637</v>
      </c>
      <c r="H387" s="1353">
        <f t="shared" si="43"/>
        <v>0</v>
      </c>
      <c r="I387" s="1353">
        <f t="shared" si="44"/>
        <v>0</v>
      </c>
      <c r="K387" s="1391">
        <v>405</v>
      </c>
      <c r="L387" s="1391" t="s">
        <v>2139</v>
      </c>
      <c r="AA387">
        <v>942</v>
      </c>
      <c r="AB387">
        <v>-111010</v>
      </c>
      <c r="AC387">
        <v>-158856</v>
      </c>
    </row>
    <row r="388" spans="1:29" ht="12.5">
      <c r="B388" s="5" t="s">
        <v>3372</v>
      </c>
      <c r="C388" s="6" t="s">
        <v>3373</v>
      </c>
      <c r="D388" s="1347">
        <v>0</v>
      </c>
      <c r="E388" s="1346">
        <v>0</v>
      </c>
      <c r="F388" s="1342" t="s">
        <v>3374</v>
      </c>
      <c r="G388" s="1414">
        <v>3638</v>
      </c>
      <c r="H388" s="1353">
        <f t="shared" si="43"/>
        <v>0</v>
      </c>
      <c r="I388" s="1353">
        <f t="shared" si="44"/>
        <v>0</v>
      </c>
      <c r="K388" s="1391">
        <v>406</v>
      </c>
      <c r="L388" s="1391" t="s">
        <v>2143</v>
      </c>
      <c r="AA388">
        <v>943</v>
      </c>
      <c r="AB388">
        <v>887</v>
      </c>
      <c r="AC388">
        <v>1901</v>
      </c>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v>946</v>
      </c>
      <c r="AB389">
        <v>26</v>
      </c>
      <c r="AC389">
        <v>26</v>
      </c>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v>948</v>
      </c>
      <c r="AB390">
        <v>-22094</v>
      </c>
      <c r="AC390">
        <v>33735</v>
      </c>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v>949</v>
      </c>
      <c r="AB391">
        <v>14046</v>
      </c>
      <c r="AC391">
        <v>28091</v>
      </c>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v>951</v>
      </c>
      <c r="AB392">
        <v>618</v>
      </c>
      <c r="AC392">
        <v>771</v>
      </c>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v>952</v>
      </c>
      <c r="AB393">
        <v>18</v>
      </c>
      <c r="AC393">
        <v>37</v>
      </c>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v>953</v>
      </c>
      <c r="AB394">
        <v>1800</v>
      </c>
      <c r="AC394">
        <v>3600</v>
      </c>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956</v>
      </c>
      <c r="AB395">
        <v>18822</v>
      </c>
      <c r="AC395">
        <v>37179</v>
      </c>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v>957</v>
      </c>
      <c r="AB396">
        <v>2340</v>
      </c>
      <c r="AC396">
        <v>4680</v>
      </c>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v>958</v>
      </c>
      <c r="AB397">
        <v>5835</v>
      </c>
      <c r="AC397">
        <v>12485</v>
      </c>
    </row>
    <row r="398" spans="1:29" ht="12.5">
      <c r="B398" s="5" t="s">
        <v>3404</v>
      </c>
      <c r="C398" s="6" t="s">
        <v>3405</v>
      </c>
      <c r="D398" s="1347">
        <v>0</v>
      </c>
      <c r="E398" s="1346">
        <v>0</v>
      </c>
      <c r="F398" s="1342" t="s">
        <v>3406</v>
      </c>
      <c r="G398" s="1408">
        <v>83</v>
      </c>
      <c r="H398" s="1353">
        <f>M88</f>
        <v>0</v>
      </c>
      <c r="I398" s="1353">
        <f>N88</f>
        <v>0</v>
      </c>
      <c r="K398" s="1391">
        <v>416</v>
      </c>
      <c r="L398" s="1391" t="s">
        <v>2178</v>
      </c>
      <c r="AA398">
        <v>960</v>
      </c>
      <c r="AB398">
        <v>78</v>
      </c>
      <c r="AC398">
        <v>78</v>
      </c>
    </row>
    <row r="399" spans="1:29" ht="12.5">
      <c r="B399" s="5" t="s">
        <v>3407</v>
      </c>
      <c r="C399" s="6" t="s">
        <v>3408</v>
      </c>
      <c r="D399" s="1347">
        <v>6</v>
      </c>
      <c r="E399" s="1346">
        <v>13</v>
      </c>
      <c r="F399" s="1342" t="s">
        <v>3409</v>
      </c>
      <c r="G399" s="1409"/>
      <c r="H399" s="1353"/>
      <c r="I399" s="1353"/>
      <c r="K399" s="1391">
        <v>417</v>
      </c>
      <c r="L399" s="1391" t="s">
        <v>2182</v>
      </c>
      <c r="AA399">
        <v>961</v>
      </c>
      <c r="AB399">
        <v>4265</v>
      </c>
      <c r="AC399">
        <v>8529</v>
      </c>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962</v>
      </c>
      <c r="AB400">
        <v>56</v>
      </c>
      <c r="AC400">
        <v>56</v>
      </c>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v>963</v>
      </c>
      <c r="AB401">
        <v>29056</v>
      </c>
      <c r="AC401">
        <v>58327</v>
      </c>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v>964</v>
      </c>
      <c r="AB402">
        <v>111930</v>
      </c>
      <c r="AC402">
        <v>279801</v>
      </c>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v>965</v>
      </c>
      <c r="AB403">
        <v>77203</v>
      </c>
      <c r="AC403">
        <v>319223</v>
      </c>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v>966</v>
      </c>
      <c r="AB404">
        <v>50140</v>
      </c>
      <c r="AC404">
        <v>-137751</v>
      </c>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v>967</v>
      </c>
      <c r="AB405">
        <v>23587</v>
      </c>
      <c r="AC405">
        <v>34072</v>
      </c>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v>969</v>
      </c>
      <c r="AB406">
        <v>73727</v>
      </c>
      <c r="AC406">
        <v>-103679</v>
      </c>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v>970</v>
      </c>
      <c r="AB407">
        <v>6509502</v>
      </c>
      <c r="AC407">
        <v>11370079</v>
      </c>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v>971</v>
      </c>
      <c r="AB408">
        <v>144778</v>
      </c>
      <c r="AC408">
        <v>218502</v>
      </c>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v>972</v>
      </c>
      <c r="AB409">
        <v>8200</v>
      </c>
      <c r="AC409">
        <v>15415</v>
      </c>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v>973</v>
      </c>
      <c r="AB410">
        <v>10417</v>
      </c>
      <c r="AC410">
        <v>22023</v>
      </c>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v>974</v>
      </c>
      <c r="AB411">
        <v>853</v>
      </c>
      <c r="AC411">
        <v>923</v>
      </c>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v>975</v>
      </c>
      <c r="AB412">
        <v>19470</v>
      </c>
      <c r="AC412">
        <v>38361</v>
      </c>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v>976</v>
      </c>
      <c r="AB413">
        <v>7692</v>
      </c>
      <c r="AC413">
        <v>13955</v>
      </c>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v>977</v>
      </c>
      <c r="AB414">
        <v>21920</v>
      </c>
      <c r="AC414">
        <v>25302</v>
      </c>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v>978</v>
      </c>
      <c r="AB415">
        <v>13643</v>
      </c>
      <c r="AC415">
        <v>23378</v>
      </c>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v>979</v>
      </c>
      <c r="AB416">
        <v>1000</v>
      </c>
      <c r="AC416">
        <v>2000</v>
      </c>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v>980</v>
      </c>
      <c r="AB417">
        <v>5239</v>
      </c>
      <c r="AC417">
        <v>7181</v>
      </c>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v>982</v>
      </c>
      <c r="AB418">
        <v>2375</v>
      </c>
      <c r="AC418">
        <v>3727</v>
      </c>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983</v>
      </c>
      <c r="AB419">
        <v>5813</v>
      </c>
      <c r="AC419">
        <v>7612</v>
      </c>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v>985</v>
      </c>
      <c r="AB420">
        <v>57682</v>
      </c>
      <c r="AC420">
        <v>83155</v>
      </c>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v>986</v>
      </c>
      <c r="AB421">
        <v>4746</v>
      </c>
      <c r="AC421">
        <v>8928</v>
      </c>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987</v>
      </c>
      <c r="AB422">
        <v>457</v>
      </c>
      <c r="AC422">
        <v>792</v>
      </c>
    </row>
    <row r="423" spans="2:29" ht="12.5">
      <c r="B423" s="5" t="s">
        <v>3483</v>
      </c>
      <c r="C423" s="6" t="s">
        <v>3484</v>
      </c>
      <c r="D423" s="1347">
        <v>5</v>
      </c>
      <c r="E423" s="1346">
        <v>7</v>
      </c>
      <c r="F423" s="1342" t="s">
        <v>3485</v>
      </c>
      <c r="G423" s="1414">
        <v>3735</v>
      </c>
      <c r="H423" s="1353">
        <f t="shared" si="49"/>
        <v>0</v>
      </c>
      <c r="I423" s="1353">
        <f t="shared" si="50"/>
        <v>0</v>
      </c>
      <c r="K423" s="1391">
        <v>441</v>
      </c>
      <c r="L423" s="1391" t="s">
        <v>2272</v>
      </c>
      <c r="AA423">
        <v>988</v>
      </c>
      <c r="AB423">
        <v>900</v>
      </c>
      <c r="AC423">
        <v>1366</v>
      </c>
    </row>
    <row r="424" spans="2:29" ht="12.5">
      <c r="B424" s="5" t="s">
        <v>3486</v>
      </c>
      <c r="C424" s="6" t="s">
        <v>3487</v>
      </c>
      <c r="D424" s="1347">
        <v>0</v>
      </c>
      <c r="E424" s="1346">
        <v>0</v>
      </c>
      <c r="F424" s="1342" t="s">
        <v>3488</v>
      </c>
      <c r="G424" s="1414">
        <v>3736</v>
      </c>
      <c r="H424" s="1353">
        <f t="shared" si="49"/>
        <v>0</v>
      </c>
      <c r="I424" s="1353">
        <f t="shared" si="50"/>
        <v>0</v>
      </c>
      <c r="K424" s="1391">
        <v>442</v>
      </c>
      <c r="L424" s="1391" t="s">
        <v>2276</v>
      </c>
      <c r="AA424">
        <v>990</v>
      </c>
      <c r="AB424">
        <v>8764</v>
      </c>
      <c r="AC424">
        <v>18719</v>
      </c>
    </row>
    <row r="425" spans="2:29" ht="12.5">
      <c r="B425" s="5" t="s">
        <v>3489</v>
      </c>
      <c r="C425" s="6" t="s">
        <v>3490</v>
      </c>
      <c r="D425" s="1347">
        <v>3</v>
      </c>
      <c r="E425" s="1346">
        <v>4</v>
      </c>
      <c r="F425" s="1342" t="s">
        <v>3491</v>
      </c>
      <c r="G425" s="1414">
        <v>3737</v>
      </c>
      <c r="H425" s="1353">
        <f t="shared" si="49"/>
        <v>0</v>
      </c>
      <c r="I425" s="1353">
        <f t="shared" si="50"/>
        <v>0</v>
      </c>
      <c r="K425" s="1391">
        <v>443</v>
      </c>
      <c r="L425" s="1391" t="s">
        <v>2280</v>
      </c>
      <c r="AA425">
        <v>993</v>
      </c>
      <c r="AB425">
        <v>5540</v>
      </c>
      <c r="AC425">
        <v>10801</v>
      </c>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v>995</v>
      </c>
      <c r="AB426">
        <v>412</v>
      </c>
      <c r="AC426">
        <v>634</v>
      </c>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v>996</v>
      </c>
      <c r="AB427">
        <v>584</v>
      </c>
      <c r="AC427">
        <v>698</v>
      </c>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v>997</v>
      </c>
      <c r="AB428">
        <v>400</v>
      </c>
      <c r="AC428">
        <v>800</v>
      </c>
    </row>
    <row r="429" spans="2:29" ht="12.5">
      <c r="B429" s="5" t="s">
        <v>3501</v>
      </c>
      <c r="C429" s="6" t="s">
        <v>3502</v>
      </c>
      <c r="D429" s="1347">
        <v>0</v>
      </c>
      <c r="E429" s="1346">
        <v>0</v>
      </c>
      <c r="F429" s="1342" t="s">
        <v>3503</v>
      </c>
      <c r="G429" s="1414">
        <v>3741</v>
      </c>
      <c r="H429" s="1353">
        <f t="shared" si="49"/>
        <v>0</v>
      </c>
      <c r="I429" s="1353">
        <f t="shared" si="50"/>
        <v>0</v>
      </c>
      <c r="K429" s="1391">
        <v>447</v>
      </c>
      <c r="L429" s="1391" t="s">
        <v>3504</v>
      </c>
      <c r="AA429">
        <v>998</v>
      </c>
      <c r="AB429">
        <v>61</v>
      </c>
      <c r="AC429">
        <v>182</v>
      </c>
    </row>
    <row r="430" spans="2:29" ht="12.5">
      <c r="B430" s="5" t="s">
        <v>3505</v>
      </c>
      <c r="C430" s="6" t="s">
        <v>3506</v>
      </c>
      <c r="D430" s="1347">
        <v>4</v>
      </c>
      <c r="E430" s="1346">
        <v>11</v>
      </c>
      <c r="F430" s="1342" t="s">
        <v>3507</v>
      </c>
      <c r="G430" s="1414">
        <v>3742</v>
      </c>
      <c r="H430" s="1353">
        <f t="shared" si="49"/>
        <v>0</v>
      </c>
      <c r="I430" s="1353">
        <f t="shared" si="50"/>
        <v>0</v>
      </c>
      <c r="K430" s="1391">
        <v>448</v>
      </c>
      <c r="L430" s="1391" t="s">
        <v>2299</v>
      </c>
      <c r="AA430">
        <v>1000</v>
      </c>
      <c r="AB430">
        <v>31400</v>
      </c>
      <c r="AC430">
        <v>71577</v>
      </c>
    </row>
    <row r="431" spans="2:29" ht="12.5">
      <c r="B431" s="5" t="s">
        <v>3508</v>
      </c>
      <c r="C431" s="6" t="s">
        <v>3509</v>
      </c>
      <c r="D431" s="1347">
        <v>0</v>
      </c>
      <c r="E431" s="1346">
        <v>3</v>
      </c>
      <c r="F431" s="1342" t="s">
        <v>3510</v>
      </c>
      <c r="G431" s="1414">
        <v>3743</v>
      </c>
      <c r="H431" s="1353">
        <f t="shared" si="49"/>
        <v>0</v>
      </c>
      <c r="I431" s="1353">
        <f t="shared" si="50"/>
        <v>0</v>
      </c>
      <c r="K431" s="1391">
        <v>449</v>
      </c>
      <c r="L431" s="1391" t="s">
        <v>2303</v>
      </c>
      <c r="AA431">
        <v>1002</v>
      </c>
      <c r="AB431">
        <v>592</v>
      </c>
      <c r="AC431">
        <v>1267</v>
      </c>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v>1005</v>
      </c>
      <c r="AB432">
        <v>772</v>
      </c>
      <c r="AC432">
        <v>1478</v>
      </c>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v>1007</v>
      </c>
      <c r="AB433">
        <v>54628</v>
      </c>
      <c r="AC433">
        <v>117242</v>
      </c>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v>1008</v>
      </c>
      <c r="AB434">
        <v>9364</v>
      </c>
      <c r="AC434">
        <v>18727</v>
      </c>
    </row>
    <row r="435" spans="1:29" ht="12.5">
      <c r="B435" s="5" t="s">
        <v>3520</v>
      </c>
      <c r="C435" s="6" t="s">
        <v>3521</v>
      </c>
      <c r="D435" s="1347">
        <v>0</v>
      </c>
      <c r="E435" s="1346">
        <v>1</v>
      </c>
      <c r="F435" s="1342" t="s">
        <v>3522</v>
      </c>
      <c r="G435" s="1414">
        <v>3747</v>
      </c>
      <c r="H435" s="1353">
        <f t="shared" si="49"/>
        <v>0</v>
      </c>
      <c r="I435" s="1353">
        <f t="shared" si="50"/>
        <v>0</v>
      </c>
      <c r="K435" s="1391">
        <v>453</v>
      </c>
      <c r="L435" s="1391" t="s">
        <v>2322</v>
      </c>
      <c r="AA435">
        <v>1010</v>
      </c>
      <c r="AB435">
        <v>412</v>
      </c>
      <c r="AC435">
        <v>514</v>
      </c>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v>1011</v>
      </c>
      <c r="AB436">
        <v>12</v>
      </c>
      <c r="AC436">
        <v>25</v>
      </c>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v>1012</v>
      </c>
      <c r="AB437">
        <v>1200</v>
      </c>
      <c r="AC437">
        <v>2400</v>
      </c>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1015</v>
      </c>
      <c r="AB438">
        <v>12548</v>
      </c>
      <c r="AC438">
        <v>24786</v>
      </c>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v>1016</v>
      </c>
      <c r="AB439">
        <v>1560</v>
      </c>
      <c r="AC439">
        <v>3120</v>
      </c>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v>1017</v>
      </c>
      <c r="AB440">
        <v>3449</v>
      </c>
      <c r="AC440">
        <v>7408</v>
      </c>
    </row>
    <row r="441" spans="1:29" ht="12.5">
      <c r="B441" s="5" t="s">
        <v>3539</v>
      </c>
      <c r="C441" s="6" t="s">
        <v>3540</v>
      </c>
      <c r="D441" s="1347">
        <v>0</v>
      </c>
      <c r="E441" s="1346">
        <v>0</v>
      </c>
      <c r="F441" s="1342" t="s">
        <v>3541</v>
      </c>
      <c r="G441" s="1408">
        <v>119</v>
      </c>
      <c r="H441" s="1353">
        <f>M124</f>
        <v>0</v>
      </c>
      <c r="I441" s="1353">
        <f>N124</f>
        <v>0</v>
      </c>
      <c r="K441" s="1391">
        <v>459</v>
      </c>
      <c r="L441" s="1391" t="s">
        <v>2342</v>
      </c>
      <c r="AA441">
        <v>1019</v>
      </c>
      <c r="AB441">
        <v>52</v>
      </c>
      <c r="AC441">
        <v>52</v>
      </c>
    </row>
    <row r="442" spans="1:29" ht="12.5">
      <c r="B442" s="5" t="s">
        <v>3542</v>
      </c>
      <c r="C442" s="6" t="s">
        <v>3543</v>
      </c>
      <c r="D442" s="1347">
        <v>12</v>
      </c>
      <c r="E442" s="1346">
        <v>26</v>
      </c>
      <c r="F442" s="1342" t="s">
        <v>3544</v>
      </c>
      <c r="G442" s="1409"/>
      <c r="H442" s="1353"/>
      <c r="I442" s="1353"/>
      <c r="K442" s="1391">
        <v>460</v>
      </c>
      <c r="L442" s="1391" t="s">
        <v>2346</v>
      </c>
      <c r="AA442">
        <v>1020</v>
      </c>
      <c r="AB442">
        <v>2843</v>
      </c>
      <c r="AC442">
        <v>5686</v>
      </c>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1021</v>
      </c>
      <c r="AB443">
        <v>37</v>
      </c>
      <c r="AC443">
        <v>37</v>
      </c>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v>1022</v>
      </c>
      <c r="AB444">
        <v>18929</v>
      </c>
      <c r="AC444">
        <v>37969</v>
      </c>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v>1023</v>
      </c>
      <c r="AB445">
        <v>131239</v>
      </c>
      <c r="AC445">
        <v>238366</v>
      </c>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v>1024</v>
      </c>
      <c r="AB446">
        <v>150709</v>
      </c>
      <c r="AC446">
        <v>276727</v>
      </c>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v>1025</v>
      </c>
      <c r="AB447">
        <v>-5931</v>
      </c>
      <c r="AC447">
        <v>-58225</v>
      </c>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v>1026</v>
      </c>
      <c r="AB448">
        <v>10717</v>
      </c>
      <c r="AC448">
        <v>25496</v>
      </c>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v>1028</v>
      </c>
      <c r="AB449">
        <v>4786</v>
      </c>
      <c r="AC449">
        <v>-32729</v>
      </c>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v>1088</v>
      </c>
      <c r="AB450">
        <v>113924</v>
      </c>
      <c r="AC450">
        <v>203066</v>
      </c>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v>1089</v>
      </c>
      <c r="AB451">
        <v>34304</v>
      </c>
      <c r="AC451">
        <v>59568</v>
      </c>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v>1090</v>
      </c>
      <c r="AB452">
        <v>-34304</v>
      </c>
      <c r="AC452">
        <v>-59568</v>
      </c>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v>1091</v>
      </c>
      <c r="AB453">
        <v>134563</v>
      </c>
      <c r="AC453">
        <v>271701</v>
      </c>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v>1092</v>
      </c>
      <c r="AB454">
        <v>77816</v>
      </c>
      <c r="AC454">
        <v>152872</v>
      </c>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v>1093</v>
      </c>
      <c r="AB455">
        <v>11540</v>
      </c>
      <c r="AC455">
        <v>20934</v>
      </c>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v>1094</v>
      </c>
      <c r="AB456">
        <v>12440</v>
      </c>
      <c r="AC456">
        <v>26377</v>
      </c>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v>1095</v>
      </c>
      <c r="AB457">
        <v>11743</v>
      </c>
      <c r="AC457">
        <v>20153</v>
      </c>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v>1097</v>
      </c>
      <c r="AB458">
        <v>12719</v>
      </c>
      <c r="AC458">
        <v>21529</v>
      </c>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v>1099</v>
      </c>
      <c r="AB459">
        <v>4267</v>
      </c>
      <c r="AC459">
        <v>6786</v>
      </c>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v>1100</v>
      </c>
      <c r="AB460">
        <v>10665</v>
      </c>
      <c r="AC460">
        <v>18888</v>
      </c>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v>1102</v>
      </c>
      <c r="AB461">
        <v>63374</v>
      </c>
      <c r="AC461">
        <v>114667</v>
      </c>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v>1103</v>
      </c>
      <c r="AB462">
        <v>3976</v>
      </c>
      <c r="AC462">
        <v>11544</v>
      </c>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v>1104</v>
      </c>
      <c r="AB463">
        <v>393</v>
      </c>
      <c r="AC463">
        <v>895</v>
      </c>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v>1105</v>
      </c>
      <c r="AB464">
        <v>3563</v>
      </c>
      <c r="AC464">
        <v>7803</v>
      </c>
    </row>
    <row r="465" spans="2:29" ht="12.5">
      <c r="B465" s="5" t="s">
        <v>3623</v>
      </c>
      <c r="C465" s="6" t="s">
        <v>3624</v>
      </c>
      <c r="D465" s="1347">
        <v>3</v>
      </c>
      <c r="E465" s="1346">
        <v>3</v>
      </c>
      <c r="F465" s="1342" t="s">
        <v>3625</v>
      </c>
      <c r="G465" s="1414">
        <v>3664</v>
      </c>
      <c r="H465" s="1353">
        <f t="shared" ref="H465:H480" si="55">M1924</f>
        <v>0</v>
      </c>
      <c r="I465" s="1353">
        <f t="shared" ref="I465:I480" si="56">N1924</f>
        <v>0</v>
      </c>
      <c r="K465" s="1391">
        <v>483</v>
      </c>
      <c r="L465" s="1391" t="s">
        <v>2065</v>
      </c>
      <c r="AA465">
        <v>1107</v>
      </c>
      <c r="AB465">
        <v>698</v>
      </c>
      <c r="AC465">
        <v>1249</v>
      </c>
    </row>
    <row r="466" spans="2:29" ht="12.5">
      <c r="B466" s="5" t="s">
        <v>3626</v>
      </c>
      <c r="C466" s="6" t="s">
        <v>3627</v>
      </c>
      <c r="D466" s="1347">
        <v>4</v>
      </c>
      <c r="E466" s="1346">
        <v>6</v>
      </c>
      <c r="F466" s="1342" t="s">
        <v>3628</v>
      </c>
      <c r="G466" s="1414">
        <v>3665</v>
      </c>
      <c r="H466" s="1353">
        <f t="shared" si="55"/>
        <v>0</v>
      </c>
      <c r="I466" s="1353">
        <f t="shared" si="56"/>
        <v>0</v>
      </c>
      <c r="K466" s="1391">
        <v>484</v>
      </c>
      <c r="L466" s="1391" t="s">
        <v>2085</v>
      </c>
      <c r="AA466">
        <v>1110</v>
      </c>
      <c r="AB466">
        <v>996</v>
      </c>
      <c r="AC466">
        <v>2475</v>
      </c>
    </row>
    <row r="467" spans="2:29" ht="12.5">
      <c r="B467" s="5" t="s">
        <v>3629</v>
      </c>
      <c r="C467" s="6" t="s">
        <v>3630</v>
      </c>
      <c r="D467" s="1347">
        <v>1</v>
      </c>
      <c r="E467" s="1346">
        <v>1</v>
      </c>
      <c r="F467" s="1342" t="s">
        <v>3631</v>
      </c>
      <c r="G467" s="1414">
        <v>3666</v>
      </c>
      <c r="H467" s="1353">
        <f t="shared" si="55"/>
        <v>0</v>
      </c>
      <c r="I467" s="1353">
        <f t="shared" si="56"/>
        <v>0</v>
      </c>
      <c r="K467" s="1391">
        <v>485</v>
      </c>
      <c r="L467" s="1391" t="s">
        <v>2105</v>
      </c>
      <c r="AA467">
        <v>1111</v>
      </c>
      <c r="AB467">
        <v>7901</v>
      </c>
      <c r="AC467">
        <v>13787</v>
      </c>
    </row>
    <row r="468" spans="2:29" ht="12.5">
      <c r="B468" s="5" t="s">
        <v>3632</v>
      </c>
      <c r="C468" s="6" t="s">
        <v>3633</v>
      </c>
      <c r="D468" s="1347">
        <v>0</v>
      </c>
      <c r="E468" s="1346">
        <v>0</v>
      </c>
      <c r="F468" s="1342" t="s">
        <v>3634</v>
      </c>
      <c r="G468" s="1414">
        <v>3667</v>
      </c>
      <c r="H468" s="1353">
        <f t="shared" si="55"/>
        <v>0</v>
      </c>
      <c r="I468" s="1353">
        <f t="shared" si="56"/>
        <v>0</v>
      </c>
      <c r="K468" s="1391">
        <v>486</v>
      </c>
      <c r="L468" s="1391" t="s">
        <v>3635</v>
      </c>
      <c r="AA468">
        <v>1112</v>
      </c>
      <c r="AB468">
        <v>6145</v>
      </c>
      <c r="AC468">
        <v>11422</v>
      </c>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v>1113</v>
      </c>
      <c r="AB469">
        <v>849</v>
      </c>
      <c r="AC469">
        <v>1149</v>
      </c>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v>1114</v>
      </c>
      <c r="AB470">
        <v>217</v>
      </c>
      <c r="AC470">
        <v>316</v>
      </c>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v>1115</v>
      </c>
      <c r="AB471">
        <v>600</v>
      </c>
      <c r="AC471">
        <v>1200</v>
      </c>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v>1116</v>
      </c>
      <c r="AB472">
        <v>92</v>
      </c>
      <c r="AC472">
        <v>273</v>
      </c>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v>1117</v>
      </c>
      <c r="AB473">
        <v>5037</v>
      </c>
      <c r="AC473">
        <v>8269</v>
      </c>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v>1118</v>
      </c>
      <c r="AB474">
        <v>887</v>
      </c>
      <c r="AC474">
        <v>1901</v>
      </c>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v>1120</v>
      </c>
      <c r="AB475">
        <v>0</v>
      </c>
      <c r="AC475">
        <v>85</v>
      </c>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v>1121</v>
      </c>
      <c r="AB476">
        <v>-90</v>
      </c>
      <c r="AC476">
        <v>-230</v>
      </c>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v>1122</v>
      </c>
      <c r="AB477">
        <v>31264</v>
      </c>
      <c r="AC477">
        <v>62138</v>
      </c>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v>1123</v>
      </c>
      <c r="AB478">
        <v>14046</v>
      </c>
      <c r="AC478">
        <v>28091</v>
      </c>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v>1125</v>
      </c>
      <c r="AB479">
        <v>847</v>
      </c>
      <c r="AC479">
        <v>1000</v>
      </c>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v>1126</v>
      </c>
      <c r="AB480">
        <v>18</v>
      </c>
      <c r="AC480">
        <v>37</v>
      </c>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1127</v>
      </c>
      <c r="AB481">
        <v>1800</v>
      </c>
      <c r="AC481">
        <v>3600</v>
      </c>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v>1130</v>
      </c>
      <c r="AB482">
        <v>19051</v>
      </c>
      <c r="AC482">
        <v>37408</v>
      </c>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v>1131</v>
      </c>
      <c r="AB483">
        <v>2340</v>
      </c>
      <c r="AC483">
        <v>4680</v>
      </c>
    </row>
    <row r="484" spans="1:29" ht="12.5">
      <c r="B484" s="5" t="s">
        <v>3690</v>
      </c>
      <c r="C484" s="6" t="s">
        <v>3691</v>
      </c>
      <c r="D484" s="1347">
        <v>0</v>
      </c>
      <c r="E484" s="1346">
        <v>0</v>
      </c>
      <c r="F484" s="1342" t="s">
        <v>3692</v>
      </c>
      <c r="G484" s="1408">
        <v>95</v>
      </c>
      <c r="H484" s="1353">
        <f>M100</f>
        <v>0</v>
      </c>
      <c r="I484" s="1353">
        <f>N100</f>
        <v>0</v>
      </c>
      <c r="K484" s="1391">
        <v>502</v>
      </c>
      <c r="L484" s="1391" t="s">
        <v>3693</v>
      </c>
      <c r="AA484">
        <v>1132</v>
      </c>
      <c r="AB484">
        <v>960</v>
      </c>
      <c r="AC484">
        <v>1920</v>
      </c>
    </row>
    <row r="485" spans="1:29" ht="12.5">
      <c r="B485" s="5" t="s">
        <v>3694</v>
      </c>
      <c r="C485" s="6" t="s">
        <v>3695</v>
      </c>
      <c r="D485" s="1347">
        <v>8</v>
      </c>
      <c r="E485" s="1346">
        <v>10</v>
      </c>
      <c r="F485" s="1342" t="s">
        <v>3696</v>
      </c>
      <c r="G485" s="1409"/>
      <c r="H485" s="1353"/>
      <c r="I485" s="1353"/>
      <c r="K485" s="1391">
        <v>503</v>
      </c>
      <c r="L485" s="1391" t="s">
        <v>2077</v>
      </c>
      <c r="AA485">
        <v>1134</v>
      </c>
      <c r="AB485">
        <v>768</v>
      </c>
      <c r="AC485">
        <v>768</v>
      </c>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1135</v>
      </c>
      <c r="AB486">
        <v>4265</v>
      </c>
      <c r="AC486">
        <v>8529</v>
      </c>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v>1136</v>
      </c>
      <c r="AB487">
        <v>56</v>
      </c>
      <c r="AC487">
        <v>56</v>
      </c>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v>1137</v>
      </c>
      <c r="AB488">
        <v>25100</v>
      </c>
      <c r="AC488">
        <v>48681</v>
      </c>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v>1138</v>
      </c>
      <c r="AB489">
        <v>119738</v>
      </c>
      <c r="AC489">
        <v>225486</v>
      </c>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v>1139</v>
      </c>
      <c r="AB490">
        <v>119738</v>
      </c>
      <c r="AC490">
        <v>225486</v>
      </c>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v>1140</v>
      </c>
      <c r="AB491">
        <v>-41922</v>
      </c>
      <c r="AC491">
        <v>-72614</v>
      </c>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v>1141</v>
      </c>
      <c r="AB492">
        <v>5356</v>
      </c>
      <c r="AC492">
        <v>11157</v>
      </c>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v>1143</v>
      </c>
      <c r="AB493">
        <v>-36566</v>
      </c>
      <c r="AC493">
        <v>-61457</v>
      </c>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v>1144</v>
      </c>
      <c r="AB494">
        <v>122626</v>
      </c>
      <c r="AC494">
        <v>265261</v>
      </c>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v>1145</v>
      </c>
      <c r="AB495">
        <v>44978</v>
      </c>
      <c r="AC495">
        <v>105582</v>
      </c>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v>1146</v>
      </c>
      <c r="AB496">
        <v>3846</v>
      </c>
      <c r="AC496">
        <v>6977</v>
      </c>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v>1147</v>
      </c>
      <c r="AB497">
        <v>6962</v>
      </c>
      <c r="AC497">
        <v>13244</v>
      </c>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v>1148</v>
      </c>
      <c r="AB498">
        <v>4730</v>
      </c>
      <c r="AC498">
        <v>7335</v>
      </c>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v>1150</v>
      </c>
      <c r="AB499">
        <v>4308</v>
      </c>
      <c r="AC499">
        <v>6245</v>
      </c>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v>1152</v>
      </c>
      <c r="AB500">
        <v>1383</v>
      </c>
      <c r="AC500">
        <v>2311</v>
      </c>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v>1153</v>
      </c>
      <c r="AB501">
        <v>3466</v>
      </c>
      <c r="AC501">
        <v>6256</v>
      </c>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v>1155</v>
      </c>
      <c r="AB502">
        <v>24695</v>
      </c>
      <c r="AC502">
        <v>42368</v>
      </c>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v>1156</v>
      </c>
      <c r="AB503">
        <v>-2819</v>
      </c>
      <c r="AC503">
        <v>-6198</v>
      </c>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v>1157</v>
      </c>
      <c r="AB504">
        <v>90</v>
      </c>
      <c r="AC504">
        <v>257</v>
      </c>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1158</v>
      </c>
      <c r="AB505">
        <v>-21</v>
      </c>
      <c r="AC505">
        <v>128</v>
      </c>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v>1160</v>
      </c>
      <c r="AB506">
        <v>211</v>
      </c>
      <c r="AC506">
        <v>290</v>
      </c>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v>1163</v>
      </c>
      <c r="AB507">
        <v>0</v>
      </c>
      <c r="AC507">
        <v>-217</v>
      </c>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1164</v>
      </c>
      <c r="AB508">
        <v>3825</v>
      </c>
      <c r="AC508">
        <v>7543</v>
      </c>
    </row>
    <row r="509" spans="2:29" ht="12.5">
      <c r="B509" s="5" t="s">
        <v>3787</v>
      </c>
      <c r="C509" s="6" t="s">
        <v>3788</v>
      </c>
      <c r="D509" s="1347">
        <v>0</v>
      </c>
      <c r="E509" s="1346">
        <v>0</v>
      </c>
      <c r="F509" s="1342" t="s">
        <v>3789</v>
      </c>
      <c r="G509" s="1414">
        <v>3700</v>
      </c>
      <c r="H509" s="1353">
        <f t="shared" si="61"/>
        <v>0</v>
      </c>
      <c r="I509" s="1353">
        <f t="shared" si="62"/>
        <v>0</v>
      </c>
      <c r="K509" s="1391">
        <v>527</v>
      </c>
      <c r="L509" s="1391" t="s">
        <v>3790</v>
      </c>
      <c r="AA509">
        <v>1165</v>
      </c>
      <c r="AB509">
        <v>1229</v>
      </c>
      <c r="AC509">
        <v>2464</v>
      </c>
    </row>
    <row r="510" spans="2:29" ht="12.5">
      <c r="B510" s="5" t="s">
        <v>3791</v>
      </c>
      <c r="C510" s="6" t="s">
        <v>3792</v>
      </c>
      <c r="D510" s="1347">
        <v>0</v>
      </c>
      <c r="E510" s="1346">
        <v>0</v>
      </c>
      <c r="F510" s="1342" t="s">
        <v>3793</v>
      </c>
      <c r="G510" s="1414">
        <v>3701</v>
      </c>
      <c r="H510" s="1353">
        <f t="shared" si="61"/>
        <v>0</v>
      </c>
      <c r="I510" s="1353">
        <f t="shared" si="62"/>
        <v>0</v>
      </c>
      <c r="K510" s="1391">
        <v>528</v>
      </c>
      <c r="L510" s="1391" t="s">
        <v>3794</v>
      </c>
      <c r="AA510">
        <v>1166</v>
      </c>
      <c r="AB510">
        <v>185</v>
      </c>
      <c r="AC510">
        <v>285</v>
      </c>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v>1167</v>
      </c>
      <c r="AB511">
        <v>72</v>
      </c>
      <c r="AC511">
        <v>105</v>
      </c>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v>1168</v>
      </c>
      <c r="AB512">
        <v>200</v>
      </c>
      <c r="AC512">
        <v>400</v>
      </c>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v>1169</v>
      </c>
      <c r="AB513">
        <v>111</v>
      </c>
      <c r="AC513">
        <v>236</v>
      </c>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v>1171</v>
      </c>
      <c r="AB514">
        <v>296</v>
      </c>
      <c r="AC514">
        <v>634</v>
      </c>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v>1174</v>
      </c>
      <c r="AB515">
        <v>1348</v>
      </c>
      <c r="AC515">
        <v>2340</v>
      </c>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v>1175</v>
      </c>
      <c r="AB516">
        <v>4727</v>
      </c>
      <c r="AC516">
        <v>8267</v>
      </c>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v>1176</v>
      </c>
      <c r="AB517">
        <v>4682</v>
      </c>
      <c r="AC517">
        <v>9364</v>
      </c>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v>1178</v>
      </c>
      <c r="AB518">
        <v>206</v>
      </c>
      <c r="AC518">
        <v>257</v>
      </c>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v>1179</v>
      </c>
      <c r="AB519">
        <v>6</v>
      </c>
      <c r="AC519">
        <v>12</v>
      </c>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v>1180</v>
      </c>
      <c r="AB520">
        <v>600</v>
      </c>
      <c r="AC520">
        <v>1200</v>
      </c>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v>1183</v>
      </c>
      <c r="AB521">
        <v>6274</v>
      </c>
      <c r="AC521">
        <v>12393</v>
      </c>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v>1184</v>
      </c>
      <c r="AB522">
        <v>780</v>
      </c>
      <c r="AC522">
        <v>1560</v>
      </c>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v>1185</v>
      </c>
      <c r="AB523">
        <v>320</v>
      </c>
      <c r="AC523">
        <v>640</v>
      </c>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1187</v>
      </c>
      <c r="AB524">
        <v>26</v>
      </c>
      <c r="AC524">
        <v>26</v>
      </c>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v>1188</v>
      </c>
      <c r="AB525">
        <v>1422</v>
      </c>
      <c r="AC525">
        <v>2843</v>
      </c>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v>1189</v>
      </c>
      <c r="AB526">
        <v>19</v>
      </c>
      <c r="AC526">
        <v>19</v>
      </c>
    </row>
    <row r="527" spans="2:29" ht="12.5">
      <c r="B527" s="5" t="s">
        <v>3859</v>
      </c>
      <c r="C527" s="6" t="s">
        <v>3860</v>
      </c>
      <c r="D527" s="1347">
        <v>0</v>
      </c>
      <c r="E527" s="1346">
        <v>0</v>
      </c>
      <c r="F527" s="1342" t="s">
        <v>3861</v>
      </c>
      <c r="G527" s="1408">
        <v>107</v>
      </c>
      <c r="H527" s="1353">
        <f>M112</f>
        <v>0</v>
      </c>
      <c r="I527" s="1353">
        <f>N112</f>
        <v>0</v>
      </c>
      <c r="K527" s="1391">
        <v>545</v>
      </c>
      <c r="L527" s="1391" t="s">
        <v>3862</v>
      </c>
      <c r="AA527">
        <v>1190</v>
      </c>
      <c r="AB527">
        <v>8061</v>
      </c>
      <c r="AC527">
        <v>15921</v>
      </c>
    </row>
    <row r="528" spans="2:29" ht="12.5">
      <c r="B528" s="5" t="s">
        <v>3863</v>
      </c>
      <c r="C528" s="6" t="s">
        <v>3864</v>
      </c>
      <c r="D528" s="1347">
        <v>0</v>
      </c>
      <c r="E528" s="1346">
        <v>0</v>
      </c>
      <c r="F528" s="1342" t="s">
        <v>3865</v>
      </c>
      <c r="G528" s="1409"/>
      <c r="H528" s="1353"/>
      <c r="I528" s="1353"/>
      <c r="K528" s="1391">
        <v>546</v>
      </c>
      <c r="L528" s="1391" t="s">
        <v>3866</v>
      </c>
      <c r="AA528">
        <v>1191</v>
      </c>
      <c r="AB528">
        <v>37483</v>
      </c>
      <c r="AC528">
        <v>66556</v>
      </c>
    </row>
    <row r="529" spans="1:29" ht="12.5">
      <c r="A529" s="611" t="s">
        <v>3867</v>
      </c>
      <c r="B529" s="5" t="s">
        <v>3868</v>
      </c>
      <c r="C529" s="6" t="s">
        <v>3869</v>
      </c>
      <c r="D529" s="1347">
        <v>0</v>
      </c>
      <c r="E529" s="1346">
        <v>0</v>
      </c>
      <c r="F529" s="1342" t="s">
        <v>3870</v>
      </c>
      <c r="G529" s="1409"/>
      <c r="H529" s="1353"/>
      <c r="I529" s="1353"/>
      <c r="K529" s="1391">
        <v>547</v>
      </c>
      <c r="L529" s="1391" t="s">
        <v>3871</v>
      </c>
      <c r="AA529">
        <v>1192</v>
      </c>
      <c r="AB529">
        <v>37483</v>
      </c>
      <c r="AC529">
        <v>66556</v>
      </c>
    </row>
    <row r="530" spans="1:29" ht="12.5">
      <c r="B530" s="5" t="s">
        <v>3872</v>
      </c>
      <c r="C530" s="6" t="s">
        <v>3873</v>
      </c>
      <c r="D530" s="1347">
        <v>0</v>
      </c>
      <c r="E530" s="1346">
        <v>0</v>
      </c>
      <c r="F530" s="1342" t="s">
        <v>3874</v>
      </c>
      <c r="G530" s="1409"/>
      <c r="H530" s="1353"/>
      <c r="I530" s="1353"/>
      <c r="K530" s="1391">
        <v>548</v>
      </c>
      <c r="L530" s="1391" t="s">
        <v>3875</v>
      </c>
      <c r="AA530">
        <v>1193</v>
      </c>
      <c r="AB530">
        <v>7495</v>
      </c>
      <c r="AC530">
        <v>39026</v>
      </c>
    </row>
    <row r="531" spans="1:29" ht="12.5">
      <c r="B531" s="5" t="s">
        <v>3876</v>
      </c>
      <c r="C531" s="6" t="s">
        <v>3877</v>
      </c>
      <c r="D531" s="1347">
        <v>0</v>
      </c>
      <c r="E531" s="1346">
        <v>0</v>
      </c>
      <c r="F531" s="1342" t="s">
        <v>3878</v>
      </c>
      <c r="G531" s="1409"/>
      <c r="H531" s="1353"/>
      <c r="I531" s="1353"/>
      <c r="K531" s="1391">
        <v>549</v>
      </c>
      <c r="L531" s="1391" t="s">
        <v>3879</v>
      </c>
      <c r="AA531">
        <v>1196</v>
      </c>
      <c r="AB531">
        <v>7495</v>
      </c>
      <c r="AC531">
        <v>39026</v>
      </c>
    </row>
    <row r="532" spans="1:29" ht="12.5">
      <c r="B532" s="5" t="s">
        <v>3880</v>
      </c>
      <c r="C532" s="6" t="s">
        <v>3881</v>
      </c>
      <c r="D532" s="1347">
        <v>0</v>
      </c>
      <c r="E532" s="1346">
        <v>0</v>
      </c>
      <c r="F532" s="1342" t="s">
        <v>3882</v>
      </c>
      <c r="G532" s="1409"/>
      <c r="H532" s="1353"/>
      <c r="I532" s="1353"/>
      <c r="K532" s="1391">
        <v>550</v>
      </c>
      <c r="L532" s="1391" t="s">
        <v>3883</v>
      </c>
      <c r="AA532">
        <v>1197</v>
      </c>
      <c r="AB532">
        <v>156303</v>
      </c>
      <c r="AC532">
        <v>327358</v>
      </c>
    </row>
    <row r="533" spans="1:29" ht="12.5">
      <c r="B533" s="5" t="s">
        <v>3884</v>
      </c>
      <c r="C533" s="6" t="s">
        <v>3885</v>
      </c>
      <c r="D533" s="1347">
        <v>0</v>
      </c>
      <c r="E533" s="1346">
        <v>0</v>
      </c>
      <c r="F533" s="1342" t="s">
        <v>3886</v>
      </c>
      <c r="G533" s="1409"/>
      <c r="H533" s="1353"/>
      <c r="I533" s="1353"/>
      <c r="K533" s="1391">
        <v>551</v>
      </c>
      <c r="L533" s="1391" t="s">
        <v>3887</v>
      </c>
      <c r="AA533">
        <v>1198</v>
      </c>
      <c r="AB533">
        <v>47211</v>
      </c>
      <c r="AC533">
        <v>97941</v>
      </c>
    </row>
    <row r="534" spans="1:29" ht="12.5">
      <c r="B534" s="5" t="s">
        <v>3888</v>
      </c>
      <c r="C534" s="6" t="s">
        <v>3889</v>
      </c>
      <c r="D534" s="1347">
        <v>0</v>
      </c>
      <c r="E534" s="1346">
        <v>0</v>
      </c>
      <c r="F534" s="1342" t="s">
        <v>3890</v>
      </c>
      <c r="G534" s="1409"/>
      <c r="H534" s="1353"/>
      <c r="I534" s="1353"/>
      <c r="K534" s="1391">
        <v>552</v>
      </c>
      <c r="L534" s="1391" t="s">
        <v>3891</v>
      </c>
      <c r="AA534">
        <v>1199</v>
      </c>
      <c r="AB534">
        <v>3846</v>
      </c>
      <c r="AC534">
        <v>6977</v>
      </c>
    </row>
    <row r="535" spans="1:29" ht="12.5">
      <c r="B535" s="5" t="s">
        <v>3892</v>
      </c>
      <c r="C535" s="6" t="s">
        <v>3893</v>
      </c>
      <c r="D535" s="1347">
        <v>0</v>
      </c>
      <c r="E535" s="1346">
        <v>0</v>
      </c>
      <c r="F535" s="1342" t="s">
        <v>3894</v>
      </c>
      <c r="G535" s="1409"/>
      <c r="H535" s="1353"/>
      <c r="I535" s="1353"/>
      <c r="K535" s="1391">
        <v>553</v>
      </c>
      <c r="L535" s="1391" t="s">
        <v>3895</v>
      </c>
      <c r="AA535">
        <v>1200</v>
      </c>
      <c r="AB535">
        <v>3830</v>
      </c>
      <c r="AC535">
        <v>13154</v>
      </c>
    </row>
    <row r="536" spans="1:29" ht="12.5">
      <c r="B536" s="5" t="s">
        <v>3896</v>
      </c>
      <c r="C536" s="6" t="s">
        <v>3897</v>
      </c>
      <c r="D536" s="1347">
        <v>0</v>
      </c>
      <c r="E536" s="1346">
        <v>0</v>
      </c>
      <c r="F536" s="1342" t="s">
        <v>3898</v>
      </c>
      <c r="G536" s="1409"/>
      <c r="H536" s="1353"/>
      <c r="I536" s="1353"/>
      <c r="K536" s="1391">
        <v>554</v>
      </c>
      <c r="L536" s="1391" t="s">
        <v>3899</v>
      </c>
      <c r="AA536">
        <v>1201</v>
      </c>
      <c r="AB536">
        <v>1170</v>
      </c>
      <c r="AC536">
        <v>1203</v>
      </c>
    </row>
    <row r="537" spans="1:29" ht="12.5">
      <c r="B537" s="5" t="s">
        <v>3900</v>
      </c>
      <c r="C537" s="6" t="s">
        <v>3901</v>
      </c>
      <c r="D537" s="1347">
        <v>0</v>
      </c>
      <c r="E537" s="1346">
        <v>0</v>
      </c>
      <c r="F537" s="1342" t="s">
        <v>3902</v>
      </c>
      <c r="G537" s="1409"/>
      <c r="H537" s="1353"/>
      <c r="I537" s="1353"/>
      <c r="K537" s="1391">
        <v>555</v>
      </c>
      <c r="L537" s="1391" t="s">
        <v>3903</v>
      </c>
      <c r="AA537">
        <v>1202</v>
      </c>
      <c r="AB537">
        <v>8794</v>
      </c>
      <c r="AC537">
        <v>12882</v>
      </c>
    </row>
    <row r="538" spans="1:29" ht="12.5">
      <c r="B538" s="5" t="s">
        <v>3904</v>
      </c>
      <c r="C538" s="6" t="s">
        <v>3905</v>
      </c>
      <c r="D538" s="1347">
        <v>0</v>
      </c>
      <c r="E538" s="1346">
        <v>0</v>
      </c>
      <c r="F538" s="1342" t="s">
        <v>3906</v>
      </c>
      <c r="G538" s="1409"/>
      <c r="H538" s="1353"/>
      <c r="I538" s="1353"/>
      <c r="K538" s="1391">
        <v>556</v>
      </c>
      <c r="L538" s="1391" t="s">
        <v>3907</v>
      </c>
      <c r="AA538">
        <v>1203</v>
      </c>
      <c r="AB538">
        <v>2185</v>
      </c>
      <c r="AC538">
        <v>3367</v>
      </c>
    </row>
    <row r="539" spans="1:29" ht="12.5">
      <c r="B539" s="5" t="s">
        <v>3908</v>
      </c>
      <c r="C539" s="6" t="s">
        <v>3909</v>
      </c>
      <c r="D539" s="1347">
        <v>0</v>
      </c>
      <c r="E539" s="1346">
        <v>0</v>
      </c>
      <c r="F539" s="1342" t="s">
        <v>3910</v>
      </c>
      <c r="G539" s="1409"/>
      <c r="H539" s="1353"/>
      <c r="I539" s="1353"/>
      <c r="K539" s="1391">
        <v>557</v>
      </c>
      <c r="L539" s="1391" t="s">
        <v>3911</v>
      </c>
      <c r="AA539">
        <v>1205</v>
      </c>
      <c r="AB539">
        <v>736</v>
      </c>
      <c r="AC539">
        <v>1192</v>
      </c>
    </row>
    <row r="540" spans="1:29" ht="12.5">
      <c r="B540" s="5" t="s">
        <v>3912</v>
      </c>
      <c r="C540" s="6" t="s">
        <v>3913</v>
      </c>
      <c r="D540" s="1347">
        <v>0</v>
      </c>
      <c r="E540" s="1346">
        <v>0</v>
      </c>
      <c r="F540" s="1342" t="s">
        <v>3914</v>
      </c>
      <c r="G540" s="1409"/>
      <c r="H540" s="1353"/>
      <c r="I540" s="1353"/>
      <c r="K540" s="1391">
        <v>558</v>
      </c>
      <c r="L540" s="1391" t="s">
        <v>3915</v>
      </c>
      <c r="AA540">
        <v>1206</v>
      </c>
      <c r="AB540">
        <v>2399</v>
      </c>
      <c r="AC540">
        <v>4179</v>
      </c>
    </row>
    <row r="541" spans="1:29" ht="12.5">
      <c r="B541" s="5" t="s">
        <v>3916</v>
      </c>
      <c r="C541" s="6" t="s">
        <v>3917</v>
      </c>
      <c r="D541" s="1347">
        <v>0</v>
      </c>
      <c r="E541" s="1346">
        <v>0</v>
      </c>
      <c r="F541" s="1342" t="s">
        <v>3918</v>
      </c>
      <c r="G541" s="1409"/>
      <c r="H541" s="1353"/>
      <c r="I541" s="1353"/>
      <c r="K541" s="1391">
        <v>559</v>
      </c>
      <c r="L541" s="1391" t="s">
        <v>3919</v>
      </c>
      <c r="AA541">
        <v>1208</v>
      </c>
      <c r="AB541">
        <v>22960</v>
      </c>
      <c r="AC541">
        <v>42954</v>
      </c>
    </row>
    <row r="542" spans="1:29" ht="12.5">
      <c r="B542" s="5" t="s">
        <v>3920</v>
      </c>
      <c r="C542" s="6" t="s">
        <v>3921</v>
      </c>
      <c r="D542" s="1347">
        <v>0</v>
      </c>
      <c r="E542" s="1346">
        <v>0</v>
      </c>
      <c r="F542" s="1342" t="s">
        <v>3922</v>
      </c>
      <c r="G542" s="1409"/>
      <c r="H542" s="1353"/>
      <c r="I542" s="1353"/>
      <c r="K542" s="1391">
        <v>560</v>
      </c>
      <c r="L542" s="1391" t="s">
        <v>3923</v>
      </c>
      <c r="AA542">
        <v>1209</v>
      </c>
      <c r="AB542">
        <v>1450</v>
      </c>
      <c r="AC542">
        <v>3481</v>
      </c>
    </row>
    <row r="543" spans="1:29" ht="12.5">
      <c r="B543" s="5" t="s">
        <v>3924</v>
      </c>
      <c r="C543" s="6" t="s">
        <v>3925</v>
      </c>
      <c r="D543" s="1347">
        <v>0</v>
      </c>
      <c r="E543" s="1346">
        <v>0</v>
      </c>
      <c r="F543" s="1342" t="s">
        <v>3926</v>
      </c>
      <c r="G543" s="1409"/>
      <c r="H543" s="1353"/>
      <c r="I543" s="1353"/>
      <c r="K543" s="1391">
        <v>561</v>
      </c>
      <c r="L543" s="1391" t="s">
        <v>3927</v>
      </c>
      <c r="AA543">
        <v>1210</v>
      </c>
      <c r="AB543">
        <v>119</v>
      </c>
      <c r="AC543">
        <v>308</v>
      </c>
    </row>
    <row r="544" spans="1:29" ht="12.5">
      <c r="B544" s="5" t="s">
        <v>3928</v>
      </c>
      <c r="C544" s="6" t="s">
        <v>3929</v>
      </c>
      <c r="D544" s="1347">
        <v>0</v>
      </c>
      <c r="E544" s="1346">
        <v>0</v>
      </c>
      <c r="F544" s="1342" t="s">
        <v>3930</v>
      </c>
      <c r="G544" s="1409"/>
      <c r="H544" s="1353"/>
      <c r="I544" s="1353"/>
      <c r="K544" s="1391">
        <v>562</v>
      </c>
      <c r="L544" s="1391" t="s">
        <v>3931</v>
      </c>
      <c r="AA544">
        <v>1211</v>
      </c>
      <c r="AB544">
        <v>404</v>
      </c>
      <c r="AC544">
        <v>736</v>
      </c>
    </row>
    <row r="545" spans="2:29" ht="12.5">
      <c r="B545" s="5" t="s">
        <v>3932</v>
      </c>
      <c r="C545" s="6" t="s">
        <v>3933</v>
      </c>
      <c r="D545" s="1347">
        <v>0</v>
      </c>
      <c r="E545" s="1346">
        <v>0</v>
      </c>
      <c r="F545" s="1342" t="s">
        <v>3934</v>
      </c>
      <c r="G545" s="1409"/>
      <c r="H545" s="1353"/>
      <c r="I545" s="1353"/>
      <c r="K545" s="1391">
        <v>563</v>
      </c>
      <c r="L545" s="1391" t="s">
        <v>3935</v>
      </c>
      <c r="AA545">
        <v>1213</v>
      </c>
      <c r="AB545">
        <v>652</v>
      </c>
      <c r="AC545">
        <v>1231</v>
      </c>
    </row>
    <row r="546" spans="2:29" ht="12.5">
      <c r="B546" s="5" t="s">
        <v>3936</v>
      </c>
      <c r="C546" s="6" t="s">
        <v>3937</v>
      </c>
      <c r="D546" s="1347">
        <v>0</v>
      </c>
      <c r="E546" s="1346">
        <v>0</v>
      </c>
      <c r="F546" s="1342" t="s">
        <v>3938</v>
      </c>
      <c r="G546" s="1409"/>
      <c r="H546" s="1353"/>
      <c r="I546" s="1353"/>
      <c r="K546" s="1391">
        <v>564</v>
      </c>
      <c r="L546" s="1391" t="s">
        <v>3939</v>
      </c>
      <c r="AA546">
        <v>1216</v>
      </c>
      <c r="AB546">
        <v>-3</v>
      </c>
      <c r="AC546">
        <v>274</v>
      </c>
    </row>
    <row r="547" spans="2:29" ht="12.5">
      <c r="B547" s="5" t="s">
        <v>3940</v>
      </c>
      <c r="C547" s="6" t="s">
        <v>3941</v>
      </c>
      <c r="D547" s="1347">
        <v>0</v>
      </c>
      <c r="E547" s="1346">
        <v>0</v>
      </c>
      <c r="F547" s="1342" t="s">
        <v>3942</v>
      </c>
      <c r="G547" s="1409"/>
      <c r="H547" s="1353"/>
      <c r="I547" s="1353"/>
      <c r="K547" s="1391">
        <v>565</v>
      </c>
      <c r="L547" s="1391" t="s">
        <v>3943</v>
      </c>
      <c r="AA547">
        <v>1217</v>
      </c>
      <c r="AB547">
        <v>2907</v>
      </c>
      <c r="AC547">
        <v>5834</v>
      </c>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1218</v>
      </c>
      <c r="AB548">
        <v>505</v>
      </c>
      <c r="AC548">
        <v>989</v>
      </c>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v>1219</v>
      </c>
      <c r="AB549">
        <v>185</v>
      </c>
      <c r="AC549">
        <v>285</v>
      </c>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v>1220</v>
      </c>
      <c r="AB550">
        <v>72</v>
      </c>
      <c r="AC550">
        <v>105</v>
      </c>
    </row>
    <row r="551" spans="2:29" ht="12.5">
      <c r="B551" s="5" t="s">
        <v>3956</v>
      </c>
      <c r="C551" s="6" t="s">
        <v>3957</v>
      </c>
      <c r="D551" s="1347">
        <v>0</v>
      </c>
      <c r="E551" s="1346">
        <v>0</v>
      </c>
      <c r="F551" s="1342" t="s">
        <v>3958</v>
      </c>
      <c r="G551" s="1409"/>
      <c r="H551" s="1353"/>
      <c r="I551" s="1353"/>
      <c r="K551" s="1391">
        <v>569</v>
      </c>
      <c r="L551" s="1391" t="s">
        <v>3959</v>
      </c>
      <c r="AA551">
        <v>1221</v>
      </c>
      <c r="AB551">
        <v>200</v>
      </c>
      <c r="AC551">
        <v>400</v>
      </c>
    </row>
    <row r="552" spans="2:29" ht="12.5">
      <c r="B552" s="5" t="s">
        <v>3960</v>
      </c>
      <c r="C552" s="6" t="s">
        <v>3961</v>
      </c>
      <c r="D552" s="1347">
        <v>0</v>
      </c>
      <c r="E552" s="1346">
        <v>0</v>
      </c>
      <c r="F552" s="1342" t="s">
        <v>3962</v>
      </c>
      <c r="G552" s="1409"/>
      <c r="H552" s="1353"/>
      <c r="I552" s="1353"/>
      <c r="K552" s="1391">
        <v>570</v>
      </c>
      <c r="L552" s="1391" t="s">
        <v>3963</v>
      </c>
      <c r="AA552">
        <v>1222</v>
      </c>
      <c r="AB552">
        <v>31</v>
      </c>
      <c r="AC552">
        <v>91</v>
      </c>
    </row>
    <row r="553" spans="2:29" ht="12.5">
      <c r="B553" s="5" t="s">
        <v>3964</v>
      </c>
      <c r="C553" s="6" t="s">
        <v>3965</v>
      </c>
      <c r="D553" s="1347">
        <v>0</v>
      </c>
      <c r="E553" s="1346">
        <v>0</v>
      </c>
      <c r="F553" s="1342" t="s">
        <v>3966</v>
      </c>
      <c r="G553" s="1409"/>
      <c r="H553" s="1353"/>
      <c r="I553" s="1353"/>
      <c r="K553" s="1391">
        <v>571</v>
      </c>
      <c r="L553" s="1391" t="s">
        <v>3967</v>
      </c>
      <c r="AA553">
        <v>1224</v>
      </c>
      <c r="AB553">
        <v>296</v>
      </c>
      <c r="AC553">
        <v>634</v>
      </c>
    </row>
    <row r="554" spans="2:29" ht="12.5">
      <c r="B554" s="5" t="s">
        <v>3968</v>
      </c>
      <c r="C554" s="6" t="s">
        <v>3969</v>
      </c>
      <c r="D554" s="1347">
        <v>0</v>
      </c>
      <c r="E554" s="1346">
        <v>0</v>
      </c>
      <c r="F554" s="1342" t="s">
        <v>3970</v>
      </c>
      <c r="G554" s="1409"/>
      <c r="H554" s="1353"/>
      <c r="I554" s="1353"/>
      <c r="K554" s="1391">
        <v>572</v>
      </c>
      <c r="L554" s="1391" t="s">
        <v>3971</v>
      </c>
      <c r="AA554">
        <v>1226</v>
      </c>
      <c r="AB554">
        <v>165</v>
      </c>
      <c r="AC554">
        <v>545</v>
      </c>
    </row>
    <row r="555" spans="2:29" ht="12.5">
      <c r="B555" s="5" t="s">
        <v>3972</v>
      </c>
      <c r="C555" s="6" t="s">
        <v>3973</v>
      </c>
      <c r="D555" s="1347">
        <v>0</v>
      </c>
      <c r="E555" s="1346">
        <v>0</v>
      </c>
      <c r="F555" s="1342" t="s">
        <v>3974</v>
      </c>
      <c r="G555" s="1409"/>
      <c r="H555" s="1353"/>
      <c r="I555" s="1353"/>
      <c r="K555" s="1391">
        <v>573</v>
      </c>
      <c r="L555" s="1391" t="s">
        <v>3975</v>
      </c>
      <c r="AA555">
        <v>1228</v>
      </c>
      <c r="AB555">
        <v>6983</v>
      </c>
      <c r="AC555">
        <v>14913</v>
      </c>
    </row>
    <row r="556" spans="2:29" ht="12.5">
      <c r="B556" s="5" t="s">
        <v>3976</v>
      </c>
      <c r="C556" s="6" t="s">
        <v>3977</v>
      </c>
      <c r="D556" s="1347">
        <v>0</v>
      </c>
      <c r="E556" s="1346">
        <v>0</v>
      </c>
      <c r="F556" s="1342" t="s">
        <v>3978</v>
      </c>
      <c r="G556" s="1409"/>
      <c r="H556" s="1353"/>
      <c r="I556" s="1353"/>
      <c r="K556" s="1391">
        <v>574</v>
      </c>
      <c r="L556" s="1391" t="s">
        <v>3979</v>
      </c>
      <c r="AA556">
        <v>1229</v>
      </c>
      <c r="AB556">
        <v>4682</v>
      </c>
      <c r="AC556">
        <v>9364</v>
      </c>
    </row>
    <row r="557" spans="2:29" ht="12.5">
      <c r="B557" s="5" t="s">
        <v>3980</v>
      </c>
      <c r="C557" s="6" t="s">
        <v>3981</v>
      </c>
      <c r="D557" s="1347">
        <v>0</v>
      </c>
      <c r="E557" s="1346">
        <v>0</v>
      </c>
      <c r="F557" s="1342" t="s">
        <v>3982</v>
      </c>
      <c r="G557" s="1409"/>
      <c r="H557" s="1353"/>
      <c r="I557" s="1353"/>
      <c r="K557" s="1391">
        <v>575</v>
      </c>
      <c r="L557" s="1391" t="s">
        <v>3983</v>
      </c>
      <c r="AA557">
        <v>1231</v>
      </c>
      <c r="AB557">
        <v>206</v>
      </c>
      <c r="AC557">
        <v>257</v>
      </c>
    </row>
    <row r="558" spans="2:29" ht="12.5">
      <c r="B558" s="5" t="s">
        <v>3984</v>
      </c>
      <c r="C558" s="6" t="s">
        <v>3985</v>
      </c>
      <c r="D558" s="1347">
        <v>0</v>
      </c>
      <c r="E558" s="1346">
        <v>0</v>
      </c>
      <c r="F558" s="1342" t="s">
        <v>3986</v>
      </c>
      <c r="G558" s="1409"/>
      <c r="H558" s="1353"/>
      <c r="I558" s="1353"/>
      <c r="K558" s="1391">
        <v>576</v>
      </c>
      <c r="L558" s="1391" t="s">
        <v>3987</v>
      </c>
      <c r="AA558">
        <v>1232</v>
      </c>
      <c r="AB558">
        <v>6</v>
      </c>
      <c r="AC558">
        <v>12</v>
      </c>
    </row>
    <row r="559" spans="2:29" ht="12.5">
      <c r="B559" s="5" t="s">
        <v>3988</v>
      </c>
      <c r="C559" s="6" t="s">
        <v>3989</v>
      </c>
      <c r="D559" s="1347">
        <v>0</v>
      </c>
      <c r="E559" s="1346">
        <v>0</v>
      </c>
      <c r="F559" s="1342" t="s">
        <v>3990</v>
      </c>
      <c r="G559" s="1409"/>
      <c r="H559" s="1353"/>
      <c r="I559" s="1353"/>
      <c r="K559" s="1391">
        <v>577</v>
      </c>
      <c r="L559" s="1391" t="s">
        <v>3991</v>
      </c>
      <c r="AA559">
        <v>1233</v>
      </c>
      <c r="AB559">
        <v>600</v>
      </c>
      <c r="AC559">
        <v>1200</v>
      </c>
    </row>
    <row r="560" spans="2:29" ht="12.5">
      <c r="B560" s="5" t="s">
        <v>3992</v>
      </c>
      <c r="C560" s="6" t="s">
        <v>3993</v>
      </c>
      <c r="D560" s="1347">
        <v>0</v>
      </c>
      <c r="E560" s="1346">
        <v>0</v>
      </c>
      <c r="F560" s="1342" t="s">
        <v>3994</v>
      </c>
      <c r="G560" s="1409"/>
      <c r="H560" s="1353"/>
      <c r="I560" s="1353"/>
      <c r="K560" s="1391">
        <v>578</v>
      </c>
      <c r="L560" s="1391" t="s">
        <v>3995</v>
      </c>
      <c r="AA560">
        <v>1236</v>
      </c>
      <c r="AB560">
        <v>6274</v>
      </c>
      <c r="AC560">
        <v>12393</v>
      </c>
    </row>
    <row r="561" spans="2:29" ht="12.5">
      <c r="B561" s="5" t="s">
        <v>3996</v>
      </c>
      <c r="C561" s="6" t="s">
        <v>3997</v>
      </c>
      <c r="D561" s="1347">
        <v>0</v>
      </c>
      <c r="E561" s="1346">
        <v>0</v>
      </c>
      <c r="F561" s="1342" t="s">
        <v>3998</v>
      </c>
      <c r="G561" s="1409"/>
      <c r="H561" s="1353"/>
      <c r="I561" s="1353"/>
      <c r="K561" s="1391">
        <v>579</v>
      </c>
      <c r="L561" s="1391" t="s">
        <v>3999</v>
      </c>
      <c r="AA561">
        <v>1237</v>
      </c>
      <c r="AB561">
        <v>780</v>
      </c>
      <c r="AC561">
        <v>1560</v>
      </c>
    </row>
    <row r="562" spans="2:29" ht="12.5">
      <c r="B562" s="5" t="s">
        <v>4000</v>
      </c>
      <c r="C562" s="6" t="s">
        <v>4001</v>
      </c>
      <c r="D562" s="1347">
        <v>0</v>
      </c>
      <c r="E562" s="1346">
        <v>0</v>
      </c>
      <c r="F562" s="1342" t="s">
        <v>4002</v>
      </c>
      <c r="G562" s="1409"/>
      <c r="H562" s="1353"/>
      <c r="I562" s="1353"/>
      <c r="K562" s="1391">
        <v>581</v>
      </c>
      <c r="L562" s="1391" t="s">
        <v>4003</v>
      </c>
      <c r="AA562">
        <v>1238</v>
      </c>
      <c r="AB562">
        <v>320</v>
      </c>
      <c r="AC562">
        <v>640</v>
      </c>
    </row>
    <row r="563" spans="2:29" ht="12.5">
      <c r="B563" s="5" t="s">
        <v>4004</v>
      </c>
      <c r="C563" s="6" t="s">
        <v>4005</v>
      </c>
      <c r="D563" s="1347">
        <v>0</v>
      </c>
      <c r="E563" s="1346">
        <v>0</v>
      </c>
      <c r="F563" s="1342" t="s">
        <v>4006</v>
      </c>
      <c r="G563" s="1409"/>
      <c r="H563" s="1353"/>
      <c r="I563" s="1353"/>
      <c r="K563" s="1391">
        <v>582</v>
      </c>
      <c r="L563" s="1391" t="s">
        <v>4007</v>
      </c>
      <c r="AA563">
        <v>1240</v>
      </c>
      <c r="AB563">
        <v>26</v>
      </c>
      <c r="AC563">
        <v>26</v>
      </c>
    </row>
    <row r="564" spans="2:29" ht="12.5">
      <c r="B564" s="5" t="s">
        <v>4008</v>
      </c>
      <c r="C564" s="6" t="s">
        <v>4009</v>
      </c>
      <c r="D564" s="1347">
        <v>0</v>
      </c>
      <c r="E564" s="1346">
        <v>0</v>
      </c>
      <c r="F564" s="1342" t="s">
        <v>4010</v>
      </c>
      <c r="G564" s="1409"/>
      <c r="H564" s="1353"/>
      <c r="I564" s="1353"/>
      <c r="K564" s="1391">
        <v>583</v>
      </c>
      <c r="L564" s="1391" t="s">
        <v>4011</v>
      </c>
      <c r="AA564">
        <v>1241</v>
      </c>
      <c r="AB564">
        <v>1422</v>
      </c>
      <c r="AC564">
        <v>2843</v>
      </c>
    </row>
    <row r="565" spans="2:29" ht="12.5">
      <c r="B565" s="5" t="s">
        <v>4012</v>
      </c>
      <c r="C565" s="6" t="s">
        <v>4013</v>
      </c>
      <c r="D565" s="1347">
        <v>0</v>
      </c>
      <c r="E565" s="1346">
        <v>0</v>
      </c>
      <c r="F565" s="1342" t="s">
        <v>4014</v>
      </c>
      <c r="G565" s="1409"/>
      <c r="H565" s="1353"/>
      <c r="I565" s="1353"/>
      <c r="K565" s="1391">
        <v>584</v>
      </c>
      <c r="L565" s="1391" t="s">
        <v>4015</v>
      </c>
      <c r="AA565">
        <v>1242</v>
      </c>
      <c r="AB565">
        <v>19</v>
      </c>
      <c r="AC565">
        <v>19</v>
      </c>
    </row>
    <row r="566" spans="2:29" ht="12.5">
      <c r="B566" s="5" t="s">
        <v>4016</v>
      </c>
      <c r="C566" s="6" t="s">
        <v>4017</v>
      </c>
      <c r="D566" s="1347">
        <v>0</v>
      </c>
      <c r="E566" s="1346">
        <v>0</v>
      </c>
      <c r="F566" s="1342" t="s">
        <v>4018</v>
      </c>
      <c r="G566" s="1409"/>
      <c r="H566" s="1353"/>
      <c r="I566" s="1353"/>
      <c r="K566" s="1391">
        <v>585</v>
      </c>
      <c r="L566" s="1391" t="s">
        <v>4019</v>
      </c>
      <c r="AA566">
        <v>1243</v>
      </c>
      <c r="AB566">
        <v>8061</v>
      </c>
      <c r="AC566">
        <v>15921</v>
      </c>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1244</v>
      </c>
      <c r="AB567">
        <v>38004</v>
      </c>
      <c r="AC567">
        <v>73788</v>
      </c>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v>1245</v>
      </c>
      <c r="AB568">
        <v>38004</v>
      </c>
      <c r="AC568">
        <v>73788</v>
      </c>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v>1246</v>
      </c>
      <c r="AB569">
        <v>9207</v>
      </c>
      <c r="AC569">
        <v>24153</v>
      </c>
    </row>
    <row r="570" spans="2:29" ht="12.5">
      <c r="B570" s="5" t="s">
        <v>4032</v>
      </c>
      <c r="C570" s="6" t="s">
        <v>4033</v>
      </c>
      <c r="D570" s="1347">
        <v>0</v>
      </c>
      <c r="E570" s="1346">
        <v>0</v>
      </c>
      <c r="F570" s="1342" t="s">
        <v>4034</v>
      </c>
      <c r="G570" s="1408">
        <v>131</v>
      </c>
      <c r="H570" s="1353">
        <f>M136</f>
        <v>0</v>
      </c>
      <c r="I570" s="1353">
        <f>N136</f>
        <v>0</v>
      </c>
      <c r="K570" s="1391">
        <v>589</v>
      </c>
      <c r="L570" s="1391" t="s">
        <v>4035</v>
      </c>
      <c r="AA570">
        <v>1247</v>
      </c>
      <c r="AB570">
        <v>-5356</v>
      </c>
      <c r="AC570">
        <v>-11157</v>
      </c>
    </row>
    <row r="571" spans="2:29" ht="12.5">
      <c r="B571" s="5" t="s">
        <v>4036</v>
      </c>
      <c r="C571" s="6" t="s">
        <v>4037</v>
      </c>
      <c r="D571" s="1347">
        <v>0</v>
      </c>
      <c r="E571" s="1346">
        <v>0</v>
      </c>
      <c r="F571" s="1342" t="s">
        <v>4038</v>
      </c>
      <c r="G571" s="1409"/>
      <c r="H571" s="1353"/>
      <c r="I571" s="1353"/>
      <c r="K571" s="1391">
        <v>590</v>
      </c>
      <c r="L571" s="1391" t="s">
        <v>4039</v>
      </c>
      <c r="AA571">
        <v>1249</v>
      </c>
      <c r="AB571">
        <v>3851</v>
      </c>
      <c r="AC571">
        <v>12996</v>
      </c>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1299</v>
      </c>
      <c r="AB572">
        <v>20991</v>
      </c>
      <c r="AC572">
        <v>54056</v>
      </c>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v>1300</v>
      </c>
      <c r="AB573">
        <v>2</v>
      </c>
      <c r="AC573">
        <v>0</v>
      </c>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v>1310</v>
      </c>
      <c r="AB574">
        <v>932619</v>
      </c>
      <c r="AC574">
        <v>1468435</v>
      </c>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v>1312</v>
      </c>
      <c r="AB575">
        <v>1226209</v>
      </c>
      <c r="AC575">
        <v>1226209</v>
      </c>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v>1314</v>
      </c>
      <c r="AB576">
        <v>2158828</v>
      </c>
      <c r="AC576">
        <v>2694644</v>
      </c>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v>1316</v>
      </c>
      <c r="AB577">
        <v>2158828</v>
      </c>
      <c r="AC577">
        <v>2694644</v>
      </c>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v>1322</v>
      </c>
      <c r="AB578">
        <v>23493</v>
      </c>
      <c r="AC578">
        <v>39248</v>
      </c>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v>1324</v>
      </c>
      <c r="AB579">
        <v>10400</v>
      </c>
      <c r="AC579">
        <v>10400</v>
      </c>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v>1326</v>
      </c>
      <c r="AB580">
        <v>33893</v>
      </c>
      <c r="AC580">
        <v>49648</v>
      </c>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v>1328</v>
      </c>
      <c r="AB581">
        <v>33893</v>
      </c>
      <c r="AC581">
        <v>49648</v>
      </c>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v>1334</v>
      </c>
      <c r="AB582">
        <v>0</v>
      </c>
      <c r="AC582">
        <v>53369</v>
      </c>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v>1338</v>
      </c>
      <c r="AB583">
        <v>0</v>
      </c>
      <c r="AC583">
        <v>53369</v>
      </c>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v>1340</v>
      </c>
      <c r="AB584">
        <v>0</v>
      </c>
      <c r="AC584">
        <v>53369</v>
      </c>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v>1346</v>
      </c>
      <c r="AB585">
        <v>0</v>
      </c>
      <c r="AC585">
        <v>60</v>
      </c>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v>1350</v>
      </c>
      <c r="AB586">
        <v>0</v>
      </c>
      <c r="AC586">
        <v>60</v>
      </c>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v>1352</v>
      </c>
      <c r="AB587">
        <v>0</v>
      </c>
      <c r="AC587">
        <v>60</v>
      </c>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v>1382</v>
      </c>
      <c r="AB588">
        <v>227495</v>
      </c>
      <c r="AC588">
        <v>343789</v>
      </c>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v>1386</v>
      </c>
      <c r="AB589">
        <v>227495</v>
      </c>
      <c r="AC589">
        <v>343789</v>
      </c>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v>1388</v>
      </c>
      <c r="AB590">
        <v>227495</v>
      </c>
      <c r="AC590">
        <v>343789</v>
      </c>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1394</v>
      </c>
      <c r="AB591">
        <v>7538</v>
      </c>
      <c r="AC591">
        <v>11453</v>
      </c>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v>1398</v>
      </c>
      <c r="AB592">
        <v>7538</v>
      </c>
      <c r="AC592">
        <v>11453</v>
      </c>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v>1400</v>
      </c>
      <c r="AB593">
        <v>7538</v>
      </c>
      <c r="AC593">
        <v>11453</v>
      </c>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1406</v>
      </c>
      <c r="AB594">
        <v>780465</v>
      </c>
      <c r="AC594">
        <v>1111644</v>
      </c>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v>1410</v>
      </c>
      <c r="AB595">
        <v>780465</v>
      </c>
      <c r="AC595">
        <v>1111644</v>
      </c>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v>1412</v>
      </c>
      <c r="AB596">
        <v>780465</v>
      </c>
      <c r="AC596">
        <v>1111644</v>
      </c>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v>1418</v>
      </c>
      <c r="AB597">
        <v>50287</v>
      </c>
      <c r="AC597">
        <v>70685</v>
      </c>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v>1422</v>
      </c>
      <c r="AB598">
        <v>50287</v>
      </c>
      <c r="AC598">
        <v>70685</v>
      </c>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v>1424</v>
      </c>
      <c r="AB599">
        <v>50287</v>
      </c>
      <c r="AC599">
        <v>70685</v>
      </c>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v>1430</v>
      </c>
      <c r="AB600">
        <v>70174</v>
      </c>
      <c r="AC600">
        <v>140541</v>
      </c>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v>1434</v>
      </c>
      <c r="AB601">
        <v>70174</v>
      </c>
      <c r="AC601">
        <v>140541</v>
      </c>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v>1436</v>
      </c>
      <c r="AB602">
        <v>70174</v>
      </c>
      <c r="AC602">
        <v>140541</v>
      </c>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v>1442</v>
      </c>
      <c r="AB603">
        <v>3101</v>
      </c>
      <c r="AC603">
        <v>5146</v>
      </c>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v>1446</v>
      </c>
      <c r="AB604">
        <v>3101</v>
      </c>
      <c r="AC604">
        <v>5146</v>
      </c>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v>1448</v>
      </c>
      <c r="AB605">
        <v>3101</v>
      </c>
      <c r="AC605">
        <v>5146</v>
      </c>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v>1478</v>
      </c>
      <c r="AB606">
        <v>623326</v>
      </c>
      <c r="AC606">
        <v>1035777</v>
      </c>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v>1482</v>
      </c>
      <c r="AB607">
        <v>623326</v>
      </c>
      <c r="AC607">
        <v>1035777</v>
      </c>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v>1484</v>
      </c>
      <c r="AB608">
        <v>623326</v>
      </c>
      <c r="AC608">
        <v>1035777</v>
      </c>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v>1490</v>
      </c>
      <c r="AB609">
        <v>31075</v>
      </c>
      <c r="AC609">
        <v>42816</v>
      </c>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1494</v>
      </c>
      <c r="AB610">
        <v>31075</v>
      </c>
      <c r="AC610">
        <v>42816</v>
      </c>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v>1496</v>
      </c>
      <c r="AB611">
        <v>31075</v>
      </c>
      <c r="AC611">
        <v>42816</v>
      </c>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v>1545</v>
      </c>
      <c r="AB612">
        <v>26070</v>
      </c>
      <c r="AC612">
        <v>90661</v>
      </c>
    </row>
    <row r="613" spans="2:29" ht="12.5">
      <c r="B613" s="5" t="s">
        <v>4204</v>
      </c>
      <c r="C613" s="6" t="s">
        <v>4205</v>
      </c>
      <c r="D613" s="1347">
        <v>0</v>
      </c>
      <c r="E613" s="1346">
        <v>0</v>
      </c>
      <c r="F613" s="1342" t="s">
        <v>4206</v>
      </c>
      <c r="G613" s="1408">
        <v>143</v>
      </c>
      <c r="H613" s="1353">
        <f>M148</f>
        <v>0</v>
      </c>
      <c r="I613" s="1353">
        <f>N148</f>
        <v>0</v>
      </c>
      <c r="K613" s="1391">
        <v>633</v>
      </c>
      <c r="L613" s="1391" t="s">
        <v>4207</v>
      </c>
      <c r="AA613">
        <v>1546</v>
      </c>
      <c r="AB613">
        <v>0</v>
      </c>
      <c r="AC613">
        <v>36995</v>
      </c>
    </row>
    <row r="614" spans="2:29" ht="12.5">
      <c r="B614" s="5" t="s">
        <v>4208</v>
      </c>
      <c r="C614" s="6" t="s">
        <v>4209</v>
      </c>
      <c r="D614" s="1347">
        <v>0</v>
      </c>
      <c r="E614" s="1346">
        <v>0</v>
      </c>
      <c r="F614" s="1342" t="s">
        <v>4210</v>
      </c>
      <c r="G614" s="1409"/>
      <c r="H614" s="1353"/>
      <c r="I614" s="1353"/>
      <c r="K614" s="1391">
        <v>634</v>
      </c>
      <c r="L614" s="1391" t="s">
        <v>4211</v>
      </c>
      <c r="AA614">
        <v>1547</v>
      </c>
      <c r="AB614">
        <v>402915</v>
      </c>
      <c r="AC614">
        <v>812929</v>
      </c>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1548</v>
      </c>
      <c r="AB615">
        <v>356444</v>
      </c>
      <c r="AC615">
        <v>498558</v>
      </c>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v>1549</v>
      </c>
      <c r="AB616">
        <v>785429</v>
      </c>
      <c r="AC616">
        <v>1439143</v>
      </c>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v>1550</v>
      </c>
      <c r="AB617">
        <v>3528672</v>
      </c>
      <c r="AC617">
        <v>5714482</v>
      </c>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v>1552</v>
      </c>
      <c r="AB618">
        <v>61100</v>
      </c>
      <c r="AC618">
        <v>140500</v>
      </c>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v>1554</v>
      </c>
      <c r="AB619">
        <v>3589772</v>
      </c>
      <c r="AC619">
        <v>5854982</v>
      </c>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v>1555</v>
      </c>
      <c r="AB620">
        <v>2134301</v>
      </c>
      <c r="AC620">
        <v>4075954</v>
      </c>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v>1557</v>
      </c>
      <c r="AB621">
        <v>10374922</v>
      </c>
      <c r="AC621">
        <v>16755570</v>
      </c>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v>1558</v>
      </c>
      <c r="AB622">
        <v>113924</v>
      </c>
      <c r="AC622">
        <v>203066</v>
      </c>
    </row>
    <row r="623" spans="2:29" ht="12.5">
      <c r="B623" s="5" t="s">
        <v>4228</v>
      </c>
      <c r="C623" s="6" t="s">
        <v>4229</v>
      </c>
      <c r="D623" s="1347"/>
      <c r="E623" s="1346"/>
      <c r="F623" s="2223" t="s">
        <v>4230</v>
      </c>
      <c r="G623" s="2373"/>
      <c r="H623" s="1353"/>
      <c r="I623" s="1353"/>
      <c r="K623" s="1391">
        <v>644</v>
      </c>
      <c r="L623" s="1391" t="s">
        <v>4231</v>
      </c>
      <c r="AA623">
        <v>1559</v>
      </c>
      <c r="AB623">
        <v>10488846</v>
      </c>
      <c r="AC623">
        <v>16958636</v>
      </c>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1560</v>
      </c>
      <c r="AB624">
        <v>-305</v>
      </c>
      <c r="AC624">
        <v>-2650</v>
      </c>
    </row>
    <row r="625" spans="2:29" ht="12.5">
      <c r="B625" s="5" t="s">
        <v>4234</v>
      </c>
      <c r="C625" s="6" t="s">
        <v>538</v>
      </c>
      <c r="D625" s="1347">
        <v>0</v>
      </c>
      <c r="E625" s="1346">
        <v>0</v>
      </c>
      <c r="F625" s="1342" t="s">
        <v>2497</v>
      </c>
      <c r="G625" s="1408">
        <v>158</v>
      </c>
      <c r="H625" s="1353">
        <f t="shared" si="74"/>
        <v>0</v>
      </c>
      <c r="I625" s="1353">
        <f t="shared" si="74"/>
        <v>0</v>
      </c>
      <c r="K625" s="1391">
        <v>646</v>
      </c>
      <c r="L625" s="1391" t="s">
        <v>4235</v>
      </c>
      <c r="AA625">
        <v>1561</v>
      </c>
      <c r="AB625">
        <v>0</v>
      </c>
      <c r="AC625">
        <v>-737</v>
      </c>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v>1562</v>
      </c>
      <c r="AB626">
        <v>3553</v>
      </c>
      <c r="AC626">
        <v>-11048</v>
      </c>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v>1563</v>
      </c>
      <c r="AB627">
        <v>-12412</v>
      </c>
      <c r="AC627">
        <v>-11018</v>
      </c>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v>1564</v>
      </c>
      <c r="AB628">
        <v>-9164</v>
      </c>
      <c r="AC628">
        <v>-25453</v>
      </c>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v>1565</v>
      </c>
      <c r="AB629">
        <v>127338</v>
      </c>
      <c r="AC629">
        <v>199631</v>
      </c>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v>1567</v>
      </c>
      <c r="AB630">
        <v>-5547</v>
      </c>
      <c r="AC630">
        <v>-6187</v>
      </c>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v>1569</v>
      </c>
      <c r="AB631">
        <v>121791</v>
      </c>
      <c r="AC631">
        <v>193444</v>
      </c>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1570</v>
      </c>
      <c r="AB632">
        <v>32151</v>
      </c>
      <c r="AC632">
        <v>50511</v>
      </c>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v>1572</v>
      </c>
      <c r="AB633">
        <v>272121</v>
      </c>
      <c r="AC633">
        <v>399974</v>
      </c>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v>1573</v>
      </c>
      <c r="AB634">
        <v>34304</v>
      </c>
      <c r="AC634">
        <v>59568</v>
      </c>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v>1575</v>
      </c>
      <c r="AB635">
        <v>306425</v>
      </c>
      <c r="AC635">
        <v>459542</v>
      </c>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v>1576</v>
      </c>
      <c r="AB636">
        <v>36061</v>
      </c>
      <c r="AC636">
        <v>74322</v>
      </c>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v>1582</v>
      </c>
      <c r="AB637">
        <v>31588</v>
      </c>
      <c r="AC637">
        <v>59321</v>
      </c>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v>1583</v>
      </c>
      <c r="AB638">
        <v>60131</v>
      </c>
      <c r="AC638">
        <v>111247</v>
      </c>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v>1585</v>
      </c>
      <c r="AB639">
        <v>127780</v>
      </c>
      <c r="AC639">
        <v>244890</v>
      </c>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v>1586</v>
      </c>
      <c r="AB640">
        <v>2048</v>
      </c>
      <c r="AC640">
        <v>3263</v>
      </c>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v>1587</v>
      </c>
      <c r="AB641">
        <v>4735</v>
      </c>
      <c r="AC641">
        <v>23548</v>
      </c>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v>1589</v>
      </c>
      <c r="AB642">
        <v>12615</v>
      </c>
      <c r="AC642">
        <v>28640</v>
      </c>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v>1590</v>
      </c>
      <c r="AB643">
        <v>26485</v>
      </c>
      <c r="AC643">
        <v>60229</v>
      </c>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v>1592</v>
      </c>
      <c r="AB644">
        <v>4710</v>
      </c>
      <c r="AC644">
        <v>16909</v>
      </c>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v>1593</v>
      </c>
      <c r="AB645">
        <v>43810</v>
      </c>
      <c r="AC645">
        <v>105778</v>
      </c>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v>1594</v>
      </c>
      <c r="AB646">
        <v>68220</v>
      </c>
      <c r="AC646">
        <v>135442</v>
      </c>
    </row>
    <row r="647" spans="2:29" ht="12.5">
      <c r="B647" s="5" t="s">
        <v>4278</v>
      </c>
      <c r="C647" s="6" t="s">
        <v>4279</v>
      </c>
      <c r="D647" s="2401"/>
      <c r="E647" s="2402"/>
      <c r="F647" s="2223" t="s">
        <v>4280</v>
      </c>
      <c r="G647" s="2404"/>
      <c r="H647" s="1353"/>
      <c r="I647" s="1353"/>
      <c r="K647" s="1391">
        <v>669</v>
      </c>
      <c r="L647" s="1391" t="s">
        <v>4281</v>
      </c>
      <c r="AA647">
        <v>1595</v>
      </c>
      <c r="AB647">
        <v>10596</v>
      </c>
      <c r="AC647">
        <v>24041</v>
      </c>
    </row>
    <row r="648" spans="2:29" ht="12.5">
      <c r="B648" s="5" t="s">
        <v>4278</v>
      </c>
      <c r="C648" s="6" t="s">
        <v>4229</v>
      </c>
      <c r="D648" s="2401"/>
      <c r="E648" s="2402"/>
      <c r="F648" s="2223" t="s">
        <v>4282</v>
      </c>
      <c r="G648" s="2404"/>
      <c r="H648" s="1353"/>
      <c r="I648" s="1353"/>
      <c r="K648" s="1391">
        <v>670</v>
      </c>
      <c r="L648" s="1391" t="s">
        <v>4283</v>
      </c>
      <c r="AA648">
        <v>1597</v>
      </c>
      <c r="AB648">
        <v>257189</v>
      </c>
      <c r="AC648">
        <v>536962</v>
      </c>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1598</v>
      </c>
      <c r="AB649">
        <v>47291</v>
      </c>
      <c r="AC649">
        <v>94831</v>
      </c>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v>1599</v>
      </c>
      <c r="AB650">
        <v>23320</v>
      </c>
      <c r="AC650">
        <v>48239</v>
      </c>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v>1603</v>
      </c>
      <c r="AB651">
        <v>37815</v>
      </c>
      <c r="AC651">
        <v>77372</v>
      </c>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v>1604</v>
      </c>
      <c r="AB652">
        <v>4846</v>
      </c>
      <c r="AC652">
        <v>12564</v>
      </c>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v>1605</v>
      </c>
      <c r="AB653">
        <v>19849</v>
      </c>
      <c r="AC653">
        <v>46846</v>
      </c>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v>1607</v>
      </c>
      <c r="AB654">
        <v>133121</v>
      </c>
      <c r="AC654">
        <v>279852</v>
      </c>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v>1608</v>
      </c>
      <c r="AB655">
        <v>18267</v>
      </c>
      <c r="AC655">
        <v>36990</v>
      </c>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v>1609</v>
      </c>
      <c r="AB656">
        <v>4915</v>
      </c>
      <c r="AC656">
        <v>10516</v>
      </c>
    </row>
    <row r="657" spans="2:29" ht="12.5">
      <c r="B657" s="5" t="s">
        <v>4315</v>
      </c>
      <c r="C657" s="6"/>
      <c r="D657" s="1347"/>
      <c r="E657" s="1346"/>
      <c r="F657" s="1342"/>
      <c r="G657" s="2373"/>
      <c r="H657" s="1353"/>
      <c r="I657" s="1353"/>
      <c r="K657" s="1391">
        <v>679</v>
      </c>
      <c r="L657" s="1391" t="s">
        <v>4316</v>
      </c>
      <c r="AA657">
        <v>1611</v>
      </c>
      <c r="AB657">
        <v>23182</v>
      </c>
      <c r="AC657">
        <v>47506</v>
      </c>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1613</v>
      </c>
      <c r="AB658">
        <v>413492</v>
      </c>
      <c r="AC658">
        <v>864320</v>
      </c>
    </row>
    <row r="659" spans="2:29" ht="12.5">
      <c r="B659" s="5" t="s">
        <v>4321</v>
      </c>
      <c r="C659" s="6" t="s">
        <v>4322</v>
      </c>
      <c r="D659" s="1347">
        <v>0</v>
      </c>
      <c r="E659" s="1346">
        <v>0</v>
      </c>
      <c r="F659" s="1342" t="s">
        <v>4323</v>
      </c>
      <c r="G659" s="1413" t="s">
        <v>2504</v>
      </c>
      <c r="H659" s="1353">
        <f t="shared" si="78"/>
        <v>0</v>
      </c>
      <c r="I659" s="1353">
        <f t="shared" si="78"/>
        <v>0</v>
      </c>
      <c r="K659" s="1391">
        <v>681</v>
      </c>
      <c r="L659" s="1391" t="s">
        <v>4324</v>
      </c>
      <c r="AA659">
        <v>1614</v>
      </c>
      <c r="AB659">
        <v>10902338</v>
      </c>
      <c r="AC659">
        <v>17822956</v>
      </c>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v>1615</v>
      </c>
      <c r="AB660">
        <v>24900</v>
      </c>
      <c r="AC660">
        <v>52359</v>
      </c>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v>1621</v>
      </c>
      <c r="AB661">
        <v>19024</v>
      </c>
      <c r="AC661">
        <v>32707</v>
      </c>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v>1622</v>
      </c>
      <c r="AB662">
        <v>37123</v>
      </c>
      <c r="AC662">
        <v>71944</v>
      </c>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v>1624</v>
      </c>
      <c r="AB663">
        <v>-5611</v>
      </c>
      <c r="AC663">
        <v>-7290</v>
      </c>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v>1625</v>
      </c>
      <c r="AB664">
        <v>75436</v>
      </c>
      <c r="AC664">
        <v>149720</v>
      </c>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v>1626</v>
      </c>
      <c r="AB665">
        <v>1393</v>
      </c>
      <c r="AC665">
        <v>1336</v>
      </c>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1627</v>
      </c>
      <c r="AB666">
        <v>987</v>
      </c>
      <c r="AC666">
        <v>1816</v>
      </c>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v>1629</v>
      </c>
      <c r="AB667">
        <v>9094</v>
      </c>
      <c r="AC667">
        <v>20676</v>
      </c>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v>1630</v>
      </c>
      <c r="AB668">
        <v>15674</v>
      </c>
      <c r="AC668">
        <v>38238</v>
      </c>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v>1632</v>
      </c>
      <c r="AB669">
        <v>3095</v>
      </c>
      <c r="AC669">
        <v>11100</v>
      </c>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v>1633</v>
      </c>
      <c r="AB670">
        <v>-2334</v>
      </c>
      <c r="AC670">
        <v>95</v>
      </c>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v>1634</v>
      </c>
      <c r="AB671">
        <v>25529</v>
      </c>
      <c r="AC671">
        <v>70109</v>
      </c>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v>1635</v>
      </c>
      <c r="AB672">
        <v>16949</v>
      </c>
      <c r="AC672">
        <v>30390</v>
      </c>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v>1636</v>
      </c>
      <c r="AB673">
        <v>2500</v>
      </c>
      <c r="AC673">
        <v>5083</v>
      </c>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v>1638</v>
      </c>
      <c r="AB674">
        <v>122794</v>
      </c>
      <c r="AC674">
        <v>258454</v>
      </c>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v>1639</v>
      </c>
      <c r="AB675">
        <v>13466</v>
      </c>
      <c r="AC675">
        <v>26984</v>
      </c>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v>1640</v>
      </c>
      <c r="AB676">
        <v>10712</v>
      </c>
      <c r="AC676">
        <v>22314</v>
      </c>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v>1644</v>
      </c>
      <c r="AB677">
        <v>11210</v>
      </c>
      <c r="AC677">
        <v>21640</v>
      </c>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v>1645</v>
      </c>
      <c r="AB678">
        <v>1770</v>
      </c>
      <c r="AC678">
        <v>4833</v>
      </c>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v>1646</v>
      </c>
      <c r="AB679">
        <v>4760</v>
      </c>
      <c r="AC679">
        <v>11156</v>
      </c>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v>1648</v>
      </c>
      <c r="AB680">
        <v>884</v>
      </c>
      <c r="AC680">
        <v>1856</v>
      </c>
    </row>
    <row r="681" spans="2:29" ht="12.5">
      <c r="B681" s="5" t="s">
        <v>4408</v>
      </c>
      <c r="C681" s="6" t="s">
        <v>4409</v>
      </c>
      <c r="D681" s="1347">
        <v>0</v>
      </c>
      <c r="E681" s="1346">
        <v>10400</v>
      </c>
      <c r="F681" s="1342" t="s">
        <v>4410</v>
      </c>
      <c r="G681" s="1391">
        <v>248</v>
      </c>
      <c r="H681" s="1353">
        <f>M238</f>
        <v>0</v>
      </c>
      <c r="I681" s="1353">
        <f>N238</f>
        <v>0</v>
      </c>
      <c r="K681" s="1391">
        <v>703</v>
      </c>
      <c r="L681" s="1391" t="s">
        <v>4411</v>
      </c>
      <c r="AA681">
        <v>1650</v>
      </c>
      <c r="AB681">
        <v>42802</v>
      </c>
      <c r="AC681">
        <v>88783</v>
      </c>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1651</v>
      </c>
      <c r="AB682">
        <v>3609</v>
      </c>
      <c r="AC682">
        <v>7394</v>
      </c>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v>1652</v>
      </c>
      <c r="AB683">
        <v>800</v>
      </c>
      <c r="AC683">
        <v>1764</v>
      </c>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v>1654</v>
      </c>
      <c r="AB684">
        <v>4409</v>
      </c>
      <c r="AC684">
        <v>9158</v>
      </c>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v>1656</v>
      </c>
      <c r="AB685">
        <v>170005</v>
      </c>
      <c r="AC685">
        <v>356395</v>
      </c>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v>1657</v>
      </c>
      <c r="AB686">
        <v>476430</v>
      </c>
      <c r="AC686">
        <v>815937</v>
      </c>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v>1659</v>
      </c>
      <c r="AB687">
        <v>76779</v>
      </c>
      <c r="AC687">
        <v>118813</v>
      </c>
    </row>
    <row r="688" spans="2:29" ht="12.5">
      <c r="B688" s="5" t="s">
        <v>4430</v>
      </c>
      <c r="C688" s="6" t="s">
        <v>593</v>
      </c>
      <c r="D688" s="1347">
        <v>0</v>
      </c>
      <c r="E688" s="1346">
        <v>0</v>
      </c>
      <c r="F688" s="1342" t="s">
        <v>4431</v>
      </c>
      <c r="G688" s="1367"/>
      <c r="H688" s="1353"/>
      <c r="I688" s="1353"/>
      <c r="K688" s="1391">
        <v>710</v>
      </c>
      <c r="L688" s="1391" t="s">
        <v>4432</v>
      </c>
      <c r="AA688">
        <v>1660</v>
      </c>
      <c r="AB688">
        <v>7396</v>
      </c>
      <c r="AC688">
        <v>8995</v>
      </c>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1661</v>
      </c>
      <c r="AB689">
        <v>81601</v>
      </c>
      <c r="AC689">
        <v>124788</v>
      </c>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v>1663</v>
      </c>
      <c r="AB690">
        <v>30498</v>
      </c>
      <c r="AC690">
        <v>74689</v>
      </c>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v>1665</v>
      </c>
      <c r="AB691">
        <v>32323</v>
      </c>
      <c r="AC691">
        <v>78278</v>
      </c>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v>1666</v>
      </c>
      <c r="AB692">
        <v>113924</v>
      </c>
      <c r="AC692">
        <v>203066</v>
      </c>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v>1668</v>
      </c>
      <c r="AB693">
        <v>-2574</v>
      </c>
      <c r="AC693">
        <v>-3020</v>
      </c>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v>1671</v>
      </c>
      <c r="AB694">
        <v>30492</v>
      </c>
      <c r="AC694">
        <v>51622</v>
      </c>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v>1672</v>
      </c>
      <c r="AB695">
        <v>3708</v>
      </c>
      <c r="AC695">
        <v>3803</v>
      </c>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v>1674</v>
      </c>
      <c r="AB696">
        <v>8039</v>
      </c>
      <c r="AC696">
        <v>18333</v>
      </c>
    </row>
    <row r="697" spans="2:29" ht="12.5">
      <c r="B697" s="5" t="s">
        <v>4457</v>
      </c>
      <c r="C697" s="6"/>
      <c r="D697" s="1347"/>
      <c r="E697" s="1346"/>
      <c r="F697" s="2223" t="s">
        <v>4458</v>
      </c>
      <c r="G697" s="2373"/>
      <c r="H697" s="1353"/>
      <c r="I697" s="1353"/>
      <c r="K697" s="1391">
        <v>719</v>
      </c>
      <c r="L697" s="1391" t="s">
        <v>4459</v>
      </c>
      <c r="AA697">
        <v>1675</v>
      </c>
      <c r="AB697">
        <v>23587</v>
      </c>
      <c r="AC697">
        <v>34072</v>
      </c>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1676</v>
      </c>
      <c r="AB698">
        <v>1825</v>
      </c>
      <c r="AC698">
        <v>3589</v>
      </c>
    </row>
    <row r="699" spans="2:29" ht="12.5">
      <c r="B699" s="5" t="s">
        <v>4463</v>
      </c>
      <c r="C699" s="6" t="s">
        <v>4464</v>
      </c>
      <c r="D699" s="1347">
        <v>0</v>
      </c>
      <c r="E699" s="1346">
        <v>0</v>
      </c>
      <c r="F699" s="1342" t="s">
        <v>2855</v>
      </c>
      <c r="G699" s="1408">
        <v>262</v>
      </c>
      <c r="H699" s="1353">
        <f t="shared" si="83"/>
        <v>0</v>
      </c>
      <c r="I699" s="1353">
        <f t="shared" si="83"/>
        <v>0</v>
      </c>
      <c r="K699" s="1391">
        <v>721</v>
      </c>
      <c r="L699" s="1391" t="s">
        <v>4465</v>
      </c>
      <c r="AA699">
        <v>1680</v>
      </c>
      <c r="AB699">
        <v>16065</v>
      </c>
      <c r="AC699">
        <v>36885</v>
      </c>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v>1683</v>
      </c>
      <c r="AB700">
        <v>7173</v>
      </c>
      <c r="AC700">
        <v>14978</v>
      </c>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v>1684</v>
      </c>
      <c r="AB701">
        <v>10717</v>
      </c>
      <c r="AC701">
        <v>25496</v>
      </c>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v>1685</v>
      </c>
      <c r="AB702">
        <v>34304</v>
      </c>
      <c r="AC702">
        <v>59568</v>
      </c>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v>1761</v>
      </c>
      <c r="AB703">
        <v>599960</v>
      </c>
      <c r="AC703">
        <v>599960</v>
      </c>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v>1762</v>
      </c>
      <c r="AB704">
        <v>-240397</v>
      </c>
      <c r="AC704">
        <v>-240397</v>
      </c>
    </row>
    <row r="705" spans="2:29" ht="12.5">
      <c r="B705" s="5" t="s">
        <v>4481</v>
      </c>
      <c r="C705" s="6" t="s">
        <v>4482</v>
      </c>
      <c r="D705" s="1347">
        <v>0</v>
      </c>
      <c r="E705" s="1346">
        <v>0</v>
      </c>
      <c r="F705" s="1342" t="s">
        <v>2879</v>
      </c>
      <c r="G705" s="1408">
        <v>269</v>
      </c>
      <c r="H705" s="1353">
        <f t="shared" si="83"/>
        <v>0</v>
      </c>
      <c r="I705" s="1353">
        <f t="shared" si="83"/>
        <v>0</v>
      </c>
      <c r="K705" s="1391">
        <v>727</v>
      </c>
      <c r="L705" s="1391" t="s">
        <v>4483</v>
      </c>
      <c r="AA705">
        <v>7456</v>
      </c>
      <c r="AB705">
        <v>158</v>
      </c>
      <c r="AC705">
        <v>309</v>
      </c>
    </row>
    <row r="706" spans="2:29" ht="12.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v>7459</v>
      </c>
      <c r="AB706">
        <v>303</v>
      </c>
      <c r="AC706">
        <v>492</v>
      </c>
    </row>
    <row r="707" spans="2:29" ht="12.5">
      <c r="B707" s="5" t="s">
        <v>4487</v>
      </c>
      <c r="C707" s="6" t="s">
        <v>4488</v>
      </c>
      <c r="D707" s="1347">
        <v>0</v>
      </c>
      <c r="E707" s="1346">
        <v>0</v>
      </c>
      <c r="F707" s="1342" t="s">
        <v>2891</v>
      </c>
      <c r="G707" s="1408">
        <v>272</v>
      </c>
      <c r="H707" s="1353">
        <f t="shared" si="84"/>
        <v>0</v>
      </c>
      <c r="I707" s="1353">
        <f t="shared" si="85"/>
        <v>0</v>
      </c>
      <c r="K707" s="1391">
        <v>729</v>
      </c>
      <c r="L707" s="1391" t="s">
        <v>4489</v>
      </c>
      <c r="AA707">
        <v>7910</v>
      </c>
      <c r="AB707">
        <v>16</v>
      </c>
      <c r="AC707">
        <v>26</v>
      </c>
    </row>
    <row r="708" spans="2:29" ht="12.5">
      <c r="B708" s="5" t="s">
        <v>4490</v>
      </c>
      <c r="C708" s="6" t="s">
        <v>4491</v>
      </c>
      <c r="D708" s="1347">
        <v>0</v>
      </c>
      <c r="E708" s="1346">
        <v>0</v>
      </c>
      <c r="F708" s="1342" t="s">
        <v>2895</v>
      </c>
      <c r="G708" s="1408">
        <v>273</v>
      </c>
      <c r="H708" s="1353">
        <f t="shared" si="84"/>
        <v>0</v>
      </c>
      <c r="I708" s="1353">
        <f t="shared" si="85"/>
        <v>0</v>
      </c>
      <c r="K708" s="1391">
        <v>730</v>
      </c>
      <c r="L708" s="1391" t="s">
        <v>4492</v>
      </c>
      <c r="AA708">
        <v>7912</v>
      </c>
      <c r="AB708">
        <v>7</v>
      </c>
      <c r="AC708">
        <v>7</v>
      </c>
    </row>
    <row r="709" spans="2:29" ht="12.5">
      <c r="B709" s="5" t="s">
        <v>4493</v>
      </c>
      <c r="C709" s="6" t="s">
        <v>4494</v>
      </c>
      <c r="D709" s="1347">
        <v>0</v>
      </c>
      <c r="E709" s="1346">
        <v>0</v>
      </c>
      <c r="F709" s="1342" t="s">
        <v>2899</v>
      </c>
      <c r="G709" s="1408">
        <v>274</v>
      </c>
      <c r="H709" s="1353">
        <f t="shared" si="84"/>
        <v>0</v>
      </c>
      <c r="I709" s="1353">
        <f t="shared" si="85"/>
        <v>0</v>
      </c>
      <c r="K709" s="1391">
        <v>731</v>
      </c>
      <c r="L709" s="1391" t="s">
        <v>4495</v>
      </c>
      <c r="AA709">
        <v>7914</v>
      </c>
      <c r="AB709">
        <v>190</v>
      </c>
      <c r="AC709">
        <v>190</v>
      </c>
    </row>
    <row r="710" spans="2:29" ht="12.5">
      <c r="B710" s="5" t="s">
        <v>4496</v>
      </c>
      <c r="C710" s="6" t="s">
        <v>4497</v>
      </c>
      <c r="D710" s="1347">
        <v>0</v>
      </c>
      <c r="E710" s="1346">
        <v>0</v>
      </c>
      <c r="F710" s="1342" t="s">
        <v>2903</v>
      </c>
      <c r="G710" s="1408">
        <v>275</v>
      </c>
      <c r="H710" s="1353">
        <f t="shared" si="84"/>
        <v>0</v>
      </c>
      <c r="I710" s="1353">
        <f t="shared" si="85"/>
        <v>0</v>
      </c>
      <c r="K710" s="1391">
        <v>732</v>
      </c>
      <c r="L710" s="1391" t="s">
        <v>4498</v>
      </c>
      <c r="AA710">
        <v>7930</v>
      </c>
      <c r="AB710">
        <v>42</v>
      </c>
      <c r="AC710">
        <v>42</v>
      </c>
    </row>
    <row r="711" spans="2:29" ht="12.5">
      <c r="B711" s="5" t="s">
        <v>4499</v>
      </c>
      <c r="C711" s="6" t="s">
        <v>4500</v>
      </c>
      <c r="D711" s="1347">
        <v>0</v>
      </c>
      <c r="E711" s="1346">
        <v>0</v>
      </c>
      <c r="F711" s="1342" t="s">
        <v>2907</v>
      </c>
      <c r="G711" s="1408">
        <v>276</v>
      </c>
      <c r="H711" s="1353">
        <f t="shared" si="84"/>
        <v>0</v>
      </c>
      <c r="I711" s="1353">
        <f t="shared" si="85"/>
        <v>0</v>
      </c>
      <c r="K711" s="1391">
        <v>733</v>
      </c>
      <c r="L711" s="1391" t="s">
        <v>4501</v>
      </c>
      <c r="AA711">
        <v>7936</v>
      </c>
      <c r="AB711">
        <v>10</v>
      </c>
      <c r="AC711">
        <v>10</v>
      </c>
    </row>
    <row r="712" spans="2:29" ht="12.5">
      <c r="B712" s="5" t="s">
        <v>4502</v>
      </c>
      <c r="C712" s="6" t="s">
        <v>4503</v>
      </c>
      <c r="D712" s="1347">
        <v>0</v>
      </c>
      <c r="E712" s="1346">
        <v>0</v>
      </c>
      <c r="F712" s="1342" t="s">
        <v>2911</v>
      </c>
      <c r="G712" s="1408">
        <v>277</v>
      </c>
      <c r="H712" s="1353">
        <f t="shared" si="84"/>
        <v>0</v>
      </c>
      <c r="I712" s="1353">
        <f t="shared" si="85"/>
        <v>0</v>
      </c>
      <c r="K712" s="1391">
        <v>734</v>
      </c>
      <c r="L712" s="1391" t="s">
        <v>4504</v>
      </c>
      <c r="AA712">
        <v>7956</v>
      </c>
      <c r="AB712">
        <v>113</v>
      </c>
      <c r="AC712">
        <v>113</v>
      </c>
    </row>
    <row r="713" spans="2:29" ht="12.5">
      <c r="B713" s="5" t="s">
        <v>4505</v>
      </c>
      <c r="C713" s="6" t="s">
        <v>4506</v>
      </c>
      <c r="D713" s="1347">
        <v>0</v>
      </c>
      <c r="E713" s="1346">
        <v>0</v>
      </c>
      <c r="F713" s="1342" t="s">
        <v>2915</v>
      </c>
      <c r="G713" s="1408">
        <v>278</v>
      </c>
      <c r="H713" s="1353">
        <f t="shared" si="84"/>
        <v>0</v>
      </c>
      <c r="I713" s="1353">
        <f t="shared" si="85"/>
        <v>0</v>
      </c>
      <c r="K713" s="1391">
        <v>735</v>
      </c>
      <c r="L713" s="1391" t="s">
        <v>4507</v>
      </c>
      <c r="AA713">
        <v>8446</v>
      </c>
      <c r="AB713">
        <v>1</v>
      </c>
      <c r="AC713">
        <v>1</v>
      </c>
    </row>
    <row r="714" spans="2:29" ht="12.5">
      <c r="B714" s="5" t="s">
        <v>4508</v>
      </c>
      <c r="C714" s="6" t="s">
        <v>4509</v>
      </c>
      <c r="D714" s="1347">
        <v>0</v>
      </c>
      <c r="E714" s="1346">
        <v>0</v>
      </c>
      <c r="F714" s="1342" t="s">
        <v>2919</v>
      </c>
      <c r="G714" s="1408">
        <v>279</v>
      </c>
      <c r="H714" s="1353">
        <f t="shared" si="84"/>
        <v>0</v>
      </c>
      <c r="I714" s="1353">
        <f t="shared" si="85"/>
        <v>0</v>
      </c>
      <c r="K714" s="1391">
        <v>736</v>
      </c>
      <c r="L714" s="1391" t="s">
        <v>4510</v>
      </c>
      <c r="AA714">
        <v>9649</v>
      </c>
      <c r="AB714">
        <v>0</v>
      </c>
      <c r="AC714">
        <v>10</v>
      </c>
    </row>
    <row r="715" spans="2:29" ht="12.5">
      <c r="B715" s="5" t="s">
        <v>4511</v>
      </c>
      <c r="C715" s="6" t="s">
        <v>4512</v>
      </c>
      <c r="D715" s="1347">
        <v>0</v>
      </c>
      <c r="E715" s="1346">
        <v>0</v>
      </c>
      <c r="F715" s="1342" t="s">
        <v>2923</v>
      </c>
      <c r="G715" s="1408">
        <v>280</v>
      </c>
      <c r="H715" s="1353">
        <f t="shared" si="84"/>
        <v>0</v>
      </c>
      <c r="I715" s="1353">
        <f t="shared" si="85"/>
        <v>0</v>
      </c>
      <c r="K715" s="1391">
        <v>737</v>
      </c>
      <c r="L715" s="1391" t="s">
        <v>4513</v>
      </c>
      <c r="AA715">
        <v>9653</v>
      </c>
      <c r="AB715">
        <v>0</v>
      </c>
      <c r="AC715">
        <v>2</v>
      </c>
    </row>
    <row r="716" spans="2:29" ht="12.5">
      <c r="B716" s="5" t="s">
        <v>4514</v>
      </c>
      <c r="C716" s="6" t="s">
        <v>4515</v>
      </c>
      <c r="D716" s="1347">
        <v>0</v>
      </c>
      <c r="E716" s="1346">
        <v>0</v>
      </c>
      <c r="F716" s="1342" t="s">
        <v>2927</v>
      </c>
      <c r="G716" s="1408">
        <v>281</v>
      </c>
      <c r="H716" s="1353">
        <f t="shared" si="84"/>
        <v>0</v>
      </c>
      <c r="I716" s="1353">
        <f t="shared" si="85"/>
        <v>0</v>
      </c>
      <c r="K716" s="1391">
        <v>738</v>
      </c>
      <c r="L716" s="1391" t="s">
        <v>4516</v>
      </c>
      <c r="AA716">
        <v>9654</v>
      </c>
      <c r="AB716">
        <v>0</v>
      </c>
      <c r="AC716">
        <v>16</v>
      </c>
    </row>
    <row r="717" spans="2:29" ht="12.5">
      <c r="B717" s="5" t="s">
        <v>4517</v>
      </c>
      <c r="C717" s="6" t="s">
        <v>4518</v>
      </c>
      <c r="D717" s="1347">
        <v>0</v>
      </c>
      <c r="E717" s="1346">
        <v>0</v>
      </c>
      <c r="F717" s="1342" t="s">
        <v>2932</v>
      </c>
      <c r="G717" s="1408">
        <v>282</v>
      </c>
      <c r="H717" s="1353">
        <f t="shared" si="84"/>
        <v>0</v>
      </c>
      <c r="I717" s="1353">
        <f t="shared" si="85"/>
        <v>0</v>
      </c>
      <c r="K717" s="1391">
        <v>739</v>
      </c>
      <c r="L717" s="1391" t="s">
        <v>4519</v>
      </c>
      <c r="AA717">
        <v>9656</v>
      </c>
      <c r="AB717">
        <v>0</v>
      </c>
      <c r="AC717">
        <v>19822</v>
      </c>
    </row>
    <row r="718" spans="2:29" ht="12.5">
      <c r="B718" s="5" t="s">
        <v>4520</v>
      </c>
      <c r="C718" s="6" t="s">
        <v>4521</v>
      </c>
      <c r="D718" s="1347">
        <v>0</v>
      </c>
      <c r="E718" s="1346">
        <v>0</v>
      </c>
      <c r="F718" s="1342" t="s">
        <v>2936</v>
      </c>
      <c r="G718" s="1408">
        <v>283</v>
      </c>
      <c r="H718" s="1353">
        <f t="shared" si="84"/>
        <v>0</v>
      </c>
      <c r="I718" s="1353">
        <f t="shared" si="85"/>
        <v>0</v>
      </c>
      <c r="K718" s="1391">
        <v>740</v>
      </c>
      <c r="L718" s="1391" t="s">
        <v>4522</v>
      </c>
      <c r="AA718">
        <v>9658</v>
      </c>
      <c r="AB718">
        <v>0</v>
      </c>
      <c r="AC718">
        <v>37987</v>
      </c>
    </row>
    <row r="719" spans="2:29" ht="12.5">
      <c r="B719" s="5" t="s">
        <v>4523</v>
      </c>
      <c r="C719" s="6" t="s">
        <v>4524</v>
      </c>
      <c r="D719" s="1347">
        <v>0</v>
      </c>
      <c r="E719" s="1346">
        <v>0</v>
      </c>
      <c r="F719" s="1342" t="s">
        <v>2940</v>
      </c>
      <c r="G719" s="1408">
        <v>284</v>
      </c>
      <c r="H719" s="1353">
        <f t="shared" si="84"/>
        <v>0</v>
      </c>
      <c r="I719" s="1353">
        <f t="shared" si="85"/>
        <v>0</v>
      </c>
      <c r="K719" s="1391">
        <v>741</v>
      </c>
      <c r="L719" s="1391" t="s">
        <v>4525</v>
      </c>
      <c r="AA719">
        <v>9659</v>
      </c>
      <c r="AB719">
        <v>0</v>
      </c>
      <c r="AC719">
        <v>2</v>
      </c>
    </row>
    <row r="720" spans="2:29" ht="12.5">
      <c r="B720" s="5" t="s">
        <v>4526</v>
      </c>
      <c r="C720" s="6" t="s">
        <v>4527</v>
      </c>
      <c r="D720" s="1347">
        <v>0</v>
      </c>
      <c r="E720" s="1346">
        <v>0</v>
      </c>
      <c r="F720" s="1342" t="s">
        <v>2944</v>
      </c>
      <c r="G720" s="1408">
        <v>285</v>
      </c>
      <c r="H720" s="1353">
        <f t="shared" si="84"/>
        <v>0</v>
      </c>
      <c r="I720" s="1353">
        <f t="shared" si="85"/>
        <v>0</v>
      </c>
      <c r="K720" s="1391">
        <v>742</v>
      </c>
      <c r="L720" s="1391" t="s">
        <v>4528</v>
      </c>
      <c r="AA720">
        <v>9660</v>
      </c>
      <c r="AB720">
        <v>0</v>
      </c>
      <c r="AC720">
        <v>2</v>
      </c>
    </row>
    <row r="721" spans="2:29" ht="12.5">
      <c r="B721" s="5" t="s">
        <v>4529</v>
      </c>
      <c r="C721" s="6" t="s">
        <v>4530</v>
      </c>
      <c r="D721" s="2401"/>
      <c r="E721" s="2402"/>
      <c r="F721" s="2223" t="s">
        <v>4531</v>
      </c>
      <c r="G721" s="2535"/>
      <c r="H721" s="1353"/>
      <c r="I721" s="1353"/>
      <c r="K721" s="1391">
        <v>743</v>
      </c>
      <c r="L721" s="1391" t="s">
        <v>4532</v>
      </c>
      <c r="AA721">
        <v>9661</v>
      </c>
      <c r="AB721">
        <v>0</v>
      </c>
      <c r="AC721">
        <v>10</v>
      </c>
    </row>
    <row r="722" spans="2:29" ht="12.5">
      <c r="B722" s="5" t="s">
        <v>4533</v>
      </c>
      <c r="C722" s="6" t="s">
        <v>4534</v>
      </c>
      <c r="D722" s="2401"/>
      <c r="E722" s="2402"/>
      <c r="F722" s="2223" t="s">
        <v>4535</v>
      </c>
      <c r="G722" s="2535"/>
      <c r="H722" s="1353"/>
      <c r="I722" s="1353"/>
      <c r="K722" s="1391">
        <v>744</v>
      </c>
      <c r="L722" s="1391" t="s">
        <v>4536</v>
      </c>
      <c r="AA722">
        <v>9663</v>
      </c>
      <c r="AB722">
        <v>0</v>
      </c>
      <c r="AC722">
        <v>10586</v>
      </c>
    </row>
    <row r="723" spans="2:29" ht="12.5">
      <c r="B723" s="5" t="s">
        <v>4537</v>
      </c>
      <c r="C723" s="6" t="s">
        <v>4538</v>
      </c>
      <c r="D723" s="1347">
        <v>0</v>
      </c>
      <c r="E723" s="1346">
        <v>16</v>
      </c>
      <c r="F723" s="1342" t="s">
        <v>2960</v>
      </c>
      <c r="G723" s="1408">
        <v>291</v>
      </c>
      <c r="H723" s="1353">
        <f>M278</f>
        <v>0</v>
      </c>
      <c r="I723" s="1353">
        <f>N278</f>
        <v>0</v>
      </c>
      <c r="K723" s="1391">
        <v>745</v>
      </c>
      <c r="L723" s="1391" t="s">
        <v>4539</v>
      </c>
      <c r="AA723">
        <v>13150</v>
      </c>
      <c r="AB723">
        <v>1</v>
      </c>
      <c r="AC723">
        <v>2</v>
      </c>
    </row>
    <row r="724" spans="2:29" ht="12.5">
      <c r="B724" s="5" t="s">
        <v>4540</v>
      </c>
      <c r="C724" s="6" t="s">
        <v>457</v>
      </c>
      <c r="D724" s="2401">
        <v>0</v>
      </c>
      <c r="E724" s="2402">
        <v>0</v>
      </c>
      <c r="F724" s="2223" t="s">
        <v>4541</v>
      </c>
      <c r="G724" s="2403">
        <v>100267</v>
      </c>
      <c r="H724" s="1353">
        <f>M2782</f>
        <v>0</v>
      </c>
      <c r="I724" s="1353">
        <f>N2782</f>
        <v>0</v>
      </c>
      <c r="K724" s="1391">
        <v>746</v>
      </c>
      <c r="L724" s="1391" t="s">
        <v>4542</v>
      </c>
      <c r="AA724">
        <v>13273</v>
      </c>
      <c r="AB724">
        <v>1</v>
      </c>
      <c r="AC724">
        <v>2</v>
      </c>
    </row>
    <row r="725" spans="2:29" ht="12.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v>13274</v>
      </c>
      <c r="AB725">
        <v>73500</v>
      </c>
      <c r="AC725">
        <v>72914</v>
      </c>
    </row>
    <row r="726" spans="2:29" ht="12.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v>100201</v>
      </c>
      <c r="AB726">
        <v>1</v>
      </c>
      <c r="AC726">
        <v>3</v>
      </c>
    </row>
    <row r="727" spans="2:29" ht="12.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v>100202</v>
      </c>
      <c r="AB727">
        <v>70174</v>
      </c>
      <c r="AC727">
        <v>193910</v>
      </c>
    </row>
    <row r="728" spans="2:29" ht="12.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v>100204</v>
      </c>
      <c r="AB728">
        <v>3101</v>
      </c>
      <c r="AC728">
        <v>5206</v>
      </c>
    </row>
    <row r="729" spans="2:29" ht="12.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v>100205</v>
      </c>
      <c r="AB729">
        <v>1</v>
      </c>
      <c r="AC729">
        <v>1</v>
      </c>
    </row>
    <row r="730" spans="2:29" ht="12.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v>100212</v>
      </c>
      <c r="AB730">
        <v>1</v>
      </c>
      <c r="AC730">
        <v>1</v>
      </c>
    </row>
    <row r="731" spans="2:29" ht="12.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v>100281</v>
      </c>
      <c r="AB731">
        <v>1226209</v>
      </c>
      <c r="AC731">
        <v>1226209</v>
      </c>
    </row>
    <row r="732" spans="2:29" ht="12.5">
      <c r="B732" s="5" t="s">
        <v>4564</v>
      </c>
      <c r="C732" s="6" t="s">
        <v>4565</v>
      </c>
      <c r="D732" s="2401"/>
      <c r="E732" s="2402"/>
      <c r="F732" s="2223" t="s">
        <v>4566</v>
      </c>
      <c r="G732" s="2404"/>
      <c r="H732" s="1353"/>
      <c r="I732" s="1353"/>
      <c r="K732" s="1391">
        <v>754</v>
      </c>
      <c r="L732" s="1391" t="s">
        <v>4567</v>
      </c>
      <c r="AA732">
        <v>100312</v>
      </c>
      <c r="AB732">
        <v>16</v>
      </c>
      <c r="AC732">
        <v>16</v>
      </c>
    </row>
    <row r="733" spans="2:29" ht="12.5">
      <c r="B733" s="5" t="s">
        <v>4568</v>
      </c>
      <c r="C733" s="6" t="s">
        <v>466</v>
      </c>
      <c r="D733" s="2401">
        <v>0</v>
      </c>
      <c r="E733" s="2402">
        <v>0</v>
      </c>
      <c r="F733" s="2223" t="s">
        <v>4569</v>
      </c>
      <c r="G733" s="2403">
        <v>100295</v>
      </c>
      <c r="H733" s="1353">
        <f>M2810</f>
        <v>0</v>
      </c>
      <c r="I733" s="1353">
        <f>N2810</f>
        <v>0</v>
      </c>
      <c r="K733" s="1391">
        <v>755</v>
      </c>
      <c r="L733" s="1391" t="s">
        <v>4570</v>
      </c>
      <c r="AA733">
        <v>100343</v>
      </c>
      <c r="AB733">
        <v>10400</v>
      </c>
      <c r="AC733">
        <v>10400</v>
      </c>
    </row>
    <row r="734" spans="2:29" ht="12.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v>100522</v>
      </c>
      <c r="AB734">
        <v>1226209</v>
      </c>
      <c r="AC734">
        <v>1226209</v>
      </c>
    </row>
    <row r="735" spans="2:29" ht="12.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v>100523</v>
      </c>
      <c r="AB735">
        <v>10400</v>
      </c>
      <c r="AC735">
        <v>10400</v>
      </c>
    </row>
    <row r="736" spans="2:29" ht="12.5">
      <c r="B736" s="5" t="s">
        <v>4577</v>
      </c>
      <c r="C736" s="6" t="s">
        <v>469</v>
      </c>
      <c r="D736" s="2401">
        <v>0</v>
      </c>
      <c r="E736" s="2402">
        <v>0</v>
      </c>
      <c r="F736" s="2223" t="s">
        <v>4578</v>
      </c>
      <c r="G736" s="2403">
        <v>100275</v>
      </c>
      <c r="H736" s="1353">
        <f>M2790</f>
        <v>0</v>
      </c>
      <c r="I736" s="1353">
        <f>N2790</f>
        <v>0</v>
      </c>
      <c r="K736" s="1391">
        <v>758</v>
      </c>
      <c r="L736" s="1391" t="s">
        <v>4579</v>
      </c>
      <c r="AA736">
        <v>100524</v>
      </c>
      <c r="AB736">
        <v>16</v>
      </c>
      <c r="AC736">
        <v>16</v>
      </c>
    </row>
    <row r="737" spans="2:29" ht="12.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v>100534</v>
      </c>
      <c r="AB737">
        <v>1226209</v>
      </c>
      <c r="AC737">
        <v>1226209</v>
      </c>
    </row>
    <row r="738" spans="2:29" ht="12.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v>100535</v>
      </c>
      <c r="AB738">
        <v>10400</v>
      </c>
      <c r="AC738">
        <v>10400</v>
      </c>
    </row>
    <row r="739" spans="2:29" ht="12.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v>100536</v>
      </c>
      <c r="AB739">
        <v>16</v>
      </c>
      <c r="AC739">
        <v>16</v>
      </c>
    </row>
    <row r="740" spans="2:29" ht="12.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v>100558</v>
      </c>
      <c r="AB740">
        <v>1226209</v>
      </c>
      <c r="AC740">
        <v>1226209</v>
      </c>
    </row>
    <row r="741" spans="2:29" ht="12.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v>100559</v>
      </c>
      <c r="AB741">
        <v>10400</v>
      </c>
      <c r="AC741">
        <v>10400</v>
      </c>
    </row>
    <row r="742" spans="2:29" ht="12.5">
      <c r="B742" s="5" t="s">
        <v>4595</v>
      </c>
      <c r="C742" s="6" t="s">
        <v>475</v>
      </c>
      <c r="D742" s="2401">
        <v>0</v>
      </c>
      <c r="E742" s="2402">
        <v>1226209</v>
      </c>
      <c r="F742" s="2223" t="s">
        <v>4596</v>
      </c>
      <c r="G742" s="2403">
        <v>100281</v>
      </c>
      <c r="H742" s="1353">
        <f t="shared" ref="H742:I742" si="100">M2796</f>
        <v>0</v>
      </c>
      <c r="I742" s="1353">
        <f t="shared" si="100"/>
        <v>0</v>
      </c>
      <c r="K742" s="1391">
        <v>764</v>
      </c>
      <c r="L742" s="1391" t="s">
        <v>4597</v>
      </c>
      <c r="AA742">
        <v>100560</v>
      </c>
      <c r="AB742">
        <v>16</v>
      </c>
      <c r="AC742">
        <v>16</v>
      </c>
    </row>
    <row r="743" spans="2:29" ht="12.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v>100586</v>
      </c>
      <c r="AB743">
        <v>1226209</v>
      </c>
      <c r="AC743">
        <v>1226209</v>
      </c>
    </row>
    <row r="744" spans="2:29" ht="12.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v>100587</v>
      </c>
      <c r="AB744">
        <v>10400</v>
      </c>
      <c r="AC744">
        <v>10400</v>
      </c>
    </row>
    <row r="745" spans="2:29" ht="12.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v>100588</v>
      </c>
      <c r="AB745">
        <v>16</v>
      </c>
      <c r="AC745">
        <v>16</v>
      </c>
    </row>
    <row r="746" spans="2:29" ht="12.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v>100607</v>
      </c>
      <c r="AB746">
        <v>1226209</v>
      </c>
      <c r="AC746">
        <v>1226209</v>
      </c>
    </row>
    <row r="747" spans="2:29" ht="12.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v>100608</v>
      </c>
      <c r="AB747">
        <v>10400</v>
      </c>
      <c r="AC747">
        <v>10400</v>
      </c>
    </row>
    <row r="748" spans="2:29" ht="12.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v>100609</v>
      </c>
      <c r="AB748">
        <v>16</v>
      </c>
      <c r="AC748">
        <v>10400</v>
      </c>
    </row>
    <row r="749" spans="2:29">
      <c r="B749" s="5" t="s">
        <v>4616</v>
      </c>
      <c r="C749" s="6" t="s">
        <v>482</v>
      </c>
      <c r="D749" s="2401">
        <v>0</v>
      </c>
      <c r="E749" s="2402">
        <v>0</v>
      </c>
      <c r="F749" s="2223" t="s">
        <v>4617</v>
      </c>
      <c r="G749" s="2403">
        <v>100288</v>
      </c>
      <c r="H749" s="1353">
        <f t="shared" ref="H749:I749" si="107">M2803</f>
        <v>0</v>
      </c>
      <c r="I749" s="1353">
        <f t="shared" si="107"/>
        <v>0</v>
      </c>
      <c r="K749" s="1391">
        <v>771</v>
      </c>
      <c r="L749" s="1391" t="s">
        <v>4618</v>
      </c>
    </row>
    <row r="750" spans="2:29">
      <c r="B750" s="5" t="s">
        <v>4619</v>
      </c>
      <c r="C750" s="6" t="s">
        <v>483</v>
      </c>
      <c r="D750" s="2401">
        <v>0</v>
      </c>
      <c r="E750" s="2402">
        <v>0</v>
      </c>
      <c r="F750" s="2223" t="s">
        <v>4620</v>
      </c>
      <c r="G750" s="2403">
        <v>100289</v>
      </c>
      <c r="H750" s="1353">
        <f t="shared" ref="H750:I750" si="108">M2804</f>
        <v>0</v>
      </c>
      <c r="I750" s="1353">
        <f t="shared" si="108"/>
        <v>0</v>
      </c>
      <c r="K750" s="1391">
        <v>772</v>
      </c>
      <c r="L750" s="1391" t="s">
        <v>4621</v>
      </c>
    </row>
    <row r="751" spans="2:29">
      <c r="B751" s="5" t="s">
        <v>4622</v>
      </c>
      <c r="C751" s="6" t="s">
        <v>484</v>
      </c>
      <c r="D751" s="2401">
        <v>0</v>
      </c>
      <c r="E751" s="2402">
        <v>0</v>
      </c>
      <c r="F751" s="2223" t="s">
        <v>4623</v>
      </c>
      <c r="G751" s="2403">
        <v>100290</v>
      </c>
      <c r="H751" s="1353">
        <f t="shared" ref="H751:I751" si="109">M2805</f>
        <v>0</v>
      </c>
      <c r="I751" s="1353">
        <f t="shared" si="109"/>
        <v>0</v>
      </c>
      <c r="K751" s="1391">
        <v>773</v>
      </c>
      <c r="L751" s="1391" t="s">
        <v>4624</v>
      </c>
    </row>
    <row r="752" spans="2:29">
      <c r="B752" s="5" t="s">
        <v>4625</v>
      </c>
      <c r="C752" s="6" t="s">
        <v>485</v>
      </c>
      <c r="D752" s="2401">
        <v>0</v>
      </c>
      <c r="E752" s="2402">
        <v>0</v>
      </c>
      <c r="F752" s="2223" t="s">
        <v>4626</v>
      </c>
      <c r="G752" s="2403">
        <v>100291</v>
      </c>
      <c r="H752" s="1353">
        <f t="shared" ref="H752:I752" si="110">M2806</f>
        <v>0</v>
      </c>
      <c r="I752" s="1353">
        <f t="shared" si="110"/>
        <v>0</v>
      </c>
      <c r="K752" s="1391">
        <v>774</v>
      </c>
      <c r="L752" s="1391" t="s">
        <v>4627</v>
      </c>
    </row>
    <row r="753" spans="2:12">
      <c r="B753" s="5" t="s">
        <v>4628</v>
      </c>
      <c r="C753" s="6" t="s">
        <v>486</v>
      </c>
      <c r="D753" s="2401">
        <v>0</v>
      </c>
      <c r="E753" s="2402">
        <v>0</v>
      </c>
      <c r="F753" s="2223" t="s">
        <v>4629</v>
      </c>
      <c r="G753" s="2403">
        <v>100292</v>
      </c>
      <c r="H753" s="1353">
        <f t="shared" ref="H753:I753" si="111">M2807</f>
        <v>0</v>
      </c>
      <c r="I753" s="1353">
        <f t="shared" si="111"/>
        <v>0</v>
      </c>
      <c r="K753" s="1391">
        <v>775</v>
      </c>
      <c r="L753" s="1391" t="s">
        <v>4630</v>
      </c>
    </row>
    <row r="754" spans="2:12">
      <c r="B754" s="5" t="s">
        <v>4631</v>
      </c>
      <c r="C754" s="6" t="s">
        <v>487</v>
      </c>
      <c r="D754" s="2401">
        <v>0</v>
      </c>
      <c r="E754" s="2402">
        <v>0</v>
      </c>
      <c r="F754" s="2223" t="s">
        <v>4632</v>
      </c>
      <c r="G754" s="2403">
        <v>100293</v>
      </c>
      <c r="H754" s="1353">
        <f t="shared" ref="H754:I754" si="112">M2808</f>
        <v>0</v>
      </c>
      <c r="I754" s="1353">
        <f t="shared" si="112"/>
        <v>0</v>
      </c>
      <c r="K754" s="1391">
        <v>776</v>
      </c>
      <c r="L754" s="1391" t="s">
        <v>4633</v>
      </c>
    </row>
    <row r="755" spans="2:12">
      <c r="B755" s="5" t="s">
        <v>4634</v>
      </c>
      <c r="C755" s="6" t="s">
        <v>488</v>
      </c>
      <c r="D755" s="2401">
        <v>0</v>
      </c>
      <c r="E755" s="2402">
        <v>0</v>
      </c>
      <c r="F755" s="2223" t="s">
        <v>4635</v>
      </c>
      <c r="G755" s="2403">
        <v>100294</v>
      </c>
      <c r="H755" s="1353">
        <f t="shared" ref="H755:I755" si="113">M2809</f>
        <v>0</v>
      </c>
      <c r="I755" s="1353">
        <f t="shared" si="113"/>
        <v>0</v>
      </c>
      <c r="K755" s="1391">
        <v>777</v>
      </c>
      <c r="L755" s="1391" t="s">
        <v>4636</v>
      </c>
    </row>
    <row r="756" spans="2:12">
      <c r="B756" s="5" t="s">
        <v>4637</v>
      </c>
      <c r="C756" s="6" t="s">
        <v>4638</v>
      </c>
      <c r="D756" s="2401"/>
      <c r="E756" s="2402"/>
      <c r="F756" s="2223" t="s">
        <v>4639</v>
      </c>
      <c r="G756" s="2404"/>
      <c r="H756" s="1353"/>
      <c r="I756" s="1353"/>
      <c r="K756" s="1391">
        <v>778</v>
      </c>
      <c r="L756" s="1391" t="s">
        <v>4640</v>
      </c>
    </row>
    <row r="757" spans="2:12">
      <c r="B757" s="5" t="s">
        <v>4641</v>
      </c>
      <c r="C757" s="6" t="s">
        <v>4642</v>
      </c>
      <c r="D757" s="2401"/>
      <c r="E757" s="2402"/>
      <c r="F757" s="2223" t="s">
        <v>4643</v>
      </c>
      <c r="G757" s="2404"/>
      <c r="H757" s="1353"/>
      <c r="I757" s="1353"/>
      <c r="K757" s="1391">
        <v>779</v>
      </c>
      <c r="L757" s="1391" t="s">
        <v>4644</v>
      </c>
    </row>
    <row r="758" spans="2:12">
      <c r="B758" s="5" t="s">
        <v>4645</v>
      </c>
      <c r="C758" s="6" t="s">
        <v>4646</v>
      </c>
      <c r="D758" s="2401">
        <v>0</v>
      </c>
      <c r="E758" s="2402">
        <v>0</v>
      </c>
      <c r="F758" s="2223" t="s">
        <v>4647</v>
      </c>
      <c r="G758" s="2405" t="s">
        <v>2504</v>
      </c>
      <c r="H758" s="1353">
        <f>M2782-M2844</f>
        <v>0</v>
      </c>
      <c r="I758" s="1353">
        <f>N2782-N2844</f>
        <v>0</v>
      </c>
      <c r="K758" s="1391">
        <v>780</v>
      </c>
      <c r="L758" s="1391" t="s">
        <v>4648</v>
      </c>
    </row>
    <row r="759" spans="2:12">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row>
    <row r="760" spans="2:12">
      <c r="B760" s="5" t="s">
        <v>4653</v>
      </c>
      <c r="C760" s="6" t="s">
        <v>4654</v>
      </c>
      <c r="D760" s="2401">
        <v>0</v>
      </c>
      <c r="E760" s="2402">
        <v>0</v>
      </c>
      <c r="F760" s="2223" t="s">
        <v>4655</v>
      </c>
      <c r="G760" s="2405" t="s">
        <v>2504</v>
      </c>
      <c r="H760" s="1353">
        <f t="shared" si="114"/>
        <v>0</v>
      </c>
      <c r="I760" s="1353">
        <f t="shared" si="114"/>
        <v>0</v>
      </c>
      <c r="K760" s="1391">
        <v>782</v>
      </c>
      <c r="L760" s="1391" t="s">
        <v>4656</v>
      </c>
    </row>
    <row r="761" spans="2:12">
      <c r="B761" s="5" t="s">
        <v>4657</v>
      </c>
      <c r="C761" s="6" t="s">
        <v>4658</v>
      </c>
      <c r="D761" s="2401">
        <v>0</v>
      </c>
      <c r="E761" s="2402">
        <v>0</v>
      </c>
      <c r="F761" s="2223" t="s">
        <v>4659</v>
      </c>
      <c r="G761" s="2405" t="s">
        <v>2504</v>
      </c>
      <c r="H761" s="1353">
        <f t="shared" si="114"/>
        <v>0</v>
      </c>
      <c r="I761" s="1353">
        <f t="shared" si="114"/>
        <v>0</v>
      </c>
      <c r="K761" s="1391">
        <v>783</v>
      </c>
      <c r="L761" s="1391" t="s">
        <v>4660</v>
      </c>
    </row>
    <row r="762" spans="2:12">
      <c r="B762" s="5" t="s">
        <v>4661</v>
      </c>
      <c r="C762" s="6" t="s">
        <v>4662</v>
      </c>
      <c r="D762" s="2401">
        <v>0</v>
      </c>
      <c r="E762" s="2402">
        <v>0</v>
      </c>
      <c r="F762" s="2223" t="s">
        <v>4663</v>
      </c>
      <c r="G762" s="2405" t="s">
        <v>2504</v>
      </c>
      <c r="H762" s="1353">
        <f t="shared" si="114"/>
        <v>0</v>
      </c>
      <c r="I762" s="1353">
        <f t="shared" si="114"/>
        <v>0</v>
      </c>
      <c r="K762" s="1391">
        <v>784</v>
      </c>
      <c r="L762" s="1391" t="s">
        <v>4664</v>
      </c>
    </row>
    <row r="763" spans="2:12">
      <c r="B763" s="5" t="s">
        <v>4665</v>
      </c>
      <c r="C763" s="6" t="s">
        <v>4666</v>
      </c>
      <c r="D763" s="2401">
        <v>0</v>
      </c>
      <c r="E763" s="2402">
        <v>0</v>
      </c>
      <c r="F763" s="2223" t="s">
        <v>4667</v>
      </c>
      <c r="G763" s="2405" t="s">
        <v>2504</v>
      </c>
      <c r="H763" s="1353">
        <f t="shared" si="114"/>
        <v>0</v>
      </c>
      <c r="I763" s="1353">
        <f t="shared" si="114"/>
        <v>0</v>
      </c>
      <c r="K763" s="1391">
        <v>785</v>
      </c>
      <c r="L763" s="1391" t="s">
        <v>4668</v>
      </c>
    </row>
    <row r="764" spans="2:12">
      <c r="B764" s="5" t="s">
        <v>4669</v>
      </c>
      <c r="C764" s="6" t="s">
        <v>4670</v>
      </c>
      <c r="D764" s="2401">
        <v>0</v>
      </c>
      <c r="E764" s="2402">
        <v>0</v>
      </c>
      <c r="F764" s="2223" t="s">
        <v>4671</v>
      </c>
      <c r="G764" s="2405" t="s">
        <v>2504</v>
      </c>
      <c r="H764" s="1353">
        <f t="shared" si="114"/>
        <v>0</v>
      </c>
      <c r="I764" s="1353">
        <f t="shared" si="114"/>
        <v>0</v>
      </c>
      <c r="K764" s="1391">
        <v>786</v>
      </c>
      <c r="L764" s="1391" t="s">
        <v>4672</v>
      </c>
    </row>
    <row r="765" spans="2:12">
      <c r="B765" s="5" t="s">
        <v>4673</v>
      </c>
      <c r="C765" s="6" t="s">
        <v>4674</v>
      </c>
      <c r="D765" s="2401">
        <v>0</v>
      </c>
      <c r="E765" s="2402">
        <v>0</v>
      </c>
      <c r="F765" s="2223" t="s">
        <v>4675</v>
      </c>
      <c r="G765" s="2405" t="s">
        <v>2504</v>
      </c>
      <c r="H765" s="1353">
        <f t="shared" si="114"/>
        <v>0</v>
      </c>
      <c r="I765" s="1353">
        <f t="shared" si="114"/>
        <v>0</v>
      </c>
      <c r="K765" s="1391">
        <v>787</v>
      </c>
      <c r="L765" s="1391" t="s">
        <v>4676</v>
      </c>
    </row>
    <row r="766" spans="2:12">
      <c r="B766" s="5" t="s">
        <v>4677</v>
      </c>
      <c r="C766" s="6" t="s">
        <v>4678</v>
      </c>
      <c r="D766" s="2401"/>
      <c r="E766" s="2402"/>
      <c r="F766" s="2223" t="s">
        <v>4679</v>
      </c>
      <c r="G766" s="2404"/>
      <c r="H766" s="1353"/>
      <c r="I766" s="1353"/>
      <c r="K766" s="1391">
        <v>788</v>
      </c>
      <c r="L766" s="1391" t="s">
        <v>4680</v>
      </c>
    </row>
    <row r="767" spans="2:12">
      <c r="B767" s="5" t="s">
        <v>4681</v>
      </c>
      <c r="C767" s="6" t="s">
        <v>4682</v>
      </c>
      <c r="D767" s="2401">
        <v>0</v>
      </c>
      <c r="E767" s="2402">
        <v>0</v>
      </c>
      <c r="F767" s="2223" t="s">
        <v>4683</v>
      </c>
      <c r="G767" s="2405" t="s">
        <v>2504</v>
      </c>
      <c r="H767" s="1353">
        <f>M2810-M2872</f>
        <v>0</v>
      </c>
      <c r="I767" s="1353">
        <f>N2810-N2872</f>
        <v>0</v>
      </c>
      <c r="K767" s="1391">
        <v>789</v>
      </c>
      <c r="L767" s="1391" t="s">
        <v>4684</v>
      </c>
    </row>
    <row r="768" spans="2:12">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row>
    <row r="769" spans="2:12">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row>
    <row r="770" spans="2:12">
      <c r="B770" s="5" t="s">
        <v>4693</v>
      </c>
      <c r="C770" s="6" t="s">
        <v>4694</v>
      </c>
      <c r="D770" s="2401">
        <v>0</v>
      </c>
      <c r="E770" s="2402">
        <v>0</v>
      </c>
      <c r="F770" s="2223" t="s">
        <v>4695</v>
      </c>
      <c r="G770" s="2405" t="s">
        <v>2504</v>
      </c>
      <c r="H770" s="1353">
        <f>M2790-M2852</f>
        <v>0</v>
      </c>
      <c r="I770" s="1353">
        <f>N2790-N2852</f>
        <v>0</v>
      </c>
      <c r="K770" s="1391">
        <v>792</v>
      </c>
      <c r="L770" s="1391" t="s">
        <v>4696</v>
      </c>
    </row>
    <row r="771" spans="2:12">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row>
    <row r="772" spans="2:12">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row>
    <row r="773" spans="2:12">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row>
    <row r="774" spans="2:12">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row>
    <row r="775" spans="2:12">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row>
    <row r="776" spans="2:12">
      <c r="B776" s="5" t="s">
        <v>4717</v>
      </c>
      <c r="C776" s="6" t="s">
        <v>4718</v>
      </c>
      <c r="D776" s="2401">
        <v>0</v>
      </c>
      <c r="E776" s="2402">
        <v>1215809</v>
      </c>
      <c r="F776" s="2223" t="s">
        <v>4719</v>
      </c>
      <c r="G776" s="2405" t="s">
        <v>2504</v>
      </c>
      <c r="H776" s="1353">
        <f t="shared" ref="H776:I776" si="122">M2796-M2858</f>
        <v>0</v>
      </c>
      <c r="I776" s="1353">
        <f t="shared" si="122"/>
        <v>0</v>
      </c>
      <c r="K776" s="1391">
        <v>798</v>
      </c>
      <c r="L776" s="1391" t="s">
        <v>4720</v>
      </c>
    </row>
    <row r="777" spans="2:12">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row>
    <row r="778" spans="2:12">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row>
    <row r="779" spans="2:12">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row>
    <row r="780" spans="2:12">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row>
    <row r="781" spans="2:12">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row>
    <row r="782" spans="2:12">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row>
    <row r="783" spans="2:12">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row>
    <row r="784" spans="2:12">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row>
    <row r="785" spans="2:12">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row>
    <row r="786" spans="2:12">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row>
    <row r="787" spans="2:12">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row>
    <row r="788" spans="2:12">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row>
    <row r="789" spans="2:12">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row>
    <row r="790" spans="2:12">
      <c r="B790" s="5" t="s">
        <v>4773</v>
      </c>
      <c r="C790" s="6" t="s">
        <v>4774</v>
      </c>
      <c r="D790" s="2401"/>
      <c r="E790" s="2402"/>
      <c r="F790" s="2223" t="s">
        <v>4775</v>
      </c>
      <c r="G790" s="2404"/>
      <c r="H790" s="1353"/>
      <c r="I790" s="1353"/>
      <c r="K790" s="1391">
        <v>812</v>
      </c>
      <c r="L790" s="1391" t="s">
        <v>4776</v>
      </c>
    </row>
    <row r="791" spans="2:12">
      <c r="B791" s="5" t="s">
        <v>4777</v>
      </c>
      <c r="C791" s="6" t="s">
        <v>4778</v>
      </c>
      <c r="D791" s="2401"/>
      <c r="E791" s="2402"/>
      <c r="F791" s="2223" t="s">
        <v>4779</v>
      </c>
      <c r="G791" s="2404"/>
      <c r="H791" s="1353"/>
      <c r="I791" s="1353"/>
      <c r="K791" s="1391">
        <v>813</v>
      </c>
      <c r="L791" s="1391" t="s">
        <v>4780</v>
      </c>
    </row>
    <row r="792" spans="2:12">
      <c r="B792" s="5" t="s">
        <v>4781</v>
      </c>
      <c r="C792" s="6" t="s">
        <v>4782</v>
      </c>
      <c r="D792" s="2401">
        <v>0</v>
      </c>
      <c r="E792" s="2402">
        <v>0</v>
      </c>
      <c r="F792" s="2223" t="s">
        <v>4783</v>
      </c>
      <c r="G792" s="2403">
        <v>100298</v>
      </c>
      <c r="H792" s="1353">
        <f>M2813</f>
        <v>0</v>
      </c>
      <c r="I792" s="1353">
        <f>N2813</f>
        <v>0</v>
      </c>
      <c r="K792" s="1391">
        <v>814</v>
      </c>
      <c r="L792" s="1391" t="s">
        <v>4784</v>
      </c>
    </row>
    <row r="793" spans="2:12">
      <c r="B793" s="5" t="s">
        <v>4785</v>
      </c>
      <c r="C793" s="6" t="s">
        <v>4786</v>
      </c>
      <c r="D793" s="2401">
        <v>0</v>
      </c>
      <c r="E793" s="2402">
        <v>0</v>
      </c>
      <c r="F793" s="2223" t="s">
        <v>4787</v>
      </c>
      <c r="G793" s="2403">
        <v>100299</v>
      </c>
      <c r="H793" s="1353">
        <f t="shared" ref="H793:I793" si="136">M2814</f>
        <v>0</v>
      </c>
      <c r="I793" s="1353">
        <f t="shared" si="136"/>
        <v>0</v>
      </c>
      <c r="K793" s="1391">
        <v>815</v>
      </c>
      <c r="L793" s="1391" t="s">
        <v>4788</v>
      </c>
    </row>
    <row r="794" spans="2:12">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12">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12">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12">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12">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12">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12">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0</v>
      </c>
      <c r="E810" s="2402">
        <v>16</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2</v>
      </c>
      <c r="E928" s="1346">
        <v>6</v>
      </c>
      <c r="F928" s="1342" t="s">
        <v>2964</v>
      </c>
      <c r="G928" s="1408">
        <v>292</v>
      </c>
      <c r="H928" s="1353">
        <f>M279</f>
        <v>0</v>
      </c>
      <c r="I928" s="1353">
        <f>N279</f>
        <v>0</v>
      </c>
      <c r="K928" s="1391">
        <v>952</v>
      </c>
      <c r="L928" s="1391" t="s">
        <v>5295</v>
      </c>
    </row>
    <row r="929" spans="2:12">
      <c r="B929" s="5" t="s">
        <v>5296</v>
      </c>
      <c r="C929" s="6" t="s">
        <v>5297</v>
      </c>
      <c r="D929" s="1347">
        <v>1</v>
      </c>
      <c r="E929" s="1346">
        <v>2</v>
      </c>
      <c r="F929" s="1342" t="s">
        <v>2968</v>
      </c>
      <c r="G929" s="1408">
        <v>293</v>
      </c>
      <c r="H929" s="1353">
        <f>M280</f>
        <v>0</v>
      </c>
      <c r="I929" s="1353">
        <f>N280</f>
        <v>0</v>
      </c>
      <c r="K929" s="1391">
        <v>953</v>
      </c>
      <c r="L929" s="1391" t="s">
        <v>5298</v>
      </c>
    </row>
    <row r="930" spans="2:12">
      <c r="B930" s="5" t="s">
        <v>5299</v>
      </c>
      <c r="C930" s="6" t="s">
        <v>5300</v>
      </c>
      <c r="D930" s="1347">
        <v>142</v>
      </c>
      <c r="E930" s="1346">
        <v>351</v>
      </c>
      <c r="F930" s="1342" t="s">
        <v>3000</v>
      </c>
      <c r="G930" s="1408">
        <v>301</v>
      </c>
      <c r="H930" s="1353">
        <f>M288</f>
        <v>0</v>
      </c>
      <c r="I930" s="1353">
        <f>N288</f>
        <v>0</v>
      </c>
      <c r="K930" s="1391">
        <v>954</v>
      </c>
      <c r="L930" s="1391" t="s">
        <v>5301</v>
      </c>
    </row>
    <row r="931" spans="2:12">
      <c r="B931" s="1074" t="s">
        <v>5302</v>
      </c>
      <c r="C931" s="6" t="s">
        <v>5303</v>
      </c>
      <c r="D931" s="1347">
        <v>11</v>
      </c>
      <c r="E931" s="1346">
        <v>31</v>
      </c>
      <c r="F931" s="1342" t="s">
        <v>2980</v>
      </c>
      <c r="G931" s="1408">
        <v>296</v>
      </c>
      <c r="H931" s="1353">
        <f>M283</f>
        <v>0</v>
      </c>
      <c r="I931" s="1353">
        <f>N283</f>
        <v>0</v>
      </c>
      <c r="K931" s="1391">
        <v>955</v>
      </c>
      <c r="L931" s="1391" t="s">
        <v>5304</v>
      </c>
    </row>
    <row r="932" spans="2:12">
      <c r="B932" s="5" t="s">
        <v>5305</v>
      </c>
      <c r="C932" s="6" t="s">
        <v>5306</v>
      </c>
      <c r="D932" s="1347">
        <v>6</v>
      </c>
      <c r="E932" s="1346">
        <v>20</v>
      </c>
      <c r="F932" s="1342" t="s">
        <v>2984</v>
      </c>
      <c r="G932" s="1408">
        <v>297</v>
      </c>
      <c r="H932" s="1353">
        <f>M284</f>
        <v>0</v>
      </c>
      <c r="I932" s="1353">
        <f>N284</f>
        <v>0</v>
      </c>
      <c r="K932" s="1391">
        <v>956</v>
      </c>
      <c r="L932" s="1391" t="s">
        <v>5307</v>
      </c>
    </row>
    <row r="933" spans="2:12">
      <c r="B933" s="5" t="s">
        <v>5308</v>
      </c>
      <c r="C933" s="6" t="s">
        <v>5309</v>
      </c>
      <c r="D933" s="1347">
        <v>3</v>
      </c>
      <c r="E933" s="1346">
        <v>9</v>
      </c>
      <c r="F933" s="1342" t="s">
        <v>3008</v>
      </c>
      <c r="G933" s="1408">
        <v>303</v>
      </c>
      <c r="H933" s="1353">
        <f>M290</f>
        <v>0</v>
      </c>
      <c r="I933" s="1353">
        <f>N290</f>
        <v>0</v>
      </c>
      <c r="K933" s="1391">
        <v>957</v>
      </c>
      <c r="L933" s="1391" t="s">
        <v>5310</v>
      </c>
    </row>
    <row r="934" spans="2:12">
      <c r="B934" s="5" t="s">
        <v>5311</v>
      </c>
      <c r="C934" s="6" t="s">
        <v>5312</v>
      </c>
      <c r="D934" s="1347">
        <v>165</v>
      </c>
      <c r="E934" s="1346">
        <v>419</v>
      </c>
      <c r="F934" s="1342" t="s">
        <v>3020</v>
      </c>
      <c r="G934" s="1408">
        <v>306</v>
      </c>
      <c r="H934" s="1353">
        <f>M293</f>
        <v>0</v>
      </c>
      <c r="I934" s="1353">
        <f>N293</f>
        <v>0</v>
      </c>
      <c r="K934" s="1391">
        <v>958</v>
      </c>
      <c r="L934" s="1391" t="s">
        <v>5313</v>
      </c>
    </row>
    <row r="935" spans="2:12">
      <c r="B935" s="5" t="s">
        <v>5314</v>
      </c>
      <c r="C935" s="6" t="s">
        <v>725</v>
      </c>
      <c r="D935" s="1347">
        <v>160</v>
      </c>
      <c r="E935" s="1346">
        <v>471</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0</v>
      </c>
      <c r="E937" s="1346">
        <v>0</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227</v>
      </c>
      <c r="E947" s="1346">
        <v>536</v>
      </c>
      <c r="F947" s="1342" t="s">
        <v>5346</v>
      </c>
      <c r="G947" s="1391">
        <v>7456</v>
      </c>
      <c r="H947" s="1353">
        <f>M2677</f>
        <v>0</v>
      </c>
      <c r="I947" s="1353">
        <f>N2677</f>
        <v>0</v>
      </c>
      <c r="K947" s="1391">
        <v>971</v>
      </c>
      <c r="L947" s="1391" t="s">
        <v>5347</v>
      </c>
    </row>
    <row r="948" spans="2:12">
      <c r="B948" s="5" t="s">
        <v>5348</v>
      </c>
      <c r="C948" s="6" t="s">
        <v>5349</v>
      </c>
      <c r="D948" s="1347">
        <v>318</v>
      </c>
      <c r="E948" s="1346">
        <v>810</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705</v>
      </c>
      <c r="E950" s="1346">
        <v>1817</v>
      </c>
      <c r="F950" s="1342" t="s">
        <v>5357</v>
      </c>
      <c r="G950" s="1409"/>
      <c r="H950" s="1353"/>
      <c r="I950" s="1353"/>
      <c r="K950" s="1391">
        <v>974</v>
      </c>
      <c r="L950" s="1391" t="s">
        <v>5358</v>
      </c>
    </row>
    <row r="951" spans="2:12">
      <c r="B951" s="5" t="s">
        <v>5359</v>
      </c>
      <c r="C951" s="6" t="s">
        <v>5360</v>
      </c>
      <c r="D951" s="1347">
        <v>18</v>
      </c>
      <c r="E951" s="1346">
        <v>69</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6</v>
      </c>
      <c r="E953" s="1346">
        <v>18</v>
      </c>
      <c r="F953" s="1342" t="s">
        <v>3064</v>
      </c>
      <c r="G953" s="1408">
        <v>319</v>
      </c>
      <c r="H953" s="1353">
        <f t="shared" si="241"/>
        <v>0</v>
      </c>
      <c r="I953" s="1353">
        <f t="shared" si="241"/>
        <v>0</v>
      </c>
      <c r="K953" s="1391">
        <v>977</v>
      </c>
      <c r="L953" s="1391" t="s">
        <v>5365</v>
      </c>
    </row>
    <row r="954" spans="2:12">
      <c r="B954" s="5" t="s">
        <v>5366</v>
      </c>
      <c r="C954" s="6" t="s">
        <v>5367</v>
      </c>
      <c r="D954" s="1347">
        <v>24</v>
      </c>
      <c r="E954" s="1346">
        <v>87</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0</v>
      </c>
      <c r="E956" s="1346">
        <v>1</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14</v>
      </c>
      <c r="E958" s="1346">
        <v>43</v>
      </c>
      <c r="F958" s="1342" t="s">
        <v>3084</v>
      </c>
      <c r="G958" s="1408">
        <v>324</v>
      </c>
      <c r="H958" s="1353">
        <f t="shared" si="242"/>
        <v>0</v>
      </c>
      <c r="I958" s="1353">
        <f t="shared" si="243"/>
        <v>0</v>
      </c>
      <c r="K958" s="1391">
        <v>982</v>
      </c>
      <c r="L958" s="1391" t="s">
        <v>5381</v>
      </c>
    </row>
    <row r="959" spans="2:12">
      <c r="B959" s="5" t="s">
        <v>5382</v>
      </c>
      <c r="C959" s="6" t="s">
        <v>5383</v>
      </c>
      <c r="D959" s="1347">
        <v>657</v>
      </c>
      <c r="E959" s="1346">
        <v>664</v>
      </c>
      <c r="F959" s="1342" t="s">
        <v>3088</v>
      </c>
      <c r="G959" s="1408">
        <v>325</v>
      </c>
      <c r="H959" s="1353">
        <f t="shared" si="242"/>
        <v>0</v>
      </c>
      <c r="I959" s="1353">
        <f t="shared" si="243"/>
        <v>0</v>
      </c>
      <c r="K959" s="1391">
        <v>983</v>
      </c>
      <c r="L959" s="1391" t="s">
        <v>5384</v>
      </c>
    </row>
    <row r="960" spans="2:12">
      <c r="B960" s="5" t="s">
        <v>5385</v>
      </c>
      <c r="C960" s="6" t="s">
        <v>5386</v>
      </c>
      <c r="D960" s="1347">
        <v>6</v>
      </c>
      <c r="E960" s="1346">
        <v>10</v>
      </c>
      <c r="F960" s="1342" t="s">
        <v>3092</v>
      </c>
      <c r="G960" s="1408">
        <v>326</v>
      </c>
      <c r="H960" s="1353">
        <f t="shared" si="242"/>
        <v>0</v>
      </c>
      <c r="I960" s="1353">
        <f t="shared" si="243"/>
        <v>0</v>
      </c>
      <c r="K960" s="1391">
        <v>984</v>
      </c>
      <c r="L960" s="1391" t="s">
        <v>5387</v>
      </c>
    </row>
    <row r="961" spans="2:12">
      <c r="B961" s="5" t="s">
        <v>5388</v>
      </c>
      <c r="C961" s="6" t="s">
        <v>5389</v>
      </c>
      <c r="D961" s="1347">
        <v>0</v>
      </c>
      <c r="E961" s="1346">
        <v>0</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15</v>
      </c>
      <c r="E963" s="1346">
        <v>34</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692</v>
      </c>
      <c r="E965" s="1346">
        <v>752</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6201</v>
      </c>
      <c r="E972" s="1346">
        <v>17358</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-6201</v>
      </c>
      <c r="E974" s="1346">
        <v>-17358</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4502109</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589994</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1432346</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302180</v>
      </c>
      <c r="F1047" s="611" t="s">
        <v>5623</v>
      </c>
      <c r="G1047" s="1391">
        <v>496</v>
      </c>
      <c r="H1047" s="1353">
        <f>M478</f>
        <v>0</v>
      </c>
      <c r="I1047" s="1353">
        <f>N478</f>
        <v>0</v>
      </c>
      <c r="K1047" s="1391">
        <v>1071</v>
      </c>
      <c r="L1047" s="1391" t="s">
        <v>5624</v>
      </c>
    </row>
    <row r="1048" spans="2:12">
      <c r="B1048" s="5" t="s">
        <v>2115</v>
      </c>
      <c r="C1048" s="26" t="s">
        <v>5625</v>
      </c>
      <c r="D1048" s="1354">
        <v>0</v>
      </c>
      <c r="E1048" s="1346">
        <v>13783</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1748309</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133126</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34957</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222</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385298</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14650313</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2390068</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297004</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5196901</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245663</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8945</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46649</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-2370</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68859</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15913</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499</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454815</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392100</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464664</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58603</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570038</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45472</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73638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47303</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-102322</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-30100</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-3702</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-277182</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-18758</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-42277</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-3227</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789357</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2624795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34575926</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2076667</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17200065</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8833697</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368119</v>
      </c>
      <c r="F1112" s="611" t="s">
        <v>5754</v>
      </c>
      <c r="G1112" s="1408">
        <v>1762</v>
      </c>
      <c r="H1112" s="1353">
        <f>M2708</f>
        <v>0</v>
      </c>
      <c r="I1112" s="1353">
        <f>N2708</f>
        <v>0</v>
      </c>
      <c r="K1112" s="1391">
        <v>1136</v>
      </c>
      <c r="L1112" s="1391" t="s">
        <v>5755</v>
      </c>
    </row>
    <row r="1113" spans="2:12">
      <c r="B1113" s="5" t="s">
        <v>5756</v>
      </c>
      <c r="C1113" s="26">
        <v>320</v>
      </c>
      <c r="D1113" s="1354">
        <v>0</v>
      </c>
      <c r="E1113" s="1346">
        <v>107817</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317966</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51060</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6987</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10974</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30506</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2290642</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0</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34575926</v>
      </c>
      <c r="F1134" s="611" t="s">
        <v>4522</v>
      </c>
      <c r="G1134" s="1408">
        <v>740</v>
      </c>
      <c r="H1134" s="1353">
        <f>M718</f>
        <v>0</v>
      </c>
      <c r="I1134" s="1353">
        <f>N718</f>
        <v>0</v>
      </c>
      <c r="K1134" s="1391">
        <v>1158</v>
      </c>
      <c r="L1134" s="1391" t="s">
        <v>5802</v>
      </c>
    </row>
    <row r="1135" spans="1:12">
      <c r="A1135" s="611" t="s">
        <v>5803</v>
      </c>
      <c r="B1135" s="5" t="s">
        <v>5804</v>
      </c>
      <c r="C1135" s="26" t="s">
        <v>5805</v>
      </c>
      <c r="D1135" s="1347">
        <v>34810</v>
      </c>
      <c r="E1135" s="1346">
        <v>76951</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-10334</v>
      </c>
      <c r="E1136" s="1346">
        <v>-20562</v>
      </c>
      <c r="F1136" s="611" t="s">
        <v>5145</v>
      </c>
      <c r="G1136" s="1408">
        <v>914</v>
      </c>
      <c r="H1136" s="1353">
        <f t="shared" si="271"/>
        <v>0</v>
      </c>
      <c r="I1136" s="1353">
        <f t="shared" si="271"/>
        <v>0</v>
      </c>
      <c r="K1136" s="1391">
        <v>1160</v>
      </c>
      <c r="L1136" s="1391" t="s">
        <v>5809</v>
      </c>
    </row>
    <row r="1137" spans="2:12">
      <c r="B1137" s="5" t="s">
        <v>5810</v>
      </c>
      <c r="C1137" s="26" t="s">
        <v>5811</v>
      </c>
      <c r="D1137" s="1347">
        <v>13</v>
      </c>
      <c r="E1137" s="1346">
        <v>7522</v>
      </c>
      <c r="F1137" s="611" t="s">
        <v>5149</v>
      </c>
      <c r="G1137" s="1408">
        <v>915</v>
      </c>
      <c r="H1137" s="1353">
        <f t="shared" si="271"/>
        <v>0</v>
      </c>
      <c r="I1137" s="1353">
        <f t="shared" si="271"/>
        <v>0</v>
      </c>
      <c r="K1137" s="1391">
        <v>1161</v>
      </c>
      <c r="L1137" s="1391" t="s">
        <v>5812</v>
      </c>
    </row>
    <row r="1138" spans="2:12">
      <c r="B1138" s="5" t="s">
        <v>5813</v>
      </c>
      <c r="C1138" s="26" t="s">
        <v>5814</v>
      </c>
      <c r="D1138" s="1347">
        <v>10154</v>
      </c>
      <c r="E1138" s="1346">
        <v>31086</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42931</v>
      </c>
      <c r="E1139" s="1346">
        <v>97010</v>
      </c>
      <c r="F1139" s="611" t="s">
        <v>5161</v>
      </c>
      <c r="G1139" s="1408">
        <v>918</v>
      </c>
      <c r="H1139" s="1353">
        <f t="shared" si="272"/>
        <v>0</v>
      </c>
      <c r="I1139" s="1353">
        <f t="shared" si="273"/>
        <v>0</v>
      </c>
      <c r="K1139" s="1391">
        <v>1163</v>
      </c>
      <c r="L1139" s="1391" t="s">
        <v>5818</v>
      </c>
    </row>
    <row r="1140" spans="2:12">
      <c r="B1140" s="5" t="s">
        <v>5819</v>
      </c>
      <c r="C1140" s="26" t="s">
        <v>5820</v>
      </c>
      <c r="D1140" s="1347">
        <v>17764</v>
      </c>
      <c r="E1140" s="1346">
        <v>76660</v>
      </c>
      <c r="F1140" s="611" t="s">
        <v>5165</v>
      </c>
      <c r="G1140" s="1408">
        <v>919</v>
      </c>
      <c r="H1140" s="1353">
        <f t="shared" si="272"/>
        <v>0</v>
      </c>
      <c r="I1140" s="1353">
        <f t="shared" si="273"/>
        <v>0</v>
      </c>
      <c r="K1140" s="1391">
        <v>1164</v>
      </c>
      <c r="L1140" s="1391" t="s">
        <v>5821</v>
      </c>
    </row>
    <row r="1141" spans="2:12">
      <c r="B1141" s="5" t="s">
        <v>5822</v>
      </c>
      <c r="C1141" s="26" t="s">
        <v>5823</v>
      </c>
      <c r="D1141" s="1347">
        <v>4974</v>
      </c>
      <c r="E1141" s="1346">
        <v>14510</v>
      </c>
      <c r="F1141" s="611" t="s">
        <v>5169</v>
      </c>
      <c r="G1141" s="1408">
        <v>920</v>
      </c>
      <c r="H1141" s="1353">
        <f t="shared" si="272"/>
        <v>0</v>
      </c>
      <c r="I1141" s="1353">
        <f t="shared" si="273"/>
        <v>0</v>
      </c>
      <c r="K1141" s="1391">
        <v>1165</v>
      </c>
      <c r="L1141" s="1391" t="s">
        <v>5824</v>
      </c>
    </row>
    <row r="1142" spans="2:12">
      <c r="B1142" s="5" t="s">
        <v>5825</v>
      </c>
      <c r="C1142" s="26" t="s">
        <v>5826</v>
      </c>
      <c r="D1142" s="1347">
        <v>4672</v>
      </c>
      <c r="E1142" s="1346">
        <v>22101</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4266</v>
      </c>
      <c r="E1144" s="1346">
        <v>11440</v>
      </c>
      <c r="F1144" s="611" t="s">
        <v>5181</v>
      </c>
      <c r="G1144" s="1408">
        <v>923</v>
      </c>
      <c r="H1144" s="1353">
        <f t="shared" si="272"/>
        <v>0</v>
      </c>
      <c r="I1144" s="1353">
        <f t="shared" si="273"/>
        <v>0</v>
      </c>
      <c r="K1144" s="1391">
        <v>1168</v>
      </c>
      <c r="L1144" s="1391" t="s">
        <v>5833</v>
      </c>
    </row>
    <row r="1145" spans="2:12">
      <c r="B1145" s="5" t="s">
        <v>5834</v>
      </c>
      <c r="C1145" s="26" t="s">
        <v>5835</v>
      </c>
      <c r="D1145" s="1347">
        <v>7352</v>
      </c>
      <c r="E1145" s="1346">
        <v>27047</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13432</v>
      </c>
      <c r="E1147" s="1346">
        <v>33550</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277</v>
      </c>
      <c r="E1148" s="1346">
        <v>1518</v>
      </c>
      <c r="F1148" s="611" t="s">
        <v>5201</v>
      </c>
      <c r="G1148" s="1408">
        <v>928</v>
      </c>
      <c r="H1148" s="1353">
        <f t="shared" si="274"/>
        <v>0</v>
      </c>
      <c r="I1148" s="1353">
        <f t="shared" si="275"/>
        <v>0</v>
      </c>
      <c r="K1148" s="1391">
        <v>1172</v>
      </c>
      <c r="L1148" s="1391" t="s">
        <v>5845</v>
      </c>
    </row>
    <row r="1149" spans="2:12">
      <c r="B1149" s="5" t="s">
        <v>5846</v>
      </c>
      <c r="C1149" s="26" t="s">
        <v>5847</v>
      </c>
      <c r="D1149" s="1347">
        <v>1222</v>
      </c>
      <c r="E1149" s="1346">
        <v>3017</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7701</v>
      </c>
      <c r="E1151" s="1346">
        <v>25121</v>
      </c>
      <c r="F1151" s="611" t="s">
        <v>5213</v>
      </c>
      <c r="G1151" s="1408">
        <v>931</v>
      </c>
      <c r="H1151" s="1353">
        <f t="shared" si="274"/>
        <v>0</v>
      </c>
      <c r="I1151" s="1353">
        <f t="shared" si="275"/>
        <v>0</v>
      </c>
      <c r="K1151" s="1391">
        <v>1175</v>
      </c>
      <c r="L1151" s="1391" t="s">
        <v>5853</v>
      </c>
    </row>
    <row r="1152" spans="2:12">
      <c r="B1152" s="5" t="s">
        <v>5854</v>
      </c>
      <c r="C1152" s="26" t="s">
        <v>5855</v>
      </c>
      <c r="D1152" s="1347">
        <v>-43980</v>
      </c>
      <c r="E1152" s="1346">
        <v>-43979</v>
      </c>
      <c r="F1152" s="611" t="s">
        <v>5217</v>
      </c>
      <c r="G1152" s="1408">
        <v>932</v>
      </c>
      <c r="H1152" s="1353">
        <f t="shared" si="274"/>
        <v>0</v>
      </c>
      <c r="I1152" s="1353">
        <f t="shared" si="275"/>
        <v>0</v>
      </c>
      <c r="K1152" s="1391">
        <v>1176</v>
      </c>
      <c r="L1152" s="1391" t="s">
        <v>5856</v>
      </c>
    </row>
    <row r="1153" spans="2:12">
      <c r="B1153" s="5" t="s">
        <v>36</v>
      </c>
      <c r="C1153" s="26" t="s">
        <v>5857</v>
      </c>
      <c r="D1153" s="1347">
        <v>0</v>
      </c>
      <c r="E1153" s="1346">
        <v>0</v>
      </c>
      <c r="F1153" s="611" t="s">
        <v>5221</v>
      </c>
      <c r="G1153" s="1408">
        <v>933</v>
      </c>
      <c r="H1153" s="1353">
        <f t="shared" si="274"/>
        <v>0</v>
      </c>
      <c r="I1153" s="1353">
        <f t="shared" si="275"/>
        <v>0</v>
      </c>
      <c r="K1153" s="1391">
        <v>1177</v>
      </c>
      <c r="L1153" s="1391" t="s">
        <v>5858</v>
      </c>
    </row>
    <row r="1154" spans="2:12">
      <c r="B1154" s="5" t="s">
        <v>5859</v>
      </c>
      <c r="C1154" s="26" t="s">
        <v>5860</v>
      </c>
      <c r="D1154" s="1347">
        <v>7106</v>
      </c>
      <c r="E1154" s="1346">
        <v>19944</v>
      </c>
      <c r="F1154" s="611" t="s">
        <v>5225</v>
      </c>
      <c r="G1154" s="1408">
        <v>934</v>
      </c>
      <c r="H1154" s="1353">
        <f t="shared" si="274"/>
        <v>0</v>
      </c>
      <c r="I1154" s="1353">
        <f t="shared" si="275"/>
        <v>0</v>
      </c>
      <c r="K1154" s="1391">
        <v>1178</v>
      </c>
      <c r="L1154" s="1391" t="s">
        <v>5861</v>
      </c>
    </row>
    <row r="1155" spans="2:12">
      <c r="B1155" s="5" t="s">
        <v>5862</v>
      </c>
      <c r="C1155" s="26" t="s">
        <v>5863</v>
      </c>
      <c r="D1155" s="1347">
        <v>1569</v>
      </c>
      <c r="E1155" s="1346">
        <v>4662</v>
      </c>
      <c r="F1155" s="611" t="s">
        <v>5229</v>
      </c>
      <c r="G1155" s="1408">
        <v>935</v>
      </c>
      <c r="H1155" s="1353">
        <f t="shared" si="274"/>
        <v>0</v>
      </c>
      <c r="I1155" s="1353">
        <f t="shared" si="275"/>
        <v>0</v>
      </c>
      <c r="K1155" s="1391">
        <v>1179</v>
      </c>
      <c r="L1155" s="1391" t="s">
        <v>5864</v>
      </c>
    </row>
    <row r="1156" spans="2:12">
      <c r="B1156" s="5" t="s">
        <v>5865</v>
      </c>
      <c r="C1156" s="26" t="s">
        <v>5866</v>
      </c>
      <c r="D1156" s="1347">
        <v>594</v>
      </c>
      <c r="E1156" s="1346">
        <v>2033</v>
      </c>
      <c r="F1156" s="611" t="s">
        <v>5233</v>
      </c>
      <c r="G1156" s="1408">
        <v>936</v>
      </c>
      <c r="H1156" s="1353">
        <f t="shared" si="274"/>
        <v>0</v>
      </c>
      <c r="I1156" s="1353">
        <f t="shared" si="275"/>
        <v>0</v>
      </c>
      <c r="K1156" s="1391">
        <v>1180</v>
      </c>
      <c r="L1156" s="1391" t="s">
        <v>5867</v>
      </c>
    </row>
    <row r="1157" spans="2:12">
      <c r="B1157" s="5" t="s">
        <v>5868</v>
      </c>
      <c r="C1157" s="26" t="s">
        <v>5869</v>
      </c>
      <c r="D1157" s="1347">
        <v>225</v>
      </c>
      <c r="E1157" s="1346">
        <v>541</v>
      </c>
      <c r="F1157" s="611" t="s">
        <v>5237</v>
      </c>
      <c r="G1157" s="1408">
        <v>937</v>
      </c>
      <c r="H1157" s="1353">
        <f t="shared" si="274"/>
        <v>0</v>
      </c>
      <c r="I1157" s="1353">
        <f t="shared" si="275"/>
        <v>0</v>
      </c>
      <c r="K1157" s="1391">
        <v>1181</v>
      </c>
      <c r="L1157" s="1391" t="s">
        <v>5870</v>
      </c>
    </row>
    <row r="1158" spans="2:12">
      <c r="B1158" s="5" t="s">
        <v>5871</v>
      </c>
      <c r="C1158" s="26" t="s">
        <v>5872</v>
      </c>
      <c r="D1158" s="1347">
        <v>1650</v>
      </c>
      <c r="E1158" s="1346">
        <v>2850</v>
      </c>
      <c r="F1158" s="611" t="s">
        <v>5241</v>
      </c>
      <c r="G1158" s="1408">
        <v>938</v>
      </c>
      <c r="H1158" s="1353">
        <f t="shared" si="274"/>
        <v>0</v>
      </c>
      <c r="I1158" s="1353">
        <f t="shared" si="275"/>
        <v>0</v>
      </c>
      <c r="K1158" s="1391">
        <v>1182</v>
      </c>
      <c r="L1158" s="1391" t="s">
        <v>5873</v>
      </c>
    </row>
    <row r="1159" spans="2:12">
      <c r="B1159" s="5" t="s">
        <v>5874</v>
      </c>
      <c r="C1159" s="26" t="s">
        <v>5875</v>
      </c>
      <c r="D1159" s="1347">
        <v>104</v>
      </c>
      <c r="E1159" s="1346">
        <v>377</v>
      </c>
      <c r="F1159" s="611" t="s">
        <v>5245</v>
      </c>
      <c r="G1159" s="1408">
        <v>939</v>
      </c>
      <c r="H1159" s="1353">
        <f t="shared" si="274"/>
        <v>0</v>
      </c>
      <c r="I1159" s="1353">
        <f t="shared" si="275"/>
        <v>0</v>
      </c>
      <c r="K1159" s="1391">
        <v>1183</v>
      </c>
      <c r="L1159" s="1391" t="s">
        <v>5876</v>
      </c>
    </row>
    <row r="1160" spans="2:12">
      <c r="B1160" s="5" t="s">
        <v>5877</v>
      </c>
      <c r="C1160" s="26" t="s">
        <v>5878</v>
      </c>
      <c r="D1160" s="1347">
        <v>2517</v>
      </c>
      <c r="E1160" s="1346">
        <v>4057</v>
      </c>
      <c r="F1160" s="611" t="s">
        <v>5249</v>
      </c>
      <c r="G1160" s="1408">
        <v>940</v>
      </c>
      <c r="H1160" s="1353">
        <f t="shared" si="274"/>
        <v>0</v>
      </c>
      <c r="I1160" s="1353">
        <f t="shared" si="275"/>
        <v>0</v>
      </c>
      <c r="K1160" s="1391">
        <v>1184</v>
      </c>
      <c r="L1160" s="1391" t="s">
        <v>5879</v>
      </c>
    </row>
    <row r="1161" spans="2:12">
      <c r="B1161" s="5" t="s">
        <v>5880</v>
      </c>
      <c r="C1161" s="26" t="s">
        <v>5881</v>
      </c>
      <c r="D1161" s="1347">
        <v>64234</v>
      </c>
      <c r="E1161" s="1346">
        <v>193624</v>
      </c>
      <c r="F1161" s="611" t="s">
        <v>5253</v>
      </c>
      <c r="G1161" s="1408">
        <v>941</v>
      </c>
      <c r="H1161" s="1353">
        <f t="shared" si="274"/>
        <v>0</v>
      </c>
      <c r="I1161" s="1353">
        <f t="shared" si="275"/>
        <v>0</v>
      </c>
      <c r="K1161" s="1391">
        <v>1185</v>
      </c>
      <c r="L1161" s="1391" t="s">
        <v>5882</v>
      </c>
    </row>
    <row r="1162" spans="2:12">
      <c r="B1162" s="5" t="s">
        <v>5883</v>
      </c>
      <c r="C1162" s="26" t="s">
        <v>5884</v>
      </c>
      <c r="D1162" s="1347">
        <v>-40075</v>
      </c>
      <c r="E1162" s="1346">
        <v>-198931</v>
      </c>
      <c r="F1162" s="611" t="s">
        <v>5257</v>
      </c>
      <c r="G1162" s="1408">
        <v>942</v>
      </c>
      <c r="H1162" s="1353">
        <f t="shared" si="274"/>
        <v>0</v>
      </c>
      <c r="I1162" s="1353">
        <f t="shared" si="275"/>
        <v>0</v>
      </c>
      <c r="K1162" s="1391">
        <v>1186</v>
      </c>
      <c r="L1162" s="1391" t="s">
        <v>5885</v>
      </c>
    </row>
    <row r="1163" spans="2:12">
      <c r="B1163" s="5" t="s">
        <v>5886</v>
      </c>
      <c r="C1163" s="26" t="s">
        <v>5887</v>
      </c>
      <c r="D1163" s="1347">
        <v>887</v>
      </c>
      <c r="E1163" s="1346">
        <v>2788</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155</v>
      </c>
      <c r="E1166" s="1346">
        <v>181</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0</v>
      </c>
      <c r="F1167" s="611" t="s">
        <v>5277</v>
      </c>
      <c r="G1167" s="1408">
        <v>947</v>
      </c>
      <c r="H1167" s="1353">
        <f t="shared" si="274"/>
        <v>0</v>
      </c>
      <c r="I1167" s="1353">
        <f t="shared" si="275"/>
        <v>0</v>
      </c>
      <c r="K1167" s="1391">
        <v>1191</v>
      </c>
      <c r="L1167" s="1391" t="s">
        <v>5900</v>
      </c>
    </row>
    <row r="1168" spans="2:12">
      <c r="B1168" s="5" t="s">
        <v>5901</v>
      </c>
      <c r="C1168" s="26" t="s">
        <v>5902</v>
      </c>
      <c r="D1168" s="1347">
        <v>14045</v>
      </c>
      <c r="E1168" s="1346">
        <v>42137</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616</v>
      </c>
      <c r="E1170" s="1346">
        <v>1387</v>
      </c>
      <c r="F1170" s="611" t="s">
        <v>5292</v>
      </c>
      <c r="G1170" s="1408">
        <v>951</v>
      </c>
      <c r="H1170" s="1353">
        <f t="shared" si="276"/>
        <v>0</v>
      </c>
      <c r="I1170" s="1353">
        <f t="shared" si="276"/>
        <v>0</v>
      </c>
      <c r="K1170" s="1391">
        <v>1194</v>
      </c>
      <c r="L1170" s="1391" t="s">
        <v>5430</v>
      </c>
    </row>
    <row r="1171" spans="2:12">
      <c r="B1171" s="5" t="s">
        <v>5909</v>
      </c>
      <c r="C1171" s="26" t="s">
        <v>5910</v>
      </c>
      <c r="D1171" s="1347">
        <v>18</v>
      </c>
      <c r="E1171" s="1346">
        <v>55</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5400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0</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2633</v>
      </c>
      <c r="E1175" s="1346">
        <v>7313</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6328</v>
      </c>
      <c r="E1176" s="1346">
        <v>18813</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0</v>
      </c>
      <c r="E1178" s="1346">
        <v>78</v>
      </c>
      <c r="F1178" s="611" t="s">
        <v>5318</v>
      </c>
      <c r="G1178" s="1408">
        <v>960</v>
      </c>
      <c r="H1178" s="1353">
        <f t="shared" si="277"/>
        <v>0</v>
      </c>
      <c r="I1178" s="1353">
        <f t="shared" si="277"/>
        <v>0</v>
      </c>
      <c r="K1178" s="1391">
        <v>1202</v>
      </c>
      <c r="L1178" s="1391" t="s">
        <v>5931</v>
      </c>
    </row>
    <row r="1179" spans="2:12">
      <c r="B1179" s="5" t="s">
        <v>5932</v>
      </c>
      <c r="C1179" s="26" t="s">
        <v>5933</v>
      </c>
      <c r="D1179" s="1347">
        <v>4265</v>
      </c>
      <c r="E1179" s="1346">
        <v>12794</v>
      </c>
      <c r="F1179" s="611" t="s">
        <v>5320</v>
      </c>
      <c r="G1179" s="1408">
        <v>961</v>
      </c>
      <c r="H1179" s="1353">
        <f t="shared" si="277"/>
        <v>0</v>
      </c>
      <c r="I1179" s="1353">
        <f t="shared" si="277"/>
        <v>0</v>
      </c>
      <c r="K1179" s="1391">
        <v>1203</v>
      </c>
      <c r="L1179" s="1391" t="s">
        <v>5934</v>
      </c>
    </row>
    <row r="1180" spans="2:12">
      <c r="B1180" s="5" t="s">
        <v>5935</v>
      </c>
      <c r="C1180" s="26" t="s">
        <v>5936</v>
      </c>
      <c r="D1180" s="1347">
        <v>56</v>
      </c>
      <c r="E1180" s="1346">
        <v>111</v>
      </c>
      <c r="F1180" s="611" t="s">
        <v>5323</v>
      </c>
      <c r="G1180" s="1408">
        <v>962</v>
      </c>
      <c r="H1180" s="1353">
        <f t="shared" si="277"/>
        <v>0</v>
      </c>
      <c r="I1180" s="1353">
        <f t="shared" si="277"/>
        <v>0</v>
      </c>
      <c r="K1180" s="1391">
        <v>1204</v>
      </c>
      <c r="L1180" s="1391" t="s">
        <v>5937</v>
      </c>
    </row>
    <row r="1181" spans="2:12">
      <c r="B1181" s="5" t="s">
        <v>5938</v>
      </c>
      <c r="C1181" s="26" t="s">
        <v>5939</v>
      </c>
      <c r="D1181" s="1347">
        <v>-4547</v>
      </c>
      <c r="E1181" s="1346">
        <v>-108228</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8345</v>
      </c>
      <c r="E1185" s="1346">
        <v>23760</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8876</v>
      </c>
      <c r="E1186" s="1346">
        <v>30899</v>
      </c>
      <c r="F1186" s="611" t="s">
        <v>5354</v>
      </c>
      <c r="G1186" s="1408">
        <v>973</v>
      </c>
      <c r="H1186" s="1353">
        <f t="shared" si="278"/>
        <v>0</v>
      </c>
      <c r="I1186" s="1353">
        <f t="shared" si="278"/>
        <v>0</v>
      </c>
      <c r="K1186" s="1391">
        <v>1210</v>
      </c>
      <c r="L1186" s="1391" t="s">
        <v>5953</v>
      </c>
    </row>
    <row r="1187" spans="2:12">
      <c r="B1187" s="5" t="s">
        <v>5810</v>
      </c>
      <c r="C1187" s="26" t="s">
        <v>5954</v>
      </c>
      <c r="D1187" s="1347">
        <v>0</v>
      </c>
      <c r="E1187" s="1346">
        <v>923</v>
      </c>
      <c r="F1187" s="611" t="s">
        <v>5358</v>
      </c>
      <c r="G1187" s="1408">
        <v>974</v>
      </c>
      <c r="H1187" s="1353">
        <f t="shared" si="278"/>
        <v>0</v>
      </c>
      <c r="I1187" s="1353">
        <f t="shared" si="278"/>
        <v>0</v>
      </c>
      <c r="K1187" s="1391">
        <v>1211</v>
      </c>
      <c r="L1187" s="1391" t="s">
        <v>5955</v>
      </c>
    </row>
    <row r="1188" spans="2:12">
      <c r="B1188" s="5" t="s">
        <v>5813</v>
      </c>
      <c r="C1188" s="26" t="s">
        <v>5956</v>
      </c>
      <c r="D1188" s="1347">
        <v>6769</v>
      </c>
      <c r="E1188" s="1346">
        <v>20724</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30411</v>
      </c>
      <c r="E1189" s="1346">
        <v>55713</v>
      </c>
      <c r="F1189" s="611" t="s">
        <v>5365</v>
      </c>
      <c r="G1189" s="1408">
        <v>977</v>
      </c>
      <c r="H1189" s="1353">
        <f t="shared" si="279"/>
        <v>0</v>
      </c>
      <c r="I1189" s="1353">
        <f t="shared" si="280"/>
        <v>0</v>
      </c>
      <c r="K1189" s="1391">
        <v>1213</v>
      </c>
      <c r="L1189" s="1391" t="s">
        <v>5959</v>
      </c>
    </row>
    <row r="1190" spans="2:12">
      <c r="B1190" s="5" t="s">
        <v>5819</v>
      </c>
      <c r="C1190" s="26" t="s">
        <v>5960</v>
      </c>
      <c r="D1190" s="1347">
        <v>8660</v>
      </c>
      <c r="E1190" s="1346">
        <v>32038</v>
      </c>
      <c r="F1190" s="611" t="s">
        <v>5369</v>
      </c>
      <c r="G1190" s="1408">
        <v>978</v>
      </c>
      <c r="H1190" s="1353">
        <f t="shared" si="279"/>
        <v>0</v>
      </c>
      <c r="I1190" s="1353">
        <f t="shared" si="280"/>
        <v>0</v>
      </c>
      <c r="K1190" s="1391">
        <v>1214</v>
      </c>
      <c r="L1190" s="1391" t="s">
        <v>5961</v>
      </c>
    </row>
    <row r="1191" spans="2:12">
      <c r="B1191" s="5" t="s">
        <v>5822</v>
      </c>
      <c r="C1191" s="26" t="s">
        <v>5962</v>
      </c>
      <c r="D1191" s="1347">
        <v>1000</v>
      </c>
      <c r="E1191" s="1346">
        <v>3000</v>
      </c>
      <c r="F1191" s="611" t="s">
        <v>5372</v>
      </c>
      <c r="G1191" s="1408">
        <v>979</v>
      </c>
      <c r="H1191" s="1353">
        <f t="shared" si="279"/>
        <v>0</v>
      </c>
      <c r="I1191" s="1353">
        <f t="shared" si="280"/>
        <v>0</v>
      </c>
      <c r="K1191" s="1391">
        <v>1215</v>
      </c>
      <c r="L1191" s="1391" t="s">
        <v>5963</v>
      </c>
    </row>
    <row r="1192" spans="2:12">
      <c r="B1192" s="5" t="s">
        <v>5825</v>
      </c>
      <c r="C1192" s="26" t="s">
        <v>5964</v>
      </c>
      <c r="D1192" s="1347">
        <v>2042</v>
      </c>
      <c r="E1192" s="1346">
        <v>9223</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1806</v>
      </c>
      <c r="E1194" s="1346">
        <v>5533</v>
      </c>
      <c r="F1194" s="611" t="s">
        <v>5381</v>
      </c>
      <c r="G1194" s="1408">
        <v>982</v>
      </c>
      <c r="H1194" s="1353">
        <f t="shared" si="279"/>
        <v>0</v>
      </c>
      <c r="I1194" s="1353">
        <f t="shared" si="280"/>
        <v>0</v>
      </c>
      <c r="K1194" s="1391">
        <v>1218</v>
      </c>
      <c r="L1194" s="1391" t="s">
        <v>5969</v>
      </c>
    </row>
    <row r="1195" spans="2:12">
      <c r="B1195" s="5" t="s">
        <v>5834</v>
      </c>
      <c r="C1195" s="26" t="s">
        <v>5970</v>
      </c>
      <c r="D1195" s="1347">
        <v>705</v>
      </c>
      <c r="E1195" s="1346">
        <v>8317</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2640</v>
      </c>
      <c r="E1197" s="1346">
        <v>11568</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163</v>
      </c>
      <c r="E1198" s="1346">
        <v>956</v>
      </c>
      <c r="F1198" s="611" t="s">
        <v>5394</v>
      </c>
      <c r="G1198" s="1408">
        <v>987</v>
      </c>
      <c r="H1198" s="1353">
        <f t="shared" si="281"/>
        <v>0</v>
      </c>
      <c r="I1198" s="1353">
        <f t="shared" si="282"/>
        <v>0</v>
      </c>
      <c r="K1198" s="1391">
        <v>1222</v>
      </c>
      <c r="L1198" s="1391" t="s">
        <v>5977</v>
      </c>
    </row>
    <row r="1199" spans="2:12">
      <c r="B1199" s="5" t="s">
        <v>5846</v>
      </c>
      <c r="C1199" s="26" t="s">
        <v>5978</v>
      </c>
      <c r="D1199" s="1347">
        <v>814</v>
      </c>
      <c r="E1199" s="1346">
        <v>2180</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8281</v>
      </c>
      <c r="E1201" s="1346">
        <v>27000</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0</v>
      </c>
      <c r="E1203" s="1346">
        <v>0</v>
      </c>
      <c r="F1203" s="611" t="s">
        <v>5411</v>
      </c>
      <c r="G1203" s="1408">
        <v>992</v>
      </c>
      <c r="H1203" s="1353">
        <f t="shared" si="281"/>
        <v>0</v>
      </c>
      <c r="I1203" s="1353">
        <f t="shared" si="282"/>
        <v>0</v>
      </c>
      <c r="K1203" s="1391">
        <v>1227</v>
      </c>
      <c r="L1203" s="1391" t="s">
        <v>5987</v>
      </c>
    </row>
    <row r="1204" spans="2:12">
      <c r="B1204" s="5" t="s">
        <v>5859</v>
      </c>
      <c r="C1204" s="26" t="s">
        <v>5988</v>
      </c>
      <c r="D1204" s="1347">
        <v>4752</v>
      </c>
      <c r="E1204" s="1346">
        <v>13575</v>
      </c>
      <c r="F1204" s="611" t="s">
        <v>5415</v>
      </c>
      <c r="G1204" s="1408">
        <v>993</v>
      </c>
      <c r="H1204" s="1353">
        <f t="shared" si="281"/>
        <v>0</v>
      </c>
      <c r="I1204" s="1353">
        <f t="shared" si="282"/>
        <v>0</v>
      </c>
      <c r="K1204" s="1391">
        <v>1228</v>
      </c>
      <c r="L1204" s="1391" t="s">
        <v>5989</v>
      </c>
    </row>
    <row r="1205" spans="2:12">
      <c r="B1205" s="5" t="s">
        <v>5862</v>
      </c>
      <c r="C1205" s="26" t="s">
        <v>5990</v>
      </c>
      <c r="D1205" s="1347">
        <v>1002</v>
      </c>
      <c r="E1205" s="1346">
        <v>2980</v>
      </c>
      <c r="F1205" s="611" t="s">
        <v>5419</v>
      </c>
      <c r="G1205" s="1408">
        <v>994</v>
      </c>
      <c r="H1205" s="1353">
        <f t="shared" si="281"/>
        <v>0</v>
      </c>
      <c r="I1205" s="1353">
        <f t="shared" si="282"/>
        <v>0</v>
      </c>
      <c r="K1205" s="1391">
        <v>1229</v>
      </c>
      <c r="L1205" s="1391" t="s">
        <v>5991</v>
      </c>
    </row>
    <row r="1206" spans="2:12">
      <c r="B1206" s="5" t="s">
        <v>5865</v>
      </c>
      <c r="C1206" s="26" t="s">
        <v>5992</v>
      </c>
      <c r="D1206" s="1347">
        <v>385</v>
      </c>
      <c r="E1206" s="1346">
        <v>1018</v>
      </c>
      <c r="F1206" s="611" t="s">
        <v>5423</v>
      </c>
      <c r="G1206" s="1408">
        <v>995</v>
      </c>
      <c r="H1206" s="1353">
        <f t="shared" si="281"/>
        <v>0</v>
      </c>
      <c r="I1206" s="1353">
        <f t="shared" si="282"/>
        <v>0</v>
      </c>
      <c r="K1206" s="1391">
        <v>1230</v>
      </c>
      <c r="L1206" s="1391" t="s">
        <v>5993</v>
      </c>
    </row>
    <row r="1207" spans="2:12">
      <c r="B1207" s="5" t="s">
        <v>5868</v>
      </c>
      <c r="C1207" s="26" t="s">
        <v>5994</v>
      </c>
      <c r="D1207" s="1347">
        <v>585</v>
      </c>
      <c r="E1207" s="1346">
        <v>1283</v>
      </c>
      <c r="F1207" s="611" t="s">
        <v>5427</v>
      </c>
      <c r="G1207" s="1408">
        <v>996</v>
      </c>
      <c r="H1207" s="1353">
        <f t="shared" si="281"/>
        <v>0</v>
      </c>
      <c r="I1207" s="1353">
        <f t="shared" si="282"/>
        <v>0</v>
      </c>
      <c r="K1207" s="1391">
        <v>1231</v>
      </c>
      <c r="L1207" s="1391" t="s">
        <v>5995</v>
      </c>
    </row>
    <row r="1208" spans="2:12">
      <c r="B1208" s="5" t="s">
        <v>5871</v>
      </c>
      <c r="C1208" s="26" t="s">
        <v>5996</v>
      </c>
      <c r="D1208" s="1347">
        <v>1100</v>
      </c>
      <c r="E1208" s="1346">
        <v>1900</v>
      </c>
      <c r="F1208" s="611" t="s">
        <v>5431</v>
      </c>
      <c r="G1208" s="1408">
        <v>997</v>
      </c>
      <c r="H1208" s="1353">
        <f t="shared" si="281"/>
        <v>0</v>
      </c>
      <c r="I1208" s="1353">
        <f t="shared" si="282"/>
        <v>0</v>
      </c>
      <c r="K1208" s="1391">
        <v>1232</v>
      </c>
      <c r="L1208" s="1391" t="s">
        <v>5997</v>
      </c>
    </row>
    <row r="1209" spans="2:12">
      <c r="B1209" s="5" t="s">
        <v>5874</v>
      </c>
      <c r="C1209" s="26" t="s">
        <v>5998</v>
      </c>
      <c r="D1209" s="1347">
        <v>69</v>
      </c>
      <c r="E1209" s="1346">
        <v>252</v>
      </c>
      <c r="F1209" s="611" t="s">
        <v>5435</v>
      </c>
      <c r="G1209" s="1408">
        <v>998</v>
      </c>
      <c r="H1209" s="1353">
        <f t="shared" si="281"/>
        <v>0</v>
      </c>
      <c r="I1209" s="1353">
        <f t="shared" si="282"/>
        <v>0</v>
      </c>
      <c r="K1209" s="1391">
        <v>1233</v>
      </c>
      <c r="L1209" s="1391" t="s">
        <v>5999</v>
      </c>
    </row>
    <row r="1210" spans="2:12">
      <c r="B1210" s="5" t="s">
        <v>5877</v>
      </c>
      <c r="C1210" s="26" t="s">
        <v>6000</v>
      </c>
      <c r="D1210" s="1347">
        <v>1228</v>
      </c>
      <c r="E1210" s="1346">
        <v>1228</v>
      </c>
      <c r="F1210" s="611" t="s">
        <v>5438</v>
      </c>
      <c r="G1210" s="1408">
        <v>999</v>
      </c>
      <c r="H1210" s="1353">
        <f t="shared" si="281"/>
        <v>0</v>
      </c>
      <c r="I1210" s="1353">
        <f t="shared" si="282"/>
        <v>0</v>
      </c>
      <c r="K1210" s="1391">
        <v>1234</v>
      </c>
      <c r="L1210" s="1391" t="s">
        <v>6001</v>
      </c>
    </row>
    <row r="1211" spans="2:12">
      <c r="B1211" s="5" t="s">
        <v>5880</v>
      </c>
      <c r="C1211" s="26" t="s">
        <v>6002</v>
      </c>
      <c r="D1211" s="1347">
        <v>37572</v>
      </c>
      <c r="E1211" s="1346">
        <v>109149</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678</v>
      </c>
      <c r="E1213" s="1346">
        <v>1945</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755</v>
      </c>
      <c r="E1216" s="1346">
        <v>2233</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0</v>
      </c>
      <c r="F1217" s="611" t="s">
        <v>5460</v>
      </c>
      <c r="G1217" s="1408">
        <v>1006</v>
      </c>
      <c r="H1217" s="1353">
        <f t="shared" si="281"/>
        <v>0</v>
      </c>
      <c r="I1217" s="1353">
        <f t="shared" si="282"/>
        <v>0</v>
      </c>
      <c r="K1217" s="1391">
        <v>1241</v>
      </c>
      <c r="L1217" s="1391" t="s">
        <v>6015</v>
      </c>
    </row>
    <row r="1218" spans="2:12">
      <c r="B1218" s="5" t="s">
        <v>5901</v>
      </c>
      <c r="C1218" s="26" t="s">
        <v>6016</v>
      </c>
      <c r="D1218" s="1347">
        <v>9364</v>
      </c>
      <c r="E1218" s="1346">
        <v>28091</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411</v>
      </c>
      <c r="E1220" s="1346">
        <v>925</v>
      </c>
      <c r="F1220" s="611" t="s">
        <v>5468</v>
      </c>
      <c r="G1220" s="1408">
        <v>1010</v>
      </c>
      <c r="H1220" s="1353">
        <f t="shared" si="283"/>
        <v>0</v>
      </c>
      <c r="I1220" s="1353">
        <f t="shared" si="283"/>
        <v>0</v>
      </c>
      <c r="K1220" s="1391">
        <v>1244</v>
      </c>
      <c r="L1220" s="1391" t="s">
        <v>6021</v>
      </c>
    </row>
    <row r="1221" spans="2:12">
      <c r="B1221" s="5" t="s">
        <v>5909</v>
      </c>
      <c r="C1221" s="26" t="s">
        <v>6022</v>
      </c>
      <c r="D1221" s="1347">
        <v>12</v>
      </c>
      <c r="E1221" s="1346">
        <v>37</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3600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0</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0</v>
      </c>
      <c r="F1224" s="611" t="s">
        <v>5477</v>
      </c>
      <c r="G1224" s="1408">
        <v>1014</v>
      </c>
      <c r="H1224" s="1353">
        <f t="shared" si="283"/>
        <v>0</v>
      </c>
      <c r="I1224" s="1353">
        <f t="shared" si="283"/>
        <v>0</v>
      </c>
      <c r="K1224" s="1391">
        <v>1248</v>
      </c>
      <c r="L1224" s="1391" t="s">
        <v>5422</v>
      </c>
    </row>
    <row r="1225" spans="2:12">
      <c r="B1225" s="5" t="s">
        <v>5920</v>
      </c>
      <c r="C1225" s="26" t="s">
        <v>6028</v>
      </c>
      <c r="D1225" s="1347">
        <v>1756</v>
      </c>
      <c r="E1225" s="1346">
        <v>4876</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3608</v>
      </c>
      <c r="E1226" s="1346">
        <v>11015</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0</v>
      </c>
      <c r="E1228" s="1346">
        <v>52</v>
      </c>
      <c r="F1228" s="611" t="s">
        <v>5487</v>
      </c>
      <c r="G1228" s="1408">
        <v>1019</v>
      </c>
      <c r="H1228" s="1353">
        <f t="shared" si="284"/>
        <v>0</v>
      </c>
      <c r="I1228" s="1353">
        <f t="shared" si="284"/>
        <v>0</v>
      </c>
      <c r="K1228" s="1391">
        <v>1252</v>
      </c>
      <c r="L1228" s="1391" t="s">
        <v>6035</v>
      </c>
    </row>
    <row r="1229" spans="2:12">
      <c r="B1229" s="5" t="s">
        <v>5932</v>
      </c>
      <c r="C1229" s="26" t="s">
        <v>6036</v>
      </c>
      <c r="D1229" s="1347">
        <v>2843</v>
      </c>
      <c r="E1229" s="1346">
        <v>8529</v>
      </c>
      <c r="F1229" s="611" t="s">
        <v>5490</v>
      </c>
      <c r="G1229" s="1408">
        <v>1020</v>
      </c>
      <c r="H1229" s="1353">
        <f t="shared" si="284"/>
        <v>0</v>
      </c>
      <c r="I1229" s="1353">
        <f t="shared" si="284"/>
        <v>0</v>
      </c>
      <c r="K1229" s="1391">
        <v>1253</v>
      </c>
      <c r="L1229" s="1391" t="s">
        <v>6037</v>
      </c>
    </row>
    <row r="1230" spans="2:12">
      <c r="B1230" s="5" t="s">
        <v>5935</v>
      </c>
      <c r="C1230" s="26" t="s">
        <v>6038</v>
      </c>
      <c r="D1230" s="1347">
        <v>37</v>
      </c>
      <c r="E1230" s="1346">
        <v>74</v>
      </c>
      <c r="F1230" s="611" t="s">
        <v>5492</v>
      </c>
      <c r="G1230" s="1408">
        <v>1021</v>
      </c>
      <c r="H1230" s="1353">
        <f t="shared" si="284"/>
        <v>0</v>
      </c>
      <c r="I1230" s="1353">
        <f t="shared" si="284"/>
        <v>0</v>
      </c>
      <c r="K1230" s="1391">
        <v>1254</v>
      </c>
      <c r="L1230" s="1391" t="s">
        <v>6039</v>
      </c>
    </row>
    <row r="1231" spans="2:12">
      <c r="B1231" s="5" t="s">
        <v>5938</v>
      </c>
      <c r="C1231" s="26" t="s">
        <v>6040</v>
      </c>
      <c r="D1231" s="1347">
        <v>25440</v>
      </c>
      <c r="E1231" s="1346">
        <v>-7289</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10178</v>
      </c>
      <c r="E1279" s="1346">
        <v>31112</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14513</v>
      </c>
      <c r="E1280" s="1346">
        <v>40890</v>
      </c>
      <c r="F1280" s="611" t="s">
        <v>5668</v>
      </c>
      <c r="G1280" s="1408">
        <v>1094</v>
      </c>
      <c r="H1280" s="1353">
        <f t="shared" si="292"/>
        <v>0</v>
      </c>
      <c r="I1280" s="1353">
        <f t="shared" si="293"/>
        <v>0</v>
      </c>
      <c r="K1280" s="1391">
        <v>1305</v>
      </c>
      <c r="L1280" s="1391" t="s">
        <v>6139</v>
      </c>
    </row>
    <row r="1281" spans="2:12">
      <c r="B1281" s="5" t="s">
        <v>5819</v>
      </c>
      <c r="C1281" s="26" t="s">
        <v>6140</v>
      </c>
      <c r="D1281" s="1347">
        <v>14204</v>
      </c>
      <c r="E1281" s="1346">
        <v>34357</v>
      </c>
      <c r="F1281" s="611" t="s">
        <v>5669</v>
      </c>
      <c r="G1281" s="1408">
        <v>1095</v>
      </c>
      <c r="H1281" s="1353">
        <f t="shared" si="292"/>
        <v>0</v>
      </c>
      <c r="I1281" s="1353">
        <f t="shared" si="293"/>
        <v>0</v>
      </c>
      <c r="K1281" s="1391">
        <v>1306</v>
      </c>
      <c r="L1281" s="1391" t="s">
        <v>6141</v>
      </c>
    </row>
    <row r="1282" spans="2:12">
      <c r="B1282" s="5" t="s">
        <v>5822</v>
      </c>
      <c r="C1282" s="26" t="s">
        <v>6142</v>
      </c>
      <c r="D1282" s="1347">
        <v>0</v>
      </c>
      <c r="E1282" s="1346">
        <v>0</v>
      </c>
      <c r="F1282" s="611" t="s">
        <v>5671</v>
      </c>
      <c r="G1282" s="1408">
        <v>1096</v>
      </c>
      <c r="H1282" s="1353">
        <f t="shared" si="292"/>
        <v>0</v>
      </c>
      <c r="I1282" s="1353">
        <f t="shared" si="293"/>
        <v>0</v>
      </c>
      <c r="K1282" s="1391">
        <v>1307</v>
      </c>
      <c r="L1282" s="1391" t="s">
        <v>6143</v>
      </c>
    </row>
    <row r="1283" spans="2:12">
      <c r="B1283" s="5" t="s">
        <v>5825</v>
      </c>
      <c r="C1283" s="26" t="s">
        <v>6144</v>
      </c>
      <c r="D1283" s="1347">
        <v>3557</v>
      </c>
      <c r="E1283" s="1346">
        <v>25086</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3532</v>
      </c>
      <c r="E1285" s="1346">
        <v>10318</v>
      </c>
      <c r="F1285" s="611" t="s">
        <v>5677</v>
      </c>
      <c r="G1285" s="1408">
        <v>1099</v>
      </c>
      <c r="H1285" s="1353">
        <f t="shared" si="292"/>
        <v>0</v>
      </c>
      <c r="I1285" s="1353">
        <f t="shared" si="293"/>
        <v>0</v>
      </c>
      <c r="K1285" s="1391">
        <v>1310</v>
      </c>
      <c r="L1285" s="1391" t="s">
        <v>6149</v>
      </c>
    </row>
    <row r="1286" spans="2:12">
      <c r="B1286" s="5" t="s">
        <v>5834</v>
      </c>
      <c r="C1286" s="26" t="s">
        <v>6150</v>
      </c>
      <c r="D1286" s="1347">
        <v>7929</v>
      </c>
      <c r="E1286" s="1346">
        <v>26817</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41</v>
      </c>
      <c r="E1288" s="1346">
        <v>11585</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438</v>
      </c>
      <c r="E1289" s="1346">
        <v>1332</v>
      </c>
      <c r="F1289" s="611" t="s">
        <v>5687</v>
      </c>
      <c r="G1289" s="1408">
        <v>1104</v>
      </c>
      <c r="H1289" s="1353">
        <f t="shared" si="294"/>
        <v>0</v>
      </c>
      <c r="I1289" s="1353">
        <f t="shared" si="295"/>
        <v>0</v>
      </c>
      <c r="K1289" s="1391">
        <v>1314</v>
      </c>
      <c r="L1289" s="1391" t="s">
        <v>6157</v>
      </c>
    </row>
    <row r="1290" spans="2:12">
      <c r="B1290" s="5" t="s">
        <v>5846</v>
      </c>
      <c r="C1290" s="26" t="s">
        <v>6158</v>
      </c>
      <c r="D1290" s="1347">
        <v>4064</v>
      </c>
      <c r="E1290" s="1346">
        <v>11867</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323</v>
      </c>
      <c r="E1292" s="1346">
        <v>1572</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0</v>
      </c>
      <c r="E1294" s="1346">
        <v>0</v>
      </c>
      <c r="F1294" s="611" t="s">
        <v>5697</v>
      </c>
      <c r="G1294" s="1408">
        <v>1109</v>
      </c>
      <c r="H1294" s="1353">
        <f t="shared" si="294"/>
        <v>0</v>
      </c>
      <c r="I1294" s="1353">
        <f t="shared" si="295"/>
        <v>0</v>
      </c>
      <c r="K1294" s="1391">
        <v>1319</v>
      </c>
      <c r="L1294" s="1391" t="s">
        <v>6167</v>
      </c>
    </row>
    <row r="1295" spans="2:12">
      <c r="B1295" s="5" t="s">
        <v>6168</v>
      </c>
      <c r="C1295" s="26" t="s">
        <v>6169</v>
      </c>
      <c r="D1295" s="1347">
        <v>2180</v>
      </c>
      <c r="E1295" s="1346">
        <v>4655</v>
      </c>
      <c r="F1295" s="611" t="s">
        <v>5699</v>
      </c>
      <c r="G1295" s="1408">
        <v>1110</v>
      </c>
      <c r="H1295" s="1353">
        <f t="shared" si="294"/>
        <v>0</v>
      </c>
      <c r="I1295" s="1353">
        <f t="shared" si="295"/>
        <v>0</v>
      </c>
      <c r="K1295" s="1391">
        <v>1320</v>
      </c>
      <c r="L1295" s="1391" t="s">
        <v>6170</v>
      </c>
    </row>
    <row r="1296" spans="2:12">
      <c r="B1296" s="5" t="s">
        <v>5859</v>
      </c>
      <c r="C1296" s="26" t="s">
        <v>6171</v>
      </c>
      <c r="D1296" s="1347">
        <v>7116</v>
      </c>
      <c r="E1296" s="1346">
        <v>20903</v>
      </c>
      <c r="F1296" s="611" t="s">
        <v>5701</v>
      </c>
      <c r="G1296" s="1408">
        <v>1111</v>
      </c>
      <c r="H1296" s="1353">
        <f t="shared" si="294"/>
        <v>0</v>
      </c>
      <c r="I1296" s="1353">
        <f t="shared" si="295"/>
        <v>0</v>
      </c>
      <c r="K1296" s="1391">
        <v>1321</v>
      </c>
      <c r="L1296" s="1391" t="s">
        <v>6172</v>
      </c>
    </row>
    <row r="1297" spans="2:12">
      <c r="B1297" s="5" t="s">
        <v>5862</v>
      </c>
      <c r="C1297" s="26" t="s">
        <v>6173</v>
      </c>
      <c r="D1297" s="1347">
        <v>6398</v>
      </c>
      <c r="E1297" s="1346">
        <v>17820</v>
      </c>
      <c r="F1297" s="611" t="s">
        <v>5703</v>
      </c>
      <c r="G1297" s="1408">
        <v>1112</v>
      </c>
      <c r="H1297" s="1353">
        <f t="shared" si="294"/>
        <v>0</v>
      </c>
      <c r="I1297" s="1353">
        <f t="shared" si="295"/>
        <v>0</v>
      </c>
      <c r="K1297" s="1391">
        <v>1322</v>
      </c>
      <c r="L1297" s="1391" t="s">
        <v>6174</v>
      </c>
    </row>
    <row r="1298" spans="2:12">
      <c r="B1298" s="5" t="s">
        <v>5865</v>
      </c>
      <c r="C1298" s="26" t="s">
        <v>6175</v>
      </c>
      <c r="D1298" s="1347">
        <v>1478</v>
      </c>
      <c r="E1298" s="1346">
        <v>2627</v>
      </c>
      <c r="F1298" s="611" t="s">
        <v>5705</v>
      </c>
      <c r="G1298" s="1408">
        <v>1113</v>
      </c>
      <c r="H1298" s="1353">
        <f t="shared" si="294"/>
        <v>0</v>
      </c>
      <c r="I1298" s="1353">
        <f t="shared" si="295"/>
        <v>0</v>
      </c>
      <c r="K1298" s="1391">
        <v>1323</v>
      </c>
      <c r="L1298" s="1391" t="s">
        <v>6176</v>
      </c>
    </row>
    <row r="1299" spans="2:12">
      <c r="B1299" s="5" t="s">
        <v>5868</v>
      </c>
      <c r="C1299" s="26" t="s">
        <v>6177</v>
      </c>
      <c r="D1299" s="1347">
        <v>225</v>
      </c>
      <c r="E1299" s="1346">
        <v>541</v>
      </c>
      <c r="F1299" s="611" t="s">
        <v>5707</v>
      </c>
      <c r="G1299" s="1408">
        <v>1114</v>
      </c>
      <c r="H1299" s="1353">
        <f t="shared" si="294"/>
        <v>0</v>
      </c>
      <c r="I1299" s="1353">
        <f t="shared" si="295"/>
        <v>0</v>
      </c>
      <c r="K1299" s="1391">
        <v>1324</v>
      </c>
      <c r="L1299" s="1391" t="s">
        <v>6178</v>
      </c>
    </row>
    <row r="1300" spans="2:12">
      <c r="B1300" s="5" t="s">
        <v>5871</v>
      </c>
      <c r="C1300" s="26" t="s">
        <v>6179</v>
      </c>
      <c r="D1300" s="1347">
        <v>1650</v>
      </c>
      <c r="E1300" s="1346">
        <v>2850</v>
      </c>
      <c r="F1300" s="611" t="s">
        <v>5709</v>
      </c>
      <c r="G1300" s="1408">
        <v>1115</v>
      </c>
      <c r="H1300" s="1353">
        <f t="shared" si="294"/>
        <v>0</v>
      </c>
      <c r="I1300" s="1353">
        <f t="shared" si="295"/>
        <v>0</v>
      </c>
      <c r="K1300" s="1391">
        <v>1325</v>
      </c>
      <c r="L1300" s="1391" t="s">
        <v>6180</v>
      </c>
    </row>
    <row r="1301" spans="2:12">
      <c r="B1301" s="5" t="s">
        <v>5874</v>
      </c>
      <c r="C1301" s="26" t="s">
        <v>6181</v>
      </c>
      <c r="D1301" s="1347">
        <v>104</v>
      </c>
      <c r="E1301" s="1346">
        <v>377</v>
      </c>
      <c r="F1301" s="611" t="s">
        <v>5711</v>
      </c>
      <c r="G1301" s="1408">
        <v>1116</v>
      </c>
      <c r="H1301" s="1353">
        <f t="shared" si="294"/>
        <v>0</v>
      </c>
      <c r="I1301" s="1353">
        <f t="shared" si="295"/>
        <v>0</v>
      </c>
      <c r="K1301" s="1391">
        <v>1326</v>
      </c>
      <c r="L1301" s="1391" t="s">
        <v>6182</v>
      </c>
    </row>
    <row r="1302" spans="2:12">
      <c r="B1302" s="5" t="s">
        <v>5877</v>
      </c>
      <c r="C1302" s="26" t="s">
        <v>6183</v>
      </c>
      <c r="D1302" s="1347">
        <v>11013</v>
      </c>
      <c r="E1302" s="1346">
        <v>19282</v>
      </c>
      <c r="F1302" s="611" t="s">
        <v>5713</v>
      </c>
      <c r="G1302" s="1408">
        <v>1117</v>
      </c>
      <c r="H1302" s="1353">
        <f t="shared" si="294"/>
        <v>0</v>
      </c>
      <c r="I1302" s="1353">
        <f t="shared" si="295"/>
        <v>0</v>
      </c>
      <c r="K1302" s="1391">
        <v>1327</v>
      </c>
      <c r="L1302" s="1391" t="s">
        <v>6184</v>
      </c>
    </row>
    <row r="1303" spans="2:12">
      <c r="B1303" s="5" t="s">
        <v>5886</v>
      </c>
      <c r="C1303" s="26" t="s">
        <v>6185</v>
      </c>
      <c r="D1303" s="1347">
        <v>887</v>
      </c>
      <c r="E1303" s="1346">
        <v>2788</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130</v>
      </c>
      <c r="E1305" s="1346">
        <v>216</v>
      </c>
      <c r="F1305" s="611" t="s">
        <v>5719</v>
      </c>
      <c r="G1305" s="1408">
        <v>1120</v>
      </c>
      <c r="H1305" s="1353">
        <f t="shared" si="294"/>
        <v>0</v>
      </c>
      <c r="I1305" s="1353">
        <f t="shared" si="295"/>
        <v>0</v>
      </c>
      <c r="K1305" s="1391">
        <v>1330</v>
      </c>
      <c r="L1305" s="1391" t="s">
        <v>6190</v>
      </c>
    </row>
    <row r="1306" spans="2:12">
      <c r="B1306" s="5" t="s">
        <v>5898</v>
      </c>
      <c r="C1306" s="26" t="s">
        <v>6191</v>
      </c>
      <c r="D1306" s="1347">
        <v>-900</v>
      </c>
      <c r="E1306" s="1346">
        <v>-1130</v>
      </c>
      <c r="F1306" s="611" t="s">
        <v>5722</v>
      </c>
      <c r="G1306" s="1408">
        <v>1121</v>
      </c>
      <c r="H1306" s="1353">
        <f t="shared" si="294"/>
        <v>0</v>
      </c>
      <c r="I1306" s="1353">
        <f t="shared" si="295"/>
        <v>0</v>
      </c>
      <c r="K1306" s="1391">
        <v>1331</v>
      </c>
      <c r="L1306" s="1391" t="s">
        <v>6192</v>
      </c>
    </row>
    <row r="1307" spans="2:12">
      <c r="B1307" s="5" t="s">
        <v>5901</v>
      </c>
      <c r="C1307" s="26" t="s">
        <v>6193</v>
      </c>
      <c r="D1307" s="1347">
        <v>14045</v>
      </c>
      <c r="E1307" s="1346">
        <v>42137</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616</v>
      </c>
      <c r="E1309" s="1346">
        <v>1616</v>
      </c>
      <c r="F1309" s="611" t="s">
        <v>5730</v>
      </c>
      <c r="G1309" s="1408">
        <v>1125</v>
      </c>
      <c r="H1309" s="1353">
        <f t="shared" si="296"/>
        <v>0</v>
      </c>
      <c r="I1309" s="1353">
        <f t="shared" si="296"/>
        <v>0</v>
      </c>
      <c r="K1309" s="1391">
        <v>1334</v>
      </c>
      <c r="L1309" s="1391" t="s">
        <v>6198</v>
      </c>
    </row>
    <row r="1310" spans="2:12">
      <c r="B1310" s="5" t="s">
        <v>5909</v>
      </c>
      <c r="C1310" s="26" t="s">
        <v>6199</v>
      </c>
      <c r="D1310" s="1347">
        <v>18</v>
      </c>
      <c r="E1310" s="1346">
        <v>55</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5400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0</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2633</v>
      </c>
      <c r="E1314" s="1346">
        <v>7313</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960</v>
      </c>
      <c r="E1315" s="1346">
        <v>2880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702</v>
      </c>
      <c r="E1317" s="1346">
        <v>1470</v>
      </c>
      <c r="F1317" s="611" t="s">
        <v>5750</v>
      </c>
      <c r="G1317" s="1408">
        <v>1134</v>
      </c>
      <c r="H1317" s="1353">
        <f t="shared" si="297"/>
        <v>0</v>
      </c>
      <c r="I1317" s="1353">
        <f t="shared" si="297"/>
        <v>0</v>
      </c>
      <c r="K1317" s="1391">
        <v>1342</v>
      </c>
      <c r="L1317" s="1391" t="s">
        <v>6214</v>
      </c>
    </row>
    <row r="1318" spans="2:12">
      <c r="B1318" s="5" t="s">
        <v>5932</v>
      </c>
      <c r="C1318" s="26" t="s">
        <v>6215</v>
      </c>
      <c r="D1318" s="1347">
        <v>4265</v>
      </c>
      <c r="E1318" s="1346">
        <v>12794</v>
      </c>
      <c r="F1318" s="611" t="s">
        <v>5752</v>
      </c>
      <c r="G1318" s="1408">
        <v>1135</v>
      </c>
      <c r="H1318" s="1353">
        <f t="shared" si="297"/>
        <v>0</v>
      </c>
      <c r="I1318" s="1353">
        <f t="shared" si="297"/>
        <v>0</v>
      </c>
      <c r="K1318" s="1391">
        <v>1343</v>
      </c>
      <c r="L1318" s="1391" t="s">
        <v>6216</v>
      </c>
    </row>
    <row r="1319" spans="2:12">
      <c r="B1319" s="5" t="s">
        <v>5935</v>
      </c>
      <c r="C1319" s="26" t="s">
        <v>6217</v>
      </c>
      <c r="D1319" s="1347">
        <v>56</v>
      </c>
      <c r="E1319" s="1346">
        <v>111</v>
      </c>
      <c r="F1319" s="611" t="s">
        <v>5755</v>
      </c>
      <c r="G1319" s="1408">
        <v>1136</v>
      </c>
      <c r="H1319" s="1353">
        <f t="shared" si="297"/>
        <v>0</v>
      </c>
      <c r="I1319" s="1353">
        <f t="shared" si="297"/>
        <v>0</v>
      </c>
      <c r="K1319" s="1391">
        <v>1344</v>
      </c>
      <c r="L1319" s="1391" t="s">
        <v>6218</v>
      </c>
    </row>
    <row r="1320" spans="2:12">
      <c r="B1320" s="5" t="s">
        <v>5938</v>
      </c>
      <c r="C1320" s="26" t="s">
        <v>6219</v>
      </c>
      <c r="D1320" s="1347">
        <v>-10340</v>
      </c>
      <c r="E1320" s="1346">
        <v>-71797</v>
      </c>
      <c r="F1320" s="611" t="s">
        <v>5767</v>
      </c>
      <c r="G1320" s="1408">
        <v>1143</v>
      </c>
      <c r="H1320" s="1353">
        <f>M1119</f>
        <v>0</v>
      </c>
      <c r="I1320" s="1353">
        <f>N1119</f>
        <v>0</v>
      </c>
      <c r="K1320" s="1391">
        <v>1345</v>
      </c>
      <c r="L1320" s="1391" t="s">
        <v>6220</v>
      </c>
    </row>
    <row r="1321" spans="2:12">
      <c r="B1321" s="5" t="s">
        <v>5813</v>
      </c>
      <c r="C1321" s="26" t="s">
        <v>6221</v>
      </c>
      <c r="D1321" s="1347">
        <v>3378</v>
      </c>
      <c r="E1321" s="1346">
        <v>10355</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8452</v>
      </c>
      <c r="E1322" s="1346">
        <v>21696</v>
      </c>
      <c r="F1322" s="611" t="s">
        <v>5775</v>
      </c>
      <c r="G1322" s="1408">
        <v>1147</v>
      </c>
      <c r="H1322" s="1353">
        <f t="shared" si="298"/>
        <v>0</v>
      </c>
      <c r="I1322" s="1353">
        <f t="shared" si="299"/>
        <v>0</v>
      </c>
      <c r="K1322" s="1391">
        <v>1347</v>
      </c>
      <c r="L1322" s="1391" t="s">
        <v>6224</v>
      </c>
    </row>
    <row r="1323" spans="2:12">
      <c r="B1323" s="5" t="s">
        <v>5819</v>
      </c>
      <c r="C1323" s="26" t="s">
        <v>6225</v>
      </c>
      <c r="D1323" s="1347">
        <v>5304</v>
      </c>
      <c r="E1323" s="1346">
        <v>12639</v>
      </c>
      <c r="F1323" s="611" t="s">
        <v>5778</v>
      </c>
      <c r="G1323" s="1408">
        <v>1148</v>
      </c>
      <c r="H1323" s="1353">
        <f t="shared" si="298"/>
        <v>0</v>
      </c>
      <c r="I1323" s="1353">
        <f t="shared" si="299"/>
        <v>0</v>
      </c>
      <c r="K1323" s="1391">
        <v>1348</v>
      </c>
      <c r="L1323" s="1391" t="s">
        <v>6226</v>
      </c>
    </row>
    <row r="1324" spans="2:12">
      <c r="B1324" s="5" t="s">
        <v>5822</v>
      </c>
      <c r="C1324" s="26" t="s">
        <v>6227</v>
      </c>
      <c r="D1324" s="1347">
        <v>0</v>
      </c>
      <c r="E1324" s="1346">
        <v>0</v>
      </c>
      <c r="F1324" s="611" t="s">
        <v>5780</v>
      </c>
      <c r="G1324" s="1408">
        <v>1149</v>
      </c>
      <c r="H1324" s="1353">
        <f t="shared" si="298"/>
        <v>0</v>
      </c>
      <c r="I1324" s="1353">
        <f t="shared" si="299"/>
        <v>0</v>
      </c>
      <c r="K1324" s="1391">
        <v>1349</v>
      </c>
      <c r="L1324" s="1391" t="s">
        <v>6228</v>
      </c>
    </row>
    <row r="1325" spans="2:12">
      <c r="B1325" s="5" t="s">
        <v>5825</v>
      </c>
      <c r="C1325" s="26" t="s">
        <v>6229</v>
      </c>
      <c r="D1325" s="1347">
        <v>667</v>
      </c>
      <c r="E1325" s="1346">
        <v>6911</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1033</v>
      </c>
      <c r="E1327" s="1346">
        <v>3344</v>
      </c>
      <c r="F1327" s="611" t="s">
        <v>5787</v>
      </c>
      <c r="G1327" s="1408">
        <v>1152</v>
      </c>
      <c r="H1327" s="1353">
        <f t="shared" si="298"/>
        <v>0</v>
      </c>
      <c r="I1327" s="1353">
        <f t="shared" si="299"/>
        <v>0</v>
      </c>
      <c r="K1327" s="1391">
        <v>1352</v>
      </c>
      <c r="L1327" s="1391" t="s">
        <v>6234</v>
      </c>
    </row>
    <row r="1328" spans="2:12">
      <c r="B1328" s="5" t="s">
        <v>5834</v>
      </c>
      <c r="C1328" s="26" t="s">
        <v>6235</v>
      </c>
      <c r="D1328" s="1347">
        <v>2277</v>
      </c>
      <c r="E1328" s="1346">
        <v>8533</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-341</v>
      </c>
      <c r="E1330" s="1346">
        <v>-6539</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104</v>
      </c>
      <c r="E1331" s="1346">
        <v>361</v>
      </c>
      <c r="F1331" s="611" t="s">
        <v>5799</v>
      </c>
      <c r="G1331" s="1408">
        <v>1157</v>
      </c>
      <c r="H1331" s="1353">
        <f t="shared" si="300"/>
        <v>0</v>
      </c>
      <c r="I1331" s="1353">
        <f t="shared" si="301"/>
        <v>0</v>
      </c>
      <c r="K1331" s="1391">
        <v>1356</v>
      </c>
      <c r="L1331" s="1391" t="s">
        <v>6242</v>
      </c>
    </row>
    <row r="1332" spans="2:12">
      <c r="B1332" s="5" t="s">
        <v>5846</v>
      </c>
      <c r="C1332" s="26" t="s">
        <v>6243</v>
      </c>
      <c r="D1332" s="1347">
        <v>651</v>
      </c>
      <c r="E1332" s="1346">
        <v>779</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28</v>
      </c>
      <c r="E1334" s="1346">
        <v>318</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0</v>
      </c>
      <c r="E1336" s="1346">
        <v>0</v>
      </c>
      <c r="F1336" s="611" t="s">
        <v>5815</v>
      </c>
      <c r="G1336" s="1408">
        <v>1162</v>
      </c>
      <c r="H1336" s="1353">
        <f t="shared" si="300"/>
        <v>0</v>
      </c>
      <c r="I1336" s="1353">
        <f t="shared" si="301"/>
        <v>0</v>
      </c>
      <c r="K1336" s="1391">
        <v>1361</v>
      </c>
      <c r="L1336" s="1391" t="s">
        <v>6252</v>
      </c>
    </row>
    <row r="1337" spans="2:12">
      <c r="B1337" s="5" t="s">
        <v>6168</v>
      </c>
      <c r="C1337" s="26" t="s">
        <v>6253</v>
      </c>
      <c r="D1337" s="1347">
        <v>-707</v>
      </c>
      <c r="E1337" s="1346">
        <v>-924</v>
      </c>
      <c r="F1337" s="611" t="s">
        <v>5818</v>
      </c>
      <c r="G1337" s="1408">
        <v>1163</v>
      </c>
      <c r="H1337" s="1353">
        <f t="shared" si="300"/>
        <v>0</v>
      </c>
      <c r="I1337" s="1353">
        <f t="shared" si="301"/>
        <v>0</v>
      </c>
      <c r="K1337" s="1391">
        <v>1362</v>
      </c>
      <c r="L1337" s="1391" t="s">
        <v>6254</v>
      </c>
    </row>
    <row r="1338" spans="2:12">
      <c r="B1338" s="5" t="s">
        <v>5859</v>
      </c>
      <c r="C1338" s="26" t="s">
        <v>6255</v>
      </c>
      <c r="D1338" s="1347">
        <v>4539</v>
      </c>
      <c r="E1338" s="1346">
        <v>12081</v>
      </c>
      <c r="F1338" s="611" t="s">
        <v>5821</v>
      </c>
      <c r="G1338" s="1408">
        <v>1164</v>
      </c>
      <c r="H1338" s="1353">
        <f t="shared" si="300"/>
        <v>0</v>
      </c>
      <c r="I1338" s="1353">
        <f t="shared" si="301"/>
        <v>0</v>
      </c>
      <c r="K1338" s="1391">
        <v>1363</v>
      </c>
      <c r="L1338" s="1391" t="s">
        <v>6256</v>
      </c>
    </row>
    <row r="1339" spans="2:12">
      <c r="B1339" s="5" t="s">
        <v>5862</v>
      </c>
      <c r="C1339" s="26" t="s">
        <v>6257</v>
      </c>
      <c r="D1339" s="1347">
        <v>1269</v>
      </c>
      <c r="E1339" s="1346">
        <v>3733</v>
      </c>
      <c r="F1339" s="611" t="s">
        <v>5824</v>
      </c>
      <c r="G1339" s="1408">
        <v>1165</v>
      </c>
      <c r="H1339" s="1353">
        <f t="shared" si="300"/>
        <v>0</v>
      </c>
      <c r="I1339" s="1353">
        <f t="shared" si="301"/>
        <v>0</v>
      </c>
      <c r="K1339" s="1391">
        <v>1364</v>
      </c>
      <c r="L1339" s="1391" t="s">
        <v>6258</v>
      </c>
    </row>
    <row r="1340" spans="2:12">
      <c r="B1340" s="5" t="s">
        <v>5865</v>
      </c>
      <c r="C1340" s="26" t="s">
        <v>6259</v>
      </c>
      <c r="D1340" s="1347">
        <v>192</v>
      </c>
      <c r="E1340" s="1346">
        <v>477</v>
      </c>
      <c r="F1340" s="611" t="s">
        <v>5827</v>
      </c>
      <c r="G1340" s="1408">
        <v>1166</v>
      </c>
      <c r="H1340" s="1353">
        <f t="shared" si="300"/>
        <v>0</v>
      </c>
      <c r="I1340" s="1353">
        <f t="shared" si="301"/>
        <v>0</v>
      </c>
      <c r="K1340" s="1391">
        <v>1365</v>
      </c>
      <c r="L1340" s="1391" t="s">
        <v>6260</v>
      </c>
    </row>
    <row r="1341" spans="2:12">
      <c r="B1341" s="5" t="s">
        <v>5868</v>
      </c>
      <c r="C1341" s="26" t="s">
        <v>6261</v>
      </c>
      <c r="D1341" s="1347">
        <v>75</v>
      </c>
      <c r="E1341" s="1346">
        <v>180</v>
      </c>
      <c r="F1341" s="611" t="s">
        <v>5830</v>
      </c>
      <c r="G1341" s="1408">
        <v>1167</v>
      </c>
      <c r="H1341" s="1353">
        <f t="shared" si="300"/>
        <v>0</v>
      </c>
      <c r="I1341" s="1353">
        <f t="shared" si="301"/>
        <v>0</v>
      </c>
      <c r="K1341" s="1391">
        <v>1366</v>
      </c>
      <c r="L1341" s="1391" t="s">
        <v>6262</v>
      </c>
    </row>
    <row r="1342" spans="2:12">
      <c r="B1342" s="5" t="s">
        <v>5871</v>
      </c>
      <c r="C1342" s="26" t="s">
        <v>6263</v>
      </c>
      <c r="D1342" s="1347">
        <v>550</v>
      </c>
      <c r="E1342" s="1346">
        <v>950</v>
      </c>
      <c r="F1342" s="611" t="s">
        <v>5833</v>
      </c>
      <c r="G1342" s="1408">
        <v>1168</v>
      </c>
      <c r="H1342" s="1353">
        <f t="shared" si="300"/>
        <v>0</v>
      </c>
      <c r="I1342" s="1353">
        <f t="shared" si="301"/>
        <v>0</v>
      </c>
      <c r="K1342" s="1391">
        <v>1367</v>
      </c>
      <c r="L1342" s="1391" t="s">
        <v>6264</v>
      </c>
    </row>
    <row r="1343" spans="2:12">
      <c r="B1343" s="5" t="s">
        <v>5874</v>
      </c>
      <c r="C1343" s="26" t="s">
        <v>6265</v>
      </c>
      <c r="D1343" s="1347">
        <v>245</v>
      </c>
      <c r="E1343" s="1346">
        <v>481</v>
      </c>
      <c r="F1343" s="611" t="s">
        <v>5836</v>
      </c>
      <c r="G1343" s="1408">
        <v>1169</v>
      </c>
      <c r="H1343" s="1353">
        <f t="shared" si="300"/>
        <v>0</v>
      </c>
      <c r="I1343" s="1353">
        <f t="shared" si="301"/>
        <v>0</v>
      </c>
      <c r="K1343" s="1391">
        <v>1368</v>
      </c>
      <c r="L1343" s="1391" t="s">
        <v>6266</v>
      </c>
    </row>
    <row r="1344" spans="2:12">
      <c r="B1344" s="5" t="s">
        <v>5877</v>
      </c>
      <c r="C1344" s="26" t="s">
        <v>6267</v>
      </c>
      <c r="D1344" s="1347">
        <v>614</v>
      </c>
      <c r="E1344" s="1346">
        <v>614</v>
      </c>
      <c r="F1344" s="611" t="s">
        <v>5839</v>
      </c>
      <c r="G1344" s="1408">
        <v>1170</v>
      </c>
      <c r="H1344" s="1353">
        <f t="shared" si="300"/>
        <v>0</v>
      </c>
      <c r="I1344" s="1353">
        <f t="shared" si="301"/>
        <v>0</v>
      </c>
      <c r="K1344" s="1391">
        <v>1369</v>
      </c>
      <c r="L1344" s="1391" t="s">
        <v>6268</v>
      </c>
    </row>
    <row r="1345" spans="2:12">
      <c r="B1345" s="5" t="s">
        <v>5886</v>
      </c>
      <c r="C1345" s="26" t="s">
        <v>6269</v>
      </c>
      <c r="D1345" s="1347">
        <v>296</v>
      </c>
      <c r="E1345" s="1346">
        <v>929</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20</v>
      </c>
      <c r="E1347" s="1346">
        <v>20</v>
      </c>
      <c r="F1347" s="611" t="s">
        <v>5848</v>
      </c>
      <c r="G1347" s="1408">
        <v>1173</v>
      </c>
      <c r="H1347" s="1353">
        <f t="shared" si="300"/>
        <v>0</v>
      </c>
      <c r="I1347" s="1353">
        <f t="shared" si="301"/>
        <v>0</v>
      </c>
      <c r="K1347" s="1391">
        <v>1372</v>
      </c>
      <c r="L1347" s="1391" t="s">
        <v>6274</v>
      </c>
    </row>
    <row r="1348" spans="2:12">
      <c r="B1348" s="5" t="s">
        <v>5898</v>
      </c>
      <c r="C1348" s="26" t="s">
        <v>6275</v>
      </c>
      <c r="D1348" s="1347">
        <v>917</v>
      </c>
      <c r="E1348" s="1346">
        <v>3257</v>
      </c>
      <c r="F1348" s="611" t="s">
        <v>5851</v>
      </c>
      <c r="G1348" s="1408">
        <v>1174</v>
      </c>
      <c r="H1348" s="1353">
        <f t="shared" si="300"/>
        <v>0</v>
      </c>
      <c r="I1348" s="1353">
        <f t="shared" si="301"/>
        <v>0</v>
      </c>
      <c r="K1348" s="1391">
        <v>1373</v>
      </c>
      <c r="L1348" s="1391" t="s">
        <v>6276</v>
      </c>
    </row>
    <row r="1349" spans="2:12">
      <c r="B1349" s="5" t="s">
        <v>5901</v>
      </c>
      <c r="C1349" s="26" t="s">
        <v>6277</v>
      </c>
      <c r="D1349" s="1347">
        <v>4682</v>
      </c>
      <c r="E1349" s="1346">
        <v>14046</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205</v>
      </c>
      <c r="E1351" s="1346">
        <v>462</v>
      </c>
      <c r="F1351" s="611" t="s">
        <v>5861</v>
      </c>
      <c r="G1351" s="1408">
        <v>1178</v>
      </c>
      <c r="H1351" s="1353">
        <f t="shared" si="302"/>
        <v>0</v>
      </c>
      <c r="I1351" s="1353">
        <f t="shared" si="302"/>
        <v>0</v>
      </c>
      <c r="K1351" s="1391">
        <v>1376</v>
      </c>
      <c r="L1351" s="1391" t="s">
        <v>6282</v>
      </c>
    </row>
    <row r="1352" spans="2:12">
      <c r="B1352" s="5" t="s">
        <v>5909</v>
      </c>
      <c r="C1352" s="26" t="s">
        <v>6283</v>
      </c>
      <c r="D1352" s="1347">
        <v>6</v>
      </c>
      <c r="E1352" s="1346">
        <v>18</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1800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0</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878</v>
      </c>
      <c r="E1356" s="1346">
        <v>2438</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320</v>
      </c>
      <c r="E1357" s="1346">
        <v>960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26</v>
      </c>
      <c r="F1359" s="611" t="s">
        <v>5888</v>
      </c>
      <c r="G1359" s="1408">
        <v>1187</v>
      </c>
      <c r="H1359" s="1353">
        <f t="shared" si="303"/>
        <v>0</v>
      </c>
      <c r="I1359" s="1353">
        <f t="shared" si="303"/>
        <v>0</v>
      </c>
      <c r="K1359" s="1391">
        <v>1384</v>
      </c>
      <c r="L1359" s="1391" t="s">
        <v>6298</v>
      </c>
    </row>
    <row r="1360" spans="2:12">
      <c r="B1360" s="5" t="s">
        <v>5932</v>
      </c>
      <c r="C1360" s="26" t="s">
        <v>6299</v>
      </c>
      <c r="D1360" s="1347">
        <v>1422</v>
      </c>
      <c r="E1360" s="1346">
        <v>4265</v>
      </c>
      <c r="F1360" s="611" t="s">
        <v>5891</v>
      </c>
      <c r="G1360" s="1408">
        <v>1188</v>
      </c>
      <c r="H1360" s="1353">
        <f t="shared" si="303"/>
        <v>0</v>
      </c>
      <c r="I1360" s="1353">
        <f t="shared" si="303"/>
        <v>0</v>
      </c>
      <c r="K1360" s="1391">
        <v>1385</v>
      </c>
      <c r="L1360" s="1391" t="s">
        <v>6300</v>
      </c>
    </row>
    <row r="1361" spans="2:12">
      <c r="B1361" s="5" t="s">
        <v>5935</v>
      </c>
      <c r="C1361" s="26" t="s">
        <v>6301</v>
      </c>
      <c r="D1361" s="1347">
        <v>19</v>
      </c>
      <c r="E1361" s="1346">
        <v>37</v>
      </c>
      <c r="F1361" s="611" t="s">
        <v>5894</v>
      </c>
      <c r="G1361" s="1408">
        <v>1189</v>
      </c>
      <c r="H1361" s="1353">
        <f t="shared" si="303"/>
        <v>0</v>
      </c>
      <c r="I1361" s="1353">
        <f t="shared" si="303"/>
        <v>0</v>
      </c>
      <c r="K1361" s="1391">
        <v>1386</v>
      </c>
      <c r="L1361" s="1391" t="s">
        <v>6302</v>
      </c>
    </row>
    <row r="1362" spans="2:12">
      <c r="B1362" s="5" t="s">
        <v>5938</v>
      </c>
      <c r="C1362" s="26" t="s">
        <v>6303</v>
      </c>
      <c r="D1362" s="1347">
        <v>-5688</v>
      </c>
      <c r="E1362" s="1346">
        <v>33346</v>
      </c>
      <c r="F1362" s="611" t="s">
        <v>5913</v>
      </c>
      <c r="G1362" s="1408">
        <v>1196</v>
      </c>
      <c r="H1362" s="1353">
        <f>M1172</f>
        <v>0</v>
      </c>
      <c r="I1362" s="1353">
        <f>N1172</f>
        <v>0</v>
      </c>
      <c r="K1362" s="1391">
        <v>1387</v>
      </c>
      <c r="L1362" s="1391" t="s">
        <v>6304</v>
      </c>
    </row>
    <row r="1363" spans="2:12">
      <c r="B1363" s="5" t="s">
        <v>5813</v>
      </c>
      <c r="C1363" s="26" t="s">
        <v>6305</v>
      </c>
      <c r="D1363" s="1347">
        <v>3385</v>
      </c>
      <c r="E1363" s="1346">
        <v>10362</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2505</v>
      </c>
      <c r="E1364" s="1346">
        <v>15659</v>
      </c>
      <c r="F1364" s="611" t="s">
        <v>5925</v>
      </c>
      <c r="G1364" s="1408">
        <v>1200</v>
      </c>
      <c r="H1364" s="1353">
        <f t="shared" si="304"/>
        <v>0</v>
      </c>
      <c r="I1364" s="1353">
        <f t="shared" si="305"/>
        <v>0</v>
      </c>
      <c r="K1364" s="1391">
        <v>1389</v>
      </c>
      <c r="L1364" s="1391" t="s">
        <v>6308</v>
      </c>
    </row>
    <row r="1365" spans="2:12">
      <c r="B1365" s="5" t="s">
        <v>5819</v>
      </c>
      <c r="C1365" s="26" t="s">
        <v>6309</v>
      </c>
      <c r="D1365" s="1347">
        <v>1158</v>
      </c>
      <c r="E1365" s="1346">
        <v>2361</v>
      </c>
      <c r="F1365" s="611" t="s">
        <v>5928</v>
      </c>
      <c r="G1365" s="1408">
        <v>1201</v>
      </c>
      <c r="H1365" s="1353">
        <f t="shared" si="304"/>
        <v>0</v>
      </c>
      <c r="I1365" s="1353">
        <f t="shared" si="305"/>
        <v>0</v>
      </c>
      <c r="K1365" s="1391">
        <v>1390</v>
      </c>
      <c r="L1365" s="1391" t="s">
        <v>6310</v>
      </c>
    </row>
    <row r="1366" spans="2:12">
      <c r="B1366" s="5" t="s">
        <v>5822</v>
      </c>
      <c r="C1366" s="26" t="s">
        <v>6311</v>
      </c>
      <c r="D1366" s="1347">
        <v>8182</v>
      </c>
      <c r="E1366" s="1346">
        <v>21064</v>
      </c>
      <c r="F1366" s="611" t="s">
        <v>5931</v>
      </c>
      <c r="G1366" s="1408">
        <v>1202</v>
      </c>
      <c r="H1366" s="1353">
        <f t="shared" si="304"/>
        <v>0</v>
      </c>
      <c r="I1366" s="1353">
        <f t="shared" si="305"/>
        <v>0</v>
      </c>
      <c r="K1366" s="1391">
        <v>1391</v>
      </c>
      <c r="L1366" s="1391" t="s">
        <v>6312</v>
      </c>
    </row>
    <row r="1367" spans="2:12">
      <c r="B1367" s="5" t="s">
        <v>5825</v>
      </c>
      <c r="C1367" s="26" t="s">
        <v>6313</v>
      </c>
      <c r="D1367" s="1347">
        <v>544</v>
      </c>
      <c r="E1367" s="1346">
        <v>3912</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575</v>
      </c>
      <c r="E1369" s="1346">
        <v>1767</v>
      </c>
      <c r="F1369" s="611" t="s">
        <v>5940</v>
      </c>
      <c r="G1369" s="1408">
        <v>1205</v>
      </c>
      <c r="H1369" s="1353">
        <f t="shared" si="304"/>
        <v>0</v>
      </c>
      <c r="I1369" s="1353">
        <f t="shared" si="305"/>
        <v>0</v>
      </c>
      <c r="K1369" s="1391">
        <v>1394</v>
      </c>
      <c r="L1369" s="1391" t="s">
        <v>6318</v>
      </c>
    </row>
    <row r="1370" spans="2:12">
      <c r="B1370" s="5" t="s">
        <v>5834</v>
      </c>
      <c r="C1370" s="26" t="s">
        <v>6319</v>
      </c>
      <c r="D1370" s="1347">
        <v>1580</v>
      </c>
      <c r="E1370" s="1346">
        <v>5759</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2441</v>
      </c>
      <c r="E1372" s="1346">
        <v>5921</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122</v>
      </c>
      <c r="E1373" s="1346">
        <v>430</v>
      </c>
      <c r="F1373" s="611" t="s">
        <v>5953</v>
      </c>
      <c r="G1373" s="1408">
        <v>1210</v>
      </c>
      <c r="H1373" s="1353">
        <f t="shared" si="306"/>
        <v>0</v>
      </c>
      <c r="I1373" s="1353">
        <f t="shared" si="307"/>
        <v>0</v>
      </c>
      <c r="K1373" s="1391">
        <v>1398</v>
      </c>
      <c r="L1373" s="1391" t="s">
        <v>6326</v>
      </c>
    </row>
    <row r="1374" spans="2:12">
      <c r="B1374" s="5" t="s">
        <v>5846</v>
      </c>
      <c r="C1374" s="26" t="s">
        <v>6327</v>
      </c>
      <c r="D1374" s="1347">
        <v>443</v>
      </c>
      <c r="E1374" s="1346">
        <v>1179</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528</v>
      </c>
      <c r="E1376" s="1346">
        <v>1759</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0</v>
      </c>
      <c r="E1378" s="1346">
        <v>0</v>
      </c>
      <c r="F1378" s="611" t="s">
        <v>5963</v>
      </c>
      <c r="G1378" s="1408">
        <v>1215</v>
      </c>
      <c r="H1378" s="1353">
        <f t="shared" si="306"/>
        <v>0</v>
      </c>
      <c r="I1378" s="1353">
        <f t="shared" si="307"/>
        <v>0</v>
      </c>
      <c r="K1378" s="1391">
        <v>1403</v>
      </c>
      <c r="L1378" s="1391" t="s">
        <v>6336</v>
      </c>
    </row>
    <row r="1379" spans="2:12">
      <c r="B1379" s="5" t="s">
        <v>6168</v>
      </c>
      <c r="C1379" s="26" t="s">
        <v>6337</v>
      </c>
      <c r="D1379" s="1347">
        <v>0</v>
      </c>
      <c r="E1379" s="1346">
        <v>274</v>
      </c>
      <c r="F1379" s="611" t="s">
        <v>5965</v>
      </c>
      <c r="G1379" s="1408">
        <v>1216</v>
      </c>
      <c r="H1379" s="1353">
        <f t="shared" si="306"/>
        <v>0</v>
      </c>
      <c r="I1379" s="1353">
        <f t="shared" si="307"/>
        <v>0</v>
      </c>
      <c r="K1379" s="1391">
        <v>1404</v>
      </c>
      <c r="L1379" s="1391" t="s">
        <v>6338</v>
      </c>
    </row>
    <row r="1380" spans="2:12">
      <c r="B1380" s="5" t="s">
        <v>5859</v>
      </c>
      <c r="C1380" s="26" t="s">
        <v>6339</v>
      </c>
      <c r="D1380" s="1347">
        <v>2289</v>
      </c>
      <c r="E1380" s="1346">
        <v>8123</v>
      </c>
      <c r="F1380" s="611" t="s">
        <v>5967</v>
      </c>
      <c r="G1380" s="1408">
        <v>1217</v>
      </c>
      <c r="H1380" s="1353">
        <f t="shared" si="306"/>
        <v>0</v>
      </c>
      <c r="I1380" s="1353">
        <f t="shared" si="307"/>
        <v>0</v>
      </c>
      <c r="K1380" s="1391">
        <v>1405</v>
      </c>
      <c r="L1380" s="1391" t="s">
        <v>6340</v>
      </c>
    </row>
    <row r="1381" spans="2:12">
      <c r="B1381" s="5" t="s">
        <v>5862</v>
      </c>
      <c r="C1381" s="26" t="s">
        <v>6341</v>
      </c>
      <c r="D1381" s="1347">
        <v>501</v>
      </c>
      <c r="E1381" s="1346">
        <v>1490</v>
      </c>
      <c r="F1381" s="611" t="s">
        <v>5969</v>
      </c>
      <c r="G1381" s="1408">
        <v>1218</v>
      </c>
      <c r="H1381" s="1353">
        <f t="shared" si="306"/>
        <v>0</v>
      </c>
      <c r="I1381" s="1353">
        <f t="shared" si="307"/>
        <v>0</v>
      </c>
      <c r="K1381" s="1391">
        <v>1406</v>
      </c>
      <c r="L1381" s="1391" t="s">
        <v>6342</v>
      </c>
    </row>
    <row r="1382" spans="2:12">
      <c r="B1382" s="5" t="s">
        <v>5865</v>
      </c>
      <c r="C1382" s="26" t="s">
        <v>6343</v>
      </c>
      <c r="D1382" s="1347">
        <v>192</v>
      </c>
      <c r="E1382" s="1346">
        <v>477</v>
      </c>
      <c r="F1382" s="611" t="s">
        <v>5971</v>
      </c>
      <c r="G1382" s="1408">
        <v>1219</v>
      </c>
      <c r="H1382" s="1353">
        <f t="shared" si="306"/>
        <v>0</v>
      </c>
      <c r="I1382" s="1353">
        <f t="shared" si="307"/>
        <v>0</v>
      </c>
      <c r="K1382" s="1391">
        <v>1407</v>
      </c>
      <c r="L1382" s="1391" t="s">
        <v>6344</v>
      </c>
    </row>
    <row r="1383" spans="2:12">
      <c r="B1383" s="5" t="s">
        <v>5868</v>
      </c>
      <c r="C1383" s="26" t="s">
        <v>6345</v>
      </c>
      <c r="D1383" s="1347">
        <v>75</v>
      </c>
      <c r="E1383" s="1346">
        <v>180</v>
      </c>
      <c r="F1383" s="611" t="s">
        <v>5973</v>
      </c>
      <c r="G1383" s="1408">
        <v>1220</v>
      </c>
      <c r="H1383" s="1353">
        <f t="shared" si="306"/>
        <v>0</v>
      </c>
      <c r="I1383" s="1353">
        <f t="shared" si="307"/>
        <v>0</v>
      </c>
      <c r="K1383" s="1391">
        <v>1408</v>
      </c>
      <c r="L1383" s="1391" t="s">
        <v>6346</v>
      </c>
    </row>
    <row r="1384" spans="2:12">
      <c r="B1384" s="5" t="s">
        <v>5871</v>
      </c>
      <c r="C1384" s="26" t="s">
        <v>6347</v>
      </c>
      <c r="D1384" s="1347">
        <v>550</v>
      </c>
      <c r="E1384" s="1346">
        <v>950</v>
      </c>
      <c r="F1384" s="611" t="s">
        <v>5975</v>
      </c>
      <c r="G1384" s="1408">
        <v>1221</v>
      </c>
      <c r="H1384" s="1353">
        <f t="shared" si="306"/>
        <v>0</v>
      </c>
      <c r="I1384" s="1353">
        <f t="shared" si="307"/>
        <v>0</v>
      </c>
      <c r="K1384" s="1391">
        <v>1409</v>
      </c>
      <c r="L1384" s="1391" t="s">
        <v>6348</v>
      </c>
    </row>
    <row r="1385" spans="2:12">
      <c r="B1385" s="5" t="s">
        <v>5874</v>
      </c>
      <c r="C1385" s="26" t="s">
        <v>6349</v>
      </c>
      <c r="D1385" s="1347">
        <v>35</v>
      </c>
      <c r="E1385" s="1346">
        <v>126</v>
      </c>
      <c r="F1385" s="611" t="s">
        <v>5977</v>
      </c>
      <c r="G1385" s="1408">
        <v>1222</v>
      </c>
      <c r="H1385" s="1353">
        <f t="shared" si="306"/>
        <v>0</v>
      </c>
      <c r="I1385" s="1353">
        <f t="shared" si="307"/>
        <v>0</v>
      </c>
      <c r="K1385" s="1391">
        <v>1410</v>
      </c>
      <c r="L1385" s="1391" t="s">
        <v>6350</v>
      </c>
    </row>
    <row r="1386" spans="2:12">
      <c r="B1386" s="5" t="s">
        <v>5877</v>
      </c>
      <c r="C1386" s="26" t="s">
        <v>6351</v>
      </c>
      <c r="D1386" s="1347">
        <v>614</v>
      </c>
      <c r="E1386" s="1346">
        <v>614</v>
      </c>
      <c r="F1386" s="611" t="s">
        <v>5979</v>
      </c>
      <c r="G1386" s="1408">
        <v>1223</v>
      </c>
      <c r="H1386" s="1353">
        <f t="shared" si="306"/>
        <v>0</v>
      </c>
      <c r="I1386" s="1353">
        <f t="shared" si="307"/>
        <v>0</v>
      </c>
      <c r="K1386" s="1391">
        <v>1411</v>
      </c>
      <c r="L1386" s="1391" t="s">
        <v>6352</v>
      </c>
    </row>
    <row r="1387" spans="2:12">
      <c r="B1387" s="5" t="s">
        <v>5886</v>
      </c>
      <c r="C1387" s="26" t="s">
        <v>6353</v>
      </c>
      <c r="D1387" s="1347">
        <v>296</v>
      </c>
      <c r="E1387" s="1346">
        <v>929</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650</v>
      </c>
      <c r="E1389" s="1346">
        <v>1196</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0</v>
      </c>
      <c r="F1390" s="611" t="s">
        <v>5987</v>
      </c>
      <c r="G1390" s="1408">
        <v>1227</v>
      </c>
      <c r="H1390" s="1353">
        <f t="shared" si="306"/>
        <v>0</v>
      </c>
      <c r="I1390" s="1353">
        <f t="shared" si="307"/>
        <v>0</v>
      </c>
      <c r="K1390" s="1391">
        <v>1415</v>
      </c>
      <c r="L1390" s="1391" t="s">
        <v>6360</v>
      </c>
    </row>
    <row r="1391" spans="2:12">
      <c r="B1391" s="5" t="s">
        <v>5901</v>
      </c>
      <c r="C1391" s="26" t="s">
        <v>6361</v>
      </c>
      <c r="D1391" s="1347">
        <v>4682</v>
      </c>
      <c r="E1391" s="1346">
        <v>14046</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205</v>
      </c>
      <c r="E1393" s="1346">
        <v>462</v>
      </c>
      <c r="F1393" s="611" t="s">
        <v>5995</v>
      </c>
      <c r="G1393" s="1408">
        <v>1231</v>
      </c>
      <c r="H1393" s="1353">
        <f t="shared" si="308"/>
        <v>0</v>
      </c>
      <c r="I1393" s="1353">
        <f t="shared" si="308"/>
        <v>0</v>
      </c>
      <c r="K1393" s="1391">
        <v>1418</v>
      </c>
      <c r="L1393" s="1391" t="s">
        <v>6366</v>
      </c>
    </row>
    <row r="1394" spans="2:12">
      <c r="B1394" s="5" t="s">
        <v>5909</v>
      </c>
      <c r="C1394" s="26" t="s">
        <v>6367</v>
      </c>
      <c r="D1394" s="1347">
        <v>6</v>
      </c>
      <c r="E1394" s="1346">
        <v>18</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1800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0</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878</v>
      </c>
      <c r="E1398" s="1346">
        <v>2438</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320</v>
      </c>
      <c r="E1399" s="1346">
        <v>960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26</v>
      </c>
      <c r="F1401" s="611" t="s">
        <v>6013</v>
      </c>
      <c r="G1401" s="1408">
        <v>1240</v>
      </c>
      <c r="H1401" s="1353">
        <f t="shared" si="309"/>
        <v>0</v>
      </c>
      <c r="I1401" s="1353">
        <f t="shared" si="309"/>
        <v>0</v>
      </c>
      <c r="K1401" s="1391">
        <v>1426</v>
      </c>
      <c r="L1401" s="1391" t="s">
        <v>6382</v>
      </c>
    </row>
    <row r="1402" spans="2:12">
      <c r="B1402" s="5" t="s">
        <v>5932</v>
      </c>
      <c r="C1402" s="26" t="s">
        <v>6383</v>
      </c>
      <c r="D1402" s="1347">
        <v>1422</v>
      </c>
      <c r="E1402" s="1346">
        <v>4265</v>
      </c>
      <c r="F1402" s="611" t="s">
        <v>6015</v>
      </c>
      <c r="G1402" s="1408">
        <v>1241</v>
      </c>
      <c r="H1402" s="1353">
        <f t="shared" si="309"/>
        <v>0</v>
      </c>
      <c r="I1402" s="1353">
        <f t="shared" si="309"/>
        <v>0</v>
      </c>
      <c r="K1402" s="1391">
        <v>1427</v>
      </c>
      <c r="L1402" s="1391" t="s">
        <v>6384</v>
      </c>
    </row>
    <row r="1403" spans="2:12">
      <c r="B1403" s="5" t="s">
        <v>5935</v>
      </c>
      <c r="C1403" s="26" t="s">
        <v>6385</v>
      </c>
      <c r="D1403" s="1347">
        <v>19</v>
      </c>
      <c r="E1403" s="1346">
        <v>37</v>
      </c>
      <c r="F1403" s="611" t="s">
        <v>6017</v>
      </c>
      <c r="G1403" s="1408">
        <v>1242</v>
      </c>
      <c r="H1403" s="1353">
        <f t="shared" si="309"/>
        <v>0</v>
      </c>
      <c r="I1403" s="1353">
        <f t="shared" si="309"/>
        <v>0</v>
      </c>
      <c r="K1403" s="1391">
        <v>1428</v>
      </c>
      <c r="L1403" s="1391" t="s">
        <v>6386</v>
      </c>
    </row>
    <row r="1404" spans="2:12">
      <c r="B1404" s="5" t="s">
        <v>5938</v>
      </c>
      <c r="C1404" s="26" t="s">
        <v>6387</v>
      </c>
      <c r="D1404" s="1347">
        <v>27741</v>
      </c>
      <c r="E1404" s="1346">
        <v>40738</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17</v>
      </c>
      <c r="E1416" s="1346">
        <v>17</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17</v>
      </c>
      <c r="E1445" s="1346">
        <v>17</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115712</v>
      </c>
      <c r="E1448" s="1346">
        <v>169768</v>
      </c>
      <c r="F1448" s="611" t="s">
        <v>6129</v>
      </c>
      <c r="G1448" s="1408">
        <v>1299</v>
      </c>
      <c r="H1448" s="1353">
        <f t="shared" si="316"/>
        <v>0</v>
      </c>
      <c r="I1448" s="1353">
        <f t="shared" si="316"/>
        <v>0</v>
      </c>
      <c r="K1448" s="1391">
        <v>1473</v>
      </c>
      <c r="L1448" s="1391" t="s">
        <v>6478</v>
      </c>
    </row>
    <row r="1449" spans="1:12">
      <c r="B1449" s="5" t="s">
        <v>6479</v>
      </c>
      <c r="C1449" s="26">
        <v>909</v>
      </c>
      <c r="D1449" s="1347">
        <v>52000</v>
      </c>
      <c r="E1449" s="1346">
        <v>124914</v>
      </c>
      <c r="F1449" s="611" t="s">
        <v>6480</v>
      </c>
      <c r="G1449" s="1408">
        <v>13274</v>
      </c>
      <c r="H1449" s="1353">
        <f>M2709</f>
        <v>0</v>
      </c>
      <c r="I1449" s="1353">
        <f>N2709</f>
        <v>0</v>
      </c>
      <c r="K1449" s="1391">
        <v>1474</v>
      </c>
      <c r="L1449" s="1391" t="s">
        <v>6481</v>
      </c>
    </row>
    <row r="1450" spans="1:12">
      <c r="B1450" s="5" t="s">
        <v>6482</v>
      </c>
      <c r="C1450" s="26" t="s">
        <v>6483</v>
      </c>
      <c r="D1450" s="1347">
        <v>3</v>
      </c>
      <c r="E1450" s="1346">
        <v>-3</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0</v>
      </c>
      <c r="E1452" s="1346">
        <v>26</v>
      </c>
      <c r="F1452" s="611" t="s">
        <v>6137</v>
      </c>
      <c r="G1452" s="1408">
        <v>7910</v>
      </c>
      <c r="H1452" s="1353">
        <f>M2706</f>
        <v>0</v>
      </c>
      <c r="I1452" s="1353">
        <f>N2706</f>
        <v>0</v>
      </c>
      <c r="K1452" s="1391">
        <v>1477</v>
      </c>
      <c r="L1452" s="1391" t="s">
        <v>6488</v>
      </c>
    </row>
    <row r="1453" spans="1:12">
      <c r="B1453" s="5" t="s">
        <v>6489</v>
      </c>
      <c r="C1453" s="26" t="s">
        <v>6490</v>
      </c>
      <c r="D1453" s="1347">
        <v>167715</v>
      </c>
      <c r="E1453" s="1346">
        <v>294653</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0</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149985</v>
      </c>
      <c r="F1477" s="611" t="s">
        <v>6563</v>
      </c>
      <c r="G1477" s="1414">
        <v>3981</v>
      </c>
      <c r="H1477" s="1353">
        <f t="shared" si="319"/>
        <v>0</v>
      </c>
      <c r="I1477" s="1353">
        <f t="shared" si="320"/>
        <v>0</v>
      </c>
      <c r="K1477" s="1391">
        <v>1502</v>
      </c>
      <c r="L1477" s="1391" t="s">
        <v>6564</v>
      </c>
    </row>
    <row r="1478" spans="2:12">
      <c r="B1478" s="5" t="s">
        <v>6565</v>
      </c>
      <c r="C1478" s="26" t="s">
        <v>148</v>
      </c>
      <c r="D1478" s="1347">
        <v>117762</v>
      </c>
      <c r="E1478" s="1346">
        <v>117762</v>
      </c>
      <c r="F1478" s="611" t="s">
        <v>6566</v>
      </c>
      <c r="G1478" s="1414">
        <v>3982</v>
      </c>
      <c r="H1478" s="1353">
        <f t="shared" si="319"/>
        <v>0</v>
      </c>
      <c r="I1478" s="1353">
        <f t="shared" si="320"/>
        <v>0</v>
      </c>
      <c r="K1478" s="1391">
        <v>1503</v>
      </c>
      <c r="L1478" s="1391" t="s">
        <v>6567</v>
      </c>
    </row>
    <row r="1479" spans="2:12">
      <c r="B1479" s="5" t="s">
        <v>6568</v>
      </c>
      <c r="C1479" s="26" t="s">
        <v>149</v>
      </c>
      <c r="D1479" s="1347">
        <v>186687</v>
      </c>
      <c r="E1479" s="1346">
        <v>381349</v>
      </c>
      <c r="F1479" s="611" t="s">
        <v>6569</v>
      </c>
      <c r="G1479" s="1414">
        <v>3983</v>
      </c>
      <c r="H1479" s="1353">
        <f t="shared" si="319"/>
        <v>0</v>
      </c>
      <c r="I1479" s="1353">
        <f t="shared" si="320"/>
        <v>0</v>
      </c>
      <c r="K1479" s="1391">
        <v>1504</v>
      </c>
      <c r="L1479" s="1391" t="s">
        <v>6570</v>
      </c>
    </row>
    <row r="1480" spans="2:12">
      <c r="B1480" s="5" t="s">
        <v>6571</v>
      </c>
      <c r="C1480" s="26" t="s">
        <v>150</v>
      </c>
      <c r="D1480" s="1347">
        <v>60879</v>
      </c>
      <c r="E1480" s="1346">
        <v>183676</v>
      </c>
      <c r="F1480" s="611" t="s">
        <v>6572</v>
      </c>
      <c r="G1480" s="1414">
        <v>3984</v>
      </c>
      <c r="H1480" s="1353">
        <f t="shared" si="319"/>
        <v>0</v>
      </c>
      <c r="I1480" s="1353">
        <f t="shared" si="320"/>
        <v>0</v>
      </c>
      <c r="K1480" s="1391">
        <v>1505</v>
      </c>
      <c r="L1480" s="1391" t="s">
        <v>6573</v>
      </c>
    </row>
    <row r="1481" spans="2:12">
      <c r="B1481" s="5" t="s">
        <v>6574</v>
      </c>
      <c r="C1481" s="26" t="s">
        <v>151</v>
      </c>
      <c r="D1481" s="1347">
        <v>85470</v>
      </c>
      <c r="E1481" s="1346">
        <v>85470</v>
      </c>
      <c r="F1481" s="611" t="s">
        <v>6575</v>
      </c>
      <c r="G1481" s="1414">
        <v>3985</v>
      </c>
      <c r="H1481" s="1353">
        <f t="shared" si="319"/>
        <v>0</v>
      </c>
      <c r="I1481" s="1353">
        <f t="shared" si="320"/>
        <v>0</v>
      </c>
      <c r="K1481" s="1391">
        <v>1506</v>
      </c>
      <c r="L1481" s="1391" t="s">
        <v>6576</v>
      </c>
    </row>
    <row r="1482" spans="2:12">
      <c r="B1482" s="5" t="s">
        <v>6577</v>
      </c>
      <c r="C1482" s="26" t="s">
        <v>152</v>
      </c>
      <c r="D1482" s="1347">
        <v>361693</v>
      </c>
      <c r="E1482" s="1346">
        <v>1038689</v>
      </c>
      <c r="F1482" s="611" t="s">
        <v>6578</v>
      </c>
      <c r="G1482" s="1414">
        <v>3986</v>
      </c>
      <c r="H1482" s="1353">
        <f t="shared" si="319"/>
        <v>0</v>
      </c>
      <c r="I1482" s="1353">
        <f t="shared" si="320"/>
        <v>0</v>
      </c>
      <c r="K1482" s="1391">
        <v>1507</v>
      </c>
      <c r="L1482" s="1391" t="s">
        <v>6579</v>
      </c>
    </row>
    <row r="1483" spans="2:12">
      <c r="B1483" s="5" t="s">
        <v>6580</v>
      </c>
      <c r="C1483" s="26" t="s">
        <v>153</v>
      </c>
      <c r="D1483" s="1347">
        <v>394653</v>
      </c>
      <c r="E1483" s="1346">
        <v>677102</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0</v>
      </c>
      <c r="F1485" s="611" t="s">
        <v>6587</v>
      </c>
      <c r="G1485" s="1414">
        <v>3989</v>
      </c>
      <c r="H1485" s="1353">
        <f t="shared" si="319"/>
        <v>0</v>
      </c>
      <c r="I1485" s="1353">
        <f t="shared" si="320"/>
        <v>0</v>
      </c>
      <c r="K1485" s="1391">
        <v>1510</v>
      </c>
      <c r="L1485" s="1391" t="s">
        <v>6588</v>
      </c>
    </row>
    <row r="1486" spans="2:12">
      <c r="B1486" s="5" t="s">
        <v>6589</v>
      </c>
      <c r="C1486" s="26" t="s">
        <v>156</v>
      </c>
      <c r="D1486" s="1347">
        <v>95118</v>
      </c>
      <c r="E1486" s="1346">
        <v>136663</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0</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0</v>
      </c>
      <c r="E1491" s="1346">
        <v>1226209</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0</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163216</v>
      </c>
      <c r="F1517" s="611" t="s">
        <v>6708</v>
      </c>
      <c r="G1517" s="1413" t="s">
        <v>2504</v>
      </c>
      <c r="H1517" s="1353">
        <f t="shared" si="323"/>
        <v>0</v>
      </c>
      <c r="I1517" s="1353">
        <f t="shared" si="324"/>
        <v>0</v>
      </c>
      <c r="K1517" s="1391">
        <v>1542</v>
      </c>
      <c r="L1517" s="1391" t="s">
        <v>6709</v>
      </c>
    </row>
    <row r="1518" spans="2:12">
      <c r="B1518" s="5" t="s">
        <v>6710</v>
      </c>
      <c r="C1518" s="26" t="s">
        <v>6711</v>
      </c>
      <c r="D1518" s="1347">
        <v>105930</v>
      </c>
      <c r="E1518" s="1346">
        <v>105930</v>
      </c>
      <c r="F1518" s="611" t="s">
        <v>6712</v>
      </c>
      <c r="G1518" s="1413" t="s">
        <v>2504</v>
      </c>
      <c r="H1518" s="1353">
        <f t="shared" si="323"/>
        <v>0</v>
      </c>
      <c r="I1518" s="1353">
        <f t="shared" si="324"/>
        <v>0</v>
      </c>
      <c r="K1518" s="1391">
        <v>1543</v>
      </c>
      <c r="L1518" s="1391" t="s">
        <v>6713</v>
      </c>
    </row>
    <row r="1519" spans="2:12">
      <c r="B1519" s="5" t="s">
        <v>6714</v>
      </c>
      <c r="C1519" s="26" t="s">
        <v>6715</v>
      </c>
      <c r="D1519" s="1347">
        <v>182396</v>
      </c>
      <c r="E1519" s="1346">
        <v>366761</v>
      </c>
      <c r="F1519" s="611" t="s">
        <v>6716</v>
      </c>
      <c r="G1519" s="1413" t="s">
        <v>2504</v>
      </c>
      <c r="H1519" s="1353">
        <f t="shared" si="323"/>
        <v>0</v>
      </c>
      <c r="I1519" s="1353">
        <f t="shared" si="324"/>
        <v>0</v>
      </c>
      <c r="K1519" s="1391">
        <v>1544</v>
      </c>
      <c r="L1519" s="1391" t="s">
        <v>6717</v>
      </c>
    </row>
    <row r="1520" spans="2:12">
      <c r="B1520" s="5" t="s">
        <v>6718</v>
      </c>
      <c r="C1520" s="26" t="s">
        <v>6719</v>
      </c>
      <c r="D1520" s="1347">
        <v>58132</v>
      </c>
      <c r="E1520" s="1346">
        <v>178620</v>
      </c>
      <c r="F1520" s="611" t="s">
        <v>6720</v>
      </c>
      <c r="G1520" s="1413" t="s">
        <v>2504</v>
      </c>
      <c r="H1520" s="1353">
        <f t="shared" si="323"/>
        <v>0</v>
      </c>
      <c r="I1520" s="1353">
        <f t="shared" si="324"/>
        <v>0</v>
      </c>
      <c r="K1520" s="1391">
        <v>1545</v>
      </c>
      <c r="L1520" s="1391" t="s">
        <v>6721</v>
      </c>
    </row>
    <row r="1521" spans="1:12">
      <c r="B1521" s="5" t="s">
        <v>6722</v>
      </c>
      <c r="C1521" s="26" t="s">
        <v>6723</v>
      </c>
      <c r="D1521" s="1347">
        <v>84631</v>
      </c>
      <c r="E1521" s="1346">
        <v>84631</v>
      </c>
      <c r="F1521" s="611" t="s">
        <v>6724</v>
      </c>
      <c r="G1521" s="1413" t="s">
        <v>2504</v>
      </c>
      <c r="H1521" s="1353">
        <f t="shared" si="323"/>
        <v>0</v>
      </c>
      <c r="I1521" s="1353">
        <f t="shared" si="324"/>
        <v>0</v>
      </c>
      <c r="K1521" s="1391">
        <v>1546</v>
      </c>
      <c r="L1521" s="1391" t="s">
        <v>6725</v>
      </c>
    </row>
    <row r="1522" spans="1:12">
      <c r="B1522" s="5" t="s">
        <v>6726</v>
      </c>
      <c r="C1522" s="26" t="s">
        <v>6727</v>
      </c>
      <c r="D1522" s="1347">
        <v>351331</v>
      </c>
      <c r="E1522" s="1346">
        <v>1002096</v>
      </c>
      <c r="F1522" s="611" t="s">
        <v>6728</v>
      </c>
      <c r="G1522" s="1413" t="s">
        <v>2504</v>
      </c>
      <c r="H1522" s="1353">
        <f t="shared" si="323"/>
        <v>0</v>
      </c>
      <c r="I1522" s="1353">
        <f t="shared" si="324"/>
        <v>0</v>
      </c>
      <c r="K1522" s="1391">
        <v>1547</v>
      </c>
      <c r="L1522" s="1391" t="s">
        <v>6729</v>
      </c>
    </row>
    <row r="1523" spans="1:12">
      <c r="B1523" s="5" t="s">
        <v>6730</v>
      </c>
      <c r="C1523" s="26" t="s">
        <v>6731</v>
      </c>
      <c r="D1523" s="1347">
        <v>375463</v>
      </c>
      <c r="E1523" s="1346">
        <v>645706</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0</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0</v>
      </c>
      <c r="F1525" s="611" t="s">
        <v>6740</v>
      </c>
      <c r="G1525" s="1413" t="s">
        <v>2504</v>
      </c>
      <c r="H1525" s="1353">
        <f t="shared" si="323"/>
        <v>0</v>
      </c>
      <c r="I1525" s="1353">
        <f t="shared" si="324"/>
        <v>0</v>
      </c>
      <c r="K1525" s="1391">
        <v>1550</v>
      </c>
      <c r="L1525" s="1391" t="s">
        <v>6741</v>
      </c>
    </row>
    <row r="1526" spans="1:12">
      <c r="B1526" s="5" t="s">
        <v>6742</v>
      </c>
      <c r="C1526" s="26" t="s">
        <v>6743</v>
      </c>
      <c r="D1526" s="1347">
        <v>91978</v>
      </c>
      <c r="E1526" s="1346">
        <v>132086</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0</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0</v>
      </c>
      <c r="E1531" s="1346">
        <v>1215809</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52401</v>
      </c>
      <c r="E1534" s="1346">
        <v>102050</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0</v>
      </c>
      <c r="E1557" s="1346">
        <v>0</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0</v>
      </c>
      <c r="F1558" s="611" t="s">
        <v>6849</v>
      </c>
      <c r="G1558" s="1414">
        <v>4051</v>
      </c>
      <c r="H1558" s="1353">
        <f t="shared" si="327"/>
        <v>0</v>
      </c>
      <c r="I1558" s="1353">
        <f t="shared" si="328"/>
        <v>0</v>
      </c>
      <c r="K1558" s="1391">
        <v>1586</v>
      </c>
      <c r="L1558" s="1391" t="s">
        <v>6850</v>
      </c>
    </row>
    <row r="1559" spans="2:12">
      <c r="B1559" s="5" t="s">
        <v>6851</v>
      </c>
      <c r="C1559" s="26" t="s">
        <v>199</v>
      </c>
      <c r="D1559" s="1347">
        <v>0</v>
      </c>
      <c r="E1559" s="1346">
        <v>53369</v>
      </c>
      <c r="F1559" s="611" t="s">
        <v>6852</v>
      </c>
      <c r="G1559" s="1414">
        <v>4052</v>
      </c>
      <c r="H1559" s="1353">
        <f t="shared" si="327"/>
        <v>0</v>
      </c>
      <c r="I1559" s="1353">
        <f t="shared" si="328"/>
        <v>0</v>
      </c>
      <c r="K1559" s="1391">
        <v>1587</v>
      </c>
      <c r="L1559" s="1391" t="s">
        <v>6853</v>
      </c>
    </row>
    <row r="1560" spans="2:12">
      <c r="B1560" s="5" t="s">
        <v>6854</v>
      </c>
      <c r="C1560" s="26" t="s">
        <v>200</v>
      </c>
      <c r="D1560" s="1347">
        <v>0</v>
      </c>
      <c r="E1560" s="1346">
        <v>0</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0</v>
      </c>
      <c r="E1597" s="1346">
        <v>0</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0</v>
      </c>
      <c r="F1598" s="611" t="s">
        <v>6994</v>
      </c>
      <c r="G1598" s="1413" t="s">
        <v>2504</v>
      </c>
      <c r="H1598" s="1353">
        <f t="shared" si="331"/>
        <v>0</v>
      </c>
      <c r="I1598" s="1353">
        <f t="shared" si="332"/>
        <v>0</v>
      </c>
      <c r="K1598" s="1391">
        <v>1630</v>
      </c>
      <c r="L1598" s="1391" t="s">
        <v>6995</v>
      </c>
    </row>
    <row r="1599" spans="2:12">
      <c r="B1599" s="5" t="s">
        <v>6996</v>
      </c>
      <c r="C1599" s="26" t="s">
        <v>6997</v>
      </c>
      <c r="D1599" s="1347">
        <v>0</v>
      </c>
      <c r="E1599" s="1346">
        <v>53309</v>
      </c>
      <c r="F1599" s="611" t="s">
        <v>6998</v>
      </c>
      <c r="G1599" s="1413" t="s">
        <v>2504</v>
      </c>
      <c r="H1599" s="1353">
        <f t="shared" si="331"/>
        <v>0</v>
      </c>
      <c r="I1599" s="1353">
        <f t="shared" si="332"/>
        <v>0</v>
      </c>
      <c r="K1599" s="1391">
        <v>1631</v>
      </c>
      <c r="L1599" s="1391" t="s">
        <v>6999</v>
      </c>
    </row>
    <row r="1600" spans="2:12">
      <c r="B1600" s="5" t="s">
        <v>7000</v>
      </c>
      <c r="C1600" s="26" t="s">
        <v>7001</v>
      </c>
      <c r="D1600" s="1347">
        <v>0</v>
      </c>
      <c r="E1600" s="1346">
        <v>0</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0</v>
      </c>
      <c r="E1615" s="1346">
        <v>60</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70397</v>
      </c>
      <c r="E1719" s="1346">
        <v>249909</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68577</v>
      </c>
      <c r="E1721" s="1346">
        <v>68577</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0</v>
      </c>
      <c r="E1723" s="1346">
        <v>113583</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0</v>
      </c>
      <c r="E1724" s="1346">
        <v>50694</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71031</v>
      </c>
      <c r="E1759" s="1346">
        <v>244052</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66223</v>
      </c>
      <c r="E1761" s="1346">
        <v>66223</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0</v>
      </c>
      <c r="E1763" s="1346">
        <v>109708</v>
      </c>
      <c r="F1763" s="611" t="s">
        <v>7577</v>
      </c>
      <c r="G1763" s="1413" t="s">
        <v>2504</v>
      </c>
      <c r="H1763" s="1353">
        <f t="shared" si="347"/>
        <v>0</v>
      </c>
      <c r="I1763" s="1353">
        <f t="shared" si="348"/>
        <v>0</v>
      </c>
      <c r="K1763" s="1355">
        <v>3503</v>
      </c>
      <c r="L1763" s="1355" t="s">
        <v>7578</v>
      </c>
    </row>
    <row r="1764" spans="2:13">
      <c r="B1764" s="5" t="s">
        <v>7579</v>
      </c>
      <c r="C1764" s="26" t="s">
        <v>7580</v>
      </c>
      <c r="D1764" s="1347">
        <v>0</v>
      </c>
      <c r="E1764" s="1346">
        <v>49607</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1720</v>
      </c>
      <c r="E1777" s="1346">
        <v>13173</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189852</v>
      </c>
      <c r="E1783" s="1346">
        <v>189852</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489577</v>
      </c>
      <c r="E1801" s="1346">
        <v>1520937</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54564</v>
      </c>
      <c r="E1806" s="1346">
        <v>54564</v>
      </c>
      <c r="F1806" s="611" t="s">
        <v>7721</v>
      </c>
      <c r="G1806" s="1414">
        <v>4266</v>
      </c>
      <c r="H1806" s="1353">
        <f t="shared" si="353"/>
        <v>0</v>
      </c>
      <c r="I1806" s="1353">
        <f t="shared" si="354"/>
        <v>0</v>
      </c>
      <c r="K1806" s="1355">
        <v>3546</v>
      </c>
      <c r="L1806" s="1355" t="s">
        <v>7722</v>
      </c>
    </row>
    <row r="1807" spans="2:12">
      <c r="B1807" s="5" t="s">
        <v>7723</v>
      </c>
      <c r="C1807" s="26" t="s">
        <v>404</v>
      </c>
      <c r="D1807" s="1347">
        <v>0</v>
      </c>
      <c r="E1807" s="1346">
        <v>80284</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177862</v>
      </c>
      <c r="E1823" s="1346">
        <v>177862</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463864</v>
      </c>
      <c r="E1841" s="1346">
        <v>1432783</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48507</v>
      </c>
      <c r="E1846" s="1346">
        <v>48507</v>
      </c>
      <c r="F1846" s="611" t="s">
        <v>7871</v>
      </c>
      <c r="G1846" s="1413" t="s">
        <v>2504</v>
      </c>
      <c r="H1846" s="1353">
        <f t="shared" si="357"/>
        <v>0</v>
      </c>
      <c r="I1846" s="1353">
        <f t="shared" si="358"/>
        <v>0</v>
      </c>
      <c r="K1846" s="1355">
        <v>3586</v>
      </c>
      <c r="L1846" s="1355" t="s">
        <v>7872</v>
      </c>
    </row>
    <row r="1847" spans="2:12">
      <c r="B1847" s="5" t="s">
        <v>7873</v>
      </c>
      <c r="C1847" s="26" t="s">
        <v>7874</v>
      </c>
      <c r="D1847" s="1347">
        <v>0</v>
      </c>
      <c r="E1847" s="1346">
        <v>72040</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43760</v>
      </c>
      <c r="E1858" s="1346">
        <v>114445</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233195</v>
      </c>
      <c r="E1881" s="1346">
        <v>325969</v>
      </c>
      <c r="F1881" s="611" t="s">
        <v>7989</v>
      </c>
      <c r="G1881" s="1414">
        <v>4470</v>
      </c>
      <c r="H1881" s="1353">
        <f t="shared" si="361"/>
        <v>0</v>
      </c>
      <c r="I1881" s="1353">
        <f t="shared" si="362"/>
        <v>0</v>
      </c>
      <c r="K1881" s="1355">
        <v>3621</v>
      </c>
      <c r="L1881" s="1355" t="s">
        <v>7990</v>
      </c>
    </row>
    <row r="1882" spans="2:12">
      <c r="B1882" s="5" t="s">
        <v>7991</v>
      </c>
      <c r="C1882" s="26" t="s">
        <v>318</v>
      </c>
      <c r="D1882" s="1347">
        <v>0</v>
      </c>
      <c r="E1882" s="1346">
        <v>0</v>
      </c>
      <c r="F1882" s="611" t="s">
        <v>7992</v>
      </c>
      <c r="G1882" s="1414">
        <v>4471</v>
      </c>
      <c r="H1882" s="1353">
        <f t="shared" si="361"/>
        <v>0</v>
      </c>
      <c r="I1882" s="1353">
        <f t="shared" si="362"/>
        <v>0</v>
      </c>
      <c r="K1882" s="1355">
        <v>3622</v>
      </c>
      <c r="L1882" s="1355" t="s">
        <v>7993</v>
      </c>
    </row>
    <row r="1883" spans="2:12">
      <c r="B1883" s="5" t="s">
        <v>7994</v>
      </c>
      <c r="C1883" s="26" t="s">
        <v>319</v>
      </c>
      <c r="D1883" s="1347">
        <v>181531</v>
      </c>
      <c r="E1883" s="1346">
        <v>236809</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0</v>
      </c>
      <c r="F1887" s="611" t="s">
        <v>8007</v>
      </c>
      <c r="G1887" s="1414">
        <v>4476</v>
      </c>
      <c r="H1887" s="1353">
        <f t="shared" si="361"/>
        <v>0</v>
      </c>
      <c r="I1887" s="1353">
        <f t="shared" si="362"/>
        <v>0</v>
      </c>
      <c r="K1887" s="1355">
        <v>3627</v>
      </c>
      <c r="L1887" s="1355" t="s">
        <v>8008</v>
      </c>
    </row>
    <row r="1888" spans="2:12">
      <c r="B1888" s="5" t="s">
        <v>8009</v>
      </c>
      <c r="C1888" s="26" t="s">
        <v>324</v>
      </c>
      <c r="D1888" s="1347">
        <v>280455</v>
      </c>
      <c r="E1888" s="1346">
        <v>773994</v>
      </c>
      <c r="F1888" s="611" t="s">
        <v>8010</v>
      </c>
      <c r="G1888" s="1414">
        <v>4477</v>
      </c>
      <c r="H1888" s="1353">
        <f t="shared" si="361"/>
        <v>0</v>
      </c>
      <c r="I1888" s="1353">
        <f t="shared" si="362"/>
        <v>0</v>
      </c>
      <c r="K1888" s="1355">
        <v>3628</v>
      </c>
      <c r="L1888" s="1355" t="s">
        <v>8011</v>
      </c>
    </row>
    <row r="1889" spans="2:12">
      <c r="B1889" s="5" t="s">
        <v>8012</v>
      </c>
      <c r="C1889" s="26" t="s">
        <v>325</v>
      </c>
      <c r="D1889" s="1347">
        <v>0</v>
      </c>
      <c r="E1889" s="1346">
        <v>318735</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0</v>
      </c>
      <c r="E1893" s="1346">
        <v>75450</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225400</v>
      </c>
      <c r="E1921" s="1346">
        <v>313846</v>
      </c>
      <c r="F1921" s="611" t="s">
        <v>8133</v>
      </c>
      <c r="G1921" s="1413" t="s">
        <v>2504</v>
      </c>
      <c r="H1921" s="1353">
        <f t="shared" si="365"/>
        <v>0</v>
      </c>
      <c r="I1921" s="1353">
        <f t="shared" si="366"/>
        <v>0</v>
      </c>
      <c r="K1921" s="1355">
        <v>3661</v>
      </c>
      <c r="L1921" s="1355" t="s">
        <v>8134</v>
      </c>
    </row>
    <row r="1922" spans="2:12">
      <c r="B1922" s="5" t="s">
        <v>8135</v>
      </c>
      <c r="C1922" s="26" t="s">
        <v>8136</v>
      </c>
      <c r="D1922" s="1347">
        <v>0</v>
      </c>
      <c r="E1922" s="1346">
        <v>0</v>
      </c>
      <c r="F1922" s="611" t="s">
        <v>8137</v>
      </c>
      <c r="G1922" s="1413" t="s">
        <v>2504</v>
      </c>
      <c r="H1922" s="1353">
        <f t="shared" si="365"/>
        <v>0</v>
      </c>
      <c r="I1922" s="1353">
        <f t="shared" si="366"/>
        <v>0</v>
      </c>
      <c r="K1922" s="1355">
        <v>3662</v>
      </c>
      <c r="L1922" s="1355" t="s">
        <v>8138</v>
      </c>
    </row>
    <row r="1923" spans="2:12">
      <c r="B1923" s="5" t="s">
        <v>8139</v>
      </c>
      <c r="C1923" s="26" t="s">
        <v>8140</v>
      </c>
      <c r="D1923" s="1347">
        <v>174825</v>
      </c>
      <c r="E1923" s="1346">
        <v>228728</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0</v>
      </c>
      <c r="F1927" s="611" t="s">
        <v>8157</v>
      </c>
      <c r="G1927" s="1413" t="s">
        <v>2504</v>
      </c>
      <c r="H1927" s="1353">
        <f t="shared" si="365"/>
        <v>0</v>
      </c>
      <c r="I1927" s="1353">
        <f t="shared" si="366"/>
        <v>0</v>
      </c>
      <c r="K1927" s="1355">
        <v>3667</v>
      </c>
      <c r="L1927" s="1355" t="s">
        <v>8158</v>
      </c>
    </row>
    <row r="1928" spans="2:12">
      <c r="B1928" s="5" t="s">
        <v>8159</v>
      </c>
      <c r="C1928" s="26" t="s">
        <v>8160</v>
      </c>
      <c r="D1928" s="1347">
        <v>272040</v>
      </c>
      <c r="E1928" s="1346">
        <v>745180</v>
      </c>
      <c r="F1928" s="611" t="s">
        <v>8161</v>
      </c>
      <c r="G1928" s="1413" t="s">
        <v>2504</v>
      </c>
      <c r="H1928" s="1353">
        <f t="shared" si="365"/>
        <v>0</v>
      </c>
      <c r="I1928" s="1353">
        <f t="shared" si="366"/>
        <v>0</v>
      </c>
      <c r="K1928" s="1355">
        <v>3668</v>
      </c>
      <c r="L1928" s="1355" t="s">
        <v>8162</v>
      </c>
    </row>
    <row r="1929" spans="2:12">
      <c r="B1929" s="5" t="s">
        <v>8163</v>
      </c>
      <c r="C1929" s="26" t="s">
        <v>8164</v>
      </c>
      <c r="D1929" s="1347">
        <v>0</v>
      </c>
      <c r="E1929" s="1346">
        <v>302590</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0</v>
      </c>
      <c r="E1933" s="1346">
        <v>74883</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22916</v>
      </c>
      <c r="E1939" s="1346">
        <v>65730</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224089</v>
      </c>
      <c r="E1961" s="1346">
        <v>224089</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237720</v>
      </c>
      <c r="E1962" s="1346">
        <v>378261</v>
      </c>
      <c r="F1962" s="611" t="s">
        <v>8275</v>
      </c>
      <c r="G1962" s="1414">
        <v>4330</v>
      </c>
      <c r="H1962" s="1353">
        <f t="shared" si="369"/>
        <v>0</v>
      </c>
      <c r="I1962" s="1353">
        <f t="shared" si="370"/>
        <v>0</v>
      </c>
      <c r="K1962" s="1355">
        <v>3702</v>
      </c>
      <c r="L1962" s="1355" t="s">
        <v>8276</v>
      </c>
    </row>
    <row r="1963" spans="2:12">
      <c r="B1963" s="5" t="s">
        <v>8277</v>
      </c>
      <c r="C1963" s="26" t="s">
        <v>438</v>
      </c>
      <c r="D1963" s="1347">
        <v>164359</v>
      </c>
      <c r="E1963" s="1346">
        <v>164359</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0</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216673</v>
      </c>
      <c r="E2001" s="1346">
        <v>216673</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234906</v>
      </c>
      <c r="E2002" s="1346">
        <v>370302</v>
      </c>
      <c r="F2002" s="611" t="s">
        <v>8419</v>
      </c>
      <c r="G2002" s="1413" t="s">
        <v>2504</v>
      </c>
      <c r="H2002" s="1353">
        <f t="shared" si="373"/>
        <v>0</v>
      </c>
      <c r="I2002" s="1353">
        <f t="shared" si="374"/>
        <v>0</v>
      </c>
      <c r="K2002" s="1355">
        <v>3742</v>
      </c>
      <c r="L2002" s="1355" t="s">
        <v>8420</v>
      </c>
    </row>
    <row r="2003" spans="2:12">
      <c r="B2003" s="5" t="s">
        <v>8421</v>
      </c>
      <c r="C2003" s="26" t="s">
        <v>8422</v>
      </c>
      <c r="D2003" s="1347">
        <v>162199</v>
      </c>
      <c r="E2003" s="1346">
        <v>162199</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0</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12390</v>
      </c>
      <c r="E2020" s="1346">
        <v>17535</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0</v>
      </c>
      <c r="F2043" s="611" t="s">
        <v>8561</v>
      </c>
      <c r="G2043" s="1414">
        <v>4400</v>
      </c>
      <c r="H2043" s="1353">
        <f t="shared" si="377"/>
        <v>0</v>
      </c>
      <c r="I2043" s="1353">
        <f t="shared" si="378"/>
        <v>0</v>
      </c>
      <c r="K2043" s="1355">
        <v>3958</v>
      </c>
      <c r="L2043" s="1355" t="s">
        <v>8562</v>
      </c>
    </row>
    <row r="2044" spans="2:12">
      <c r="B2044" s="5" t="s">
        <v>8563</v>
      </c>
      <c r="C2044" s="26" t="s">
        <v>358</v>
      </c>
      <c r="D2044" s="1347">
        <v>0</v>
      </c>
      <c r="E2044" s="1346">
        <v>0</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0</v>
      </c>
      <c r="F2083" s="611" t="s">
        <v>8705</v>
      </c>
      <c r="G2083" s="1413" t="s">
        <v>2504</v>
      </c>
      <c r="H2083" s="1353">
        <f t="shared" si="381"/>
        <v>0</v>
      </c>
      <c r="I2083" s="1353">
        <f t="shared" si="382"/>
        <v>0</v>
      </c>
      <c r="K2083" s="1355">
        <v>3998</v>
      </c>
      <c r="L2083" s="1355" t="s">
        <v>8706</v>
      </c>
    </row>
    <row r="2084" spans="2:12">
      <c r="B2084" s="5" t="s">
        <v>8707</v>
      </c>
      <c r="C2084" s="26" t="s">
        <v>8708</v>
      </c>
      <c r="D2084" s="1347">
        <v>0</v>
      </c>
      <c r="E2084" s="1346">
        <v>0</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0</v>
      </c>
      <c r="E2101" s="1346">
        <v>0</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0</v>
      </c>
      <c r="E2264" s="1346">
        <v>0</v>
      </c>
      <c r="F2264" s="611" t="s">
        <v>9349</v>
      </c>
      <c r="G2264" s="1391">
        <v>514</v>
      </c>
      <c r="H2264" s="611">
        <f>M514</f>
        <v>0</v>
      </c>
      <c r="I2264" s="611">
        <f>N514</f>
        <v>0</v>
      </c>
      <c r="K2264" s="1355">
        <v>4179</v>
      </c>
      <c r="L2264" s="1355" t="s">
        <v>9350</v>
      </c>
    </row>
    <row r="2265" spans="1:12">
      <c r="B2265" s="1074" t="s">
        <v>9351</v>
      </c>
      <c r="C2265" s="1097">
        <v>645</v>
      </c>
      <c r="D2265" s="1347">
        <v>0</v>
      </c>
      <c r="E2265" s="1346">
        <v>0</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45947</v>
      </c>
      <c r="E2266" s="1346">
        <v>136608</v>
      </c>
      <c r="F2266" s="611" t="s">
        <v>6721</v>
      </c>
      <c r="G2266" s="1408">
        <v>1545</v>
      </c>
      <c r="H2266" s="1353">
        <f>M1520</f>
        <v>0</v>
      </c>
      <c r="I2266" s="1353">
        <f>N1520</f>
        <v>0</v>
      </c>
      <c r="K2266" s="1355">
        <v>4181</v>
      </c>
      <c r="L2266" s="1355" t="s">
        <v>9355</v>
      </c>
    </row>
    <row r="2267" spans="1:12">
      <c r="B2267" s="5" t="s">
        <v>9356</v>
      </c>
      <c r="C2267" s="26" t="s">
        <v>694</v>
      </c>
      <c r="D2267" s="1347">
        <v>26670</v>
      </c>
      <c r="E2267" s="1346">
        <v>63665</v>
      </c>
      <c r="F2267" s="611" t="s">
        <v>6725</v>
      </c>
      <c r="G2267" s="1408">
        <v>1546</v>
      </c>
      <c r="H2267" s="1353">
        <f>M1521</f>
        <v>0</v>
      </c>
      <c r="I2267" s="1353">
        <f>N1521</f>
        <v>0</v>
      </c>
      <c r="K2267" s="1355">
        <v>4182</v>
      </c>
      <c r="L2267" s="1355" t="s">
        <v>9357</v>
      </c>
    </row>
    <row r="2268" spans="1:12">
      <c r="B2268" s="5" t="s">
        <v>9358</v>
      </c>
      <c r="C2268" s="26">
        <v>448</v>
      </c>
      <c r="D2268" s="1347">
        <v>4081600</v>
      </c>
      <c r="E2268" s="1346">
        <v>9796082</v>
      </c>
      <c r="F2268" s="611" t="s">
        <v>6741</v>
      </c>
      <c r="G2268" s="1408">
        <v>1550</v>
      </c>
      <c r="H2268" s="1353">
        <f>M1525</f>
        <v>0</v>
      </c>
      <c r="I2268" s="1353">
        <f>N1525</f>
        <v>0</v>
      </c>
      <c r="K2268" s="1355">
        <v>4183</v>
      </c>
      <c r="L2268" s="1355" t="s">
        <v>9359</v>
      </c>
    </row>
    <row r="2269" spans="1:12">
      <c r="B2269" s="1074" t="s">
        <v>5302</v>
      </c>
      <c r="C2269" s="26" t="s">
        <v>700</v>
      </c>
      <c r="D2269" s="1347">
        <v>391719</v>
      </c>
      <c r="E2269" s="1346">
        <v>1204648</v>
      </c>
      <c r="F2269" s="611" t="s">
        <v>6729</v>
      </c>
      <c r="G2269" s="1408">
        <v>1547</v>
      </c>
      <c r="H2269" s="1353">
        <f>M1522</f>
        <v>0</v>
      </c>
      <c r="I2269" s="1353">
        <f>N1522</f>
        <v>0</v>
      </c>
      <c r="K2269" s="1355">
        <v>4184</v>
      </c>
      <c r="L2269" s="1355" t="s">
        <v>9360</v>
      </c>
    </row>
    <row r="2270" spans="1:12">
      <c r="B2270" s="5" t="s">
        <v>9361</v>
      </c>
      <c r="C2270" s="26" t="s">
        <v>703</v>
      </c>
      <c r="D2270" s="1347">
        <v>211440</v>
      </c>
      <c r="E2270" s="1346">
        <v>709998</v>
      </c>
      <c r="F2270" s="611" t="s">
        <v>6733</v>
      </c>
      <c r="G2270" s="1408">
        <v>1548</v>
      </c>
      <c r="H2270" s="1353">
        <f>M1523</f>
        <v>0</v>
      </c>
      <c r="I2270" s="1353">
        <f>N1523</f>
        <v>0</v>
      </c>
      <c r="K2270" s="1355">
        <v>4185</v>
      </c>
      <c r="L2270" s="1355" t="s">
        <v>9362</v>
      </c>
    </row>
    <row r="2271" spans="1:12">
      <c r="B2271" s="5" t="s">
        <v>9363</v>
      </c>
      <c r="C2271" s="26">
        <v>452</v>
      </c>
      <c r="D2271" s="1347">
        <v>72085</v>
      </c>
      <c r="E2271" s="1346">
        <v>212585</v>
      </c>
      <c r="F2271" s="611" t="s">
        <v>6749</v>
      </c>
      <c r="G2271" s="1408">
        <v>1552</v>
      </c>
      <c r="H2271" s="1353">
        <f>M1527</f>
        <v>0</v>
      </c>
      <c r="I2271" s="1353">
        <f>N1527</f>
        <v>0</v>
      </c>
      <c r="K2271" s="1355">
        <v>4186</v>
      </c>
      <c r="L2271" s="1355" t="s">
        <v>9364</v>
      </c>
    </row>
    <row r="2272" spans="1:12">
      <c r="B2272" s="5" t="s">
        <v>9365</v>
      </c>
      <c r="C2272" s="26">
        <v>456</v>
      </c>
      <c r="D2272" s="1347">
        <v>1395990</v>
      </c>
      <c r="E2272" s="1346">
        <v>5471943</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35968</v>
      </c>
      <c r="E2273" s="1346">
        <v>114543</v>
      </c>
      <c r="F2273" s="611" t="s">
        <v>9369</v>
      </c>
      <c r="G2273" s="1413" t="s">
        <v>2504</v>
      </c>
      <c r="H2273" s="1353">
        <f>M1520-M1534</f>
        <v>0</v>
      </c>
      <c r="I2273" s="1353">
        <f>N1520-N1534</f>
        <v>0</v>
      </c>
      <c r="K2273" s="1355">
        <v>4188</v>
      </c>
      <c r="L2273" s="1355" t="s">
        <v>9370</v>
      </c>
    </row>
    <row r="2274" spans="1:13">
      <c r="B2274" s="5" t="s">
        <v>9371</v>
      </c>
      <c r="C2274" s="26" t="s">
        <v>9372</v>
      </c>
      <c r="D2274" s="1347">
        <v>25753</v>
      </c>
      <c r="E2274" s="1346">
        <v>61252</v>
      </c>
      <c r="F2274" s="611" t="s">
        <v>9373</v>
      </c>
      <c r="G2274" s="1413" t="s">
        <v>2504</v>
      </c>
      <c r="H2274" s="1353">
        <f>M1521-M1535</f>
        <v>0</v>
      </c>
      <c r="I2274" s="1353">
        <f>N1521-N1535</f>
        <v>0</v>
      </c>
      <c r="K2274" s="1355">
        <v>4189</v>
      </c>
      <c r="L2274" s="1355" t="s">
        <v>9374</v>
      </c>
    </row>
    <row r="2275" spans="1:13">
      <c r="B2275" s="1074" t="s">
        <v>9375</v>
      </c>
      <c r="C2275" s="26" t="s">
        <v>9376</v>
      </c>
      <c r="D2275" s="1347">
        <v>3467</v>
      </c>
      <c r="E2275" s="1346">
        <v>18202</v>
      </c>
      <c r="F2275" s="611" t="s">
        <v>9377</v>
      </c>
      <c r="G2275" s="1391">
        <v>294</v>
      </c>
      <c r="H2275" s="1353">
        <f>M281</f>
        <v>0</v>
      </c>
      <c r="I2275" s="1353">
        <f>N281</f>
        <v>0</v>
      </c>
      <c r="K2275" s="1355">
        <v>4190</v>
      </c>
      <c r="L2275" s="1355" t="s">
        <v>9378</v>
      </c>
    </row>
    <row r="2276" spans="1:13">
      <c r="B2276" s="5" t="s">
        <v>9379</v>
      </c>
      <c r="C2276" s="26" t="s">
        <v>9380</v>
      </c>
      <c r="D2276" s="1347">
        <v>1554</v>
      </c>
      <c r="E2276" s="1346">
        <v>3787</v>
      </c>
      <c r="F2276" s="611" t="s">
        <v>9381</v>
      </c>
      <c r="G2276" s="1391">
        <v>295</v>
      </c>
      <c r="H2276" s="1353">
        <f>M282</f>
        <v>0</v>
      </c>
      <c r="I2276" s="1353">
        <f>N282</f>
        <v>0</v>
      </c>
      <c r="K2276" s="1355">
        <v>4191</v>
      </c>
      <c r="L2276" s="1355" t="s">
        <v>9382</v>
      </c>
    </row>
    <row r="2277" spans="1:13">
      <c r="B2277" s="5" t="s">
        <v>9383</v>
      </c>
      <c r="C2277" s="26">
        <v>648</v>
      </c>
      <c r="D2277" s="1347">
        <v>3977189</v>
      </c>
      <c r="E2277" s="1346">
        <v>9492039</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371847</v>
      </c>
      <c r="E2279" s="1346">
        <v>1154085</v>
      </c>
      <c r="F2279" s="611" t="s">
        <v>9390</v>
      </c>
      <c r="G2279" s="1413" t="s">
        <v>2504</v>
      </c>
      <c r="H2279" s="1353">
        <f>M1522-M1536</f>
        <v>0</v>
      </c>
      <c r="I2279" s="1353">
        <f>N1522-N1536</f>
        <v>0</v>
      </c>
      <c r="K2279" s="1355">
        <v>4194</v>
      </c>
      <c r="L2279" s="1355" t="s">
        <v>9391</v>
      </c>
    </row>
    <row r="2280" spans="1:13">
      <c r="B2280" s="5" t="s">
        <v>9392</v>
      </c>
      <c r="C2280" s="26" t="s">
        <v>9393</v>
      </c>
      <c r="D2280" s="1347">
        <v>185992</v>
      </c>
      <c r="E2280" s="1346">
        <v>661567</v>
      </c>
      <c r="F2280" s="611" t="s">
        <v>9394</v>
      </c>
      <c r="G2280" s="1413" t="s">
        <v>2504</v>
      </c>
      <c r="H2280" s="1353">
        <f>M1523-M1537</f>
        <v>0</v>
      </c>
      <c r="I2280" s="1353">
        <f>N1523-N1537</f>
        <v>0</v>
      </c>
      <c r="K2280" s="1355">
        <v>4195</v>
      </c>
      <c r="L2280" s="1355" t="s">
        <v>9395</v>
      </c>
    </row>
    <row r="2281" spans="1:13">
      <c r="B2281" s="1074" t="s">
        <v>9396</v>
      </c>
      <c r="C2281" s="26" t="s">
        <v>9397</v>
      </c>
      <c r="D2281" s="1347">
        <v>22617</v>
      </c>
      <c r="E2281" s="1346">
        <v>64356</v>
      </c>
      <c r="F2281" s="611" t="s">
        <v>9398</v>
      </c>
      <c r="G2281" s="1391">
        <v>298</v>
      </c>
      <c r="H2281" s="1353">
        <f>M285</f>
        <v>0</v>
      </c>
      <c r="I2281" s="1353">
        <f>N285</f>
        <v>0</v>
      </c>
      <c r="K2281" s="1355">
        <v>4196</v>
      </c>
      <c r="L2281" s="1355" t="s">
        <v>9399</v>
      </c>
    </row>
    <row r="2282" spans="1:13">
      <c r="B2282" s="5" t="s">
        <v>9400</v>
      </c>
      <c r="C2282" s="26" t="s">
        <v>9401</v>
      </c>
      <c r="D2282" s="1347">
        <v>10466</v>
      </c>
      <c r="E2282" s="1346">
        <v>44467</v>
      </c>
      <c r="F2282" s="611" t="s">
        <v>9402</v>
      </c>
      <c r="G2282" s="1391">
        <v>299</v>
      </c>
      <c r="H2282" s="1353">
        <f>M286</f>
        <v>0</v>
      </c>
      <c r="I2282" s="1353">
        <f>N286</f>
        <v>0</v>
      </c>
      <c r="K2282" s="1355">
        <v>4197</v>
      </c>
      <c r="L2282" s="1355" t="s">
        <v>9403</v>
      </c>
    </row>
    <row r="2283" spans="1:13">
      <c r="B2283" s="5" t="s">
        <v>9404</v>
      </c>
      <c r="C2283" s="26">
        <v>652</v>
      </c>
      <c r="D2283" s="1347">
        <v>72788</v>
      </c>
      <c r="E2283" s="1346">
        <v>219475</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1366949</v>
      </c>
      <c r="E2285" s="1346">
        <v>5392393</v>
      </c>
      <c r="F2285" s="611" t="s">
        <v>9411</v>
      </c>
      <c r="G2285" s="1413" t="s">
        <v>2504</v>
      </c>
      <c r="H2285" s="1353">
        <f>M1530-M1544</f>
        <v>0</v>
      </c>
      <c r="I2285" s="1353">
        <f>N1530-N1544</f>
        <v>0</v>
      </c>
      <c r="K2285" s="1355">
        <v>4200</v>
      </c>
      <c r="L2285" s="1355" t="s">
        <v>9412</v>
      </c>
    </row>
    <row r="2286" spans="1:13">
      <c r="B2286" s="5" t="s">
        <v>9413</v>
      </c>
      <c r="C2286" s="26" t="s">
        <v>9414</v>
      </c>
      <c r="D2286" s="1347">
        <v>150861</v>
      </c>
      <c r="E2286" s="1346">
        <v>369363</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34954</v>
      </c>
      <c r="E2287" s="1346">
        <v>109276</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51673</v>
      </c>
      <c r="E2299" s="1346">
        <v>110994</v>
      </c>
      <c r="F2299" s="611" t="s">
        <v>6838</v>
      </c>
      <c r="G2299" s="1408">
        <v>1582</v>
      </c>
      <c r="H2299" s="1353">
        <f t="shared" si="395"/>
        <v>0</v>
      </c>
      <c r="I2299" s="1353">
        <f t="shared" si="395"/>
        <v>0</v>
      </c>
      <c r="K2299" s="1355">
        <v>4214</v>
      </c>
      <c r="L2299" s="1355" t="s">
        <v>9448</v>
      </c>
      <c r="M2299" s="1360"/>
    </row>
    <row r="2300" spans="1:13">
      <c r="B2300" s="5" t="s">
        <v>9449</v>
      </c>
      <c r="C2300" s="26">
        <v>463</v>
      </c>
      <c r="D2300" s="1347">
        <v>79164</v>
      </c>
      <c r="E2300" s="1346">
        <v>190411</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2147</v>
      </c>
      <c r="E2302" s="1346">
        <v>5410</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3013</v>
      </c>
      <c r="E2303" s="1346">
        <v>26561</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8774</v>
      </c>
      <c r="E2304" s="1346">
        <v>37414</v>
      </c>
      <c r="F2304" s="611" t="s">
        <v>6856</v>
      </c>
      <c r="G2304" s="1408">
        <v>1589</v>
      </c>
      <c r="H2304" s="1353">
        <f t="shared" si="396"/>
        <v>0</v>
      </c>
      <c r="I2304" s="1353">
        <f t="shared" si="396"/>
        <v>0</v>
      </c>
      <c r="K2304" s="1355">
        <v>4219</v>
      </c>
      <c r="L2304" s="1355" t="s">
        <v>9459</v>
      </c>
    </row>
    <row r="2305" spans="1:13">
      <c r="B2305" s="5" t="s">
        <v>9460</v>
      </c>
      <c r="C2305" s="26">
        <v>471</v>
      </c>
      <c r="D2305" s="1347">
        <v>17409</v>
      </c>
      <c r="E2305" s="1346">
        <v>77638</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3420</v>
      </c>
      <c r="E2307" s="1346">
        <v>20329</v>
      </c>
      <c r="F2307" s="611" t="s">
        <v>6865</v>
      </c>
      <c r="G2307" s="1408">
        <v>1592</v>
      </c>
      <c r="H2307" s="1353">
        <f t="shared" si="396"/>
        <v>0</v>
      </c>
      <c r="I2307" s="1353">
        <f t="shared" si="396"/>
        <v>0</v>
      </c>
      <c r="K2307" s="1355">
        <v>4222</v>
      </c>
      <c r="L2307" s="1355" t="s">
        <v>9463</v>
      </c>
    </row>
    <row r="2308" spans="1:13">
      <c r="B2308" s="5" t="s">
        <v>9455</v>
      </c>
      <c r="C2308" s="26">
        <v>476</v>
      </c>
      <c r="D2308" s="1347">
        <v>35818</v>
      </c>
      <c r="E2308" s="1346">
        <v>171260</v>
      </c>
      <c r="F2308" s="611" t="s">
        <v>6871</v>
      </c>
      <c r="G2308" s="1408">
        <v>1594</v>
      </c>
      <c r="H2308" s="1353">
        <f>M1565</f>
        <v>0</v>
      </c>
      <c r="I2308" s="1353">
        <f>N1565</f>
        <v>0</v>
      </c>
      <c r="K2308" s="1355">
        <v>4223</v>
      </c>
      <c r="L2308" s="1355" t="s">
        <v>9464</v>
      </c>
    </row>
    <row r="2309" spans="1:13">
      <c r="B2309" s="5" t="s">
        <v>9465</v>
      </c>
      <c r="C2309" s="26">
        <v>479</v>
      </c>
      <c r="D2309" s="1347">
        <v>7082</v>
      </c>
      <c r="E2309" s="1346">
        <v>31124</v>
      </c>
      <c r="F2309" s="611" t="s">
        <v>6874</v>
      </c>
      <c r="G2309" s="1408">
        <v>1595</v>
      </c>
      <c r="H2309" s="1353">
        <f>M1566</f>
        <v>0</v>
      </c>
      <c r="I2309" s="1353">
        <f>N1566</f>
        <v>0</v>
      </c>
      <c r="K2309" s="1355">
        <v>4224</v>
      </c>
      <c r="L2309" s="1355" t="s">
        <v>9466</v>
      </c>
    </row>
    <row r="2310" spans="1:13">
      <c r="B2310" s="5" t="s">
        <v>9467</v>
      </c>
      <c r="C2310" s="26" t="s">
        <v>9468</v>
      </c>
      <c r="D2310" s="1347">
        <v>32007</v>
      </c>
      <c r="E2310" s="1346">
        <v>137593</v>
      </c>
      <c r="F2310" s="611" t="s">
        <v>5771</v>
      </c>
      <c r="G2310" s="1408">
        <v>1145</v>
      </c>
      <c r="H2310" s="1353">
        <f>M1121</f>
        <v>0</v>
      </c>
      <c r="I2310" s="1353">
        <f>N1121</f>
        <v>0</v>
      </c>
      <c r="K2310" s="1355">
        <v>4225</v>
      </c>
      <c r="L2310" s="1355" t="s">
        <v>9469</v>
      </c>
    </row>
    <row r="2311" spans="1:13">
      <c r="A2311" s="611" t="s">
        <v>9470</v>
      </c>
      <c r="B2311" s="5" t="s">
        <v>9471</v>
      </c>
      <c r="C2311" s="26">
        <v>480</v>
      </c>
      <c r="D2311" s="1347">
        <v>80709</v>
      </c>
      <c r="E2311" s="1346">
        <v>175540</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26648</v>
      </c>
      <c r="E2312" s="2402">
        <v>74888</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51750</v>
      </c>
      <c r="E2320" s="2402">
        <v>129122</v>
      </c>
      <c r="F2320" s="4" t="s">
        <v>6896</v>
      </c>
      <c r="G2320" s="2403">
        <v>1603</v>
      </c>
      <c r="H2320" s="1353">
        <f>M1573</f>
        <v>0</v>
      </c>
      <c r="I2320" s="1353">
        <f>N1573</f>
        <v>0</v>
      </c>
      <c r="K2320" s="1355">
        <v>4235</v>
      </c>
      <c r="L2320" s="1355" t="s">
        <v>9494</v>
      </c>
      <c r="M2320" s="1360"/>
    </row>
    <row r="2321" spans="1:13">
      <c r="B2321" s="5" t="s">
        <v>9495</v>
      </c>
      <c r="C2321" s="26">
        <v>482</v>
      </c>
      <c r="D2321" s="2401">
        <v>4246</v>
      </c>
      <c r="E2321" s="2402">
        <v>16810</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29600</v>
      </c>
      <c r="E2323" s="2402">
        <v>76446</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14393</v>
      </c>
      <c r="E2326" s="1346">
        <v>51383</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6101</v>
      </c>
      <c r="E2327" s="1346">
        <v>16617</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8332</v>
      </c>
      <c r="E2329" s="1346">
        <v>30295</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22406</v>
      </c>
      <c r="E2341" s="1346">
        <v>49021</v>
      </c>
      <c r="F2341" s="611" t="s">
        <v>9563</v>
      </c>
      <c r="G2341" s="1413" t="s">
        <v>2504</v>
      </c>
      <c r="H2341" s="1353">
        <f t="shared" si="400"/>
        <v>0</v>
      </c>
      <c r="I2341" s="1353">
        <f t="shared" si="400"/>
        <v>0</v>
      </c>
      <c r="K2341" s="1355">
        <v>4256</v>
      </c>
      <c r="L2341" s="1355" t="s">
        <v>9564</v>
      </c>
    </row>
    <row r="2342" spans="1:12">
      <c r="B2342" s="5" t="s">
        <v>9565</v>
      </c>
      <c r="C2342" s="26">
        <v>663</v>
      </c>
      <c r="D2342" s="1347">
        <v>35010</v>
      </c>
      <c r="E2342" s="1346">
        <v>74313</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5406</v>
      </c>
      <c r="E2344" s="1346">
        <v>12696</v>
      </c>
      <c r="F2344" s="611" t="s">
        <v>9572</v>
      </c>
      <c r="G2344" s="1413" t="s">
        <v>2504</v>
      </c>
      <c r="H2344" s="1353">
        <f>(M1593)*-1</f>
        <v>0</v>
      </c>
      <c r="I2344" s="1353">
        <f>(N1593)*-1</f>
        <v>0</v>
      </c>
      <c r="K2344" s="1355">
        <v>4259</v>
      </c>
      <c r="L2344" s="1355" t="s">
        <v>9573</v>
      </c>
    </row>
    <row r="2345" spans="1:12">
      <c r="B2345" s="5" t="s">
        <v>9574</v>
      </c>
      <c r="C2345" s="26">
        <v>669</v>
      </c>
      <c r="D2345" s="1347">
        <v>-228</v>
      </c>
      <c r="E2345" s="1346">
        <v>1699</v>
      </c>
      <c r="F2345" s="611" t="s">
        <v>9575</v>
      </c>
      <c r="G2345" s="1413" t="s">
        <v>2504</v>
      </c>
      <c r="H2345" s="1353">
        <f>M1558-M1595</f>
        <v>0</v>
      </c>
      <c r="I2345" s="1353">
        <f>N1558-N1595</f>
        <v>0</v>
      </c>
      <c r="K2345" s="1355">
        <v>4260</v>
      </c>
      <c r="L2345" s="1355" t="s">
        <v>9576</v>
      </c>
    </row>
    <row r="2346" spans="1:12">
      <c r="B2346" s="5" t="s">
        <v>9577</v>
      </c>
      <c r="C2346" s="26">
        <v>666</v>
      </c>
      <c r="D2346" s="1347">
        <v>2411</v>
      </c>
      <c r="E2346" s="1346">
        <v>24142</v>
      </c>
      <c r="F2346" s="611" t="s">
        <v>9578</v>
      </c>
      <c r="G2346" s="1413" t="s">
        <v>2504</v>
      </c>
      <c r="H2346" s="1353">
        <f>M1559-M1596</f>
        <v>0</v>
      </c>
      <c r="I2346" s="1353">
        <f>N1559-N1596</f>
        <v>0</v>
      </c>
      <c r="K2346" s="1355">
        <v>4261</v>
      </c>
      <c r="L2346" s="1355" t="s">
        <v>9579</v>
      </c>
    </row>
    <row r="2347" spans="1:12">
      <c r="B2347" s="5" t="s">
        <v>9580</v>
      </c>
      <c r="C2347" s="26" t="s">
        <v>9581</v>
      </c>
      <c r="D2347" s="1347">
        <v>97614</v>
      </c>
      <c r="E2347" s="1346">
        <v>250486</v>
      </c>
      <c r="F2347" s="611" t="s">
        <v>5665</v>
      </c>
      <c r="G2347" s="1408">
        <v>1092</v>
      </c>
      <c r="H2347" s="1353">
        <f>M1068</f>
        <v>0</v>
      </c>
      <c r="I2347" s="1353">
        <f>N1068</f>
        <v>0</v>
      </c>
      <c r="K2347" s="1355">
        <v>4262</v>
      </c>
      <c r="L2347" s="1355" t="s">
        <v>9582</v>
      </c>
    </row>
    <row r="2348" spans="1:12">
      <c r="A2348" s="611" t="s">
        <v>9583</v>
      </c>
      <c r="B2348" s="5" t="s">
        <v>9584</v>
      </c>
      <c r="C2348" s="26">
        <v>670</v>
      </c>
      <c r="D2348" s="1347">
        <v>1742</v>
      </c>
      <c r="E2348" s="1346">
        <v>9705</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5438</v>
      </c>
      <c r="E2349" s="1346">
        <v>27429</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915</v>
      </c>
      <c r="E2351" s="1346">
        <v>6723</v>
      </c>
      <c r="F2351" s="611" t="s">
        <v>9592</v>
      </c>
      <c r="G2351" s="1413" t="s">
        <v>2504</v>
      </c>
      <c r="H2351" s="1353">
        <f t="shared" si="401"/>
        <v>0</v>
      </c>
      <c r="I2351" s="1353">
        <f t="shared" si="401"/>
        <v>0</v>
      </c>
      <c r="K2351" s="1355">
        <v>4266</v>
      </c>
      <c r="L2351" s="1355" t="s">
        <v>9593</v>
      </c>
    </row>
    <row r="2352" spans="1:12">
      <c r="B2352" s="5" t="s">
        <v>9571</v>
      </c>
      <c r="C2352" s="26">
        <v>675</v>
      </c>
      <c r="D2352" s="1347">
        <v>602</v>
      </c>
      <c r="E2352" s="1346">
        <v>507</v>
      </c>
      <c r="F2352" s="611" t="s">
        <v>9594</v>
      </c>
      <c r="G2352" s="1413" t="s">
        <v>2504</v>
      </c>
      <c r="H2352" s="1353">
        <f>(M1601)*-1</f>
        <v>0</v>
      </c>
      <c r="I2352" s="1353">
        <f>(N1601)*-1</f>
        <v>0</v>
      </c>
      <c r="K2352" s="1355">
        <v>4267</v>
      </c>
      <c r="L2352" s="1355" t="s">
        <v>9595</v>
      </c>
    </row>
    <row r="2353" spans="1:12">
      <c r="B2353" s="5" t="s">
        <v>9577</v>
      </c>
      <c r="C2353" s="26">
        <v>676</v>
      </c>
      <c r="D2353" s="1347">
        <v>25588</v>
      </c>
      <c r="E2353" s="1346">
        <v>130639</v>
      </c>
      <c r="F2353" s="611" t="s">
        <v>9596</v>
      </c>
      <c r="G2353" s="1413" t="s">
        <v>2504</v>
      </c>
      <c r="H2353" s="1353">
        <f>M1565-M1603</f>
        <v>0</v>
      </c>
      <c r="I2353" s="1353">
        <f>N1565-N1603</f>
        <v>0</v>
      </c>
      <c r="K2353" s="1355">
        <v>4268</v>
      </c>
      <c r="L2353" s="1355" t="s">
        <v>9597</v>
      </c>
    </row>
    <row r="2354" spans="1:12">
      <c r="B2354" s="5" t="s">
        <v>9598</v>
      </c>
      <c r="C2354" s="26">
        <v>679</v>
      </c>
      <c r="D2354" s="1347">
        <v>6211</v>
      </c>
      <c r="E2354" s="1346">
        <v>25169</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57510</v>
      </c>
      <c r="E2355" s="1346">
        <v>125357</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14247</v>
      </c>
      <c r="E2356" s="1346">
        <v>40173</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40439</v>
      </c>
      <c r="E2364" s="1346">
        <v>96171</v>
      </c>
      <c r="F2364" s="4" t="s">
        <v>9632</v>
      </c>
      <c r="G2364" s="1413" t="s">
        <v>2504</v>
      </c>
      <c r="H2364" s="1353">
        <f>M1573-M1611</f>
        <v>0</v>
      </c>
      <c r="I2364" s="1353">
        <f>N1573-N1611</f>
        <v>0</v>
      </c>
      <c r="K2364" s="1355">
        <v>4279</v>
      </c>
      <c r="L2364" s="1355" t="s">
        <v>9633</v>
      </c>
    </row>
    <row r="2365" spans="1:12">
      <c r="B2365" s="5" t="s">
        <v>9634</v>
      </c>
      <c r="C2365" s="26">
        <v>682</v>
      </c>
      <c r="D2365" s="1347">
        <v>3065</v>
      </c>
      <c r="E2365" s="1346">
        <v>10796</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23694</v>
      </c>
      <c r="E2367" s="1346">
        <v>59384</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-10570</v>
      </c>
      <c r="E2370" s="1346">
        <v>-12426</v>
      </c>
      <c r="F2370" s="611" t="s">
        <v>9651</v>
      </c>
      <c r="G2370" s="1413" t="s">
        <v>2504</v>
      </c>
      <c r="H2370" s="1353">
        <f>(M1615)*-1</f>
        <v>0</v>
      </c>
      <c r="I2370" s="1353">
        <f>(N1615)*-1</f>
        <v>0</v>
      </c>
      <c r="K2370" s="1355">
        <v>4285</v>
      </c>
      <c r="L2370" s="1355" t="s">
        <v>9652</v>
      </c>
    </row>
    <row r="2371" spans="1:12">
      <c r="B2371" s="5" t="s">
        <v>9653</v>
      </c>
      <c r="C2371" s="26">
        <v>688</v>
      </c>
      <c r="D2371" s="1347">
        <v>0</v>
      </c>
      <c r="E2371" s="1346">
        <v>0</v>
      </c>
      <c r="F2371" s="611" t="s">
        <v>9654</v>
      </c>
      <c r="G2371" s="1413" t="s">
        <v>2504</v>
      </c>
      <c r="H2371" s="1353">
        <f>(M1616)*-1</f>
        <v>0</v>
      </c>
      <c r="I2371" s="1353">
        <f>(N1616)*-1</f>
        <v>0</v>
      </c>
      <c r="K2371" s="1355">
        <v>4286</v>
      </c>
      <c r="L2371" s="1355" t="s">
        <v>9655</v>
      </c>
    </row>
    <row r="2372" spans="1:12">
      <c r="B2372" s="5" t="s">
        <v>9656</v>
      </c>
      <c r="C2372" s="26">
        <v>690</v>
      </c>
      <c r="D2372" s="1347">
        <v>11387</v>
      </c>
      <c r="E2372" s="1346">
        <v>40984</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4936</v>
      </c>
      <c r="E2373" s="1346">
        <v>13687</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68739</v>
      </c>
      <c r="E2375" s="1346">
        <v>166680</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2995</v>
      </c>
      <c r="E2377" s="1346">
        <v>8722</v>
      </c>
      <c r="F2377" s="611" t="s">
        <v>7093</v>
      </c>
      <c r="G2377" s="1408">
        <v>8594</v>
      </c>
      <c r="H2377" s="1353">
        <f t="shared" si="405"/>
        <v>0</v>
      </c>
      <c r="I2377" s="1353">
        <f t="shared" si="405"/>
        <v>0</v>
      </c>
      <c r="K2377" s="1355">
        <v>4292</v>
      </c>
      <c r="L2377" s="1355" t="s">
        <v>9671</v>
      </c>
    </row>
    <row r="2378" spans="1:12">
      <c r="B2378" s="5" t="s">
        <v>5379</v>
      </c>
      <c r="C2378" s="26">
        <v>443</v>
      </c>
      <c r="D2378" s="1347">
        <v>57251</v>
      </c>
      <c r="E2378" s="1346">
        <v>176065</v>
      </c>
      <c r="F2378" s="611" t="s">
        <v>7096</v>
      </c>
      <c r="G2378" s="1408">
        <v>1659</v>
      </c>
      <c r="H2378" s="1353">
        <f t="shared" si="405"/>
        <v>0</v>
      </c>
      <c r="I2378" s="1353">
        <f t="shared" si="405"/>
        <v>0</v>
      </c>
      <c r="K2378" s="1355">
        <v>4293</v>
      </c>
      <c r="L2378" s="1355" t="s">
        <v>9672</v>
      </c>
    </row>
    <row r="2379" spans="1:12">
      <c r="B2379" s="5" t="s">
        <v>5382</v>
      </c>
      <c r="C2379" s="26">
        <v>444</v>
      </c>
      <c r="D2379" s="1347">
        <v>10645</v>
      </c>
      <c r="E2379" s="1346">
        <v>19640</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54528</v>
      </c>
      <c r="E2382" s="1346">
        <v>129217</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2100</v>
      </c>
      <c r="E2385" s="1346">
        <v>-920</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2013</v>
      </c>
      <c r="E2388" s="1346">
        <v>6076</v>
      </c>
      <c r="F2388" s="611" t="s">
        <v>9688</v>
      </c>
      <c r="G2388" s="1413" t="s">
        <v>2504</v>
      </c>
      <c r="H2388" s="1353">
        <f t="shared" si="407"/>
        <v>0</v>
      </c>
      <c r="I2388" s="1353">
        <f t="shared" si="407"/>
        <v>0</v>
      </c>
      <c r="K2388" s="1355">
        <v>4303</v>
      </c>
      <c r="L2388" s="1355" t="s">
        <v>9689</v>
      </c>
    </row>
    <row r="2389" spans="2:12">
      <c r="B2389" s="5" t="s">
        <v>5379</v>
      </c>
      <c r="C2389" s="26">
        <v>643</v>
      </c>
      <c r="D2389" s="1347">
        <v>30679</v>
      </c>
      <c r="E2389" s="1346">
        <v>97869</v>
      </c>
      <c r="F2389" s="611" t="s">
        <v>9690</v>
      </c>
      <c r="G2389" s="1413" t="s">
        <v>2504</v>
      </c>
      <c r="H2389" s="1353">
        <f t="shared" si="407"/>
        <v>0</v>
      </c>
      <c r="I2389" s="1353">
        <f t="shared" si="407"/>
        <v>0</v>
      </c>
      <c r="K2389" s="1355">
        <v>4304</v>
      </c>
      <c r="L2389" s="1355" t="s">
        <v>9691</v>
      </c>
    </row>
    <row r="2390" spans="2:12">
      <c r="B2390" s="5" t="s">
        <v>5382</v>
      </c>
      <c r="C2390" s="26">
        <v>644</v>
      </c>
      <c r="D2390" s="1347">
        <v>4772</v>
      </c>
      <c r="E2390" s="1346">
        <v>9964</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9280</v>
      </c>
      <c r="E2392" s="1346">
        <v>27613</v>
      </c>
      <c r="F2392" s="611" t="s">
        <v>9698</v>
      </c>
      <c r="G2392" s="1413" t="s">
        <v>2504</v>
      </c>
      <c r="H2392" s="1353">
        <f>(M1643)</f>
        <v>0</v>
      </c>
      <c r="I2392" s="1353">
        <f>(N1643)</f>
        <v>0</v>
      </c>
      <c r="K2392" s="1355">
        <v>4307</v>
      </c>
      <c r="L2392" s="1355" t="s">
        <v>9699</v>
      </c>
    </row>
    <row r="2393" spans="2:12">
      <c r="B2393" s="5" t="s">
        <v>5385</v>
      </c>
      <c r="C2393" s="26">
        <v>808</v>
      </c>
      <c r="D2393" s="1347">
        <v>8255</v>
      </c>
      <c r="E2393" s="1346">
        <v>11844</v>
      </c>
      <c r="F2393" s="611" t="s">
        <v>9700</v>
      </c>
      <c r="G2393" s="1413" t="s">
        <v>2504</v>
      </c>
      <c r="H2393" s="1353">
        <f>(M1645)</f>
        <v>0</v>
      </c>
      <c r="I2393" s="1353">
        <f>(N1645)</f>
        <v>0</v>
      </c>
      <c r="K2393" s="1355">
        <v>4308</v>
      </c>
      <c r="L2393" s="1355" t="s">
        <v>9701</v>
      </c>
    </row>
    <row r="2394" spans="2:12">
      <c r="B2394" s="5" t="s">
        <v>5388</v>
      </c>
      <c r="C2394" s="26">
        <v>809</v>
      </c>
      <c r="D2394" s="1347">
        <v>0</v>
      </c>
      <c r="E2394" s="1346">
        <v>0</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28443</v>
      </c>
      <c r="E2398" s="1346">
        <v>66247</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11892</v>
      </c>
      <c r="E2401" s="1346">
        <v>26870</v>
      </c>
      <c r="F2401" s="611" t="s">
        <v>9717</v>
      </c>
      <c r="G2401" s="1413" t="s">
        <v>2504</v>
      </c>
      <c r="H2401" s="1353">
        <f>(M1653)</f>
        <v>0</v>
      </c>
      <c r="I2401" s="1353">
        <f>(N1653)</f>
        <v>0</v>
      </c>
      <c r="K2401" s="1355">
        <v>4316</v>
      </c>
      <c r="L2401" s="1355" t="s">
        <v>9718</v>
      </c>
    </row>
    <row r="2402" spans="1:12">
      <c r="B2402" s="5" t="s">
        <v>9719</v>
      </c>
      <c r="C2402" s="26" t="s">
        <v>9720</v>
      </c>
      <c r="D2402" s="1347">
        <v>48695</v>
      </c>
      <c r="E2402" s="1346">
        <v>109929</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31</v>
      </c>
      <c r="F2459" s="1342"/>
      <c r="I2459" s="1396">
        <f>DAY(DATE(J2465,I2460+1,1)-1)</f>
        <v>31</v>
      </c>
      <c r="J2459" s="1395" t="s">
        <v>15503</v>
      </c>
      <c r="K2459" s="1355">
        <v>4374</v>
      </c>
      <c r="L2459" s="1355" t="s">
        <v>9824</v>
      </c>
    </row>
    <row r="2460" spans="1:12">
      <c r="B2460" s="5" t="s">
        <v>9825</v>
      </c>
      <c r="C2460" s="6" t="s">
        <v>9826</v>
      </c>
      <c r="D2460" s="1345"/>
      <c r="E2460" s="1346">
        <v>3</v>
      </c>
      <c r="F2460" s="1342"/>
      <c r="I2460" s="1394">
        <f>J2466</f>
        <v>3</v>
      </c>
      <c r="J2460" s="1395" t="s">
        <v>15505</v>
      </c>
      <c r="K2460" s="1355">
        <v>4375</v>
      </c>
      <c r="L2460" s="1355" t="s">
        <v>9827</v>
      </c>
    </row>
    <row r="2461" spans="1:12">
      <c r="B2461" s="5" t="s">
        <v>9828</v>
      </c>
      <c r="C2461" s="6" t="s">
        <v>9829</v>
      </c>
      <c r="D2461" s="1345"/>
      <c r="E2461" s="1351">
        <v>2026</v>
      </c>
      <c r="F2461" s="1342"/>
      <c r="I2461" s="1394">
        <f>J2465</f>
        <v>2026</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2026</v>
      </c>
      <c r="K2465" s="1355">
        <v>4380</v>
      </c>
      <c r="L2465" s="1355" t="s">
        <v>9841</v>
      </c>
    </row>
    <row r="2466" spans="2:12">
      <c r="B2466" s="5" t="s">
        <v>9842</v>
      </c>
      <c r="C2466" s="6" t="s">
        <v>9843</v>
      </c>
      <c r="D2466" s="1345"/>
      <c r="E2466" s="1346" t="s">
        <v>15510</v>
      </c>
      <c r="F2466" s="1342"/>
      <c r="I2466" s="1394" t="str">
        <f>J2463</f>
        <v>ON</v>
      </c>
      <c r="J2466" s="1395">
        <v>3</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17822956</v>
      </c>
      <c r="K2468" s="1355">
        <v>4383</v>
      </c>
      <c r="L2468" s="1355" t="s">
        <v>9850</v>
      </c>
    </row>
    <row r="2469" spans="2:12">
      <c r="B2469" s="5" t="s">
        <v>9851</v>
      </c>
      <c r="C2469" s="26" t="s">
        <v>9852</v>
      </c>
      <c r="D2469" s="1345"/>
      <c r="E2469" s="1346">
        <v>17822956</v>
      </c>
      <c r="I2469" s="1398">
        <f>J2468</f>
        <v>17822956</v>
      </c>
      <c r="J2469" s="1399"/>
      <c r="K2469" s="1355">
        <v>4384</v>
      </c>
      <c r="L2469" s="1355" t="s">
        <v>9853</v>
      </c>
    </row>
    <row r="2470" spans="2:12">
      <c r="B2470" s="5" t="s">
        <v>9854</v>
      </c>
      <c r="C2470" s="26" t="s">
        <v>9855</v>
      </c>
      <c r="D2470" s="1345"/>
      <c r="E2470" s="1749">
        <v>1</v>
      </c>
      <c r="I2470" s="1353"/>
      <c r="K2470" s="1355">
        <v>4385</v>
      </c>
      <c r="L2470" s="1355" t="s">
        <v>9856</v>
      </c>
    </row>
    <row r="2471" spans="2:12">
      <c r="B2471" s="5"/>
      <c r="C2471" s="26"/>
      <c r="D2471" s="1347"/>
      <c r="E2471" s="1346"/>
      <c r="I2471" s="1400" t="s">
        <v>9857</v>
      </c>
      <c r="J2471" s="1393">
        <f ca="1">MONTH(NOW())</f>
        <v>4</v>
      </c>
      <c r="K2471" s="1355">
        <v>4386</v>
      </c>
      <c r="L2471" s="1355" t="s">
        <v>9858</v>
      </c>
    </row>
    <row r="2472" spans="2:12">
      <c r="B2472" s="5"/>
      <c r="C2472" s="26"/>
      <c r="D2472" s="1347"/>
      <c r="E2472" s="1346"/>
      <c r="I2472" s="1401" t="s">
        <v>9859</v>
      </c>
      <c r="J2472" s="1399">
        <f>J2466</f>
        <v>3</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90</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71689518</v>
      </c>
      <c r="F2482" s="1358"/>
      <c r="G2482" s="1117"/>
      <c r="K2482" s="1355">
        <v>4397</v>
      </c>
      <c r="L2482" s="1355" t="s">
        <v>9872</v>
      </c>
    </row>
    <row r="2483" spans="1:12">
      <c r="A2483" s="611" t="s">
        <v>9873</v>
      </c>
      <c r="B2483" s="611" t="s">
        <v>5734</v>
      </c>
      <c r="D2483" s="1353"/>
      <c r="E2483" s="1353">
        <f>SUMIF(H1103:H1127,"&lt;&gt;1",E1103:E1127)*-1</f>
        <v>-29003858</v>
      </c>
      <c r="F2483" s="1358"/>
      <c r="K2483" s="1355">
        <v>4398</v>
      </c>
      <c r="L2483" s="1355" t="s">
        <v>9874</v>
      </c>
    </row>
    <row r="2484" spans="1:12">
      <c r="B2484" s="611" t="s">
        <v>9875</v>
      </c>
      <c r="D2484" s="1353"/>
      <c r="E2484" s="1353">
        <f>SUMIF(H1128:H1132,"&lt;&gt;1",E1128:E1132)*-1</f>
        <v>-5390662</v>
      </c>
      <c r="F2484" s="1358"/>
      <c r="K2484" s="1355">
        <v>4399</v>
      </c>
      <c r="L2484" s="1355" t="s">
        <v>9876</v>
      </c>
    </row>
    <row r="2485" spans="1:12">
      <c r="B2485" s="611" t="s">
        <v>5803</v>
      </c>
      <c r="D2485" s="1353">
        <f>SUMIF(H1135:H1444,"&lt;&gt;1",D1135:D1444)</f>
        <v>531120</v>
      </c>
      <c r="E2485" s="1353">
        <v>100001</v>
      </c>
      <c r="F2485" s="1358"/>
      <c r="K2485" s="1355">
        <v>4400</v>
      </c>
      <c r="L2485" s="1355" t="s">
        <v>9877</v>
      </c>
    </row>
    <row r="2486" spans="1:12">
      <c r="B2486" s="611" t="s">
        <v>9878</v>
      </c>
      <c r="D2486" s="1353">
        <f>SUMIF(H1446:H1450,"&lt;&gt;1",D1446:D1450)*-1</f>
        <v>-167715</v>
      </c>
      <c r="E2486" s="1353">
        <f>SUMIF(H1446:H1450,"&lt;&gt;1",E1446:E1450)*-1</f>
        <v>-294679</v>
      </c>
      <c r="F2486" s="1358"/>
      <c r="K2486" s="1355">
        <v>4401</v>
      </c>
      <c r="L2486" s="1355" t="s">
        <v>9879</v>
      </c>
    </row>
    <row r="2487" spans="1:12">
      <c r="B2487" s="611" t="s">
        <v>9880</v>
      </c>
      <c r="D2487" s="1353">
        <f>SUMIF(H1451:H1452,"&lt;&gt;1",D1451:D1452)</f>
        <v>0</v>
      </c>
      <c r="E2487" s="1353">
        <f>SUMIF(H1451:H1452,"&lt;&gt;1",E1451:E1452)</f>
        <v>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-1302262</v>
      </c>
      <c r="E2489" s="1353">
        <f>SUMIF(H1454:H1493,"&lt;&gt;1",E1454:E1493)*-1</f>
        <v>-3996905</v>
      </c>
      <c r="F2489" s="1358">
        <f>Page5_CHV_MCI!$G$51</f>
        <v>1302262</v>
      </c>
      <c r="H2489" s="1360"/>
      <c r="I2489" s="1360"/>
      <c r="J2489" s="1117"/>
      <c r="K2489" s="1355">
        <v>4404</v>
      </c>
      <c r="L2489" s="1355" t="s">
        <v>9885</v>
      </c>
    </row>
    <row r="2490" spans="1:12">
      <c r="B2490" s="611" t="s">
        <v>9886</v>
      </c>
      <c r="D2490" s="1353">
        <f>SUMIF(H1535:H1574,"&lt;&gt;1",D1535:D1574)*-1</f>
        <v>0</v>
      </c>
      <c r="E2490" s="1353">
        <f>SUMIF(H1535:H1574,"&lt;&gt;1",E1535:E1574)*-1</f>
        <v>-53369</v>
      </c>
      <c r="F2490" s="1358">
        <f>Page5_CHV_VE!$G$51</f>
        <v>0</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-138974</v>
      </c>
      <c r="E2492" s="1353">
        <f>SUMIF(H1697:H1736,"&lt;&gt;1",E1697:E1736)*-1</f>
        <v>-482763</v>
      </c>
      <c r="F2492" s="1358">
        <f>Page5_BUI_MCI!$G$51</f>
        <v>138974</v>
      </c>
      <c r="H2492" s="1360"/>
      <c r="I2492" s="1360"/>
      <c r="J2492" s="1117"/>
      <c r="K2492" s="1355">
        <v>4407</v>
      </c>
      <c r="L2492" s="1355" t="s">
        <v>9891</v>
      </c>
    </row>
    <row r="2493" spans="1:12">
      <c r="B2493" s="611" t="s">
        <v>9892</v>
      </c>
      <c r="D2493" s="1353">
        <f>SUMIF(H1778:H1817,"&lt;&gt;1",D1778:D1817)*-1</f>
        <v>-733993</v>
      </c>
      <c r="E2493" s="1353">
        <f>SUMIF(H1778:H1817,"&lt;&gt;1",E1778:E1817)*-1</f>
        <v>-1845637</v>
      </c>
      <c r="F2493" s="1358">
        <f>Page5_CAD_MCI!$G$51</f>
        <v>733993</v>
      </c>
      <c r="H2493" s="1360"/>
      <c r="I2493" s="1360"/>
      <c r="J2493" s="1117"/>
      <c r="K2493" s="1355">
        <v>4408</v>
      </c>
      <c r="L2493" s="1355" t="s">
        <v>9893</v>
      </c>
    </row>
    <row r="2494" spans="1:12">
      <c r="B2494" s="611" t="s">
        <v>9894</v>
      </c>
      <c r="D2494" s="1353">
        <f>SUMIF(H1859:H1898,"&lt;&gt;1",D1859:D1898)*-1</f>
        <v>-695181</v>
      </c>
      <c r="E2494" s="1353">
        <f>SUMIF(H1859:H1898,"&lt;&gt;1",E1859:E1898)*-1</f>
        <v>-1730957</v>
      </c>
      <c r="F2494" s="1358">
        <f>Page5_GMC_MCI!$G$51</f>
        <v>695181</v>
      </c>
      <c r="H2494" s="1360"/>
      <c r="I2494" s="1360"/>
      <c r="J2494" s="1117"/>
      <c r="K2494" s="1355">
        <v>4409</v>
      </c>
      <c r="L2494" s="1355" t="s">
        <v>9895</v>
      </c>
    </row>
    <row r="2495" spans="1:12">
      <c r="B2495" s="611" t="s">
        <v>9896</v>
      </c>
      <c r="D2495" s="1353">
        <f>SUMIF(H1940:H1979,"&lt;&gt;1",D1940:D1979)*-1</f>
        <v>-626168</v>
      </c>
      <c r="E2495" s="1353">
        <f>SUMIF(H1940:H1979,"&lt;&gt;1",E1940:E1979)*-1</f>
        <v>-766709</v>
      </c>
      <c r="F2495" s="1358">
        <f>Page5_CAD_VE!$G$51</f>
        <v>626168</v>
      </c>
      <c r="H2495" s="1360"/>
      <c r="I2495" s="1360"/>
      <c r="J2495" s="1117"/>
      <c r="K2495" s="1355">
        <v>4410</v>
      </c>
      <c r="L2495" s="1355" t="s">
        <v>9897</v>
      </c>
    </row>
    <row r="2496" spans="1:12">
      <c r="B2496" s="611" t="s">
        <v>9898</v>
      </c>
      <c r="D2496" s="1353">
        <f>SUMIF(H2264:H2264,"&lt;&gt;1",D2264:D2264)*-1</f>
        <v>0</v>
      </c>
      <c r="E2496" s="1353">
        <f>SUMIF(H2264:H2264,"&lt;&gt;1",E2264:E2264)*-1</f>
        <v>0</v>
      </c>
      <c r="F2496" s="1358">
        <f>Page5j_SANS_OBJECT!$G$51</f>
        <v>0</v>
      </c>
      <c r="H2496" s="1360"/>
      <c r="I2496" s="1360"/>
      <c r="J2496" s="1117"/>
      <c r="K2496" s="1355">
        <v>4411</v>
      </c>
      <c r="L2496" s="1355" t="s">
        <v>9899</v>
      </c>
    </row>
    <row r="2497" spans="1:12">
      <c r="B2497" s="611" t="s">
        <v>9900</v>
      </c>
      <c r="D2497" s="1353">
        <f>SUMIF(H2266:H2272,"&lt;&gt;1",D2266:D2272)*-1</f>
        <v>-6225451</v>
      </c>
      <c r="E2497" s="1353">
        <f>SUMIF(H2266:H2272,"&lt;&gt;1",E2266:E2272)*-1</f>
        <v>-17595529</v>
      </c>
      <c r="F2497" s="1358">
        <f>Page6!G17</f>
        <v>6225451</v>
      </c>
      <c r="H2497" s="1360"/>
      <c r="I2497" s="1360"/>
      <c r="J2497" s="1117"/>
      <c r="K2497" s="1355">
        <v>4412</v>
      </c>
      <c r="L2497" s="1355" t="s">
        <v>9901</v>
      </c>
    </row>
    <row r="2498" spans="1:12">
      <c r="B2498" s="611" t="s">
        <v>9902</v>
      </c>
      <c r="D2498" s="1353">
        <f>SUMIF(H2287:H2303,"&lt;&gt;1",D2287:D2303)*-1</f>
        <v>-170951</v>
      </c>
      <c r="E2498" s="1353">
        <f>SUMIF(H2287:H2303,"&lt;&gt;1",E2287:E2303)*-1</f>
        <v>-442652</v>
      </c>
      <c r="F2498" s="1358">
        <f>Page6!G43</f>
        <v>170951</v>
      </c>
      <c r="H2498" s="1360"/>
      <c r="I2498" s="1360"/>
      <c r="J2498" s="1117"/>
      <c r="K2498" s="1355">
        <v>4413</v>
      </c>
      <c r="L2498" s="1355" t="s">
        <v>9903</v>
      </c>
    </row>
    <row r="2499" spans="1:12">
      <c r="B2499" s="611" t="s">
        <v>9904</v>
      </c>
      <c r="D2499" s="1353">
        <f>SUMIF(H2304:H2309,"&lt;&gt;1",D2304:D2309)*-1</f>
        <v>-72503</v>
      </c>
      <c r="E2499" s="1353">
        <f>SUMIF(H2304:H2309,"&lt;&gt;1",E2304:E2309)*-1</f>
        <v>-337765</v>
      </c>
      <c r="F2499" s="1358">
        <f>Page6!G52</f>
        <v>72503</v>
      </c>
      <c r="H2499" s="1360"/>
      <c r="I2499" s="1360"/>
      <c r="J2499" s="1117"/>
      <c r="K2499" s="1355">
        <v>4414</v>
      </c>
      <c r="L2499" s="1355" t="s">
        <v>9905</v>
      </c>
    </row>
    <row r="2500" spans="1:12">
      <c r="B2500" s="611" t="s">
        <v>9906</v>
      </c>
      <c r="D2500" s="1353">
        <f>SUMIF(H2311:H2328,"&lt;&gt;1",D2311:D2328)*-1</f>
        <v>-213447</v>
      </c>
      <c r="E2500" s="1353">
        <f>SUMIF(H2311:H2328,"&lt;&gt;1",E2311:E2328)*-1</f>
        <v>-540806</v>
      </c>
      <c r="F2500" s="1358">
        <f>Page6!G77</f>
        <v>213447</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-125419</v>
      </c>
      <c r="E2503" s="1353">
        <f>SUMIF(H2376:H2383,"&lt;&gt;1",E2376:E2383)*-1</f>
        <v>-333644</v>
      </c>
      <c r="F2503" s="1358">
        <f>Page7!F24</f>
        <v>135774</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1249861</v>
      </c>
      <c r="E2505" s="1353">
        <f>SUMIF(E1494:E1533,"&lt;&gt;1",E1494:E1533)</f>
        <v>3894855</v>
      </c>
      <c r="F2505" s="1358">
        <f>Page5_CHV_MCI!$H$51</f>
        <v>1249861</v>
      </c>
      <c r="K2505" s="1355">
        <v>4420</v>
      </c>
      <c r="L2505" s="1355" t="s">
        <v>9916</v>
      </c>
    </row>
    <row r="2506" spans="1:12">
      <c r="B2506" s="611" t="s">
        <v>9886</v>
      </c>
      <c r="D2506" s="1353">
        <f>SUMIF(H1575:H1614,"&lt;&gt;1",D1575:D1614)</f>
        <v>0</v>
      </c>
      <c r="E2506" s="1353">
        <f>SUMIF(H1575:H1614,"&lt;&gt;1",E1575:E1614)</f>
        <v>53309</v>
      </c>
      <c r="F2506" s="1358">
        <f>Page5_CHV_VE!$H$51</f>
        <v>0</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137254</v>
      </c>
      <c r="E2508" s="1353">
        <f>SUMIF(H1737:H1776,"&lt;&gt;1",E1737:E1776)</f>
        <v>469590</v>
      </c>
      <c r="F2508" s="1358">
        <f>Page5_BUI_MCI!$H$51</f>
        <v>137254</v>
      </c>
      <c r="K2508" s="1355">
        <v>4423</v>
      </c>
      <c r="L2508" s="1355" t="s">
        <v>9919</v>
      </c>
    </row>
    <row r="2509" spans="1:12">
      <c r="B2509" s="611" t="s">
        <v>9892</v>
      </c>
      <c r="D2509" s="1353">
        <f>SUMIF(H1818:H1857,"&lt;&gt;1",D1818:D1857)</f>
        <v>690233</v>
      </c>
      <c r="E2509" s="1353">
        <f>SUMIF(H1818:H1857,"&lt;&gt;1",E1818:E1857)</f>
        <v>1731192</v>
      </c>
      <c r="F2509" s="1358">
        <f>Page5_CAD_MCI!$H$51</f>
        <v>690233</v>
      </c>
      <c r="K2509" s="1355">
        <v>4424</v>
      </c>
      <c r="L2509" s="1355" t="s">
        <v>9920</v>
      </c>
    </row>
    <row r="2510" spans="1:12">
      <c r="B2510" s="611" t="s">
        <v>9894</v>
      </c>
      <c r="D2510" s="1353">
        <f>SUMIF(H1899:H1938,"&lt;&gt;1",D1899:D1938)</f>
        <v>672265</v>
      </c>
      <c r="E2510" s="1353">
        <f>SUMIF(H1899:H1938,"&lt;&gt;1",E1899:E1938)</f>
        <v>1665227</v>
      </c>
      <c r="F2510" s="1358">
        <f>Page5_GMC_MCI!$H$51</f>
        <v>672265</v>
      </c>
      <c r="K2510" s="1355">
        <v>4425</v>
      </c>
      <c r="L2510" s="1355" t="s">
        <v>9921</v>
      </c>
    </row>
    <row r="2511" spans="1:12">
      <c r="B2511" s="611" t="s">
        <v>9896</v>
      </c>
      <c r="D2511" s="1117">
        <f>SUMIF(H1980:H2019,"&lt;&gt;1",D1980:D2019)</f>
        <v>613778</v>
      </c>
      <c r="E2511" s="1117">
        <f>SUMIF(H1980:H2019,"&lt;&gt;1",E1980:E2019)</f>
        <v>749174</v>
      </c>
      <c r="F2511" s="1358">
        <f>Page5_CAD_VE!$H$51</f>
        <v>613778</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6074590</v>
      </c>
      <c r="E2513" s="1117">
        <f>SUMIF(H2273:H2285,"&lt;&gt;1",E2273:E2285)</f>
        <v>17226166</v>
      </c>
      <c r="F2513" s="1358">
        <f>Page6!H17</f>
        <v>6074590</v>
      </c>
      <c r="K2513" s="1355">
        <v>4428</v>
      </c>
      <c r="L2513" s="1355" t="s">
        <v>9924</v>
      </c>
    </row>
    <row r="2514" spans="2:12">
      <c r="B2514" s="611" t="s">
        <v>9902</v>
      </c>
      <c r="D2514" s="1117">
        <f>SUMIF(H2329:H2346,"&lt;&gt;1",D2329:D2346)</f>
        <v>73337</v>
      </c>
      <c r="E2514" s="1117">
        <f>SUMIF(H2329:H2346,"&lt;&gt;1",E2329:E2346)</f>
        <v>192166</v>
      </c>
      <c r="F2514" s="1358">
        <f>Page6!H43</f>
        <v>73337</v>
      </c>
      <c r="K2514" s="1355">
        <v>4429</v>
      </c>
      <c r="L2514" s="1355" t="s">
        <v>9925</v>
      </c>
    </row>
    <row r="2515" spans="2:12">
      <c r="B2515" s="611" t="s">
        <v>9904</v>
      </c>
      <c r="D2515" s="1117">
        <f>SUMIF(H2348:H2354,"&lt;&gt;1",D2348:D2354)</f>
        <v>40496</v>
      </c>
      <c r="E2515" s="1117">
        <f>SUMIF(H2348:H2354,"&lt;&gt;1",E2348:E2354)</f>
        <v>200172</v>
      </c>
      <c r="F2515" s="1358">
        <f>Page6!H52</f>
        <v>40496</v>
      </c>
      <c r="K2515" s="1355">
        <v>4430</v>
      </c>
      <c r="L2515" s="1355" t="s">
        <v>9926</v>
      </c>
    </row>
    <row r="2516" spans="2:12">
      <c r="B2516" s="611" t="s">
        <v>9906</v>
      </c>
      <c r="D2516" s="1117">
        <f>SUMIF(H2355:H2374,"&lt;&gt;1",D2355:D2374)</f>
        <v>144708</v>
      </c>
      <c r="E2516" s="1117">
        <f>SUMIF(H2355:H2374,"&lt;&gt;1",E2355:E2374)</f>
        <v>374126</v>
      </c>
      <c r="F2516" s="1358">
        <f>Page6!H77</f>
        <v>144708</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97434</v>
      </c>
      <c r="E2519" s="1117">
        <f>SUMIF(H2384:H2401,"&lt;&gt;1",E2384:E2401)</f>
        <v>245563</v>
      </c>
      <c r="F2519" s="1358">
        <f>Page7!G24-Page7!F4-Page7!F5-Page7!G6-Page7!G11-Page7!G12-Page7!F14-Page7!F15-Page7!G16-Page7!G21-Page7!G22</f>
        <v>55552</v>
      </c>
      <c r="K2519" s="1355">
        <v>4434</v>
      </c>
      <c r="L2519" s="1355" t="s">
        <v>9930</v>
      </c>
    </row>
    <row r="2520" spans="2:12">
      <c r="C2520" s="1117"/>
      <c r="G2520" s="1117"/>
      <c r="H2520" s="1360"/>
      <c r="K2520" s="1355">
        <v>4435</v>
      </c>
      <c r="L2520" s="1355" t="s">
        <v>9931</v>
      </c>
    </row>
    <row r="2521" spans="2:12">
      <c r="B2521" s="611" t="s">
        <v>9932</v>
      </c>
      <c r="C2521" s="1117"/>
      <c r="E2521" s="1363">
        <f>SUM(E2482:E2520)</f>
        <v>35775150</v>
      </c>
      <c r="F2521" s="1358"/>
      <c r="H2521" s="1360"/>
      <c r="K2521" s="1355">
        <v>4436</v>
      </c>
      <c r="L2521" s="1355" t="s">
        <v>9933</v>
      </c>
    </row>
    <row r="2522" spans="2:12">
      <c r="B2522" s="611" t="s">
        <v>9934</v>
      </c>
      <c r="D2522" s="1364">
        <f>SUM(D2485:D2520)*-1</f>
        <v>146988</v>
      </c>
      <c r="E2522" s="1364">
        <f>SUM(E2485:E2520)*-1</f>
        <v>1519848</v>
      </c>
      <c r="F2522" s="1365">
        <f>Page2!G68</f>
        <v>200304</v>
      </c>
      <c r="H2522" s="1360"/>
      <c r="K2522" s="1355">
        <v>4437</v>
      </c>
      <c r="L2522" s="1355" t="s">
        <v>9935</v>
      </c>
    </row>
    <row r="2523" spans="2:12">
      <c r="C2523" s="1117"/>
      <c r="K2523" s="1355">
        <v>4438</v>
      </c>
      <c r="L2523" s="1355" t="s">
        <v>9936</v>
      </c>
    </row>
    <row r="2524" spans="2:12">
      <c r="B2524" s="1366" t="s">
        <v>9937</v>
      </c>
      <c r="D2524" s="1117">
        <f>(SUM(D2489:D2503)+SUM(D2505:D2519))*-1</f>
        <v>510393</v>
      </c>
      <c r="E2524" s="1117">
        <f>(SUM(E2489:E2503)+SUM(E2505:E2519))*-1</f>
        <v>1325196</v>
      </c>
      <c r="F2524" s="1358">
        <f>Page2!G5</f>
        <v>531103</v>
      </c>
      <c r="G2524" s="1117"/>
      <c r="K2524" s="1355">
        <v>4439</v>
      </c>
      <c r="L2524" s="1355" t="s">
        <v>9938</v>
      </c>
    </row>
    <row r="2525" spans="2:12">
      <c r="B2525" s="1366" t="s">
        <v>5803</v>
      </c>
      <c r="D2525" s="1117">
        <f>D2485*-1</f>
        <v>-531120</v>
      </c>
      <c r="E2525" s="1117">
        <f>E2485*-1</f>
        <v>-100001</v>
      </c>
      <c r="F2525" s="1358">
        <f>Page2!G60+Page2!G64+Page2!G65+Page2!G67</f>
        <v>498514</v>
      </c>
      <c r="G2525" s="1117"/>
      <c r="K2525" s="1355">
        <v>4440</v>
      </c>
      <c r="L2525" s="1355" t="s">
        <v>9939</v>
      </c>
    </row>
    <row r="2526" spans="2:12">
      <c r="B2526" s="1367" t="s">
        <v>9940</v>
      </c>
      <c r="D2526" s="1117">
        <f>D2524+D2525</f>
        <v>-20727</v>
      </c>
      <c r="E2526" s="1117">
        <f>E2524+E2525</f>
        <v>1225195</v>
      </c>
      <c r="F2526" s="1358">
        <f>Page2!G61-Page2!G64-Page2!G65-Page2!G67</f>
        <v>32589</v>
      </c>
      <c r="G2526" s="1117"/>
      <c r="K2526" s="1355">
        <v>4441</v>
      </c>
      <c r="L2526" s="1355" t="s">
        <v>9941</v>
      </c>
    </row>
    <row r="2527" spans="2:12">
      <c r="B2527" s="1366" t="s">
        <v>9942</v>
      </c>
      <c r="D2527" s="1117">
        <f>(D2486+D2487)*-1</f>
        <v>167715</v>
      </c>
      <c r="E2527" s="1117">
        <f>(E2486+E2487)*-1</f>
        <v>294653</v>
      </c>
      <c r="F2527" s="1358">
        <f>Page2!G62</f>
        <v>167715</v>
      </c>
      <c r="G2527" s="1117"/>
      <c r="K2527" s="1355">
        <v>4442</v>
      </c>
      <c r="L2527" s="1355" t="s">
        <v>9943</v>
      </c>
    </row>
    <row r="2528" spans="2:12">
      <c r="B2528" s="1366" t="s">
        <v>9944</v>
      </c>
      <c r="D2528" s="1364">
        <f>D2526+D2527</f>
        <v>146988</v>
      </c>
      <c r="E2528" s="1364">
        <f>E2526+E2527</f>
        <v>1519848</v>
      </c>
      <c r="F2528" s="1365">
        <f>Page2!G68</f>
        <v>200304</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1</v>
      </c>
      <c r="E4">
        <f>Page1!M93</f>
        <v>1</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1900</v>
      </c>
      <c r="E6" s="14">
        <f ca="1">IFERROR((OR_VEH!C707-Minus_Accuracy_Pts),0)</f>
        <v>1900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1</v>
      </c>
      <c r="E9">
        <f>Page1!$F$61</f>
        <v>1</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1</v>
      </c>
      <c r="E10">
        <f>Page1!$H$61</f>
        <v>1</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2157916</v>
      </c>
      <c r="E13" s="7">
        <f>Page1!P47</f>
        <v>2157916</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149.99</v>
      </c>
      <c r="E15" s="804">
        <f>Page4!D66</f>
        <v>149.99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149.99</v>
      </c>
      <c r="E16" s="804">
        <f>Page4!D67</f>
        <v>149.99</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149.99</v>
      </c>
      <c r="E17" s="804">
        <f>Page4!D68</f>
        <v>149.99</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149.99</v>
      </c>
      <c r="E18" s="804">
        <f>Page4!F66</f>
        <v>149.99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149.99</v>
      </c>
      <c r="E19" s="804">
        <f>Page4!F67</f>
        <v>149.99</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149.99</v>
      </c>
      <c r="E20" s="804">
        <f>Page4!F68</f>
        <v>149.99</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0</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0</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3</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2</v>
      </c>
      <c r="E54" s="7">
        <f>Page5_CHV_MCI!K31</f>
        <v>2</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3</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2</v>
      </c>
      <c r="E56" s="7">
        <f>Page5_CHV_MCI!K33</f>
        <v>6</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1</v>
      </c>
      <c r="E57" s="7">
        <f>Page5_CHV_MCI!K34</f>
        <v>1</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5</v>
      </c>
      <c r="E58" s="7">
        <f>Page5_CHV_MCI!K35</f>
        <v>13</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4</v>
      </c>
      <c r="E59" s="7">
        <f>Page5_CHV_MCI!K36</f>
        <v>7</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0</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0</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2</v>
      </c>
      <c r="E62" s="7">
        <f>Page5_CHV_MCI!K39</f>
        <v>3</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0</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19</v>
      </c>
      <c r="E67" s="7">
        <f>Page5_CHV_MCI!K44</f>
        <v>41</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0</v>
      </c>
      <c r="E69" s="7">
        <f>Page5_CHV_MCI!K46</f>
        <v>16</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19</v>
      </c>
      <c r="E71" s="7">
        <f>Page5_CHV_MCI!K48</f>
        <v>57</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19</v>
      </c>
      <c r="E73" s="7">
        <f>Page5_CHV_MCI!$K$51</f>
        <v>57</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0</v>
      </c>
      <c r="E99" s="7">
        <f>Page5_CHV_VE!K29</f>
        <v>0</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0</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0</v>
      </c>
      <c r="E101" s="7">
        <f>Page5_CHV_VE!K31</f>
        <v>1</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0</v>
      </c>
      <c r="E102" s="7">
        <f>Page5_CHV_VE!K32</f>
        <v>0</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0</v>
      </c>
      <c r="E114" s="7">
        <f>Page5_CHV_VE!K44</f>
        <v>1</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0</v>
      </c>
      <c r="E118" s="7">
        <f>Page5_CHV_VE!K48</f>
        <v>1</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0</v>
      </c>
      <c r="E120" s="7">
        <f>Page5_CHV_VE!$K$51</f>
        <v>1</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2</v>
      </c>
      <c r="E193" s="7">
        <f>Page5_BUI_MCI!K29</f>
        <v>6</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1</v>
      </c>
      <c r="E195" s="7">
        <f>Page5_BUI_MCI!K31</f>
        <v>1</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0</v>
      </c>
      <c r="E197" s="7">
        <f>Page5_BUI_MCI!K33</f>
        <v>3</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0</v>
      </c>
      <c r="E198" s="7">
        <f>Page5_BUI_MCI!K34</f>
        <v>1</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3</v>
      </c>
      <c r="E208" s="7">
        <f>Page5_BUI_MCI!K44</f>
        <v>11</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3</v>
      </c>
      <c r="E212" s="7">
        <f>Page5_BUI_MCI!K48</f>
        <v>11</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3</v>
      </c>
      <c r="E214" s="7">
        <f>Page5_BUI_MCI!K51</f>
        <v>11</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2</v>
      </c>
      <c r="E220" s="7">
        <f>Page5_CAD_MCI!K9</f>
        <v>2</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2</v>
      </c>
      <c r="E234" s="7">
        <f>Page5_CAD_MCI!K23</f>
        <v>2</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2</v>
      </c>
      <c r="E238" s="7">
        <f>Page5_CAD_MCI!K27</f>
        <v>2</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3</v>
      </c>
      <c r="E241" s="7">
        <f>Page5_CAD_MCI!K30</f>
        <v>9</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1</v>
      </c>
      <c r="E246" s="7">
        <f>Page5_CAD_MCI!K35</f>
        <v>1</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0</v>
      </c>
      <c r="E247" s="7">
        <f>Page5_CAD_MCI!K36</f>
        <v>1</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0</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4</v>
      </c>
      <c r="E255" s="7">
        <f>Page5_CAD_MCI!K44</f>
        <v>11</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4</v>
      </c>
      <c r="E259" s="7">
        <f>Page5_CAD_MCI!K48</f>
        <v>11</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6</v>
      </c>
      <c r="E261" s="7">
        <f>Page5_CAD_MCI!$K$51</f>
        <v>13</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5</v>
      </c>
      <c r="E287" s="7">
        <f>Page5_GMC_MCI!K29</f>
        <v>7</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0</v>
      </c>
      <c r="E288" s="7">
        <f>Page5_GMC_MCI!K30</f>
        <v>0</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3</v>
      </c>
      <c r="E289" s="7">
        <f>Page5_GMC_MCI!K31</f>
        <v>4</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0</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4</v>
      </c>
      <c r="E294" s="7">
        <f>Page5_GMC_MCI!K36</f>
        <v>11</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0</v>
      </c>
      <c r="E295" s="7">
        <f>Page5_GMC_MCI!K37</f>
        <v>3</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0</v>
      </c>
      <c r="E299" s="7">
        <f>Page5_GMC_MCI!K41</f>
        <v>1</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12</v>
      </c>
      <c r="E302" s="7">
        <f>Page5_GMC_MCI!K44</f>
        <v>26</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12</v>
      </c>
      <c r="E306" s="7">
        <f>Page5_GMC_MCI!K48</f>
        <v>26</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12</v>
      </c>
      <c r="E308" s="7">
        <f>Page5_GMC_MCI!K51</f>
        <v>26</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3</v>
      </c>
      <c r="E333" s="7">
        <f>Page5_CAD_VE!K28</f>
        <v>3</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4</v>
      </c>
      <c r="E334" s="7">
        <f>Page5_CAD_VE!K29</f>
        <v>6</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1</v>
      </c>
      <c r="E335" s="7">
        <f>Page5_CAD_VE!K30</f>
        <v>1</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0</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8</v>
      </c>
      <c r="E349" s="7">
        <f>Page5_CAD_VE!K44</f>
        <v>10</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8</v>
      </c>
      <c r="E353" s="7">
        <f>Page5_CAD_VE!K48</f>
        <v>10</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8</v>
      </c>
      <c r="E355" s="7">
        <f>Page5_CAD_VE!$K$51</f>
        <v>10</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0</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0</v>
      </c>
      <c r="E382" s="7">
        <f>Page5_GMC_VE!K30</f>
        <v>0</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0</v>
      </c>
      <c r="E396" s="7">
        <f>Page5_GMC_VE!K44</f>
        <v>0</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0</v>
      </c>
      <c r="E400" s="7">
        <f>Page5_GMC_VE!K48</f>
        <v>0</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0</v>
      </c>
      <c r="E402" s="7">
        <f>Page5_GMC_VE!K51</f>
        <v>0</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0</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0</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0</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0</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0</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0</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0</v>
      </c>
      <c r="E573" s="529">
        <f>Page5_PARCS!N68</f>
        <v>10400</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0</v>
      </c>
      <c r="E574" s="529">
        <f>Page5_PARCS!K68</f>
        <v>16</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0</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0</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0</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0</v>
      </c>
      <c r="E627" s="529">
        <f>Page5_PARCS_GOUV!L22</f>
        <v>1226209</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0</v>
      </c>
      <c r="E641" s="529">
        <f>Page5_PARCS_GOUV!L36</f>
        <v>1226209</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0</v>
      </c>
      <c r="E642" s="529">
        <f>Page5_PARCS_GOUV!L37</f>
        <v>1226209</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0</v>
      </c>
      <c r="E661" s="529">
        <f>Page5_PARCS_GOUV!N22</f>
        <v>10400</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0</v>
      </c>
      <c r="E675" s="529">
        <f>Page5_PARCS_GOUV!N36</f>
        <v>10400</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0</v>
      </c>
      <c r="E676" s="529">
        <f>Page5_PARCS_GOUV!N37</f>
        <v>10400</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0</v>
      </c>
      <c r="E695" s="529">
        <f>Page5_PARCS_GOUV!K22</f>
        <v>16</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0</v>
      </c>
      <c r="E709" s="529">
        <f>Page5_PARCS_GOUV!K36</f>
        <v>16</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0</v>
      </c>
      <c r="E710" s="529">
        <f>Page5_PARCS_GOUV!K37</f>
        <v>16</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0</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0</v>
      </c>
      <c r="E838" s="529">
        <f>Page5_PARCS!L50</f>
        <v>1226209</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0</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0</v>
      </c>
      <c r="E841" s="529">
        <f>Page5_PARCS!N50</f>
        <v>10400</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0</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0</v>
      </c>
      <c r="E844" s="529">
        <f>Page5_PARCS!N50</f>
        <v>10400</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0</v>
      </c>
      <c r="E846" s="529">
        <f>Page5_PARCS!L52</f>
        <v>1226209</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0</v>
      </c>
      <c r="E847" s="529">
        <f>Page5_PARCS!N52</f>
        <v>10400</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0</v>
      </c>
      <c r="E848" s="529">
        <f>Page5_PARCS!K52</f>
        <v>16</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0</v>
      </c>
      <c r="E864" s="529">
        <f>Page5_PARCS!L58</f>
        <v>1226209</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0</v>
      </c>
      <c r="E865" s="529">
        <f>Page5_PARCS!N58</f>
        <v>10400</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0</v>
      </c>
      <c r="E866" s="529">
        <f>Page5_PARCS!K58</f>
        <v>16</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2</v>
      </c>
      <c r="E867" s="7">
        <f>Page6!K4</f>
        <v>6</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1</v>
      </c>
      <c r="E868" s="7">
        <f>Page6!K5</f>
        <v>2</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3468</v>
      </c>
      <c r="E869" s="7">
        <f>IF(Page6!Q6="TOTAL",Page6!L6,(Page6!L6*Page6!K4))</f>
        <v>18204</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1554</v>
      </c>
      <c r="E870" s="7">
        <f>IF(Page6!Q6="TOTAL",Page6!O6,(Page6!O6*Page6!K5))</f>
        <v>3788</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11</v>
      </c>
      <c r="E871" s="7">
        <f>Page6!K7</f>
        <v>31</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6</v>
      </c>
      <c r="E872" s="7">
        <f>Page6!K8</f>
        <v>20</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22616</v>
      </c>
      <c r="E873" s="7">
        <f>IF(Page6!Q9="TOTAL",Page6!L9,(Page6!L9*Page6!K7))</f>
        <v>64356</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10464</v>
      </c>
      <c r="E874" s="7">
        <f>IF(Page6!Q9="TOTAL",Page6!O9,(Page6!O9*Page6!K8))</f>
        <v>44460</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20</v>
      </c>
      <c r="E875" s="7">
        <f>Page6!K10</f>
        <v>59</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142</v>
      </c>
      <c r="E876" s="7">
        <f>Page6!K11</f>
        <v>351</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1.5</v>
      </c>
      <c r="E877" s="806">
        <f>IFERROR(VALUE(LEFT(Page6!K12,3)),0)</f>
        <v>0.16666666666666666</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3</v>
      </c>
      <c r="E878" s="7">
        <f>Page6!K13</f>
        <v>9</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0.4</v>
      </c>
      <c r="E879" s="806">
        <f>IFERROR(VALUE(LEFT(Page6!K14,3)),0)</f>
        <v>0.5</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145</v>
      </c>
      <c r="E880" s="7">
        <f>Page6!K15</f>
        <v>360</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165</v>
      </c>
      <c r="E881" s="7">
        <f>Page6!K17</f>
        <v>419</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213</v>
      </c>
      <c r="E882" s="7">
        <f>Page6!K18</f>
        <v>537</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160</v>
      </c>
      <c r="E883" s="13">
        <f>Page6!K24</f>
        <v>471</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227</v>
      </c>
      <c r="E895" s="13">
        <f>Page6!K36</f>
        <v>536</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318</v>
      </c>
      <c r="E896" s="13">
        <f>Page6!K37</f>
        <v>810</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18</v>
      </c>
      <c r="E898" s="13">
        <f>Page6!K44</f>
        <v>69</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6</v>
      </c>
      <c r="E900" s="13">
        <f>Page6!K47</f>
        <v>18</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0.4342343762313815</v>
      </c>
      <c r="E901" s="822">
        <f>Page6!K78</f>
        <v>0.4137528546432796</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0</v>
      </c>
      <c r="E903" s="7">
        <f>Page7!J5</f>
        <v>1</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14</v>
      </c>
      <c r="E905" s="7">
        <f>Page7!J9</f>
        <v>43</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657</v>
      </c>
      <c r="E906" s="7">
        <f>Page7!J10</f>
        <v>664</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6</v>
      </c>
      <c r="E907" s="7">
        <f>Page7!J14</f>
        <v>10</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0</v>
      </c>
      <c r="E908" s="7">
        <f>Page7!J15</f>
        <v>0</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15</v>
      </c>
      <c r="E910" s="7">
        <f>Page7!J19</f>
        <v>34</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205</v>
      </c>
      <c r="E917" s="7">
        <f>Page1!G25</f>
        <v>205</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205</v>
      </c>
      <c r="E918" s="7">
        <f>Page7!E31</f>
        <v>205</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14650313</v>
      </c>
      <c r="E925" s="7">
        <f>Page7!F31</f>
        <v>14650313</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10</v>
      </c>
      <c r="E928" s="7">
        <f>Page7!E37</f>
        <v>10</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128</v>
      </c>
      <c r="E929" s="7">
        <f>Page7!E38</f>
        <v>128</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223020</v>
      </c>
      <c r="E930" s="7">
        <f>Page7!F37</f>
        <v>223020</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4354087</v>
      </c>
      <c r="E931" s="7">
        <f>Page7!F38</f>
        <v>4354087</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4</v>
      </c>
      <c r="E932" s="7">
        <f>Page7!H37</f>
        <v>4</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22</v>
      </c>
      <c r="E933" s="7">
        <f>Page7!H38</f>
        <v>22</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73984</v>
      </c>
      <c r="E934" s="7">
        <f>Page7!I37</f>
        <v>73984</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842813</v>
      </c>
      <c r="E935" s="7">
        <f>Page7!I38</f>
        <v>842813</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14</v>
      </c>
      <c r="E936" s="7">
        <f>Page7!J37</f>
        <v>14</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150</v>
      </c>
      <c r="E937" s="7">
        <f>Page7!J38</f>
        <v>150</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297004</v>
      </c>
      <c r="E938" s="7">
        <f>Page7!K37</f>
        <v>297004</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5196900</v>
      </c>
      <c r="E939" s="7">
        <f>Page7!K38</f>
        <v>5196900</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279702</v>
      </c>
      <c r="E940" s="7">
        <f>Page7!F40</f>
        <v>279702</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-34039</v>
      </c>
      <c r="E941" s="7">
        <f>Page7!F41</f>
        <v>-34039</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53723</v>
      </c>
      <c r="E942" s="7">
        <f>Page7!F42</f>
        <v>53723</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6695</v>
      </c>
      <c r="E946" s="7">
        <f>Page7!F44</f>
        <v>6695</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9218</v>
      </c>
      <c r="E947" s="7">
        <f>Page7!N44</f>
        <v>9218</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1.3</v>
      </c>
      <c r="E949" s="808">
        <f>Page7!E48</f>
        <v>1.3</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6</v>
      </c>
      <c r="E950" s="808">
        <f>Page7!E49</f>
        <v>6</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1</v>
      </c>
      <c r="E951" s="808">
        <f>Page7!E50</f>
        <v>1</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3</v>
      </c>
      <c r="E952" s="808">
        <f>Page7!E52</f>
        <v>3</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1</v>
      </c>
      <c r="E953" s="808">
        <f>Page7!E53</f>
        <v>1</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12.6</v>
      </c>
      <c r="E954" s="808">
        <f>Page7!E54</f>
        <v>12.6</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1.2</v>
      </c>
      <c r="E958" s="808">
        <f>Page7!F48</f>
        <v>1.2</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2</v>
      </c>
      <c r="E959" s="808">
        <f>Page7!F49</f>
        <v>2</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2</v>
      </c>
      <c r="E961" s="808">
        <f>Page7!F52</f>
        <v>2</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1</v>
      </c>
      <c r="E962" s="808">
        <f>Page7!F53</f>
        <v>1</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6.4</v>
      </c>
      <c r="E963" s="808">
        <f>Page7!F54</f>
        <v>6.4</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1</v>
      </c>
      <c r="E975" s="808">
        <f>Page7!I48</f>
        <v>1</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0</v>
      </c>
      <c r="E976" s="808">
        <f>Page7!I52</f>
        <v>0</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1</v>
      </c>
      <c r="E978" s="808">
        <f>Page7!I54</f>
        <v>1</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1.3</v>
      </c>
      <c r="E982" s="808">
        <f>Page7!J48</f>
        <v>1.3</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0</v>
      </c>
      <c r="E983" s="808">
        <f>Page7!J49</f>
        <v>0</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4</v>
      </c>
      <c r="E986" s="808">
        <f>Page7!J52</f>
        <v>4</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0</v>
      </c>
      <c r="E987" s="808">
        <f>Page7!J53</f>
        <v>0</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18.600000000000001</v>
      </c>
      <c r="E988" s="808">
        <f>Page7!J54</f>
        <v>18.600000000000001</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1.1000000000000001</v>
      </c>
      <c r="E992" s="808">
        <f>Page7!K48</f>
        <v>1.1000000000000001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0</v>
      </c>
      <c r="E993" s="808">
        <f>Page7!K49</f>
        <v>0</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2</v>
      </c>
      <c r="E996" s="808">
        <f>Page7!K52</f>
        <v>2</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7.2</v>
      </c>
      <c r="E998" s="808">
        <f>Page7!K54</f>
        <v>7.2</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1.1000000000000001</v>
      </c>
      <c r="E1002" s="808">
        <f>Page7!M48</f>
        <v>1.1000000000000001</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0</v>
      </c>
      <c r="E1003" s="808">
        <f>Page7!M49</f>
        <v>0</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1</v>
      </c>
      <c r="E1005" s="808">
        <f>Page7!M52</f>
        <v>1</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2</v>
      </c>
      <c r="E1006" s="808">
        <f>Page7!M53</f>
        <v>2</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4.2</v>
      </c>
      <c r="E1007" s="808">
        <f>Page7!M54</f>
        <v>4.2</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7</v>
      </c>
      <c r="E1021" s="808">
        <f>Page7!O48</f>
        <v>7</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8</v>
      </c>
      <c r="E1022" s="808">
        <f>Page7!O49</f>
        <v>8</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1</v>
      </c>
      <c r="E1023" s="808">
        <f>Page7!O50</f>
        <v>1</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12</v>
      </c>
      <c r="E1025" s="808">
        <f>Page7!O52</f>
        <v>12</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4</v>
      </c>
      <c r="E1026" s="808">
        <f>Page7!O53</f>
        <v>4</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50</v>
      </c>
      <c r="E1027" s="808">
        <f>Page7!O54</f>
        <v>50</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1432346</v>
      </c>
      <c r="E1040" s="15">
        <f>Page7!I61</f>
        <v>1432346</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153347</v>
      </c>
      <c r="E1041" s="15">
        <f>Page7!J61</f>
        <v>153347</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213494</v>
      </c>
      <c r="E1042" s="15">
        <f>Page7!M61</f>
        <v>213494</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117880</v>
      </c>
      <c r="E1043" s="15">
        <f>Page7!N61</f>
        <v>117880</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947625</v>
      </c>
      <c r="E1044" s="15">
        <f>Page7!O61</f>
        <v>947625</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302180</v>
      </c>
      <c r="E1050" s="15">
        <f>Page7!I63</f>
        <v>302180</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97725</v>
      </c>
      <c r="E1051" s="15">
        <f>Page7!J63</f>
        <v>97725</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5237</v>
      </c>
      <c r="E1052" s="15">
        <f>Page7!M63</f>
        <v>5237</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15345</v>
      </c>
      <c r="E1053" s="15">
        <f>Page7!N63</f>
        <v>15345</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183873</v>
      </c>
      <c r="E1054" s="15">
        <f>Page7!O63</f>
        <v>183873</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13783</v>
      </c>
      <c r="E1055" s="15">
        <f>Page7!I64</f>
        <v>13783</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5390</v>
      </c>
      <c r="E1056" s="15">
        <f>Page7!J64</f>
        <v>5390</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2584</v>
      </c>
      <c r="E1058" s="15">
        <f>Page7!N64</f>
        <v>2584</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5809</v>
      </c>
      <c r="E1059" s="15">
        <f>Page7!O64</f>
        <v>5809</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1748309</v>
      </c>
      <c r="E1060" s="15">
        <f>Page7!I65</f>
        <v>1748309</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256462</v>
      </c>
      <c r="E1061" s="15">
        <f>Page7!J65</f>
        <v>256462</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218731</v>
      </c>
      <c r="E1062" s="15">
        <f>Page7!M65</f>
        <v>218731</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135809</v>
      </c>
      <c r="E1063" s="15">
        <f>Page7!N65</f>
        <v>135809</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1137307</v>
      </c>
      <c r="E1064" s="15">
        <f>Page7!O65</f>
        <v>1137307</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1748309</v>
      </c>
      <c r="E1067" s="15">
        <f>Page7!I68</f>
        <v>1748309</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85397</v>
      </c>
      <c r="E1068" s="7">
        <f>Page7!N68</f>
        <v>238300</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1.6684639089120445E-2</v>
      </c>
      <c r="E1069" s="802">
        <f>Page7!C65</f>
        <v>1.6684639089120445E-2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0.13460758622966901</v>
      </c>
      <c r="E1070" s="802">
        <f>Page7!C60</f>
        <v>0.13460758622966901</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2</v>
      </c>
      <c r="E1071" s="37">
        <f>Page7!J71</f>
        <v>2</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2</v>
      </c>
      <c r="E1074" s="37">
        <f>Page7!J74</f>
        <v>2</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38</v>
      </c>
      <c r="E1075" s="37">
        <f>Page7!J75</f>
        <v>89</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8</v>
      </c>
      <c r="E1076" s="37">
        <f>Page7!J76</f>
        <v>11</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0</v>
      </c>
      <c r="E1077" s="37">
        <f>Page7!J77</f>
        <v>16</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46</v>
      </c>
      <c r="E1078" s="37">
        <f>Page7!J78</f>
        <v>116</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48</v>
      </c>
      <c r="E1080" s="37">
        <f>Page7!J81</f>
        <v>118</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48</v>
      </c>
      <c r="E1081" s="37">
        <f>Page7!J82</f>
        <v>102</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189852</v>
      </c>
      <c r="E1082" s="7">
        <f>Page7!K71</f>
        <v>189852</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189852</v>
      </c>
      <c r="E1085" s="7">
        <f>Page7!K74</f>
        <v>189852</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2680558</v>
      </c>
      <c r="E1086" s="7">
        <f>Page7!K75</f>
        <v>6640201</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626168</v>
      </c>
      <c r="E1087" s="7">
        <f>Page7!K76</f>
        <v>820078</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0</v>
      </c>
      <c r="E1088" s="7">
        <f>Page7!K77</f>
        <v>1226209</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3306726</v>
      </c>
      <c r="E1089" s="7">
        <f>Page7!K78</f>
        <v>8686488</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0</v>
      </c>
      <c r="E1090" s="7">
        <f>Page7!K79</f>
        <v>0</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3496578</v>
      </c>
      <c r="E1092" s="7">
        <f>Page7!K81</f>
        <v>8876340</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3496578</v>
      </c>
      <c r="E1093" s="7">
        <f>Page7!K82</f>
        <v>7650131</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11990</v>
      </c>
      <c r="E1094" s="7">
        <f>Page7!M71</f>
        <v>11990</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11990</v>
      </c>
      <c r="E1097" s="7">
        <f>Page7!M74</f>
        <v>11990</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108807</v>
      </c>
      <c r="E1098" s="7">
        <f>Page7!M75</f>
        <v>273008</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12390</v>
      </c>
      <c r="E1099" s="7">
        <f>Page7!M76</f>
        <v>17595</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0</v>
      </c>
      <c r="E1100" s="7">
        <f>Page7!M77</f>
        <v>10400</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121197</v>
      </c>
      <c r="E1101" s="7">
        <f>Page7!M78</f>
        <v>301003</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0</v>
      </c>
      <c r="E1102" s="7">
        <f>Page7!M79</f>
        <v>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133187</v>
      </c>
      <c r="E1104" s="7">
        <f>Page7!M81</f>
        <v>312993</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133187</v>
      </c>
      <c r="E1105" s="7">
        <f>Page7!M82</f>
        <v>302593</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4502109</v>
      </c>
      <c r="E1194" s="7">
        <f>Page1!I11</f>
        <v>4502109</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589994</v>
      </c>
      <c r="E1195" s="7">
        <f>Page1!I12</f>
        <v>589994</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5094503</v>
      </c>
      <c r="E1197" s="7">
        <f>Page1!I15</f>
        <v>5094503</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1748309</v>
      </c>
      <c r="E1198" s="7">
        <f>Page1!I16</f>
        <v>1748309</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133126</v>
      </c>
      <c r="E1199" s="7">
        <f>Page1!I17</f>
        <v>133126</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34957</v>
      </c>
      <c r="E1201" s="7">
        <f>Page1!I19</f>
        <v>34957</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222</v>
      </c>
      <c r="E1202" s="7">
        <f>Page1!I20</f>
        <v>222</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385298</v>
      </c>
      <c r="E1203" s="7">
        <f>Page1!I21</f>
        <v>385298</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2301912</v>
      </c>
      <c r="E1204" s="7">
        <f>Page1!I22</f>
        <v>2301912</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14650313</v>
      </c>
      <c r="E1207" s="7">
        <f>Page1!I25</f>
        <v>14650313</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2390068</v>
      </c>
      <c r="E1209" s="7">
        <f>Page1!I27</f>
        <v>2390068</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297004</v>
      </c>
      <c r="E1210" s="7">
        <f>Page1!I28</f>
        <v>297004</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5196901</v>
      </c>
      <c r="E1211" s="7">
        <f>Page1!I29</f>
        <v>5196901</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245663</v>
      </c>
      <c r="E1212" s="7">
        <f>Page1!I30</f>
        <v>245663</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8945</v>
      </c>
      <c r="E1213" s="7">
        <f>Page1!I31</f>
        <v>8945</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46649</v>
      </c>
      <c r="E1214" s="7">
        <f>Page1!I32</f>
        <v>46649</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-2370</v>
      </c>
      <c r="E1215" s="7">
        <f>Page1!I33</f>
        <v>-2370</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68859</v>
      </c>
      <c r="E1216" s="7">
        <f>Page1!I34</f>
        <v>68859</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15913</v>
      </c>
      <c r="E1217" s="7">
        <f>Page1!I35</f>
        <v>15913</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499</v>
      </c>
      <c r="E1219" s="7">
        <f>Page1!I37</f>
        <v>499</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22918444</v>
      </c>
      <c r="E1221" s="7">
        <f>Page1!I39</f>
        <v>22918444</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454815</v>
      </c>
      <c r="E1222" s="7">
        <f>Page1!I40</f>
        <v>454815</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0</v>
      </c>
      <c r="E1223" s="7">
        <f>Page1!I41</f>
        <v>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392100</v>
      </c>
      <c r="E1224" s="7">
        <f>Page1!I42</f>
        <v>392100</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31161774</v>
      </c>
      <c r="E1225" s="7">
        <f>Page1!I43</f>
        <v>31161774</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31161774</v>
      </c>
      <c r="E1229" s="7">
        <f>Page1!I47</f>
        <v>31161774</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464664</v>
      </c>
      <c r="E1231" s="7">
        <f>Page1!F51</f>
        <v>464664</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58603</v>
      </c>
      <c r="E1233" s="7">
        <f>Page1!F53</f>
        <v>58603</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570038</v>
      </c>
      <c r="E1235" s="7">
        <f>Page1!F55</f>
        <v>570038</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45472</v>
      </c>
      <c r="E1237" s="7">
        <f>Page1!F57</f>
        <v>45472</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73638</v>
      </c>
      <c r="E1238" s="7">
        <f>Page1!F58</f>
        <v>73638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47303</v>
      </c>
      <c r="E1239" s="7">
        <f>Page1!F59</f>
        <v>47303</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1266925</v>
      </c>
      <c r="E1240" s="7">
        <f>Page1!$F$60</f>
        <v>1266925</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102322</v>
      </c>
      <c r="E1241" s="7">
        <f>Page1!G51*-1</f>
        <v>102322</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30100</v>
      </c>
      <c r="E1243" s="7">
        <f>Page1!G53*-1</f>
        <v>30100</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3702</v>
      </c>
      <c r="E1244" s="7">
        <f>Page1!G54*-1</f>
        <v>3702</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277182</v>
      </c>
      <c r="E1245" s="7">
        <f>Page1!G55*-1</f>
        <v>277182</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18758</v>
      </c>
      <c r="E1247" s="7">
        <f>Page1!G57*-1</f>
        <v>18758</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42277</v>
      </c>
      <c r="E1248" s="7">
        <f>Page1!G58*-1</f>
        <v>42277</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3227</v>
      </c>
      <c r="E1249" s="7">
        <f>Page1!G59*-1</f>
        <v>3227</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477568</v>
      </c>
      <c r="E1250" s="7">
        <f>Page1!G60*-1</f>
        <v>477568</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362342</v>
      </c>
      <c r="E1252" s="7">
        <f>Page1!I51</f>
        <v>362342</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28503</v>
      </c>
      <c r="E1254" s="7">
        <f>Page1!I53</f>
        <v>28503</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3505</v>
      </c>
      <c r="E1255" s="7">
        <f>Page1!I54</f>
        <v>3505</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292856</v>
      </c>
      <c r="E1256" s="7">
        <f>Page1!I55</f>
        <v>292856</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26714</v>
      </c>
      <c r="E1258" s="7">
        <f>Page1!I57</f>
        <v>26714</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31361</v>
      </c>
      <c r="E1259" s="7">
        <f>Page1!I58</f>
        <v>31361</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44076</v>
      </c>
      <c r="E1260" s="7">
        <f>Page1!I59</f>
        <v>44076</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789357</v>
      </c>
      <c r="E1261" s="7">
        <f>Page1!I60</f>
        <v>789357</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2624795</v>
      </c>
      <c r="E1265" s="7">
        <f>Page1!I65</f>
        <v>2624795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2624795</v>
      </c>
      <c r="E1266" s="7">
        <f>Page1!I67</f>
        <v>2624795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34575926</v>
      </c>
      <c r="E1267" s="7">
        <f>Page1!I68</f>
        <v>34575926</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2076667</v>
      </c>
      <c r="E1269" s="7">
        <f>Page1!R11</f>
        <v>2076667</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17200065</v>
      </c>
      <c r="E1273" s="7">
        <f>Page1!R15</f>
        <v>17200065</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8833697</v>
      </c>
      <c r="E1274" s="7">
        <f>Page1!R18</f>
        <v>8833697</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368119</v>
      </c>
      <c r="E1277" s="7">
        <f>Page1!R21</f>
        <v>368119</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107817</v>
      </c>
      <c r="E1278" s="7">
        <f>Page1!R22</f>
        <v>107817</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317966</v>
      </c>
      <c r="E1279" s="7">
        <f>Page1!R23</f>
        <v>317966</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51060</v>
      </c>
      <c r="E1281" s="7">
        <f>Page1!R25</f>
        <v>51060</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6987</v>
      </c>
      <c r="E1282" s="7">
        <f>Page1!R26</f>
        <v>6987</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10974</v>
      </c>
      <c r="E1283" s="7">
        <f>Page1!R27</f>
        <v>10974</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30506</v>
      </c>
      <c r="E1288" s="7">
        <f>Page1!R32</f>
        <v>30506</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29003858</v>
      </c>
      <c r="E1289" s="7">
        <f>Page1!R34</f>
        <v>29003858</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29003858</v>
      </c>
      <c r="E1293" s="7">
        <f>Page1!R40</f>
        <v>29003858</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29003858</v>
      </c>
      <c r="E1295" s="7">
        <f>Page1!R45</f>
        <v>29003858</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2290642</v>
      </c>
      <c r="E1297" s="7">
        <f>Page1!R55</f>
        <v>2290642</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0</v>
      </c>
      <c r="E1301" s="7">
        <f>Page1!R64</f>
        <v>0</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181406</v>
      </c>
      <c r="E1302" s="7">
        <f>Page1!R66</f>
        <v>181406</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5572068</v>
      </c>
      <c r="E1303" s="7">
        <f>Page1!R67</f>
        <v>5572068</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34575926</v>
      </c>
      <c r="E1304" s="7">
        <f>Page1!R68</f>
        <v>34575926</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10314704</v>
      </c>
      <c r="E1305" s="7">
        <f>Page2!J4</f>
        <v>28137660</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531103</v>
      </c>
      <c r="E1306" s="7">
        <f>Page2!J5</f>
        <v>1347044</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43155</v>
      </c>
      <c r="E1307" s="7">
        <f>Page2!J7</f>
        <v>100711</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-1458</v>
      </c>
      <c r="E1308" s="7">
        <f>Page2!J8</f>
        <v>10337</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13</v>
      </c>
      <c r="E1309" s="7">
        <f>Page2!J9</f>
        <v>8445</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41710</v>
      </c>
      <c r="E1310" s="7">
        <f>Page2!J10</f>
        <v>119493</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33864</v>
      </c>
      <c r="E1311" s="7">
        <f>Page2!J11</f>
        <v>103639</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98812</v>
      </c>
      <c r="E1312" s="7">
        <f>Page2!J12</f>
        <v>230968</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47090</v>
      </c>
      <c r="E1313" s="7">
        <f>Page2!J13</f>
        <v>158055</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14156</v>
      </c>
      <c r="E1314" s="7">
        <f>Page2!J14</f>
        <v>38574</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11482</v>
      </c>
      <c r="E1315" s="7">
        <f>Page2!J15</f>
        <v>67233</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11212</v>
      </c>
      <c r="E1317" s="7">
        <f>Page2!J17</f>
        <v>32402</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19843</v>
      </c>
      <c r="E1318" s="7">
        <f>Page2!J18</f>
        <v>76473</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236459</v>
      </c>
      <c r="E1320" s="7">
        <f>Page2!J20</f>
        <v>707344</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18213</v>
      </c>
      <c r="E1321" s="7">
        <f>Page2!J21</f>
        <v>56085</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1104</v>
      </c>
      <c r="E1322" s="7">
        <f>Page2!J22</f>
        <v>4597</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7211</v>
      </c>
      <c r="E1323" s="7">
        <f>Page2!J23</f>
        <v>19039</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16861</v>
      </c>
      <c r="E1325" s="7">
        <f>Page2!J25</f>
        <v>55770</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-43980</v>
      </c>
      <c r="E1326" s="7">
        <f>Page2!J26</f>
        <v>-43979</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0</v>
      </c>
      <c r="E1327" s="7">
        <f>Page2!J27</f>
        <v>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1473</v>
      </c>
      <c r="E1328" s="7">
        <f>Page2!J28</f>
        <v>4005</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25802</v>
      </c>
      <c r="E1329" s="7">
        <f>Page2!J29</f>
        <v>74626</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10739</v>
      </c>
      <c r="E1330" s="7">
        <f>Page2!J30</f>
        <v>30685</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2841</v>
      </c>
      <c r="E1331" s="7">
        <f>Page2!J31</f>
        <v>6632</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1185</v>
      </c>
      <c r="E1332" s="7">
        <f>Page2!J32</f>
        <v>2725</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5500</v>
      </c>
      <c r="E1333" s="7">
        <f>Page2!J33</f>
        <v>9500</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557</v>
      </c>
      <c r="E1334" s="7">
        <f>Page2!J34</f>
        <v>1613</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15986</v>
      </c>
      <c r="E1335" s="7">
        <f>Page2!J35</f>
        <v>25795</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101806</v>
      </c>
      <c r="E1336" s="7">
        <f>Page2!J36</f>
        <v>302773</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-40075</v>
      </c>
      <c r="E1337" s="7">
        <f>Page2!J37</f>
        <v>-198931</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3044</v>
      </c>
      <c r="E1338" s="7">
        <f>Page2!J38</f>
        <v>9379</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1710</v>
      </c>
      <c r="E1341" s="7">
        <f>Page2!J41</f>
        <v>3846</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17</v>
      </c>
      <c r="E1342" s="7">
        <f>Page2!J42</f>
        <v>2127</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129994</v>
      </c>
      <c r="E1343" s="7">
        <f>Page2!J43</f>
        <v>366287</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46818</v>
      </c>
      <c r="E1344" s="7">
        <f>Page2!J44</f>
        <v>140457</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2053</v>
      </c>
      <c r="E1346" s="7">
        <f>Page2!J46</f>
        <v>4852</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60</v>
      </c>
      <c r="E1347" s="7">
        <f>Page2!J47</f>
        <v>183</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18000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8778</v>
      </c>
      <c r="E1351" s="7">
        <f>Page2!J51</f>
        <v>24378</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63709</v>
      </c>
      <c r="E1352" s="7">
        <f>Page2!J52</f>
        <v>187870</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11536</v>
      </c>
      <c r="E1353" s="7">
        <f>Page2!J53</f>
        <v>34628</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702</v>
      </c>
      <c r="E1355" s="7">
        <f>Page2!J55</f>
        <v>1652</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14217</v>
      </c>
      <c r="E1356" s="7">
        <f>Page2!J56</f>
        <v>42647</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187</v>
      </c>
      <c r="E1357" s="7">
        <f>Page2!J57</f>
        <v>370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90351</v>
      </c>
      <c r="E1358" s="7">
        <f>Page2!J58</f>
        <v>267167</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456804</v>
      </c>
      <c r="E1359" s="7">
        <f>Page2!J59</f>
        <v>1340798</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498514</v>
      </c>
      <c r="E1360" s="7">
        <f>Page2!J60</f>
        <v>1460291</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32589</v>
      </c>
      <c r="E1361" s="7">
        <f>Page2!J61</f>
        <v>-113247</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167715</v>
      </c>
      <c r="E1362" s="7">
        <f>Page2!J62</f>
        <v>294653</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200304</v>
      </c>
      <c r="E1363" s="7">
        <f>Page2!J63</f>
        <v>181406</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200304</v>
      </c>
      <c r="E1366" s="7">
        <f>Page2!J66</f>
        <v>181406</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200304</v>
      </c>
      <c r="E1368" s="7">
        <f>Page2!J68</f>
        <v>181406</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9857803</v>
      </c>
      <c r="E1369" s="7">
        <f>Page2!O4</f>
        <v>26816437</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332743</v>
      </c>
      <c r="E1370" s="7">
        <f>Page2!O5</f>
        <v>792285</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43155</v>
      </c>
      <c r="E1371" s="7">
        <f>Page2!O7</f>
        <v>100711</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-1458</v>
      </c>
      <c r="E1372" s="7">
        <f>Page2!O8</f>
        <v>10337</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13</v>
      </c>
      <c r="E1373" s="7">
        <f>Page2!O9</f>
        <v>8445</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41710</v>
      </c>
      <c r="E1374" s="7">
        <f>Page2!O10</f>
        <v>119493</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16923</v>
      </c>
      <c r="E1375" s="7">
        <f>Page2!O11</f>
        <v>51810</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73342</v>
      </c>
      <c r="E1376" s="7">
        <f>Page2!O12</f>
        <v>152723</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26424</v>
      </c>
      <c r="E1377" s="7">
        <f>Page2!O13</f>
        <v>108698</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5974</v>
      </c>
      <c r="E1378" s="7">
        <f>Page2!O14</f>
        <v>17510</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6714</v>
      </c>
      <c r="E1379" s="7">
        <f>Page2!O15</f>
        <v>31324</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6072</v>
      </c>
      <c r="E1381" s="7">
        <f>Page2!O17</f>
        <v>16973</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8057</v>
      </c>
      <c r="E1382" s="7">
        <f>Page2!O18</f>
        <v>35364</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143506</v>
      </c>
      <c r="E1384" s="7">
        <f>Page2!O20</f>
        <v>414402</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16072</v>
      </c>
      <c r="E1385" s="7">
        <f>Page2!O21</f>
        <v>45118</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440</v>
      </c>
      <c r="E1386" s="7">
        <f>Page2!O22</f>
        <v>2474</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2036</v>
      </c>
      <c r="E1387" s="7">
        <f>Page2!O23</f>
        <v>5197</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15982</v>
      </c>
      <c r="E1389" s="7">
        <f>Page2!O25</f>
        <v>52121</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-43980</v>
      </c>
      <c r="E1390" s="7">
        <f>Page2!O26</f>
        <v>-43979</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0</v>
      </c>
      <c r="E1391" s="7">
        <f>Page2!O27</f>
        <v>0</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11858</v>
      </c>
      <c r="E1392" s="7">
        <f>Page2!O29</f>
        <v>33519</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2571</v>
      </c>
      <c r="E1393" s="7">
        <f>Page2!O30</f>
        <v>7642</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979</v>
      </c>
      <c r="E1394" s="7">
        <f>Page2!O31</f>
        <v>3051</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810</v>
      </c>
      <c r="E1395" s="7">
        <f>Page2!O32</f>
        <v>1824</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2750</v>
      </c>
      <c r="E1396" s="7">
        <f>Page2!O33</f>
        <v>4750</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173</v>
      </c>
      <c r="E1397" s="7">
        <f>Page2!O34</f>
        <v>629</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3745</v>
      </c>
      <c r="E1398" s="7">
        <f>Page2!O35</f>
        <v>5285</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101806</v>
      </c>
      <c r="E1399" s="7">
        <f>Page2!O36</f>
        <v>302773</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-40075</v>
      </c>
      <c r="E1400" s="7">
        <f>Page2!O37</f>
        <v>-198931</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1565</v>
      </c>
      <c r="E1401" s="7">
        <f>Page2!O38</f>
        <v>4733</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910</v>
      </c>
      <c r="E1404" s="7">
        <f>Page2!O41</f>
        <v>2414</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77642</v>
      </c>
      <c r="E1406" s="7">
        <f>Page2!O43</f>
        <v>228620</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23409</v>
      </c>
      <c r="E1407" s="7">
        <f>Page2!O44</f>
        <v>70228</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1027</v>
      </c>
      <c r="E1409" s="7">
        <f>Page2!O46</f>
        <v>2312</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30</v>
      </c>
      <c r="E1410" s="7">
        <f>Page2!O47</f>
        <v>92</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9000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4389</v>
      </c>
      <c r="E1414" s="7">
        <f>Page2!O51</f>
        <v>12189</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31855</v>
      </c>
      <c r="E1415" s="7">
        <f>Page2!O52</f>
        <v>93821</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9936</v>
      </c>
      <c r="E1416" s="7">
        <f>Page2!O53</f>
        <v>29828</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0</v>
      </c>
      <c r="E1418" s="7">
        <f>Page2!O55</f>
        <v>130</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7108</v>
      </c>
      <c r="E1419" s="7">
        <f>Page2!O56</f>
        <v>21323</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93</v>
      </c>
      <c r="E1420" s="7">
        <f>Page2!O57</f>
        <v>185</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48992</v>
      </c>
      <c r="E1421" s="7">
        <f>Page2!O58</f>
        <v>145287</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270140</v>
      </c>
      <c r="E1422" s="7">
        <f>Page2!O59</f>
        <v>788309</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311850</v>
      </c>
      <c r="E1423" s="7">
        <f>Page2!O60</f>
        <v>907802</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20893</v>
      </c>
      <c r="E1424" s="7">
        <f>Page2!O61</f>
        <v>-115517</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456901</v>
      </c>
      <c r="E1425" s="7">
        <f>Page2!S4</f>
        <v>1321223</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198360</v>
      </c>
      <c r="E1426" s="7">
        <f>Page2!S5</f>
        <v>554759</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16941</v>
      </c>
      <c r="E1427" s="7">
        <f>Page2!S11</f>
        <v>51829</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25470</v>
      </c>
      <c r="E1428" s="7">
        <f>Page2!S12</f>
        <v>78245</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20666</v>
      </c>
      <c r="E1429" s="7">
        <f>Page2!S13</f>
        <v>49357</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8182</v>
      </c>
      <c r="E1430" s="7">
        <f>Page2!S14</f>
        <v>21064</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4768</v>
      </c>
      <c r="E1431" s="7">
        <f>Page2!S15</f>
        <v>35909</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5140</v>
      </c>
      <c r="E1433" s="7">
        <f>Page2!S17</f>
        <v>15429</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11786</v>
      </c>
      <c r="E1434" s="7">
        <f>Page2!S18</f>
        <v>41109</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92953</v>
      </c>
      <c r="E1436" s="7">
        <f>Page2!S20</f>
        <v>292942</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2141</v>
      </c>
      <c r="E1437" s="7">
        <f>Page2!S21</f>
        <v>10967</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664</v>
      </c>
      <c r="E1438" s="7">
        <f>Page2!S22</f>
        <v>2123</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5158</v>
      </c>
      <c r="E1439" s="7">
        <f>Page2!S23</f>
        <v>13825</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879</v>
      </c>
      <c r="E1441" s="7">
        <f>Page2!S25</f>
        <v>3649</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0</v>
      </c>
      <c r="E1443" s="7">
        <f>Page2!S27</f>
        <v>0</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1473</v>
      </c>
      <c r="E1444" s="7">
        <f>Page2!S28</f>
        <v>4005</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13944</v>
      </c>
      <c r="E1445" s="7">
        <f>Page2!S29</f>
        <v>41107</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8168</v>
      </c>
      <c r="E1446" s="7">
        <f>Page2!S30</f>
        <v>23043</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1862</v>
      </c>
      <c r="E1447" s="7">
        <f>Page2!S31</f>
        <v>3581</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375</v>
      </c>
      <c r="E1448" s="7">
        <f>Page2!S32</f>
        <v>901</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2750</v>
      </c>
      <c r="E1449" s="7">
        <f>Page2!S33</f>
        <v>4750</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384</v>
      </c>
      <c r="E1450" s="7">
        <f>Page2!S34</f>
        <v>984</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12241</v>
      </c>
      <c r="E1451" s="7">
        <f>Page2!S35</f>
        <v>20510</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1479</v>
      </c>
      <c r="E1452" s="7">
        <f>Page2!S38</f>
        <v>4646</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800</v>
      </c>
      <c r="E1454" s="7">
        <f>Page2!S41</f>
        <v>1432</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17</v>
      </c>
      <c r="E1455" s="7">
        <f>Page2!S42</f>
        <v>2127</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52335</v>
      </c>
      <c r="E1456" s="7">
        <f>Page2!S43</f>
        <v>137650</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23409</v>
      </c>
      <c r="E1457" s="7">
        <f>Page2!S44</f>
        <v>70229</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1026</v>
      </c>
      <c r="E1459" s="7">
        <f>Page2!S46</f>
        <v>2540</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30</v>
      </c>
      <c r="E1460" s="7">
        <f>Page2!S47</f>
        <v>91</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9000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4389</v>
      </c>
      <c r="E1464" s="7">
        <f>Page2!S51</f>
        <v>12189</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31854</v>
      </c>
      <c r="E1465" s="7">
        <f>Page2!S52</f>
        <v>94049</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1600</v>
      </c>
      <c r="E1466" s="7">
        <f>Page2!S53</f>
        <v>4800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702</v>
      </c>
      <c r="E1468" s="7">
        <f>Page2!S55</f>
        <v>1522</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7109</v>
      </c>
      <c r="E1469" s="7">
        <f>Page2!S56</f>
        <v>21324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94</v>
      </c>
      <c r="E1470" s="7">
        <f>Page2!S57</f>
        <v>185</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41359</v>
      </c>
      <c r="E1471" s="7">
        <f>Page2!S58</f>
        <v>121880</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186647</v>
      </c>
      <c r="E1472" s="7">
        <f>Page2!S59</f>
        <v>552472</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186647</v>
      </c>
      <c r="E1473" s="7">
        <f>Page2!S60</f>
        <v>552472</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11713</v>
      </c>
      <c r="E1474" s="7">
        <f>Page2!S61</f>
        <v>2287</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3496578</v>
      </c>
      <c r="E1475" s="7">
        <f>Page3!F4</f>
        <v>8876340</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133187</v>
      </c>
      <c r="E1476" s="7">
        <f>Page3!F5</f>
        <v>312993</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34810</v>
      </c>
      <c r="E1477" s="7">
        <f>Page3!F7</f>
        <v>76951</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-10334</v>
      </c>
      <c r="E1478" s="7">
        <f>Page3!F8</f>
        <v>-20562</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13</v>
      </c>
      <c r="E1479" s="7">
        <f>Page3!F9</f>
        <v>7522</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24489</v>
      </c>
      <c r="E1480" s="7">
        <f>Page3!F10</f>
        <v>63911</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10154</v>
      </c>
      <c r="E1481" s="7">
        <f>Page3!F11</f>
        <v>31086</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42931</v>
      </c>
      <c r="E1482" s="7">
        <f>Page3!F12</f>
        <v>97010</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17764</v>
      </c>
      <c r="E1483" s="7">
        <f>Page3!F13</f>
        <v>76660</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4974</v>
      </c>
      <c r="E1484" s="7">
        <f>Page3!F14</f>
        <v>14510</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4672</v>
      </c>
      <c r="E1485" s="7">
        <f>Page3!F15</f>
        <v>22101</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4266</v>
      </c>
      <c r="E1487" s="7">
        <f>Page3!F17</f>
        <v>11440</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7352</v>
      </c>
      <c r="E1488" s="7">
        <f>Page3!F18</f>
        <v>27047</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92113</v>
      </c>
      <c r="E1490" s="7">
        <f>Page3!F20</f>
        <v>279854</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13432</v>
      </c>
      <c r="E1491" s="7">
        <f>Page3!F21</f>
        <v>33550</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277</v>
      </c>
      <c r="E1492" s="7">
        <f>Page3!F22</f>
        <v>1518</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1222</v>
      </c>
      <c r="E1493" s="7">
        <f>Page3!F23</f>
        <v>3017</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7701</v>
      </c>
      <c r="E1495" s="7">
        <f>Page3!F25</f>
        <v>25121</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-43980</v>
      </c>
      <c r="E1496" s="7">
        <f>Page3!F26</f>
        <v>-43979</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0</v>
      </c>
      <c r="E1497" s="7">
        <f>Page3!F27</f>
        <v>0</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7106</v>
      </c>
      <c r="E1498" s="7">
        <f>Page3!F29</f>
        <v>19944</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1569</v>
      </c>
      <c r="E1499" s="7">
        <f>Page3!F30</f>
        <v>4662</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594</v>
      </c>
      <c r="E1500" s="7">
        <f>Page3!F31</f>
        <v>2033</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225</v>
      </c>
      <c r="E1501" s="7">
        <f>Page3!F32</f>
        <v>541</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1650</v>
      </c>
      <c r="E1502" s="7">
        <f>Page3!F33</f>
        <v>2850</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104</v>
      </c>
      <c r="E1503" s="7">
        <f>Page3!F34</f>
        <v>377</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2517</v>
      </c>
      <c r="E1504" s="7">
        <f>Page3!F35</f>
        <v>4057</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64234</v>
      </c>
      <c r="E1505" s="7">
        <f>Page3!F36</f>
        <v>193624</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-40075</v>
      </c>
      <c r="E1506" s="7">
        <f>Page3!F37</f>
        <v>-198931</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887</v>
      </c>
      <c r="E1507" s="7">
        <f>Page3!F38</f>
        <v>2788</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155</v>
      </c>
      <c r="E1510" s="7">
        <f>Page3!F41</f>
        <v>181</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0</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17618</v>
      </c>
      <c r="E1512" s="7">
        <f>Page3!F43</f>
        <v>51353</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14045</v>
      </c>
      <c r="E1513" s="7">
        <f>Page3!F44</f>
        <v>42137</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616</v>
      </c>
      <c r="E1515" s="7">
        <f>Page3!F46</f>
        <v>1387</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18</v>
      </c>
      <c r="E1516" s="7">
        <f>Page3!F47</f>
        <v>55</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5400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0</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2633</v>
      </c>
      <c r="E1520" s="7">
        <f>Page3!F51</f>
        <v>7313</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19112</v>
      </c>
      <c r="E1521" s="7">
        <f>Page3!F52</f>
        <v>56292</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6328</v>
      </c>
      <c r="E1522" s="7">
        <f>Page3!F53</f>
        <v>18813</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0</v>
      </c>
      <c r="E1524" s="7">
        <f>Page3!F55</f>
        <v>78</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4265</v>
      </c>
      <c r="E1525" s="7">
        <f>Page3!F56</f>
        <v>12794</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56</v>
      </c>
      <c r="E1526" s="7">
        <f>Page3!F57</f>
        <v>111</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29761</v>
      </c>
      <c r="E1527" s="7">
        <f>Page3!F58</f>
        <v>88088</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139492</v>
      </c>
      <c r="E1528" s="7">
        <f>Page3!F59</f>
        <v>419295</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163981</v>
      </c>
      <c r="E1529" s="7">
        <f>Page3!F60</f>
        <v>483206</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-30794</v>
      </c>
      <c r="E1530" s="7">
        <f>Page3!F61</f>
        <v>-170213</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26247</v>
      </c>
      <c r="E1531" s="7">
        <f>Page3!F62</f>
        <v>61985</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-4547</v>
      </c>
      <c r="E1533" s="7">
        <f>Page3!F64</f>
        <v>-108228</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6225451</v>
      </c>
      <c r="E1534" s="7">
        <f>Page3!J4</f>
        <v>17595529</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150861</v>
      </c>
      <c r="E1535" s="7">
        <f>Page3!J5</f>
        <v>369363</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8345</v>
      </c>
      <c r="E1536" s="7">
        <f>Page3!J7</f>
        <v>23760</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8876</v>
      </c>
      <c r="E1537" s="7">
        <f>Page3!J8</f>
        <v>30899</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0</v>
      </c>
      <c r="E1538" s="7">
        <f>Page3!J9</f>
        <v>923</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17221</v>
      </c>
      <c r="E1539" s="7">
        <f>Page3!J10</f>
        <v>55582</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6769</v>
      </c>
      <c r="E1540" s="7">
        <f>Page3!J11</f>
        <v>20724</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30411</v>
      </c>
      <c r="E1541" s="7">
        <f>Page3!J12</f>
        <v>55713</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8660</v>
      </c>
      <c r="E1542" s="7">
        <f>Page3!J13</f>
        <v>32038</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1000</v>
      </c>
      <c r="E1543" s="7">
        <f>Page3!J14</f>
        <v>3000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2042</v>
      </c>
      <c r="E1544" s="7">
        <f>Page3!J15</f>
        <v>9223</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1806</v>
      </c>
      <c r="E1546" s="7">
        <f>Page3!J17</f>
        <v>5533</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705</v>
      </c>
      <c r="E1547" s="7">
        <f>Page3!J18</f>
        <v>8317</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51393</v>
      </c>
      <c r="E1549" s="7">
        <f>Page3!J20</f>
        <v>134548</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2640</v>
      </c>
      <c r="E1550" s="7">
        <f>Page3!J21</f>
        <v>11568</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163</v>
      </c>
      <c r="E1551" s="7">
        <f>Page3!J22</f>
        <v>956</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814</v>
      </c>
      <c r="E1552" s="7">
        <f>Page3!J23</f>
        <v>2180</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8281</v>
      </c>
      <c r="E1554" s="7">
        <f>Page3!J25</f>
        <v>27000</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0</v>
      </c>
      <c r="E1556" s="7">
        <f>Page3!J27</f>
        <v>0</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4752</v>
      </c>
      <c r="E1557" s="7">
        <f>Page3!J29</f>
        <v>13575</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1002</v>
      </c>
      <c r="E1558" s="7">
        <f>Page3!J30</f>
        <v>2980</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385</v>
      </c>
      <c r="E1559" s="7">
        <f>Page3!J31</f>
        <v>1018</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585</v>
      </c>
      <c r="E1560" s="7">
        <f>Page3!J32</f>
        <v>1283</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1100</v>
      </c>
      <c r="E1561" s="7">
        <f>Page3!J33</f>
        <v>1900</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69</v>
      </c>
      <c r="E1562" s="7">
        <f>Page3!J34</f>
        <v>252</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1228</v>
      </c>
      <c r="E1563" s="7">
        <f>Page3!J35</f>
        <v>1228</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37572</v>
      </c>
      <c r="E1564" s="7">
        <f>Page3!J36</f>
        <v>109149</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678</v>
      </c>
      <c r="E1566" s="7">
        <f>Page3!J38</f>
        <v>1945</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755</v>
      </c>
      <c r="E1569" s="7">
        <f>Page3!J41</f>
        <v>2233</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0</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60024</v>
      </c>
      <c r="E1571" s="7">
        <f>Page3!J43</f>
        <v>177267</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9364</v>
      </c>
      <c r="E1572" s="7">
        <f>Page3!J44</f>
        <v>28091</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411</v>
      </c>
      <c r="E1574" s="7">
        <f>Page3!J46</f>
        <v>925</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12</v>
      </c>
      <c r="E1575" s="7">
        <f>Page3!J47</f>
        <v>37</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3600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0</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1756</v>
      </c>
      <c r="E1579" s="7">
        <f>Page3!J51</f>
        <v>4876</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12743</v>
      </c>
      <c r="E1580" s="7">
        <f>Page3!J52</f>
        <v>37529</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3608</v>
      </c>
      <c r="E1581" s="7">
        <f>Page3!J53</f>
        <v>11015</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0</v>
      </c>
      <c r="E1583" s="7">
        <f>Page3!J55</f>
        <v>52</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2843</v>
      </c>
      <c r="E1584" s="7">
        <f>Page3!J56</f>
        <v>8529</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37</v>
      </c>
      <c r="E1585" s="7">
        <f>Page3!J57</f>
        <v>74</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19231</v>
      </c>
      <c r="E1586" s="7">
        <f>Page3!J58</f>
        <v>57199</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130648</v>
      </c>
      <c r="E1587" s="7">
        <f>Page3!J59</f>
        <v>369014</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147869</v>
      </c>
      <c r="E1588" s="7">
        <f>Page3!J60</f>
        <v>424596</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2992</v>
      </c>
      <c r="E1589" s="7">
        <f>Page3!J61</f>
        <v>-55233</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22448</v>
      </c>
      <c r="E1590" s="7">
        <f>Page3!J62</f>
        <v>47944</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25440</v>
      </c>
      <c r="E1592" s="7">
        <f>Page3!J64</f>
        <v>-7289</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135774</v>
      </c>
      <c r="E1652" s="7">
        <f>Page3!Q4</f>
        <v>344568</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48695</v>
      </c>
      <c r="E1653" s="7">
        <f>Page3!Q5</f>
        <v>109929</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-48695</v>
      </c>
      <c r="E1654" s="7">
        <f>Page3!Q62</f>
        <v>-109929</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170951</v>
      </c>
      <c r="E1655" s="7">
        <f>Page4!F4</f>
        <v>442652</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97614</v>
      </c>
      <c r="E1656" s="7">
        <f>Page4!F5</f>
        <v>250486</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10178</v>
      </c>
      <c r="E1657" s="7">
        <f>Page4!F11</f>
        <v>31112</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14513</v>
      </c>
      <c r="E1658" s="7">
        <f>Page4!F12</f>
        <v>40890</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14204</v>
      </c>
      <c r="E1659" s="7">
        <f>Page4!F13</f>
        <v>34357</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0</v>
      </c>
      <c r="E1660" s="7">
        <f>Page4!F14</f>
        <v>0</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3557</v>
      </c>
      <c r="E1661" s="7">
        <f>Page4!F15</f>
        <v>25086</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3532</v>
      </c>
      <c r="E1663" s="7">
        <f>Page4!F17</f>
        <v>10318</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7929</v>
      </c>
      <c r="E1664" s="7">
        <f>Page4!F18</f>
        <v>26817</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53913</v>
      </c>
      <c r="E1666" s="7">
        <f>Page4!F20</f>
        <v>168580</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41</v>
      </c>
      <c r="E1667" s="7">
        <f>Page4!F21</f>
        <v>11585</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438</v>
      </c>
      <c r="E1668" s="7">
        <f>Page4!F22</f>
        <v>1332</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4064</v>
      </c>
      <c r="E1669" s="7">
        <f>Page4!F23</f>
        <v>11867</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323</v>
      </c>
      <c r="E1671" s="7">
        <f>Page4!F25</f>
        <v>1572</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0</v>
      </c>
      <c r="E1673" s="7">
        <f>Page4!F27</f>
        <v>0</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2180</v>
      </c>
      <c r="E1674" s="7">
        <f>Page4!F28</f>
        <v>4655</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7116</v>
      </c>
      <c r="E1675" s="7">
        <f>Page4!F29</f>
        <v>20903</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6398</v>
      </c>
      <c r="E1676" s="7">
        <f>Page4!F30</f>
        <v>17820</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1478</v>
      </c>
      <c r="E1677" s="7">
        <f>Page4!F31</f>
        <v>2627</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225</v>
      </c>
      <c r="E1678" s="7">
        <f>Page4!F32</f>
        <v>541</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1650</v>
      </c>
      <c r="E1679" s="7">
        <f>Page4!F33</f>
        <v>2850</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104</v>
      </c>
      <c r="E1680" s="7">
        <f>Page4!F34</f>
        <v>377</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11013</v>
      </c>
      <c r="E1681" s="7">
        <f>Page4!F35</f>
        <v>19282</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887</v>
      </c>
      <c r="E1682" s="7">
        <f>Page4!F38</f>
        <v>2788</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130</v>
      </c>
      <c r="E1684" s="7">
        <f>Page4!F41</f>
        <v>216</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-900</v>
      </c>
      <c r="E1685" s="7">
        <f>Page4!F42</f>
        <v>-1130</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35147</v>
      </c>
      <c r="E1686" s="7">
        <f>Page4!F43</f>
        <v>97285</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14045</v>
      </c>
      <c r="E1687" s="7">
        <f>Page4!F44</f>
        <v>42137</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616</v>
      </c>
      <c r="E1689" s="7">
        <f>Page4!F46</f>
        <v>1616</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18</v>
      </c>
      <c r="E1690" s="7">
        <f>Page4!F47</f>
        <v>55</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5400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0</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2633</v>
      </c>
      <c r="E1694" s="7">
        <f>Page4!F51</f>
        <v>7313</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19112</v>
      </c>
      <c r="E1695" s="7">
        <f>Page4!F52</f>
        <v>56521</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960</v>
      </c>
      <c r="E1696" s="7">
        <f>Page4!F53</f>
        <v>2880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702</v>
      </c>
      <c r="E1698" s="7">
        <f>Page4!F55</f>
        <v>1470</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4265</v>
      </c>
      <c r="E1699" s="7">
        <f>Page4!F56</f>
        <v>12794</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56</v>
      </c>
      <c r="E1700" s="7">
        <f>Page4!F57</f>
        <v>111</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25095</v>
      </c>
      <c r="E1701" s="7">
        <f>Page4!F58</f>
        <v>73776</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114155</v>
      </c>
      <c r="E1702" s="7">
        <f>Page4!F59</f>
        <v>339641</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114155</v>
      </c>
      <c r="E1703" s="7">
        <f>Page4!F60</f>
        <v>339641</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-16541</v>
      </c>
      <c r="E1704" s="7">
        <f>Page4!F61</f>
        <v>-89155</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6201</v>
      </c>
      <c r="E1705" s="7">
        <f>Page4!F62</f>
        <v>17358</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-10340</v>
      </c>
      <c r="E1707" s="7">
        <f>Page4!F64</f>
        <v>-71797</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72503</v>
      </c>
      <c r="E1708" s="803">
        <f>Page4!J4</f>
        <v>337765</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32007</v>
      </c>
      <c r="E1709" s="803">
        <f>Page4!J5</f>
        <v>137593</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3378</v>
      </c>
      <c r="E1710" s="803">
        <f>Page4!J11</f>
        <v>10355</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8452</v>
      </c>
      <c r="E1711" s="803">
        <f>Page4!J12</f>
        <v>21696</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5304</v>
      </c>
      <c r="E1712" s="803">
        <f>Page4!J13</f>
        <v>12639</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0</v>
      </c>
      <c r="E1713" s="803">
        <f>Page4!J14</f>
        <v>0</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667</v>
      </c>
      <c r="E1714" s="803">
        <f>Page4!J15</f>
        <v>6911</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1033</v>
      </c>
      <c r="E1716" s="803">
        <f>Page4!J17</f>
        <v>3344</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2277</v>
      </c>
      <c r="E1717" s="803">
        <f>Page4!J18</f>
        <v>8533</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21111</v>
      </c>
      <c r="E1719" s="803">
        <f>Page4!J20</f>
        <v>63478</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-341</v>
      </c>
      <c r="E1720" s="803">
        <f>Page4!J21</f>
        <v>-6539</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104</v>
      </c>
      <c r="E1721" s="803">
        <f>Page4!J22</f>
        <v>361</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651</v>
      </c>
      <c r="E1722" s="803">
        <f>Page4!J23</f>
        <v>779</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28</v>
      </c>
      <c r="E1724" s="803">
        <f>Page4!J25</f>
        <v>318</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0</v>
      </c>
      <c r="E1726" s="803">
        <f>Page4!J27</f>
        <v>0</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-707</v>
      </c>
      <c r="E1727" s="803">
        <f>Page4!J28</f>
        <v>-924</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4539</v>
      </c>
      <c r="E1728" s="803">
        <f>Page4!J29</f>
        <v>12081</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1269</v>
      </c>
      <c r="E1729" s="803">
        <f>Page4!J30</f>
        <v>3733</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192</v>
      </c>
      <c r="E1730" s="803">
        <f>Page4!J31</f>
        <v>477</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75</v>
      </c>
      <c r="E1731" s="803">
        <f>Page4!J32</f>
        <v>180</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550</v>
      </c>
      <c r="E1732" s="803">
        <f>Page4!J33</f>
        <v>950</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245</v>
      </c>
      <c r="E1733" s="803">
        <f>Page4!J34</f>
        <v>481</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614</v>
      </c>
      <c r="E1734" s="803">
        <f>Page4!J35</f>
        <v>614</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296</v>
      </c>
      <c r="E1735" s="803">
        <f>Page4!J38</f>
        <v>929</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20</v>
      </c>
      <c r="E1737" s="803">
        <f>Page4!J41</f>
        <v>20</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917</v>
      </c>
      <c r="E1738" s="803">
        <f>Page4!J42</f>
        <v>3257</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8452</v>
      </c>
      <c r="E1739" s="803">
        <f>Page4!J43</f>
        <v>16717</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4682</v>
      </c>
      <c r="E1740" s="803">
        <f>Page4!J44</f>
        <v>14046</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205</v>
      </c>
      <c r="E1742" s="803">
        <f>Page4!J46</f>
        <v>462</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6</v>
      </c>
      <c r="E1743" s="803">
        <f>Page4!J47</f>
        <v>18</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1800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0</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878</v>
      </c>
      <c r="E1747" s="803">
        <f>Page4!J51</f>
        <v>2438</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6371</v>
      </c>
      <c r="E1748" s="803">
        <f>Page4!J52</f>
        <v>18764</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320</v>
      </c>
      <c r="E1749" s="803">
        <f>Page4!J53</f>
        <v>960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26</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1422</v>
      </c>
      <c r="E1752" s="803">
        <f>Page4!J56</f>
        <v>4265</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19</v>
      </c>
      <c r="E1753" s="803">
        <f>Page4!J57</f>
        <v>37</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8132</v>
      </c>
      <c r="E1754" s="803">
        <f>Page4!J58</f>
        <v>24052</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37695</v>
      </c>
      <c r="E1755" s="803">
        <f>Page4!J59</f>
        <v>104247</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37695</v>
      </c>
      <c r="E1756" s="803">
        <f>Page4!J60</f>
        <v>104247</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-5688</v>
      </c>
      <c r="E1757" s="803">
        <f>Page4!J61</f>
        <v>33346</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-5688</v>
      </c>
      <c r="E1760" s="803">
        <f>Page4!J64</f>
        <v>33346</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213447</v>
      </c>
      <c r="E1761" s="803">
        <f>Page4!N4</f>
        <v>540806</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68739</v>
      </c>
      <c r="E1762" s="803">
        <f>Page4!N5</f>
        <v>166680</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3385</v>
      </c>
      <c r="E1763" s="803">
        <f>Page4!N11</f>
        <v>10362</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2505</v>
      </c>
      <c r="E1764" s="803">
        <f>Page4!N12</f>
        <v>15659</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1158</v>
      </c>
      <c r="E1765" s="803">
        <f>Page4!N13</f>
        <v>2361</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8182</v>
      </c>
      <c r="E1766" s="803">
        <f>Page4!N14</f>
        <v>21064</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544</v>
      </c>
      <c r="E1767" s="803">
        <f>Page4!N15</f>
        <v>3912</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575</v>
      </c>
      <c r="E1769" s="803">
        <f>Page4!N17</f>
        <v>1767</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1580</v>
      </c>
      <c r="E1770" s="803">
        <f>Page4!N18</f>
        <v>5759</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17929</v>
      </c>
      <c r="E1772" s="803">
        <f>Page4!N20</f>
        <v>60884</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2441</v>
      </c>
      <c r="E1773" s="803">
        <f>Page4!N21</f>
        <v>5921</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122</v>
      </c>
      <c r="E1774" s="803">
        <f>Page4!N22</f>
        <v>430</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443</v>
      </c>
      <c r="E1775" s="803">
        <f>Page4!N23</f>
        <v>1179</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528</v>
      </c>
      <c r="E1777" s="803">
        <f>Page4!N25</f>
        <v>1759</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0</v>
      </c>
      <c r="E1779" s="803">
        <f>Page4!N27</f>
        <v>0</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0</v>
      </c>
      <c r="E1780" s="803">
        <f>Page4!N28</f>
        <v>274</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2289</v>
      </c>
      <c r="E1781" s="803">
        <f>Page4!N29</f>
        <v>8123</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501</v>
      </c>
      <c r="E1782" s="803">
        <f>Page4!N30</f>
        <v>1490</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192</v>
      </c>
      <c r="E1783" s="803">
        <f>Page4!N31</f>
        <v>477</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75</v>
      </c>
      <c r="E1784" s="803">
        <f>Page4!N32</f>
        <v>180</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550</v>
      </c>
      <c r="E1785" s="803">
        <f>Page4!N33</f>
        <v>950</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35</v>
      </c>
      <c r="E1786" s="803">
        <f>Page4!N34</f>
        <v>126</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614</v>
      </c>
      <c r="E1787" s="803">
        <f>Page4!N35</f>
        <v>614</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296</v>
      </c>
      <c r="E1788" s="803">
        <f>Page4!N38</f>
        <v>929</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650</v>
      </c>
      <c r="E1790" s="803">
        <f>Page4!N41</f>
        <v>1196</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0</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8736</v>
      </c>
      <c r="E1792" s="803">
        <f>Page4!N43</f>
        <v>23648</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4682</v>
      </c>
      <c r="E1793" s="803">
        <f>Page4!N44</f>
        <v>14046</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205</v>
      </c>
      <c r="E1795" s="803">
        <f>Page4!N46</f>
        <v>462</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6</v>
      </c>
      <c r="E1796" s="803">
        <f>Page4!N47</f>
        <v>18</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1800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0</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878</v>
      </c>
      <c r="E1800" s="803">
        <f>Page4!N51</f>
        <v>2438</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6371</v>
      </c>
      <c r="E1801" s="803">
        <f>Page4!N52</f>
        <v>18764</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320</v>
      </c>
      <c r="E1802" s="803">
        <f>Page4!N53</f>
        <v>960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26</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1422</v>
      </c>
      <c r="E1805" s="803">
        <f>Page4!N56</f>
        <v>4265</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19</v>
      </c>
      <c r="E1806" s="803">
        <f>Page4!N57</f>
        <v>37</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8132</v>
      </c>
      <c r="E1807" s="803">
        <f>Page4!N58</f>
        <v>24052</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34797</v>
      </c>
      <c r="E1808" s="803">
        <f>Page4!N59</f>
        <v>108584</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34797</v>
      </c>
      <c r="E1809" s="803">
        <f>Page4!N60</f>
        <v>108584</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33942</v>
      </c>
      <c r="E1810" s="803">
        <f>Page4!N61</f>
        <v>58096</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-6201</v>
      </c>
      <c r="E1811" s="803">
        <f>Page4!N62</f>
        <v>-17358</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27741</v>
      </c>
      <c r="E1813" s="803">
        <f>Page4!N64</f>
        <v>40738</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17</v>
      </c>
      <c r="E1826" s="803">
        <f>Page4!R23</f>
        <v>17</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17</v>
      </c>
      <c r="E1842" s="803">
        <f>Page4!R43</f>
        <v>17</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17</v>
      </c>
      <c r="E1858" s="803">
        <f>Page4!R59</f>
        <v>17</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17</v>
      </c>
      <c r="E1859" s="803">
        <f>Page4!R60</f>
        <v>17</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17</v>
      </c>
      <c r="E1860" s="803">
        <f>Page4!R63</f>
        <v>17</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115712</v>
      </c>
      <c r="E1863" s="803">
        <f>Page3!F68</f>
        <v>169768</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52000</v>
      </c>
      <c r="E1864" s="803">
        <f>Page3!F69</f>
        <v>124914</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3</v>
      </c>
      <c r="E1865" s="803">
        <f>Page3!F70</f>
        <v>-3</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0</v>
      </c>
      <c r="E1867" s="803">
        <f>Page3!N68</f>
        <v>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167715</v>
      </c>
      <c r="E1868" s="803">
        <f>Page3!N71</f>
        <v>294653</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0</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0</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0</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149985</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117762</v>
      </c>
      <c r="E1896" s="803">
        <f>Page5_CHV_MCI!L31</f>
        <v>117762</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186687</v>
      </c>
      <c r="E1897" s="803">
        <f>Page5_CHV_MCI!L32</f>
        <v>381349</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60879</v>
      </c>
      <c r="E1898" s="803">
        <f>Page5_CHV_MCI!L33</f>
        <v>183676</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85470</v>
      </c>
      <c r="E1899" s="803">
        <f>Page5_CHV_MCI!L34</f>
        <v>85470</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361693</v>
      </c>
      <c r="E1900" s="803">
        <f>Page5_CHV_MCI!L35</f>
        <v>1038689</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394653</v>
      </c>
      <c r="E1901" s="803">
        <f>Page5_CHV_MCI!L36</f>
        <v>677102</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0</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95118</v>
      </c>
      <c r="E1904" s="803">
        <f>Page5_CHV_MCI!L39</f>
        <v>136663</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0</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1302262</v>
      </c>
      <c r="E1909" s="803">
        <f>Page5_CHV_MCI!L44</f>
        <v>2770696</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0</v>
      </c>
      <c r="E1911" s="803">
        <f>Page5_CHV_MCI!L46</f>
        <v>1226209</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1302262</v>
      </c>
      <c r="E1913" s="803">
        <f>Page5_CHV_MCI!L48</f>
        <v>3996905</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1302262</v>
      </c>
      <c r="E1915" s="803">
        <f>Page5_CHV_MCI!L51</f>
        <v>3996905</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0</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0</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0</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-13231</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11832</v>
      </c>
      <c r="E1943" s="803">
        <f>Page5_CHV_MCI!N31</f>
        <v>11832</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4291</v>
      </c>
      <c r="E1944" s="803">
        <f>Page5_CHV_MCI!N32</f>
        <v>14588</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2747</v>
      </c>
      <c r="E1945" s="803">
        <f>Page5_CHV_MCI!N33</f>
        <v>5056</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839</v>
      </c>
      <c r="E1946" s="803">
        <f>Page5_CHV_MCI!N34</f>
        <v>839</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10362</v>
      </c>
      <c r="E1947" s="803">
        <f>Page5_CHV_MCI!N35</f>
        <v>36593</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19190</v>
      </c>
      <c r="E1948" s="803">
        <f>Page5_CHV_MCI!N36</f>
        <v>31396</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0</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0</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3140</v>
      </c>
      <c r="E1951" s="803">
        <f>Page5_CHV_MCI!N39</f>
        <v>4577</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0</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52401</v>
      </c>
      <c r="E1956" s="803">
        <f>Page5_CHV_MCI!N44</f>
        <v>91650</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0</v>
      </c>
      <c r="E1958" s="803">
        <f>Page5_CHV_MCI!N46</f>
        <v>10400</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52401</v>
      </c>
      <c r="E1960" s="803">
        <f>Page5_CHV_MCI!N48</f>
        <v>102050</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52401</v>
      </c>
      <c r="E1962" s="803">
        <f>Page5_CHV_MCI!N51</f>
        <v>102050</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0</v>
      </c>
      <c r="E1988" s="803">
        <f>Page5_CHV_VE!L29</f>
        <v>0</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0</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0</v>
      </c>
      <c r="E1990" s="803">
        <f>Page5_CHV_VE!L31</f>
        <v>53369</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0</v>
      </c>
      <c r="E1991" s="803">
        <f>Page5_CHV_VE!L32</f>
        <v>0</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0</v>
      </c>
      <c r="E2003" s="803">
        <f>Page5_CHV_VE!L44</f>
        <v>53369</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0</v>
      </c>
      <c r="E2007" s="803">
        <f>Page5_CHV_VE!L48</f>
        <v>53369</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0</v>
      </c>
      <c r="E2009" s="803">
        <f>Page5_CHV_VE!L51</f>
        <v>53369</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0</v>
      </c>
      <c r="E2035" s="803">
        <f>Page5_CHV_VE!N29</f>
        <v>0</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0</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0</v>
      </c>
      <c r="E2037" s="803">
        <f>Page5_CHV_VE!N31</f>
        <v>60</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0</v>
      </c>
      <c r="E2038" s="803">
        <f>Page5_CHV_VE!N32</f>
        <v>0</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0</v>
      </c>
      <c r="E2050" s="803">
        <f>Page5_CHV_VE!N44</f>
        <v>60</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0</v>
      </c>
      <c r="E2054" s="803">
        <f>Page5_CHV_VE!N48</f>
        <v>60</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0</v>
      </c>
      <c r="E2056" s="803">
        <f>Page5_CHV_VE!N51</f>
        <v>60</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70397</v>
      </c>
      <c r="E2176" s="803">
        <f>Page5_BUI_MCI!L29</f>
        <v>249909</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68577</v>
      </c>
      <c r="E2178" s="803">
        <f>Page5_BUI_MCI!L31</f>
        <v>68577</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0</v>
      </c>
      <c r="E2180" s="803">
        <f>Page5_BUI_MCI!L33</f>
        <v>113583</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0</v>
      </c>
      <c r="E2181" s="803">
        <f>Page5_BUI_MCI!L34</f>
        <v>50694</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138974</v>
      </c>
      <c r="E2191" s="803">
        <f>Page5_BUI_MCI!L44</f>
        <v>482763</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138974</v>
      </c>
      <c r="E2195" s="803">
        <f>Page5_BUI_MCI!L48</f>
        <v>482763</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138974</v>
      </c>
      <c r="E2197" s="803">
        <f>Page5_BUI_MCI!L51</f>
        <v>482763</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-634</v>
      </c>
      <c r="E2223" s="803">
        <f>Page5_BUI_MCI!N29</f>
        <v>5857</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2354</v>
      </c>
      <c r="E2225" s="803">
        <f>Page5_BUI_MCI!N31</f>
        <v>2354</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0</v>
      </c>
      <c r="E2227" s="803">
        <f>Page5_BUI_MCI!N33</f>
        <v>3875</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0</v>
      </c>
      <c r="E2228" s="803">
        <f>Page5_BUI_MCI!N34</f>
        <v>1087</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1720</v>
      </c>
      <c r="E2238" s="803">
        <f>Page5_BUI_MCI!N44</f>
        <v>13173</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1720</v>
      </c>
      <c r="E2242" s="803">
        <f>Page5_BUI_MCI!N48</f>
        <v>13173</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1720</v>
      </c>
      <c r="E2244" s="803">
        <f>Page5_BUI_MCI!N51</f>
        <v>13173</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189852</v>
      </c>
      <c r="E2250" s="803">
        <f>Page5_CAD_MCI!L9</f>
        <v>189852</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189852</v>
      </c>
      <c r="E2264" s="803">
        <f>Page5_CAD_MCI!L23</f>
        <v>189852</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189852</v>
      </c>
      <c r="E2268" s="803">
        <f>Page5_CAD_MCI!L27</f>
        <v>189852</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489577</v>
      </c>
      <c r="E2271" s="803">
        <f>Page5_CAD_MCI!L30</f>
        <v>1520937</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54564</v>
      </c>
      <c r="E2276" s="803">
        <f>Page5_CAD_MCI!L35</f>
        <v>54564</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0</v>
      </c>
      <c r="E2277" s="803">
        <f>Page5_CAD_MCI!L36</f>
        <v>80284</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544141</v>
      </c>
      <c r="E2285" s="803">
        <f>Page5_CAD_MCI!L44</f>
        <v>1655785</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544141</v>
      </c>
      <c r="E2289" s="803">
        <f>Page5_CAD_MCI!L48</f>
        <v>1655785</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733993</v>
      </c>
      <c r="E2291" s="803">
        <f>Page5_CAD_MCI!L51</f>
        <v>1845637</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11990</v>
      </c>
      <c r="E2297" s="803">
        <f>Page5_CAD_MCI!N9</f>
        <v>11990</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11990</v>
      </c>
      <c r="E2311" s="803">
        <f>Page5_CAD_MCI!N23</f>
        <v>11990</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11990</v>
      </c>
      <c r="E2315" s="803">
        <f>Page5_CAD_MCI!N27</f>
        <v>11990</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25713</v>
      </c>
      <c r="E2318" s="803">
        <f>Page5_CAD_MCI!N30</f>
        <v>88154</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6057</v>
      </c>
      <c r="E2323" s="803">
        <f>Page5_CAD_MCI!N35</f>
        <v>6057</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0</v>
      </c>
      <c r="E2324" s="803">
        <f>Page5_CAD_MCI!N36</f>
        <v>8244</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0</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31770</v>
      </c>
      <c r="E2332" s="803">
        <f>Page5_CAD_MCI!N44</f>
        <v>102455</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31770</v>
      </c>
      <c r="E2336" s="803">
        <f>Page5_CAD_MCI!N48</f>
        <v>102455</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43760</v>
      </c>
      <c r="E2338" s="803">
        <f>Page5_CAD_MCI!N51</f>
        <v>114445</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233195</v>
      </c>
      <c r="E2364" s="803">
        <f>Page5_GMC_MCI!L29</f>
        <v>325969</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0</v>
      </c>
      <c r="E2365" s="803">
        <f>Page5_GMC_MCI!L30</f>
        <v>0</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181531</v>
      </c>
      <c r="E2366" s="803">
        <f>Page5_GMC_MCI!L31</f>
        <v>236809</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0</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280455</v>
      </c>
      <c r="E2371" s="803">
        <f>Page5_GMC_MCI!L36</f>
        <v>773994</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0</v>
      </c>
      <c r="E2372" s="803">
        <f>Page5_GMC_MCI!L37</f>
        <v>318735</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0</v>
      </c>
      <c r="E2376" s="803">
        <f>Page5_GMC_MCI!L41</f>
        <v>75450</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695181</v>
      </c>
      <c r="E2379" s="803">
        <f>Page5_GMC_MCI!L44</f>
        <v>1730957</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695181</v>
      </c>
      <c r="E2383" s="803">
        <f>Page5_GMC_MCI!L48</f>
        <v>1730957</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695181</v>
      </c>
      <c r="E2385" s="803">
        <f>Page5_GMC_MCI!L51</f>
        <v>1730957</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7795</v>
      </c>
      <c r="E2411" s="803">
        <f>Page5_GMC_MCI!N29</f>
        <v>12123</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0</v>
      </c>
      <c r="E2412" s="803">
        <f>Page5_GMC_MCI!N30</f>
        <v>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6706</v>
      </c>
      <c r="E2413" s="803">
        <f>Page5_GMC_MCI!N31</f>
        <v>8081</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0</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8415</v>
      </c>
      <c r="E2418" s="803">
        <f>Page5_GMC_MCI!N36</f>
        <v>28814</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0</v>
      </c>
      <c r="E2419" s="803">
        <f>Page5_GMC_MCI!N37</f>
        <v>16145</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0</v>
      </c>
      <c r="E2423" s="803">
        <f>Page5_GMC_MCI!N41</f>
        <v>567</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22916</v>
      </c>
      <c r="E2426" s="803">
        <f>Page5_GMC_MCI!N44</f>
        <v>65730</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22916</v>
      </c>
      <c r="E2430" s="803">
        <f>Page5_GMC_MCI!N48</f>
        <v>65730</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22916</v>
      </c>
      <c r="E2432" s="803">
        <f>Page5_GMC_MCI!N51</f>
        <v>65730</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224089</v>
      </c>
      <c r="E2457" s="803">
        <f>Page5_CAD_VE!L28</f>
        <v>224089</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237720</v>
      </c>
      <c r="E2458" s="803">
        <f>Page5_CAD_VE!L29</f>
        <v>378261</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164359</v>
      </c>
      <c r="E2459" s="803">
        <f>Page5_CAD_VE!L30</f>
        <v>164359</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0</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626168</v>
      </c>
      <c r="E2473" s="803">
        <f>Page5_CAD_VE!L44</f>
        <v>766709</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626168</v>
      </c>
      <c r="E2477" s="803">
        <f>Page5_CAD_VE!L48</f>
        <v>766709</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626168</v>
      </c>
      <c r="E2479" s="803">
        <f>Page5_CAD_VE!L51</f>
        <v>766709</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7416</v>
      </c>
      <c r="E2504" s="803">
        <f>Page5_CAD_VE!N28</f>
        <v>7416</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2814</v>
      </c>
      <c r="E2505" s="803">
        <f>Page5_CAD_VE!N29</f>
        <v>7959</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2160</v>
      </c>
      <c r="E2506" s="803">
        <f>Page5_CAD_VE!N30</f>
        <v>2160</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0</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12390</v>
      </c>
      <c r="E2520" s="803">
        <f>Page5_CAD_VE!N44</f>
        <v>17535</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12390</v>
      </c>
      <c r="E2524" s="803">
        <f>Page5_CAD_VE!N48</f>
        <v>17535</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12390</v>
      </c>
      <c r="E2526" s="803">
        <f>Page5_CAD_VE!N51</f>
        <v>17535</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0</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0</v>
      </c>
      <c r="E2553" s="803">
        <f>Page5_GMC_VE!L30</f>
        <v>0</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0</v>
      </c>
      <c r="E2567" s="803">
        <f>Page5_GMC_VE!L44</f>
        <v>0</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0</v>
      </c>
      <c r="E2571" s="803">
        <f>Page5_GMC_VE!L48</f>
        <v>0</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0</v>
      </c>
      <c r="E2573" s="803">
        <f>Page5_GMC_VE!L51</f>
        <v>0</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0</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0</v>
      </c>
      <c r="E2600" s="803">
        <f>Page5_GMC_VE!N30</f>
        <v>0</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0</v>
      </c>
      <c r="E2614" s="803">
        <f>Page5_GMC_VE!N44</f>
        <v>0</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0</v>
      </c>
      <c r="E2618" s="803">
        <f>Page5_GMC_VE!N48</f>
        <v>0</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0</v>
      </c>
      <c r="E2620" s="803">
        <f>Page5_GMC_VE!N51</f>
        <v>0</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45947</v>
      </c>
      <c r="E2811" s="803">
        <f>Page6!L4</f>
        <v>136608</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26670</v>
      </c>
      <c r="E2812" s="803">
        <f>Page6!L5</f>
        <v>63665</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391719</v>
      </c>
      <c r="E2813" s="803">
        <f>Page6!L7</f>
        <v>1204648</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211440</v>
      </c>
      <c r="E2814" s="803">
        <f>Page6!L8</f>
        <v>709998</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675776</v>
      </c>
      <c r="E2815" s="803">
        <f>Page6!L10</f>
        <v>2114919</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4081600</v>
      </c>
      <c r="E2816" s="803">
        <f>Page6!L11</f>
        <v>9796082</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72085</v>
      </c>
      <c r="E2818" s="803">
        <f>Page6!L13</f>
        <v>212585</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4153685</v>
      </c>
      <c r="E2820" s="803">
        <f>Page6!L15</f>
        <v>10008667</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1395990</v>
      </c>
      <c r="E2821" s="803">
        <f>Page6!L16</f>
        <v>5471943</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6225451</v>
      </c>
      <c r="E2822" s="803">
        <f>Page6!L17</f>
        <v>17595529</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9722029</v>
      </c>
      <c r="E2823" s="803">
        <f>Page6!L18</f>
        <v>26471869</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135774</v>
      </c>
      <c r="E2824" s="803">
        <f>Page6!L19</f>
        <v>344568</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9857803</v>
      </c>
      <c r="E2825" s="803">
        <f>Page6!L21</f>
        <v>26816437</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6512</v>
      </c>
      <c r="E2826" s="803">
        <f>Page6!N4</f>
        <v>3863</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-637</v>
      </c>
      <c r="E2827" s="803">
        <f>Page6!N5</f>
        <v>-1374</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-2745</v>
      </c>
      <c r="E2828" s="803">
        <f>Page6!N7</f>
        <v>-13793</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14982</v>
      </c>
      <c r="E2829" s="803">
        <f>Page6!N8</f>
        <v>3964</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18112</v>
      </c>
      <c r="E2830" s="803">
        <f>Page6!N10</f>
        <v>-7340</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104411</v>
      </c>
      <c r="E2831" s="803">
        <f>Page6!N11</f>
        <v>304043</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-703</v>
      </c>
      <c r="E2833" s="803">
        <f>Page6!N13</f>
        <v>-6890</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103708</v>
      </c>
      <c r="E2835" s="803">
        <f>Page6!N15</f>
        <v>297153</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29041</v>
      </c>
      <c r="E2836" s="803">
        <f>Page6!N16</f>
        <v>79550</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150861</v>
      </c>
      <c r="E2837" s="803">
        <f>Page6!N17</f>
        <v>369363</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284048</v>
      </c>
      <c r="E2838" s="803">
        <f>Page6!N18</f>
        <v>682356</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48695</v>
      </c>
      <c r="E2839" s="803">
        <f>Page6!N19</f>
        <v>109929</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332743</v>
      </c>
      <c r="E2841" s="803">
        <f>Page6!N21</f>
        <v>792285</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34954</v>
      </c>
      <c r="E2842" s="803">
        <f>Page6!L24</f>
        <v>109276</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51673</v>
      </c>
      <c r="E2854" s="803">
        <f>Page6!L36</f>
        <v>110994</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79164</v>
      </c>
      <c r="E2855" s="803">
        <f>Page6!L37</f>
        <v>190411</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165791</v>
      </c>
      <c r="E2857" s="803">
        <f>Page6!L40</f>
        <v>410681</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2147</v>
      </c>
      <c r="E2858" s="803">
        <f>Page6!L41</f>
        <v>5410</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3013</v>
      </c>
      <c r="E2859" s="803">
        <f>Page6!L42</f>
        <v>26561</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170951</v>
      </c>
      <c r="E2860" s="803">
        <f>Page6!L43</f>
        <v>442652</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8774</v>
      </c>
      <c r="E2861" s="803">
        <f>Page6!L44</f>
        <v>37414</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17409</v>
      </c>
      <c r="E2862" s="803">
        <f>Page6!L45</f>
        <v>77638</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3420</v>
      </c>
      <c r="E2864" s="803">
        <f>Page6!L47</f>
        <v>20329</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29603</v>
      </c>
      <c r="E2865" s="803">
        <f>Page6!L49</f>
        <v>135381</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35818</v>
      </c>
      <c r="E2866" s="803">
        <f>Page6!L50</f>
        <v>171260</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7082</v>
      </c>
      <c r="E2867" s="803">
        <f>Page6!L51</f>
        <v>31124</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72503</v>
      </c>
      <c r="E2868" s="803">
        <f>Page6!L52</f>
        <v>337765</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243454</v>
      </c>
      <c r="E2869" s="803">
        <f>Page6!L53</f>
        <v>780417</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80709</v>
      </c>
      <c r="E2870" s="803">
        <f>Page6!L54</f>
        <v>175540</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26648</v>
      </c>
      <c r="E2871" s="803">
        <f>Page6!L55</f>
        <v>74888</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51750</v>
      </c>
      <c r="E2879" s="803">
        <f>Page6!L63</f>
        <v>129122</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4246</v>
      </c>
      <c r="E2880" s="803">
        <f>Page6!L64</f>
        <v>16810</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29600</v>
      </c>
      <c r="E2882" s="803">
        <f>Page6!L66</f>
        <v>76446</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192953</v>
      </c>
      <c r="E2885" s="803">
        <f>Page6!L72</f>
        <v>472806</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14393</v>
      </c>
      <c r="E2886" s="803">
        <f>Page6!L73</f>
        <v>51383</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6101</v>
      </c>
      <c r="E2887" s="803">
        <f>Page6!L74</f>
        <v>16617</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20494</v>
      </c>
      <c r="E2889" s="803">
        <f>Page6!L76</f>
        <v>68000</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213447</v>
      </c>
      <c r="E2890" s="803">
        <f>Page6!L77</f>
        <v>540806</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456901</v>
      </c>
      <c r="E2891" s="803">
        <f>Page6!L78</f>
        <v>1321223</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10314704</v>
      </c>
      <c r="E2892" s="803">
        <f>Page6!L79</f>
        <v>28137660</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26622</v>
      </c>
      <c r="E2893" s="803">
        <f>Page6!N24</f>
        <v>78981</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29267</v>
      </c>
      <c r="E2905" s="803">
        <f>Page6!N36</f>
        <v>61973</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44154</v>
      </c>
      <c r="E2906" s="803">
        <f>Page6!N37</f>
        <v>116098</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-5406</v>
      </c>
      <c r="E2908" s="803">
        <f>Page6!N39</f>
        <v>-12696</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94637</v>
      </c>
      <c r="E2909" s="803">
        <f>Page6!N40</f>
        <v>244356</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2375</v>
      </c>
      <c r="E2910" s="803">
        <f>Page6!N41</f>
        <v>3711</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602</v>
      </c>
      <c r="E2911" s="803">
        <f>Page6!N42</f>
        <v>2419</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97614</v>
      </c>
      <c r="E2912" s="803">
        <f>Page6!N43</f>
        <v>250486</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7032</v>
      </c>
      <c r="E2913" s="803">
        <f>Page6!N44</f>
        <v>27709</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11971</v>
      </c>
      <c r="E2914" s="803">
        <f>Page6!N45</f>
        <v>50209</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2505</v>
      </c>
      <c r="E2916" s="803">
        <f>Page6!N47</f>
        <v>13606</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-602</v>
      </c>
      <c r="E2917" s="803">
        <f>Page6!N48</f>
        <v>-507</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20906</v>
      </c>
      <c r="E2918" s="803">
        <f>Page6!N49</f>
        <v>91017</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10230</v>
      </c>
      <c r="E2919" s="803">
        <f>Page6!N50</f>
        <v>40621</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871</v>
      </c>
      <c r="E2920" s="803">
        <f>Page6!N51</f>
        <v>5955</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32007</v>
      </c>
      <c r="E2921" s="803">
        <f>Page6!N52</f>
        <v>137593</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129621</v>
      </c>
      <c r="E2922" s="803">
        <f>Page6!N53</f>
        <v>388079</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23199</v>
      </c>
      <c r="E2923" s="803">
        <f>Page6!N54</f>
        <v>50183</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12401</v>
      </c>
      <c r="E2924" s="803">
        <f>Page6!N55</f>
        <v>34715</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11311</v>
      </c>
      <c r="E2932" s="803">
        <f>Page6!N63</f>
        <v>32951</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1181</v>
      </c>
      <c r="E2933" s="803">
        <f>Page6!N64</f>
        <v>6014</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5906</v>
      </c>
      <c r="E2935" s="803">
        <f>Page6!N66</f>
        <v>17062</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10570</v>
      </c>
      <c r="E2938" s="803">
        <f>Page6!N69</f>
        <v>12426</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0</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64568</v>
      </c>
      <c r="E2940" s="803">
        <f>Page6!N72</f>
        <v>153351</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3006</v>
      </c>
      <c r="E2941" s="803">
        <f>Page6!N73</f>
        <v>10399</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1165</v>
      </c>
      <c r="E2942" s="803">
        <f>Page6!N74</f>
        <v>2930</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4171</v>
      </c>
      <c r="E2944" s="803">
        <f>Page6!N76</f>
        <v>13329</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68739</v>
      </c>
      <c r="E2945" s="803">
        <f>Page6!N77</f>
        <v>166680</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198360</v>
      </c>
      <c r="E2946" s="803">
        <f>Page6!N78</f>
        <v>554759</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531103</v>
      </c>
      <c r="E2947" s="803">
        <f>Page6!N79</f>
        <v>1347044</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2995</v>
      </c>
      <c r="E2949" s="803">
        <f>Page7!K8</f>
        <v>8722</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57251</v>
      </c>
      <c r="E2950" s="803">
        <f>Page7!K9</f>
        <v>176065</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10645</v>
      </c>
      <c r="E2951" s="803">
        <f>Page7!K10</f>
        <v>19640</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72991</v>
      </c>
      <c r="E2952" s="803">
        <f>Page7!K13</f>
        <v>203507</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54528</v>
      </c>
      <c r="E2955" s="803">
        <f>Page7!K19</f>
        <v>129217</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62783</v>
      </c>
      <c r="E2957" s="803">
        <f>Page7!K23</f>
        <v>141061</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135774</v>
      </c>
      <c r="E2958" s="803">
        <f>Page7!K24</f>
        <v>344568</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2100</v>
      </c>
      <c r="E2960" s="803">
        <f>Page7!K5</f>
        <v>-920</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982</v>
      </c>
      <c r="E2963" s="803">
        <f>Page7!M8</f>
        <v>2646</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26572</v>
      </c>
      <c r="E2964" s="803">
        <f>Page7!M9</f>
        <v>78196</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5873</v>
      </c>
      <c r="E2965" s="803">
        <f>Page7!M10</f>
        <v>9676</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9280</v>
      </c>
      <c r="E2967" s="803">
        <f>Page7!M12*-1</f>
        <v>27613</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26247</v>
      </c>
      <c r="E2968" s="803">
        <f>Page7!M13</f>
        <v>61985</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8255</v>
      </c>
      <c r="E2969" s="803">
        <f>Page7!K14</f>
        <v>11844</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0</v>
      </c>
      <c r="E2970" s="803">
        <f>Page7!K15</f>
        <v>0</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26085</v>
      </c>
      <c r="E2974" s="803">
        <f>Page7!M19</f>
        <v>62970</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11892</v>
      </c>
      <c r="E2977" s="803">
        <f>Page7!M22*-1</f>
        <v>26870</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22448</v>
      </c>
      <c r="E2978" s="803">
        <f>Page7!M23</f>
        <v>47944</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48695</v>
      </c>
      <c r="E2979" s="803">
        <f>Page7!M24</f>
        <v>109929</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19929</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2026_03_31_EF_HAWKS_DRAFT.xlsm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9" t="s">
        <v>13489</v>
      </c>
      <c r="C1" s="748"/>
      <c r="D1" s="748" t="s">
        <v>13490</v>
      </c>
      <c r="F1" s="13"/>
      <c r="K1" s="2840" t="s">
        <v>13491</v>
      </c>
      <c r="L1" s="2841"/>
      <c r="AA1" s="1325" t="s">
        <v>13492</v>
      </c>
      <c r="AB1">
        <v>58</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2 ERREUR(S) MINEURE(S) [souligné en jaune]
ont été captées!</v>
      </c>
      <c r="L2" s="1402"/>
      <c r="AA2" s="30" t="s">
        <v>13494</v>
      </c>
    </row>
    <row r="3" spans="1:28" ht="37.5">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30" t="s">
        <v>15715</v>
      </c>
    </row>
    <row r="5" spans="1:28" ht="37.5">
      <c r="A5">
        <f>ROW()</f>
        <v>5</v>
      </c>
      <c r="B5" s="783" t="s">
        <v>13500</v>
      </c>
      <c r="D5" s="13">
        <v>0</v>
      </c>
      <c r="K5" s="1405" t="s">
        <v>13501</v>
      </c>
      <c r="L5" s="1402" t="s">
        <v>13502</v>
      </c>
      <c r="AA5" s="30" t="s">
        <v>15716</v>
      </c>
    </row>
    <row r="6" spans="1:28" ht="100">
      <c r="A6">
        <f>ROW()</f>
        <v>6</v>
      </c>
      <c r="B6" s="784" t="s">
        <v>13503</v>
      </c>
      <c r="D6" s="13">
        <v>100</v>
      </c>
      <c r="K6" s="1405" t="s">
        <v>13504</v>
      </c>
      <c r="L6" s="1402"/>
      <c r="AA6" s="2561" t="s">
        <v>15717</v>
      </c>
    </row>
    <row r="7" spans="1:28" ht="50">
      <c r="A7">
        <f>ROW()</f>
        <v>7</v>
      </c>
      <c r="B7" s="784" t="s">
        <v>13505</v>
      </c>
      <c r="D7" s="13">
        <v>0</v>
      </c>
      <c r="K7" s="1406" t="s">
        <v>13506</v>
      </c>
      <c r="L7" s="1402"/>
      <c r="AA7" s="30" t="s">
        <v>15718</v>
      </c>
    </row>
    <row r="8" spans="1:28" ht="25">
      <c r="A8">
        <f>ROW()</f>
        <v>8</v>
      </c>
      <c r="B8" s="784" t="s">
        <v>13507</v>
      </c>
      <c r="D8" s="13">
        <v>100</v>
      </c>
      <c r="K8" s="1405" t="s">
        <v>13508</v>
      </c>
      <c r="L8" s="1402"/>
      <c r="AA8" s="30" t="s">
        <v>15719</v>
      </c>
    </row>
    <row r="9" spans="1:28" ht="37.5">
      <c r="A9">
        <f>ROW()</f>
        <v>9</v>
      </c>
      <c r="B9" s="783" t="s">
        <v>13509</v>
      </c>
      <c r="D9" s="13">
        <v>0</v>
      </c>
      <c r="K9" s="1405" t="s">
        <v>13510</v>
      </c>
      <c r="L9" s="1402"/>
      <c r="AA9" s="30" t="s">
        <v>15720</v>
      </c>
    </row>
    <row r="10" spans="1:28" ht="100">
      <c r="A10">
        <f>ROW()</f>
        <v>10</v>
      </c>
      <c r="B10" s="783" t="s">
        <v>13511</v>
      </c>
      <c r="D10" s="13">
        <v>0</v>
      </c>
      <c r="K10" s="1405" t="s">
        <v>13512</v>
      </c>
      <c r="L10" s="1402" t="s">
        <v>13513</v>
      </c>
      <c r="AA10" s="2561" t="s">
        <v>15721</v>
      </c>
    </row>
    <row r="11" spans="1:28" ht="25">
      <c r="A11">
        <f>ROW()</f>
        <v>11</v>
      </c>
      <c r="B11" s="784" t="s">
        <v>13514</v>
      </c>
      <c r="D11" s="13">
        <v>100</v>
      </c>
      <c r="K11" s="1405" t="s">
        <v>13515</v>
      </c>
      <c r="L11" s="1402"/>
      <c r="AA11" s="30" t="s">
        <v>15722</v>
      </c>
    </row>
    <row r="12" spans="1:28" ht="37.5">
      <c r="A12">
        <f>ROW()</f>
        <v>12</v>
      </c>
      <c r="B12" s="784" t="s">
        <v>13516</v>
      </c>
      <c r="D12" s="13">
        <v>100</v>
      </c>
      <c r="K12" s="1405"/>
      <c r="L12" s="1402"/>
      <c r="AA12" s="30" t="s">
        <v>15723</v>
      </c>
    </row>
    <row r="13" spans="1:28" ht="50">
      <c r="A13">
        <f>ROW()</f>
        <v>13</v>
      </c>
      <c r="B13" s="783" t="s">
        <v>13517</v>
      </c>
      <c r="D13" s="13">
        <v>0</v>
      </c>
      <c r="K13" s="1405" t="s">
        <v>13518</v>
      </c>
      <c r="L13" s="1402"/>
      <c r="AA13" s="30" t="s">
        <v>15724</v>
      </c>
    </row>
    <row r="14" spans="1:28" ht="100">
      <c r="A14">
        <f>ROW()</f>
        <v>14</v>
      </c>
      <c r="B14" s="783" t="s">
        <v>13519</v>
      </c>
      <c r="D14" s="13">
        <v>0</v>
      </c>
      <c r="K14" s="1405" t="s">
        <v>13520</v>
      </c>
      <c r="L14" s="1402" t="s">
        <v>13521</v>
      </c>
      <c r="AA14" s="2561" t="s">
        <v>15725</v>
      </c>
    </row>
    <row r="15" spans="1:28" ht="37.5">
      <c r="A15">
        <f>ROW()</f>
        <v>15</v>
      </c>
      <c r="B15" s="783" t="s">
        <v>13522</v>
      </c>
      <c r="D15" s="13">
        <v>0</v>
      </c>
      <c r="K15" s="1405" t="s">
        <v>13523</v>
      </c>
      <c r="L15" s="1402" t="s">
        <v>13524</v>
      </c>
      <c r="AA15" s="30" t="s">
        <v>15726</v>
      </c>
    </row>
    <row r="16" spans="1:28" ht="37.5">
      <c r="A16">
        <f>ROW()</f>
        <v>16</v>
      </c>
      <c r="B16" s="783" t="s">
        <v>13525</v>
      </c>
      <c r="D16" s="13">
        <v>0</v>
      </c>
      <c r="K16" s="1405"/>
      <c r="L16" s="1402" t="s">
        <v>13526</v>
      </c>
      <c r="AA16" s="30" t="s">
        <v>15727</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5">
      <c r="A18">
        <f>ROW()</f>
        <v>18</v>
      </c>
      <c r="B18" s="785" t="s">
        <v>13530</v>
      </c>
      <c r="D18" s="13">
        <v>0</v>
      </c>
      <c r="K18" s="1407" t="s">
        <v>13531</v>
      </c>
      <c r="L18" s="1402" t="s">
        <v>13532</v>
      </c>
      <c r="AA18" s="30" t="s">
        <v>15729</v>
      </c>
    </row>
    <row r="19" spans="1:256" ht="12.5">
      <c r="A19">
        <f>ROW()</f>
        <v>19</v>
      </c>
      <c r="B19" s="786" t="s">
        <v>13533</v>
      </c>
      <c r="D19" s="13">
        <v>0</v>
      </c>
      <c r="K19" s="1405" t="s">
        <v>13534</v>
      </c>
      <c r="L19" s="1402" t="s">
        <v>13535</v>
      </c>
      <c r="AA19" s="30" t="s">
        <v>15730</v>
      </c>
    </row>
    <row r="20" spans="1:256" ht="25">
      <c r="A20">
        <f>ROW()</f>
        <v>20</v>
      </c>
      <c r="B20" s="783" t="s">
        <v>13536</v>
      </c>
      <c r="D20" s="13">
        <v>0</v>
      </c>
      <c r="K20" s="1405" t="s">
        <v>13537</v>
      </c>
      <c r="L20" s="1403" t="s">
        <v>13529</v>
      </c>
      <c r="AA20" s="30" t="s">
        <v>15731</v>
      </c>
    </row>
    <row r="21" spans="1:256" ht="37.5">
      <c r="A21">
        <f>ROW()</f>
        <v>21</v>
      </c>
      <c r="B21" s="787" t="s">
        <v>13538</v>
      </c>
      <c r="D21" s="13">
        <v>0</v>
      </c>
      <c r="K21" s="1405" t="s">
        <v>13539</v>
      </c>
      <c r="L21" s="1402" t="s">
        <v>13540</v>
      </c>
      <c r="AA21" s="30" t="s">
        <v>15732</v>
      </c>
    </row>
    <row r="22" spans="1:256" ht="25">
      <c r="A22">
        <f>ROW()</f>
        <v>22</v>
      </c>
      <c r="B22" s="784" t="s">
        <v>13541</v>
      </c>
      <c r="D22" s="13">
        <v>100</v>
      </c>
      <c r="K22" s="1404" t="s">
        <v>13542</v>
      </c>
      <c r="L22" s="1402" t="s">
        <v>13543</v>
      </c>
      <c r="AA22" s="30" t="s">
        <v>15733</v>
      </c>
    </row>
    <row r="23" spans="1:256" ht="25">
      <c r="A23">
        <f>ROW()</f>
        <v>23</v>
      </c>
      <c r="B23" s="783" t="s">
        <v>13544</v>
      </c>
      <c r="D23" s="13">
        <v>0</v>
      </c>
      <c r="K23" s="1404" t="s">
        <v>13545</v>
      </c>
      <c r="L23" s="1402"/>
      <c r="AA23" s="30" t="s">
        <v>15734</v>
      </c>
    </row>
    <row r="24" spans="1:256" ht="37.5">
      <c r="A24">
        <f>ROW()</f>
        <v>24</v>
      </c>
      <c r="B24" s="787" t="s">
        <v>13546</v>
      </c>
      <c r="D24" s="13">
        <v>0</v>
      </c>
      <c r="K24" s="1404" t="s">
        <v>13547</v>
      </c>
      <c r="L24" s="1402" t="s">
        <v>13548</v>
      </c>
      <c r="AA24" s="30" t="s">
        <v>15735</v>
      </c>
    </row>
    <row r="25" spans="1:256" ht="37.5">
      <c r="A25">
        <f>ROW()</f>
        <v>25</v>
      </c>
      <c r="B25" s="783" t="s">
        <v>13549</v>
      </c>
      <c r="D25" s="13">
        <v>0</v>
      </c>
      <c r="K25" s="1525" t="s">
        <v>13550</v>
      </c>
      <c r="L25" s="1404"/>
      <c r="AA25" s="30" t="s">
        <v>15736</v>
      </c>
    </row>
    <row r="26" spans="1:256" ht="37.5">
      <c r="A26">
        <f>ROW()</f>
        <v>26</v>
      </c>
      <c r="B26" s="783" t="s">
        <v>13551</v>
      </c>
      <c r="D26" s="13">
        <v>0</v>
      </c>
      <c r="K26" s="1526" t="s">
        <v>13552</v>
      </c>
      <c r="L26" s="1404" t="s">
        <v>13553</v>
      </c>
      <c r="AA26" s="30" t="s">
        <v>15737</v>
      </c>
    </row>
    <row r="27" spans="1:256" ht="37.5">
      <c r="A27">
        <f>ROW()</f>
        <v>27</v>
      </c>
      <c r="B27" s="783" t="s">
        <v>13554</v>
      </c>
      <c r="D27" s="13">
        <v>0</v>
      </c>
      <c r="K27" s="1527"/>
      <c r="L27" s="1528" t="s">
        <v>13555</v>
      </c>
      <c r="AA27" s="30" t="s">
        <v>15738</v>
      </c>
    </row>
    <row r="28" spans="1:256" ht="25">
      <c r="A28">
        <f>ROW()</f>
        <v>28</v>
      </c>
      <c r="B28" s="783" t="s">
        <v>13556</v>
      </c>
      <c r="D28" s="13">
        <v>0</v>
      </c>
      <c r="K28" s="2842" t="s">
        <v>13557</v>
      </c>
      <c r="L28" s="2843"/>
      <c r="AA28" s="30" t="s">
        <v>15739</v>
      </c>
    </row>
    <row r="29" spans="1:256" ht="37.5">
      <c r="A29">
        <f>ROW()</f>
        <v>29</v>
      </c>
      <c r="B29" s="783" t="s">
        <v>13558</v>
      </c>
      <c r="D29" s="13">
        <v>0</v>
      </c>
      <c r="K29" s="1662" t="s">
        <v>13559</v>
      </c>
      <c r="L29" s="1663" t="s">
        <v>13560</v>
      </c>
      <c r="AA29" s="30" t="s">
        <v>15740</v>
      </c>
    </row>
    <row r="30" spans="1:256" ht="25">
      <c r="A30">
        <f>ROW()</f>
        <v>30</v>
      </c>
      <c r="B30" s="784" t="s">
        <v>13561</v>
      </c>
      <c r="D30" s="13">
        <v>100</v>
      </c>
      <c r="K30" s="1664" t="s">
        <v>13562</v>
      </c>
      <c r="L30" s="1665" t="s">
        <v>15499</v>
      </c>
      <c r="AA30" s="30" t="s">
        <v>15741</v>
      </c>
    </row>
    <row r="31" spans="1:256" ht="25">
      <c r="A31">
        <f>ROW()</f>
        <v>31</v>
      </c>
      <c r="B31" s="783" t="s">
        <v>13563</v>
      </c>
      <c r="D31" s="13">
        <v>0</v>
      </c>
      <c r="K31" s="1664" t="s">
        <v>13564</v>
      </c>
      <c r="L31" s="1665" t="s">
        <v>15500</v>
      </c>
      <c r="AA31" s="30" t="s">
        <v>15742</v>
      </c>
    </row>
    <row r="32" spans="1:256" ht="25">
      <c r="A32">
        <f>ROW()</f>
        <v>32</v>
      </c>
      <c r="B32" s="784" t="s">
        <v>13565</v>
      </c>
      <c r="D32" s="13">
        <v>100</v>
      </c>
      <c r="K32" s="1666" t="s">
        <v>13566</v>
      </c>
      <c r="L32" s="1665" t="s">
        <v>15500</v>
      </c>
      <c r="AA32" s="30" t="s">
        <v>15743</v>
      </c>
    </row>
    <row r="33" spans="1:27" ht="25">
      <c r="A33">
        <f>ROW()</f>
        <v>33</v>
      </c>
      <c r="B33" s="784" t="s">
        <v>13567</v>
      </c>
      <c r="D33" s="13">
        <v>100</v>
      </c>
      <c r="K33" s="2842" t="s">
        <v>13568</v>
      </c>
      <c r="L33" s="2843"/>
      <c r="AA33" s="30" t="s">
        <v>15744</v>
      </c>
    </row>
    <row r="34" spans="1:27" ht="25">
      <c r="A34">
        <f>ROW()</f>
        <v>34</v>
      </c>
      <c r="B34" s="784" t="s">
        <v>13569</v>
      </c>
      <c r="D34" s="13">
        <v>100</v>
      </c>
      <c r="K34" s="1667" t="s">
        <v>13570</v>
      </c>
      <c r="L34" s="1667" t="s">
        <v>13571</v>
      </c>
      <c r="AA34" s="30" t="s">
        <v>15745</v>
      </c>
    </row>
    <row r="35" spans="1:27" ht="25">
      <c r="A35">
        <f>ROW()</f>
        <v>35</v>
      </c>
      <c r="B35" s="784" t="s">
        <v>13572</v>
      </c>
      <c r="D35" s="13">
        <v>100</v>
      </c>
      <c r="K35" s="1668" t="s">
        <v>13573</v>
      </c>
      <c r="L35" s="1668" t="s">
        <v>13574</v>
      </c>
      <c r="AA35" s="30" t="s">
        <v>15746</v>
      </c>
    </row>
    <row r="36" spans="1:27" ht="37.5">
      <c r="A36">
        <f>ROW()</f>
        <v>36</v>
      </c>
      <c r="B36" s="783" t="s">
        <v>13575</v>
      </c>
      <c r="D36" s="13">
        <v>0</v>
      </c>
      <c r="K36" s="1668"/>
      <c r="L36" s="1668" t="s">
        <v>13576</v>
      </c>
      <c r="AA36" s="30" t="s">
        <v>15747</v>
      </c>
    </row>
    <row r="37" spans="1:27" ht="37.5">
      <c r="A37">
        <f>ROW()</f>
        <v>37</v>
      </c>
      <c r="B37" s="783" t="s">
        <v>13577</v>
      </c>
      <c r="D37" s="13">
        <v>0</v>
      </c>
      <c r="K37" s="1668" t="s">
        <v>13578</v>
      </c>
      <c r="L37" s="1668" t="s">
        <v>13579</v>
      </c>
      <c r="AA37" s="30" t="s">
        <v>15748</v>
      </c>
    </row>
    <row r="38" spans="1:27" ht="37.5">
      <c r="A38">
        <f>ROW()</f>
        <v>38</v>
      </c>
      <c r="B38" s="783" t="s">
        <v>13580</v>
      </c>
      <c r="D38" s="13">
        <v>0</v>
      </c>
      <c r="K38" s="1668" t="s">
        <v>13581</v>
      </c>
      <c r="L38" s="2153" t="s">
        <v>13582</v>
      </c>
      <c r="AA38" s="30" t="s">
        <v>15749</v>
      </c>
    </row>
    <row r="39" spans="1:27" ht="50">
      <c r="A39">
        <f>ROW()</f>
        <v>39</v>
      </c>
      <c r="B39" s="783" t="s">
        <v>13583</v>
      </c>
      <c r="D39" s="13">
        <v>0</v>
      </c>
      <c r="K39" s="1668" t="s">
        <v>13584</v>
      </c>
      <c r="L39" s="1668" t="s">
        <v>13585</v>
      </c>
      <c r="AA39" s="30" t="s">
        <v>15750</v>
      </c>
    </row>
    <row r="40" spans="1:27" ht="50">
      <c r="A40">
        <f>ROW()</f>
        <v>40</v>
      </c>
      <c r="B40" s="783" t="s">
        <v>13586</v>
      </c>
      <c r="D40" s="13">
        <v>0</v>
      </c>
      <c r="K40" s="1668" t="s">
        <v>13587</v>
      </c>
      <c r="L40" s="1668" t="s">
        <v>13588</v>
      </c>
      <c r="AA40" s="30" t="s">
        <v>15751</v>
      </c>
    </row>
    <row r="41" spans="1:27" ht="37.5">
      <c r="A41">
        <f>ROW()</f>
        <v>41</v>
      </c>
      <c r="B41" s="783" t="s">
        <v>13589</v>
      </c>
      <c r="D41" s="13">
        <v>0</v>
      </c>
      <c r="K41" s="1668" t="s">
        <v>13590</v>
      </c>
      <c r="L41" s="1668" t="s">
        <v>13591</v>
      </c>
      <c r="AA41" s="30" t="s">
        <v>15752</v>
      </c>
    </row>
    <row r="42" spans="1:27" ht="37.5">
      <c r="A42">
        <f>ROW()</f>
        <v>42</v>
      </c>
      <c r="B42" s="783" t="s">
        <v>13592</v>
      </c>
      <c r="D42" s="13">
        <v>0</v>
      </c>
      <c r="K42" s="1668" t="s">
        <v>13593</v>
      </c>
      <c r="L42" s="1668" t="s">
        <v>13594</v>
      </c>
      <c r="AA42" s="30" t="s">
        <v>15753</v>
      </c>
    </row>
    <row r="43" spans="1:27" ht="37.5">
      <c r="A43">
        <f>ROW()</f>
        <v>43</v>
      </c>
      <c r="B43" s="783" t="s">
        <v>13595</v>
      </c>
      <c r="D43" s="13">
        <v>0</v>
      </c>
      <c r="K43" s="1668" t="s">
        <v>13596</v>
      </c>
      <c r="L43" s="1668" t="s">
        <v>13597</v>
      </c>
      <c r="AA43" s="30" t="s">
        <v>15754</v>
      </c>
    </row>
    <row r="44" spans="1:27" ht="37.5">
      <c r="A44">
        <f>ROW()</f>
        <v>44</v>
      </c>
      <c r="B44" s="783" t="s">
        <v>13598</v>
      </c>
      <c r="D44" s="13">
        <v>0</v>
      </c>
      <c r="K44" s="1668" t="s">
        <v>13599</v>
      </c>
      <c r="L44" s="1668" t="s">
        <v>13600</v>
      </c>
      <c r="AA44" s="30" t="s">
        <v>15755</v>
      </c>
    </row>
    <row r="45" spans="1:27" ht="37.5">
      <c r="A45">
        <f>ROW()</f>
        <v>45</v>
      </c>
      <c r="B45" s="783" t="s">
        <v>13601</v>
      </c>
      <c r="D45" s="13">
        <v>0</v>
      </c>
      <c r="K45" s="1669" t="s">
        <v>13602</v>
      </c>
      <c r="L45" s="1669"/>
      <c r="AA45" s="30" t="s">
        <v>15756</v>
      </c>
    </row>
    <row r="46" spans="1:27" ht="37.5">
      <c r="A46">
        <f>ROW()</f>
        <v>46</v>
      </c>
      <c r="B46" s="783" t="s">
        <v>13603</v>
      </c>
      <c r="D46" s="13">
        <v>0</v>
      </c>
      <c r="K46" s="2842" t="s">
        <v>13604</v>
      </c>
      <c r="L46" s="2843"/>
      <c r="AA46" s="30" t="s">
        <v>15757</v>
      </c>
    </row>
    <row r="47" spans="1:27" ht="37.5">
      <c r="A47">
        <f>ROW()</f>
        <v>47</v>
      </c>
      <c r="B47" s="783" t="s">
        <v>13605</v>
      </c>
      <c r="D47" s="13">
        <v>0</v>
      </c>
      <c r="K47" s="1667" t="s">
        <v>13606</v>
      </c>
      <c r="L47" s="1667" t="s">
        <v>13607</v>
      </c>
      <c r="AA47" s="30" t="s">
        <v>15758</v>
      </c>
    </row>
    <row r="48" spans="1:27" ht="37.5">
      <c r="A48">
        <f>ROW()</f>
        <v>48</v>
      </c>
      <c r="B48" s="783" t="s">
        <v>13608</v>
      </c>
      <c r="D48" s="13">
        <v>0</v>
      </c>
      <c r="K48" s="1668" t="s">
        <v>13609</v>
      </c>
      <c r="L48" s="1668"/>
      <c r="AA48" s="30" t="s">
        <v>15759</v>
      </c>
    </row>
    <row r="49" spans="1:27" ht="37.5">
      <c r="A49">
        <f>ROW()</f>
        <v>49</v>
      </c>
      <c r="B49" s="783" t="s">
        <v>13610</v>
      </c>
      <c r="D49" s="13">
        <v>0</v>
      </c>
      <c r="K49" s="1668" t="s">
        <v>13611</v>
      </c>
      <c r="L49" s="1668"/>
      <c r="AA49" s="30" t="s">
        <v>15760</v>
      </c>
    </row>
    <row r="50" spans="1:27" ht="37.5">
      <c r="A50">
        <f>ROW()</f>
        <v>50</v>
      </c>
      <c r="B50" s="783" t="s">
        <v>13612</v>
      </c>
      <c r="D50" s="13">
        <v>0</v>
      </c>
      <c r="K50" s="1668" t="s">
        <v>13613</v>
      </c>
      <c r="L50" s="1668"/>
      <c r="AA50" s="30" t="s">
        <v>15761</v>
      </c>
    </row>
    <row r="51" spans="1:27" ht="50">
      <c r="A51">
        <f>ROW()</f>
        <v>51</v>
      </c>
      <c r="B51" s="783" t="s">
        <v>13614</v>
      </c>
      <c r="D51" s="13">
        <v>0</v>
      </c>
      <c r="K51" s="1668" t="s">
        <v>13615</v>
      </c>
      <c r="L51" s="1668"/>
      <c r="AA51" s="30" t="s">
        <v>15762</v>
      </c>
    </row>
    <row r="52" spans="1:27" ht="37.5">
      <c r="A52">
        <f>ROW()</f>
        <v>52</v>
      </c>
      <c r="B52" s="783" t="s">
        <v>13616</v>
      </c>
      <c r="D52" s="13">
        <v>0</v>
      </c>
      <c r="K52" s="1668" t="s">
        <v>13617</v>
      </c>
      <c r="L52" s="1668"/>
      <c r="AA52" s="30" t="s">
        <v>15763</v>
      </c>
    </row>
    <row r="53" spans="1:27" ht="37.5">
      <c r="A53">
        <f>ROW()</f>
        <v>53</v>
      </c>
      <c r="B53" s="783" t="s">
        <v>13618</v>
      </c>
      <c r="D53" s="13">
        <v>0</v>
      </c>
      <c r="K53" s="1668" t="s">
        <v>13619</v>
      </c>
      <c r="L53" s="1668"/>
      <c r="AA53" s="30" t="s">
        <v>15764</v>
      </c>
    </row>
    <row r="54" spans="1:27" ht="50">
      <c r="A54">
        <f>ROW()</f>
        <v>54</v>
      </c>
      <c r="B54" s="783" t="s">
        <v>13620</v>
      </c>
      <c r="D54" s="13">
        <v>0</v>
      </c>
      <c r="K54" s="1668" t="str">
        <f>Tot_Crit_Errors&amp;" erreur(s) critique(s) et "&amp;Tot_NonCrit_Errors&amp;" erreur(s) non critique(s) repérée(s)"</f>
        <v>0 erreur(s) critique(s) et 2 erreur(s) non critique(s) repérée(s)</v>
      </c>
      <c r="L54" s="1668"/>
      <c r="AA54" s="30" t="s">
        <v>15765</v>
      </c>
    </row>
    <row r="55" spans="1:27" ht="37.5">
      <c r="A55">
        <f>ROW()</f>
        <v>55</v>
      </c>
      <c r="B55" s="783" t="s">
        <v>13621</v>
      </c>
      <c r="D55" s="13">
        <v>0</v>
      </c>
      <c r="K55" s="1668" t="s">
        <v>13622</v>
      </c>
      <c r="L55" s="1668"/>
      <c r="AA55" s="30" t="s">
        <v>15766</v>
      </c>
    </row>
    <row r="56" spans="1:27" ht="37.5">
      <c r="A56">
        <f>ROW()</f>
        <v>56</v>
      </c>
      <c r="B56" s="783" t="s">
        <v>13623</v>
      </c>
      <c r="D56" s="13">
        <v>0</v>
      </c>
      <c r="K56" s="1668" t="str">
        <f ca="1">Minus_Accuracy_Pts&amp;" Points d'exactitude seront déduits."</f>
        <v>100 Points d'exactitude seront déduits.</v>
      </c>
      <c r="L56" s="1668"/>
      <c r="AA56" s="30" t="s">
        <v>15767</v>
      </c>
    </row>
    <row r="57" spans="1:27" ht="37.5">
      <c r="A57">
        <f>ROW()</f>
        <v>57</v>
      </c>
      <c r="B57" s="783" t="s">
        <v>13624</v>
      </c>
      <c r="D57" s="13">
        <v>0</v>
      </c>
      <c r="K57" s="1670"/>
      <c r="L57" s="1670"/>
      <c r="AA57" s="30" t="s">
        <v>15768</v>
      </c>
    </row>
    <row r="58" spans="1:27" ht="37.5">
      <c r="A58">
        <f>ROW()</f>
        <v>58</v>
      </c>
      <c r="B58" s="783" t="s">
        <v>13625</v>
      </c>
      <c r="D58" s="13">
        <v>0</v>
      </c>
      <c r="K58" s="1671" t="s">
        <v>13626</v>
      </c>
      <c r="L58" s="1672" t="s">
        <v>13627</v>
      </c>
    </row>
    <row r="59" spans="1:27" ht="37.5">
      <c r="A59">
        <f>ROW()</f>
        <v>59</v>
      </c>
      <c r="B59" s="783" t="s">
        <v>13628</v>
      </c>
      <c r="D59" s="13">
        <v>0</v>
      </c>
      <c r="K59" s="1671" t="s">
        <v>13629</v>
      </c>
      <c r="L59" s="1672" t="b">
        <v>0</v>
      </c>
    </row>
    <row r="60" spans="1:27" ht="25">
      <c r="A60">
        <f>ROW()</f>
        <v>60</v>
      </c>
      <c r="B60" s="784" t="s">
        <v>13630</v>
      </c>
      <c r="D60" s="13">
        <v>200</v>
      </c>
      <c r="K60" s="2842" t="s">
        <v>13631</v>
      </c>
      <c r="L60" s="2843"/>
    </row>
    <row r="61" spans="1:27" ht="75">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Mars 2026.
Veuillez communiquer avec votre « fournisseur de système » pour entrer un mois de soumission valide dans le fichier d'entrée.</v>
      </c>
      <c r="L61" s="1674" t="s">
        <v>13633</v>
      </c>
    </row>
    <row r="62" spans="1:27" ht="87.5">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27" ht="112.5">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Mars 2026.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27" ht="100">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5">
      <c r="A65">
        <f>ROW()</f>
        <v>65</v>
      </c>
      <c r="B65" s="2558" t="s">
        <v>13637</v>
      </c>
      <c r="D65" s="13">
        <v>0</v>
      </c>
      <c r="K65" s="1680" t="s">
        <v>13638</v>
      </c>
      <c r="L65" s="1681" t="s">
        <v>13639</v>
      </c>
    </row>
    <row r="66" spans="1:12" ht="25">
      <c r="A66">
        <f>ROW()</f>
        <v>66</v>
      </c>
      <c r="B66" s="784" t="s">
        <v>13640</v>
      </c>
      <c r="D66" s="13">
        <v>200</v>
      </c>
      <c r="K66" s="1682" t="s">
        <v>13641</v>
      </c>
      <c r="L66" s="1683"/>
    </row>
    <row r="67" spans="1:12" ht="25">
      <c r="A67">
        <f>ROW()</f>
        <v>67</v>
      </c>
      <c r="B67" s="784" t="s">
        <v>13642</v>
      </c>
      <c r="D67" s="13">
        <v>600</v>
      </c>
      <c r="K67" s="1686" t="s">
        <v>13643</v>
      </c>
      <c r="L67" s="1687" t="b">
        <v>0</v>
      </c>
    </row>
    <row r="68" spans="1:12" ht="50">
      <c r="A68">
        <f>ROW()</f>
        <v>68</v>
      </c>
      <c r="B68" s="783" t="s">
        <v>13644</v>
      </c>
      <c r="D68" s="13">
        <v>0</v>
      </c>
      <c r="K68" s="1778" t="s">
        <v>13645</v>
      </c>
      <c r="L68" s="1779" t="s">
        <v>13646</v>
      </c>
    </row>
    <row r="69" spans="1:12" ht="25">
      <c r="A69">
        <f>ROW()</f>
        <v>69</v>
      </c>
      <c r="B69" s="783" t="s">
        <v>13647</v>
      </c>
      <c r="D69" s="13">
        <v>0</v>
      </c>
      <c r="K69" s="1780" t="s">
        <v>13648</v>
      </c>
      <c r="L69" s="1781" t="s">
        <v>13649</v>
      </c>
    </row>
    <row r="70" spans="1:12" ht="62.5">
      <c r="A70">
        <f>ROW()</f>
        <v>70</v>
      </c>
      <c r="B70" s="783" t="s">
        <v>13650</v>
      </c>
      <c r="D70" s="13">
        <v>0</v>
      </c>
      <c r="K70" s="2842" t="s">
        <v>13651</v>
      </c>
      <c r="L70" s="2843"/>
    </row>
    <row r="71" spans="1:12" ht="37.5">
      <c r="A71">
        <f>ROW()</f>
        <v>71</v>
      </c>
      <c r="B71" s="783" t="s">
        <v>13652</v>
      </c>
      <c r="D71" s="13">
        <v>0</v>
      </c>
      <c r="K71" s="1784">
        <v>4</v>
      </c>
      <c r="L71" s="1785" t="s">
        <v>13653</v>
      </c>
    </row>
    <row r="72" spans="1:12" ht="37.5">
      <c r="A72">
        <f>ROW()</f>
        <v>72</v>
      </c>
      <c r="B72" s="783" t="s">
        <v>13654</v>
      </c>
      <c r="D72" s="13">
        <v>0</v>
      </c>
      <c r="K72" s="1784">
        <v>2006</v>
      </c>
      <c r="L72" s="1785" t="s">
        <v>13655</v>
      </c>
    </row>
    <row r="73" spans="1:12" ht="25">
      <c r="A73">
        <f>ROW()</f>
        <v>73</v>
      </c>
      <c r="B73" s="784" t="s">
        <v>13656</v>
      </c>
      <c r="D73" s="13">
        <v>50</v>
      </c>
      <c r="K73" s="1786" t="s">
        <v>13657</v>
      </c>
      <c r="L73" s="1785" t="s">
        <v>13658</v>
      </c>
    </row>
    <row r="74" spans="1:12" ht="38">
      <c r="A74">
        <f>ROW()</f>
        <v>74</v>
      </c>
      <c r="B74" s="783" t="s">
        <v>13659</v>
      </c>
      <c r="D74" s="803">
        <v>0</v>
      </c>
      <c r="K74" s="1824" t="s">
        <v>13660</v>
      </c>
      <c r="L74" s="1785" t="s">
        <v>13661</v>
      </c>
    </row>
    <row r="75" spans="1:12" ht="37.5">
      <c r="A75">
        <f>ROW()</f>
        <v>75</v>
      </c>
      <c r="B75" s="783" t="s">
        <v>13662</v>
      </c>
      <c r="D75" s="803">
        <v>0</v>
      </c>
      <c r="K75" s="1786" t="s">
        <v>13663</v>
      </c>
      <c r="L75" s="1785" t="s">
        <v>13664</v>
      </c>
    </row>
    <row r="76" spans="1:12" ht="50">
      <c r="A76">
        <f>ROW()</f>
        <v>76</v>
      </c>
      <c r="B76" s="783" t="s">
        <v>13665</v>
      </c>
      <c r="D76" s="13">
        <v>0</v>
      </c>
      <c r="K76" s="1786" t="s">
        <v>13666</v>
      </c>
      <c r="L76" s="1785" t="s">
        <v>13667</v>
      </c>
    </row>
    <row r="77" spans="1:12" ht="25">
      <c r="A77">
        <f>ROW()</f>
        <v>77</v>
      </c>
      <c r="B77" s="783" t="s">
        <v>13668</v>
      </c>
      <c r="D77" s="13">
        <v>0</v>
      </c>
      <c r="K77" s="1786"/>
      <c r="L77" s="1785" t="s">
        <v>13669</v>
      </c>
    </row>
    <row r="78" spans="1:12" ht="62.5">
      <c r="A78">
        <f>ROW()</f>
        <v>78</v>
      </c>
      <c r="B78" s="783" t="s">
        <v>13670</v>
      </c>
      <c r="D78" s="13">
        <v>0</v>
      </c>
      <c r="K78" s="1823" t="s">
        <v>13671</v>
      </c>
      <c r="L78" s="1785" t="s">
        <v>13672</v>
      </c>
    </row>
    <row r="79" spans="1:12"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3 mois alors qu'en fait la soumission du mois de Mars devrait représenter les activités pour 3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62.5">
      <c r="A80">
        <f>ROW()</f>
        <v>80</v>
      </c>
      <c r="B80" s="784" t="s">
        <v>13674</v>
      </c>
      <c r="D80" s="13">
        <v>0</v>
      </c>
      <c r="K80" s="1786"/>
      <c r="L80" s="1785" t="s">
        <v>13675</v>
      </c>
    </row>
    <row r="81" spans="1:13" ht="25">
      <c r="A81">
        <f>ROW()</f>
        <v>81</v>
      </c>
      <c r="B81" s="783" t="s">
        <v>13676</v>
      </c>
      <c r="D81" s="13">
        <v>0</v>
      </c>
      <c r="K81" s="1787"/>
      <c r="L81" s="1788" t="s">
        <v>13677</v>
      </c>
    </row>
    <row r="82" spans="1:13" ht="37.5">
      <c r="A82">
        <f>ROW()</f>
        <v>82</v>
      </c>
      <c r="B82" s="783" t="s">
        <v>13678</v>
      </c>
      <c r="D82" s="13">
        <v>0</v>
      </c>
      <c r="K82" s="2842" t="s">
        <v>13679</v>
      </c>
      <c r="L82" s="2843"/>
    </row>
    <row r="83" spans="1:13" ht="75">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5">
      <c r="A84">
        <f>ROW()</f>
        <v>84</v>
      </c>
      <c r="B84" s="784" t="s">
        <v>13681</v>
      </c>
      <c r="D84" s="13">
        <v>0</v>
      </c>
      <c r="K84" s="2842" t="s">
        <v>13682</v>
      </c>
      <c r="L84" s="2843"/>
      <c r="M84" t="s">
        <v>13683</v>
      </c>
    </row>
    <row r="85" spans="1:13" ht="87.5">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5">
      <c r="A90">
        <f>ROW()</f>
        <v>90</v>
      </c>
      <c r="B90" s="784" t="s">
        <v>13688</v>
      </c>
      <c r="D90" s="13">
        <v>0</v>
      </c>
      <c r="K90" s="1825"/>
      <c r="L90" s="1785"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50" t="s">
        <v>13692</v>
      </c>
      <c r="D94" s="13">
        <v>100</v>
      </c>
    </row>
    <row r="95" spans="1:13" ht="75">
      <c r="A95">
        <f>ROW()</f>
        <v>95</v>
      </c>
      <c r="B95" s="2150" t="s">
        <v>13693</v>
      </c>
      <c r="D95" s="13">
        <v>0</v>
      </c>
    </row>
    <row r="96" spans="1:13" ht="62.5">
      <c r="A96">
        <f>ROW()</f>
        <v>96</v>
      </c>
      <c r="B96" s="2150" t="s">
        <v>13694</v>
      </c>
      <c r="D96" s="13">
        <v>0</v>
      </c>
    </row>
    <row r="97" spans="1:4" ht="43.5">
      <c r="A97">
        <v>97</v>
      </c>
      <c r="B97" s="2555" t="s">
        <v>13695</v>
      </c>
      <c r="D97" s="13">
        <v>0</v>
      </c>
    </row>
    <row r="98" spans="1:4" ht="43.5">
      <c r="A98">
        <v>98</v>
      </c>
      <c r="B98" s="2555" t="s">
        <v>13696</v>
      </c>
      <c r="D98" s="13">
        <v>0</v>
      </c>
    </row>
    <row r="99" spans="1:4" ht="43.5">
      <c r="A99">
        <v>99</v>
      </c>
      <c r="B99" s="2555" t="s">
        <v>13697</v>
      </c>
      <c r="D99" s="13">
        <v>0</v>
      </c>
    </row>
    <row r="100" spans="1:4" ht="43.5">
      <c r="A100">
        <v>100</v>
      </c>
      <c r="B100" s="2555" t="s">
        <v>13698</v>
      </c>
      <c r="D100" s="13">
        <v>0</v>
      </c>
    </row>
    <row r="101" spans="1:4" ht="43.5">
      <c r="A101">
        <v>101</v>
      </c>
      <c r="B101" s="2555" t="s">
        <v>13699</v>
      </c>
      <c r="D101" s="13">
        <v>0</v>
      </c>
    </row>
    <row r="102" spans="1:4" ht="43.5">
      <c r="A102">
        <v>102</v>
      </c>
      <c r="B102" s="2555" t="s">
        <v>13700</v>
      </c>
      <c r="D102" s="13">
        <v>0</v>
      </c>
    </row>
    <row r="103" spans="1:4" ht="25">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2.5">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44" t="s">
        <v>15102</v>
      </c>
      <c r="F1218" s="2845"/>
      <c r="G1218" s="2845"/>
      <c r="H1218" s="2845"/>
      <c r="I1218" s="2846"/>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47" t="s">
        <v>15102</v>
      </c>
      <c r="F1276" s="2848"/>
      <c r="G1276" s="2848"/>
      <c r="H1276" s="2848"/>
      <c r="I1276" s="2849"/>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3">
      <c r="E1279" s="2212"/>
      <c r="F1279" s="2212"/>
      <c r="G1279" s="2212"/>
      <c r="H1279" s="2212"/>
      <c r="I1279" s="2212"/>
    </row>
    <row r="1280" spans="2:16">
      <c r="E1280" s="2213" t="s">
        <v>12593</v>
      </c>
      <c r="F1280" s="2214"/>
      <c r="G1280" s="2215" t="s">
        <v>12594</v>
      </c>
      <c r="H1280" s="2215" t="s">
        <v>12595</v>
      </c>
      <c r="I1280" s="2216" t="s">
        <v>13316</v>
      </c>
    </row>
    <row r="1281" spans="5:9" ht="13">
      <c r="E1281" s="2208" t="s">
        <v>15104</v>
      </c>
      <c r="F1281" s="2209" t="s">
        <v>12696</v>
      </c>
      <c r="G1281" s="2210">
        <v>10</v>
      </c>
      <c r="H1281" s="2210">
        <v>100</v>
      </c>
      <c r="I1281" s="2212"/>
    </row>
    <row r="1282" spans="5:9" ht="13">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3">
      <c r="E1285" s="2208" t="s">
        <v>15104</v>
      </c>
      <c r="F1285" s="2209" t="s">
        <v>12871</v>
      </c>
      <c r="G1285" s="2210">
        <v>10</v>
      </c>
      <c r="H1285" s="2210">
        <v>100</v>
      </c>
      <c r="I1285" s="2212"/>
    </row>
    <row r="1286" spans="5:9" ht="13">
      <c r="E1286" s="2208" t="s">
        <v>15104</v>
      </c>
      <c r="F1286" s="2209" t="s">
        <v>12872</v>
      </c>
      <c r="G1286" s="2210">
        <v>10</v>
      </c>
      <c r="H1286" s="2210">
        <v>100</v>
      </c>
      <c r="I1286" s="2212"/>
    </row>
    <row r="1287" spans="5:9" ht="13">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3">
      <c r="E1290" s="2212"/>
      <c r="F1290" s="2212"/>
      <c r="G1290" s="2212"/>
      <c r="H1290" s="2212"/>
      <c r="I1290" s="2212"/>
    </row>
    <row r="1291" spans="5:9">
      <c r="E1291" s="2213" t="s">
        <v>12621</v>
      </c>
      <c r="F1291" s="2214"/>
      <c r="G1291" s="2215" t="s">
        <v>12594</v>
      </c>
      <c r="H1291" s="2215" t="s">
        <v>12595</v>
      </c>
      <c r="I1291" s="2216" t="s">
        <v>13316</v>
      </c>
    </row>
    <row r="1292" spans="5:9" ht="13">
      <c r="E1292" s="2208" t="s">
        <v>15104</v>
      </c>
      <c r="F1292" s="2209" t="s">
        <v>12967</v>
      </c>
      <c r="G1292" s="2210">
        <v>10</v>
      </c>
      <c r="H1292" s="2210">
        <v>100</v>
      </c>
      <c r="I1292" s="2212"/>
    </row>
    <row r="1293" spans="5:9" ht="13">
      <c r="E1293" s="2212"/>
      <c r="F1293" s="2212"/>
      <c r="G1293" s="2212"/>
      <c r="H1293" s="2212"/>
      <c r="I1293" s="2212"/>
    </row>
    <row r="1294" spans="5:9">
      <c r="E1294" s="2213" t="s">
        <v>13253</v>
      </c>
      <c r="F1294" s="2214"/>
      <c r="G1294" s="2215" t="s">
        <v>12594</v>
      </c>
      <c r="H1294" s="2215" t="s">
        <v>12595</v>
      </c>
      <c r="I1294" s="2216" t="s">
        <v>13316</v>
      </c>
    </row>
    <row r="1295" spans="5:9" ht="13">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5">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5">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5">
      <c r="C1361" s="2182">
        <v>44986</v>
      </c>
      <c r="D1361" s="820" t="s">
        <v>13722</v>
      </c>
      <c r="E1361" s="820" t="s">
        <v>14744</v>
      </c>
      <c r="F1361" s="820" t="s">
        <v>15206</v>
      </c>
      <c r="G1361" s="820"/>
      <c r="H1361" s="820"/>
      <c r="I1361" s="2175" t="s">
        <v>15201</v>
      </c>
      <c r="J1361" s="2260" t="s">
        <v>15207</v>
      </c>
      <c r="P1361" s="654" t="s">
        <v>15203</v>
      </c>
    </row>
    <row r="1362" spans="3:16" ht="25">
      <c r="C1362" s="2182">
        <v>44986</v>
      </c>
      <c r="D1362" s="820" t="s">
        <v>13722</v>
      </c>
      <c r="E1362" s="820" t="s">
        <v>14744</v>
      </c>
      <c r="F1362" s="820" t="s">
        <v>15208</v>
      </c>
      <c r="G1362" s="820"/>
      <c r="H1362" s="820"/>
      <c r="I1362" s="2175" t="s">
        <v>15201</v>
      </c>
      <c r="J1362" s="2260" t="s">
        <v>15209</v>
      </c>
      <c r="P1362" s="654" t="s">
        <v>15203</v>
      </c>
    </row>
    <row r="1363" spans="3:16" ht="25">
      <c r="C1363" s="2182">
        <v>44986</v>
      </c>
      <c r="D1363" s="820" t="s">
        <v>13722</v>
      </c>
      <c r="E1363" s="820" t="s">
        <v>15056</v>
      </c>
      <c r="F1363" s="820" t="s">
        <v>15210</v>
      </c>
      <c r="G1363" s="820"/>
      <c r="H1363" s="820"/>
      <c r="I1363" s="2175" t="s">
        <v>15201</v>
      </c>
      <c r="J1363" s="2260" t="s">
        <v>15211</v>
      </c>
      <c r="P1363" s="654" t="s">
        <v>15203</v>
      </c>
    </row>
    <row r="1364" spans="3:16" ht="25">
      <c r="C1364" s="2182">
        <v>44986</v>
      </c>
      <c r="D1364" s="820" t="s">
        <v>13722</v>
      </c>
      <c r="E1364" s="820" t="s">
        <v>15056</v>
      </c>
      <c r="F1364" s="820" t="s">
        <v>15212</v>
      </c>
      <c r="G1364" s="820"/>
      <c r="H1364" s="820"/>
      <c r="I1364" s="2175" t="s">
        <v>15201</v>
      </c>
      <c r="J1364" s="2260" t="s">
        <v>15213</v>
      </c>
      <c r="P1364" s="654" t="s">
        <v>15203</v>
      </c>
    </row>
    <row r="1365" spans="3:16" ht="50">
      <c r="C1365" s="2182">
        <v>44986</v>
      </c>
      <c r="D1365" s="820" t="s">
        <v>13722</v>
      </c>
      <c r="E1365" s="820" t="s">
        <v>15056</v>
      </c>
      <c r="F1365" s="820" t="s">
        <v>15214</v>
      </c>
      <c r="G1365" s="820"/>
      <c r="H1365" s="820"/>
      <c r="I1365" s="2175"/>
      <c r="J1365" s="2260" t="s">
        <v>15215</v>
      </c>
      <c r="P1365" s="654" t="s">
        <v>15203</v>
      </c>
    </row>
    <row r="1366" spans="3:16" ht="50">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5">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5">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2">
        <v>45376</v>
      </c>
      <c r="D1504" s="14" t="s">
        <v>12597</v>
      </c>
      <c r="E1504" s="14" t="s">
        <v>14979</v>
      </c>
      <c r="F1504" s="14" t="s">
        <v>14985</v>
      </c>
      <c r="G1504" s="14"/>
      <c r="J1504" s="2559" t="s">
        <v>15459</v>
      </c>
      <c r="P1504" s="654" t="s">
        <v>15350</v>
      </c>
    </row>
    <row r="1505" spans="3:16" ht="14.5">
      <c r="D1505" s="14" t="s">
        <v>12597</v>
      </c>
      <c r="E1505" s="14" t="s">
        <v>14979</v>
      </c>
      <c r="F1505" s="14" t="s">
        <v>15460</v>
      </c>
      <c r="G1505" s="14"/>
      <c r="J1505" s="2559" t="s">
        <v>15461</v>
      </c>
      <c r="P1505" s="654" t="s">
        <v>15350</v>
      </c>
    </row>
    <row r="1506" spans="3:16" ht="14.5">
      <c r="D1506" s="14" t="s">
        <v>12597</v>
      </c>
      <c r="E1506" s="14" t="s">
        <v>14979</v>
      </c>
      <c r="F1506" s="14" t="s">
        <v>15462</v>
      </c>
      <c r="G1506" s="14"/>
      <c r="J1506" s="2559" t="s">
        <v>15463</v>
      </c>
      <c r="P1506" s="654" t="s">
        <v>15350</v>
      </c>
    </row>
    <row r="1507" spans="3:16" ht="14.5">
      <c r="D1507" s="14" t="s">
        <v>12597</v>
      </c>
      <c r="E1507" s="14" t="s">
        <v>14979</v>
      </c>
      <c r="F1507" s="14" t="s">
        <v>15157</v>
      </c>
      <c r="G1507" s="14"/>
      <c r="J1507" s="2559" t="s">
        <v>15464</v>
      </c>
      <c r="P1507" s="654" t="s">
        <v>15350</v>
      </c>
    </row>
    <row r="1508" spans="3:16" ht="14.5">
      <c r="D1508" s="14" t="s">
        <v>12597</v>
      </c>
      <c r="E1508" s="14" t="s">
        <v>14749</v>
      </c>
      <c r="F1508" s="14" t="s">
        <v>15465</v>
      </c>
      <c r="G1508" s="14"/>
      <c r="J1508" s="2559" t="s">
        <v>15466</v>
      </c>
      <c r="P1508" s="654" t="s">
        <v>15350</v>
      </c>
    </row>
    <row r="1509" spans="3:16" ht="14.5">
      <c r="D1509" s="14" t="s">
        <v>12597</v>
      </c>
      <c r="E1509" s="14" t="s">
        <v>14749</v>
      </c>
      <c r="F1509" s="14" t="s">
        <v>15465</v>
      </c>
      <c r="G1509" s="14"/>
      <c r="J1509" s="2559" t="s">
        <v>15467</v>
      </c>
      <c r="P1509" s="654" t="s">
        <v>15350</v>
      </c>
    </row>
    <row r="1510" spans="3:16" ht="14.5">
      <c r="D1510" s="14" t="s">
        <v>12597</v>
      </c>
      <c r="E1510" s="14" t="s">
        <v>14859</v>
      </c>
      <c r="F1510" s="14" t="s">
        <v>14962</v>
      </c>
      <c r="G1510" s="14"/>
      <c r="J1510" s="2559" t="s">
        <v>15468</v>
      </c>
      <c r="P1510" s="654" t="s">
        <v>15350</v>
      </c>
    </row>
    <row r="1512" spans="3:16" ht="14.5">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46"/>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3491</v>
      </c>
      <c r="E1">
        <v>3</v>
      </c>
      <c r="F1">
        <v>3</v>
      </c>
      <c r="G1" t="s">
        <v>15494</v>
      </c>
      <c r="H1" t="s">
        <v>15495</v>
      </c>
      <c r="I1" t="s">
        <v>15496</v>
      </c>
      <c r="J1">
        <v>20</v>
      </c>
      <c r="K1">
        <v>20</v>
      </c>
      <c r="L1">
        <v>20</v>
      </c>
      <c r="M1">
        <v>-166669</v>
      </c>
      <c r="N1">
        <v>11</v>
      </c>
      <c r="O1">
        <v>844000</v>
      </c>
      <c r="P1">
        <v>202603</v>
      </c>
      <c r="Q1" t="s">
        <v>15497</v>
      </c>
      <c r="R1">
        <v>17822956</v>
      </c>
      <c r="S1">
        <v>44724.833333333336</v>
      </c>
      <c r="T1" t="s">
        <v>15498</v>
      </c>
      <c r="W1" t="s">
        <v>15499</v>
      </c>
      <c r="X1" t="s">
        <v>15500</v>
      </c>
      <c r="Y1" t="s">
        <v>15500</v>
      </c>
    </row>
    <row r="2" spans="1:25">
      <c r="A2">
        <v>2</v>
      </c>
      <c r="B2">
        <v>319719</v>
      </c>
      <c r="C2">
        <v>319719</v>
      </c>
      <c r="D2">
        <v>3493</v>
      </c>
      <c r="E2">
        <v>1</v>
      </c>
      <c r="F2">
        <v>3</v>
      </c>
      <c r="G2" t="s">
        <v>15494</v>
      </c>
      <c r="H2" t="s">
        <v>15501</v>
      </c>
      <c r="I2" t="s">
        <v>15502</v>
      </c>
      <c r="J2">
        <v>50</v>
      </c>
      <c r="K2">
        <v>34</v>
      </c>
      <c r="L2">
        <v>19</v>
      </c>
      <c r="M2">
        <v>147770</v>
      </c>
      <c r="N2">
        <v>12</v>
      </c>
      <c r="O2">
        <v>0</v>
      </c>
    </row>
    <row r="3" spans="1:25">
      <c r="A3">
        <v>3</v>
      </c>
      <c r="B3">
        <v>1800</v>
      </c>
      <c r="C3">
        <v>1800</v>
      </c>
      <c r="D3">
        <v>3494</v>
      </c>
      <c r="E3">
        <v>3</v>
      </c>
      <c r="F3">
        <v>4</v>
      </c>
      <c r="G3" t="s">
        <v>15494</v>
      </c>
      <c r="H3" t="s">
        <v>15503</v>
      </c>
      <c r="I3" t="s">
        <v>15504</v>
      </c>
      <c r="J3" t="s">
        <v>15497</v>
      </c>
      <c r="K3" t="s">
        <v>15497</v>
      </c>
      <c r="L3" t="s">
        <v>15497</v>
      </c>
      <c r="M3" t="s">
        <v>15497</v>
      </c>
      <c r="N3">
        <v>8446</v>
      </c>
      <c r="O3">
        <v>1</v>
      </c>
    </row>
    <row r="4" spans="1:25">
      <c r="A4">
        <v>6</v>
      </c>
      <c r="B4">
        <v>1</v>
      </c>
      <c r="C4">
        <v>1</v>
      </c>
      <c r="D4">
        <v>3496</v>
      </c>
      <c r="E4">
        <v>5</v>
      </c>
      <c r="F4">
        <v>8</v>
      </c>
      <c r="G4" t="s">
        <v>15494</v>
      </c>
      <c r="H4" t="s">
        <v>15505</v>
      </c>
      <c r="I4" t="s">
        <v>15506</v>
      </c>
      <c r="J4" t="s">
        <v>15497</v>
      </c>
      <c r="K4" t="s">
        <v>15497</v>
      </c>
      <c r="L4" t="s">
        <v>15497</v>
      </c>
      <c r="M4" t="s">
        <v>15497</v>
      </c>
    </row>
    <row r="5" spans="1:25">
      <c r="A5">
        <v>7</v>
      </c>
      <c r="B5">
        <v>1</v>
      </c>
      <c r="C5">
        <v>1</v>
      </c>
      <c r="D5">
        <v>3497</v>
      </c>
      <c r="E5">
        <v>2</v>
      </c>
      <c r="F5">
        <v>3</v>
      </c>
      <c r="G5" t="s">
        <v>15494</v>
      </c>
      <c r="H5" t="s">
        <v>15497</v>
      </c>
      <c r="I5" t="s">
        <v>15507</v>
      </c>
      <c r="J5" t="s">
        <v>15497</v>
      </c>
      <c r="K5" t="s">
        <v>15497</v>
      </c>
      <c r="L5" t="s">
        <v>15497</v>
      </c>
      <c r="M5" t="s">
        <v>15497</v>
      </c>
    </row>
    <row r="6" spans="1:25">
      <c r="A6">
        <v>10</v>
      </c>
      <c r="B6">
        <v>1949364</v>
      </c>
      <c r="C6">
        <v>1949364</v>
      </c>
      <c r="D6">
        <v>3500</v>
      </c>
      <c r="E6">
        <v>1</v>
      </c>
      <c r="F6">
        <v>1</v>
      </c>
      <c r="G6" t="s">
        <v>15494</v>
      </c>
      <c r="H6" t="s">
        <v>15508</v>
      </c>
      <c r="I6" t="s">
        <v>15509</v>
      </c>
      <c r="J6" t="s">
        <v>15497</v>
      </c>
      <c r="K6" t="s">
        <v>15497</v>
      </c>
      <c r="L6" t="s">
        <v>15497</v>
      </c>
      <c r="M6" t="s">
        <v>15497</v>
      </c>
    </row>
    <row r="7" spans="1:25">
      <c r="A7">
        <v>11</v>
      </c>
      <c r="B7">
        <v>844000</v>
      </c>
      <c r="C7">
        <v>844000</v>
      </c>
      <c r="D7">
        <v>3527</v>
      </c>
      <c r="E7">
        <v>0</v>
      </c>
      <c r="F7">
        <v>1</v>
      </c>
      <c r="G7" t="s">
        <v>15494</v>
      </c>
      <c r="H7" t="s">
        <v>15510</v>
      </c>
      <c r="I7" t="s">
        <v>15511</v>
      </c>
      <c r="J7" t="s">
        <v>15497</v>
      </c>
      <c r="K7" t="s">
        <v>15497</v>
      </c>
      <c r="L7" t="s">
        <v>15497</v>
      </c>
      <c r="M7" t="s">
        <v>15497</v>
      </c>
    </row>
    <row r="8" spans="1:25">
      <c r="A8">
        <v>13</v>
      </c>
      <c r="B8">
        <v>149.99</v>
      </c>
      <c r="C8">
        <v>149.99</v>
      </c>
      <c r="D8">
        <v>3595</v>
      </c>
      <c r="E8">
        <v>3</v>
      </c>
      <c r="F8">
        <v>4</v>
      </c>
      <c r="G8" t="s">
        <v>15494</v>
      </c>
      <c r="H8" t="s">
        <v>15512</v>
      </c>
      <c r="I8" t="s">
        <v>15513</v>
      </c>
      <c r="J8" t="s">
        <v>15497</v>
      </c>
      <c r="K8" t="s">
        <v>15497</v>
      </c>
      <c r="L8" t="s">
        <v>15497</v>
      </c>
      <c r="M8" t="s">
        <v>15497</v>
      </c>
    </row>
    <row r="9" spans="1:25">
      <c r="A9">
        <v>19</v>
      </c>
      <c r="B9">
        <v>117.1</v>
      </c>
      <c r="C9">
        <v>117.1</v>
      </c>
      <c r="D9">
        <v>3599</v>
      </c>
      <c r="E9">
        <v>1</v>
      </c>
      <c r="F9">
        <v>3</v>
      </c>
      <c r="I9" t="s">
        <v>15514</v>
      </c>
      <c r="J9" t="s">
        <v>15497</v>
      </c>
      <c r="K9" t="s">
        <v>15497</v>
      </c>
      <c r="L9" t="s">
        <v>15497</v>
      </c>
      <c r="M9" t="s">
        <v>15497</v>
      </c>
    </row>
    <row r="10" spans="1:25">
      <c r="A10">
        <v>20</v>
      </c>
      <c r="B10">
        <v>139.94999999999999</v>
      </c>
      <c r="C10">
        <v>139.94999999999999</v>
      </c>
      <c r="D10">
        <v>3600</v>
      </c>
      <c r="E10">
        <v>1</v>
      </c>
      <c r="F10">
        <v>1</v>
      </c>
      <c r="I10" t="s">
        <v>15515</v>
      </c>
      <c r="J10" t="s">
        <v>15497</v>
      </c>
      <c r="K10" t="s">
        <v>15497</v>
      </c>
      <c r="L10" t="s">
        <v>15497</v>
      </c>
      <c r="M10" t="s">
        <v>15497</v>
      </c>
    </row>
    <row r="11" spans="1:25">
      <c r="A11">
        <v>21</v>
      </c>
      <c r="B11">
        <v>94.42</v>
      </c>
      <c r="C11">
        <v>94.42</v>
      </c>
      <c r="D11">
        <v>3631</v>
      </c>
      <c r="E11">
        <v>4</v>
      </c>
      <c r="F11">
        <v>6</v>
      </c>
      <c r="I11" t="s">
        <v>15516</v>
      </c>
      <c r="J11" t="s">
        <v>15497</v>
      </c>
      <c r="K11" t="s">
        <v>15497</v>
      </c>
      <c r="L11" t="s">
        <v>15497</v>
      </c>
      <c r="M11" t="s">
        <v>15497</v>
      </c>
    </row>
    <row r="12" spans="1:25">
      <c r="A12">
        <v>22</v>
      </c>
      <c r="B12">
        <v>75</v>
      </c>
      <c r="C12">
        <v>75</v>
      </c>
      <c r="D12">
        <v>3637</v>
      </c>
      <c r="E12">
        <v>1</v>
      </c>
      <c r="F12">
        <v>1</v>
      </c>
      <c r="I12" t="s">
        <v>15517</v>
      </c>
      <c r="J12" t="s">
        <v>15497</v>
      </c>
      <c r="K12" t="s">
        <v>15497</v>
      </c>
      <c r="L12" t="s">
        <v>15497</v>
      </c>
      <c r="M12" t="s">
        <v>15497</v>
      </c>
    </row>
    <row r="13" spans="1:25">
      <c r="A13">
        <v>23</v>
      </c>
      <c r="B13">
        <v>75</v>
      </c>
      <c r="C13">
        <v>75</v>
      </c>
      <c r="D13">
        <v>3665</v>
      </c>
      <c r="E13">
        <v>1</v>
      </c>
      <c r="F13">
        <v>2</v>
      </c>
    </row>
    <row r="14" spans="1:25">
      <c r="A14">
        <v>24</v>
      </c>
      <c r="B14">
        <v>75</v>
      </c>
      <c r="C14">
        <v>75</v>
      </c>
      <c r="D14">
        <v>3735</v>
      </c>
      <c r="E14">
        <v>1</v>
      </c>
      <c r="F14">
        <v>2</v>
      </c>
    </row>
    <row r="15" spans="1:25">
      <c r="A15">
        <v>30</v>
      </c>
      <c r="B15">
        <v>15</v>
      </c>
      <c r="C15">
        <v>22</v>
      </c>
      <c r="D15">
        <v>3737</v>
      </c>
      <c r="E15">
        <v>0</v>
      </c>
      <c r="F15">
        <v>1</v>
      </c>
    </row>
    <row r="16" spans="1:25">
      <c r="A16">
        <v>32</v>
      </c>
      <c r="B16">
        <v>16</v>
      </c>
      <c r="C16">
        <v>16</v>
      </c>
      <c r="D16">
        <v>3742</v>
      </c>
      <c r="E16">
        <v>5</v>
      </c>
      <c r="F16">
        <v>7</v>
      </c>
    </row>
    <row r="17" spans="1:6">
      <c r="A17">
        <v>34</v>
      </c>
      <c r="B17">
        <v>31</v>
      </c>
      <c r="C17">
        <v>38</v>
      </c>
      <c r="D17">
        <v>3743</v>
      </c>
      <c r="E17">
        <v>2</v>
      </c>
      <c r="F17">
        <v>3</v>
      </c>
    </row>
    <row r="18" spans="1:6">
      <c r="A18">
        <v>36</v>
      </c>
      <c r="B18">
        <v>31</v>
      </c>
      <c r="C18">
        <v>38</v>
      </c>
      <c r="D18">
        <v>3747</v>
      </c>
      <c r="E18">
        <v>0</v>
      </c>
      <c r="F18">
        <v>1</v>
      </c>
    </row>
    <row r="19" spans="1:6">
      <c r="A19">
        <v>42</v>
      </c>
      <c r="B19">
        <v>0</v>
      </c>
      <c r="C19">
        <v>1</v>
      </c>
      <c r="D19">
        <v>3981</v>
      </c>
      <c r="E19">
        <v>149985</v>
      </c>
      <c r="F19">
        <v>149985</v>
      </c>
    </row>
    <row r="20" spans="1:6">
      <c r="A20">
        <v>46</v>
      </c>
      <c r="B20">
        <v>0</v>
      </c>
      <c r="C20">
        <v>1</v>
      </c>
      <c r="D20">
        <v>3983</v>
      </c>
      <c r="E20">
        <v>58654</v>
      </c>
      <c r="F20">
        <v>194663</v>
      </c>
    </row>
    <row r="21" spans="1:6">
      <c r="A21">
        <v>48</v>
      </c>
      <c r="B21">
        <v>0</v>
      </c>
      <c r="C21">
        <v>1</v>
      </c>
      <c r="D21">
        <v>3984</v>
      </c>
      <c r="E21">
        <v>94719</v>
      </c>
      <c r="F21">
        <v>122797</v>
      </c>
    </row>
    <row r="22" spans="1:6">
      <c r="A22">
        <v>66</v>
      </c>
      <c r="B22">
        <v>5</v>
      </c>
      <c r="C22">
        <v>8</v>
      </c>
      <c r="D22">
        <v>3986</v>
      </c>
      <c r="E22">
        <v>400334</v>
      </c>
      <c r="F22">
        <v>676997</v>
      </c>
    </row>
    <row r="23" spans="1:6">
      <c r="A23">
        <v>70</v>
      </c>
      <c r="B23">
        <v>5</v>
      </c>
      <c r="C23">
        <v>8</v>
      </c>
      <c r="D23">
        <v>3987</v>
      </c>
      <c r="E23">
        <v>187382</v>
      </c>
      <c r="F23">
        <v>282448</v>
      </c>
    </row>
    <row r="24" spans="1:6">
      <c r="A24">
        <v>72</v>
      </c>
      <c r="B24">
        <v>5</v>
      </c>
      <c r="C24">
        <v>8</v>
      </c>
      <c r="D24">
        <v>3990</v>
      </c>
      <c r="E24">
        <v>41545</v>
      </c>
      <c r="F24">
        <v>41545</v>
      </c>
    </row>
    <row r="25" spans="1:6">
      <c r="A25">
        <v>78</v>
      </c>
      <c r="B25">
        <v>5</v>
      </c>
      <c r="C25">
        <v>7</v>
      </c>
      <c r="D25">
        <v>4016</v>
      </c>
      <c r="E25">
        <v>-13231</v>
      </c>
      <c r="F25">
        <v>-13231</v>
      </c>
    </row>
    <row r="26" spans="1:6">
      <c r="A26">
        <v>82</v>
      </c>
      <c r="B26">
        <v>5</v>
      </c>
      <c r="C26">
        <v>7</v>
      </c>
      <c r="D26">
        <v>4018</v>
      </c>
      <c r="E26">
        <v>3362</v>
      </c>
      <c r="F26">
        <v>10298</v>
      </c>
    </row>
    <row r="27" spans="1:6">
      <c r="A27">
        <v>84</v>
      </c>
      <c r="B27">
        <v>5</v>
      </c>
      <c r="C27">
        <v>7</v>
      </c>
      <c r="D27">
        <v>4019</v>
      </c>
      <c r="E27">
        <v>2540</v>
      </c>
      <c r="F27">
        <v>2308</v>
      </c>
    </row>
    <row r="28" spans="1:6">
      <c r="A28">
        <v>90</v>
      </c>
      <c r="B28">
        <v>1</v>
      </c>
      <c r="C28">
        <v>2</v>
      </c>
      <c r="D28">
        <v>4021</v>
      </c>
      <c r="E28">
        <v>19317</v>
      </c>
      <c r="F28">
        <v>26231</v>
      </c>
    </row>
    <row r="29" spans="1:6">
      <c r="A29">
        <v>94</v>
      </c>
      <c r="B29">
        <v>1</v>
      </c>
      <c r="C29">
        <v>2</v>
      </c>
      <c r="D29">
        <v>4022</v>
      </c>
      <c r="E29">
        <v>10068</v>
      </c>
      <c r="F29">
        <v>12205</v>
      </c>
    </row>
    <row r="30" spans="1:6">
      <c r="A30">
        <v>96</v>
      </c>
      <c r="B30">
        <v>1</v>
      </c>
      <c r="C30">
        <v>2</v>
      </c>
      <c r="D30">
        <v>4025</v>
      </c>
      <c r="E30">
        <v>1437</v>
      </c>
      <c r="F30">
        <v>1437</v>
      </c>
    </row>
    <row r="31" spans="1:6">
      <c r="A31">
        <v>114</v>
      </c>
      <c r="B31">
        <v>8</v>
      </c>
      <c r="C31">
        <v>14</v>
      </c>
      <c r="D31">
        <v>4052</v>
      </c>
      <c r="E31">
        <v>0</v>
      </c>
      <c r="F31">
        <v>53369</v>
      </c>
    </row>
    <row r="32" spans="1:6">
      <c r="A32">
        <v>118</v>
      </c>
      <c r="B32">
        <v>8</v>
      </c>
      <c r="C32">
        <v>14</v>
      </c>
      <c r="D32">
        <v>4087</v>
      </c>
      <c r="E32">
        <v>0</v>
      </c>
      <c r="F32">
        <v>60</v>
      </c>
    </row>
    <row r="33" spans="1:6">
      <c r="A33">
        <v>120</v>
      </c>
      <c r="B33">
        <v>8</v>
      </c>
      <c r="C33">
        <v>14</v>
      </c>
      <c r="D33">
        <v>4190</v>
      </c>
      <c r="E33">
        <v>141836</v>
      </c>
      <c r="F33">
        <v>179512</v>
      </c>
    </row>
    <row r="34" spans="1:6">
      <c r="A34">
        <v>246</v>
      </c>
      <c r="B34">
        <v>10400</v>
      </c>
      <c r="C34">
        <v>10400</v>
      </c>
      <c r="D34">
        <v>4194</v>
      </c>
      <c r="E34">
        <v>34965</v>
      </c>
      <c r="F34">
        <v>113583</v>
      </c>
    </row>
    <row r="35" spans="1:6">
      <c r="A35">
        <v>291</v>
      </c>
      <c r="B35">
        <v>16</v>
      </c>
      <c r="C35">
        <v>16</v>
      </c>
      <c r="D35">
        <v>4195</v>
      </c>
      <c r="E35">
        <v>50694</v>
      </c>
      <c r="F35">
        <v>50694</v>
      </c>
    </row>
    <row r="36" spans="1:6">
      <c r="A36">
        <v>292</v>
      </c>
      <c r="B36">
        <v>1</v>
      </c>
      <c r="C36">
        <v>4</v>
      </c>
      <c r="D36">
        <v>4225</v>
      </c>
      <c r="E36">
        <v>5206</v>
      </c>
      <c r="F36">
        <v>6491</v>
      </c>
    </row>
    <row r="37" spans="1:6">
      <c r="A37">
        <v>293</v>
      </c>
      <c r="B37">
        <v>0</v>
      </c>
      <c r="C37">
        <v>1</v>
      </c>
      <c r="D37">
        <v>4229</v>
      </c>
      <c r="E37">
        <v>1245</v>
      </c>
      <c r="F37">
        <v>3875</v>
      </c>
    </row>
    <row r="38" spans="1:6">
      <c r="A38">
        <v>294</v>
      </c>
      <c r="B38">
        <v>5519</v>
      </c>
      <c r="C38">
        <v>14736</v>
      </c>
      <c r="D38">
        <v>4230</v>
      </c>
      <c r="E38">
        <v>1087</v>
      </c>
      <c r="F38">
        <v>1087</v>
      </c>
    </row>
    <row r="39" spans="1:6">
      <c r="A39">
        <v>295</v>
      </c>
      <c r="B39">
        <v>0</v>
      </c>
      <c r="C39">
        <v>2233</v>
      </c>
      <c r="D39">
        <v>4261</v>
      </c>
      <c r="E39">
        <v>700181</v>
      </c>
      <c r="F39">
        <v>1031360</v>
      </c>
    </row>
    <row r="40" spans="1:6">
      <c r="A40">
        <v>296</v>
      </c>
      <c r="B40">
        <v>9</v>
      </c>
      <c r="C40">
        <v>20</v>
      </c>
      <c r="D40">
        <v>4267</v>
      </c>
      <c r="E40">
        <v>80284</v>
      </c>
      <c r="F40">
        <v>80284</v>
      </c>
    </row>
    <row r="41" spans="1:6">
      <c r="A41">
        <v>297</v>
      </c>
      <c r="B41">
        <v>9</v>
      </c>
      <c r="C41">
        <v>14</v>
      </c>
      <c r="D41">
        <v>4296</v>
      </c>
      <c r="E41">
        <v>42043</v>
      </c>
      <c r="F41">
        <v>62441</v>
      </c>
    </row>
    <row r="42" spans="1:6">
      <c r="A42">
        <v>298</v>
      </c>
      <c r="B42">
        <v>16947</v>
      </c>
      <c r="C42">
        <v>41740</v>
      </c>
      <c r="D42">
        <v>4302</v>
      </c>
      <c r="E42">
        <v>8244</v>
      </c>
      <c r="F42">
        <v>8244</v>
      </c>
    </row>
    <row r="43" spans="1:6">
      <c r="A43">
        <v>299</v>
      </c>
      <c r="B43">
        <v>22905</v>
      </c>
      <c r="C43">
        <v>34006</v>
      </c>
      <c r="D43">
        <v>4330</v>
      </c>
      <c r="E43">
        <v>70174</v>
      </c>
      <c r="F43">
        <v>140541</v>
      </c>
    </row>
    <row r="44" spans="1:6">
      <c r="A44">
        <v>300</v>
      </c>
      <c r="B44">
        <v>19</v>
      </c>
      <c r="C44">
        <v>39</v>
      </c>
      <c r="D44">
        <v>4365</v>
      </c>
      <c r="E44">
        <v>3101</v>
      </c>
      <c r="F44">
        <v>5146</v>
      </c>
    </row>
    <row r="45" spans="1:6">
      <c r="A45">
        <v>301</v>
      </c>
      <c r="B45">
        <v>133</v>
      </c>
      <c r="C45">
        <v>209</v>
      </c>
      <c r="D45">
        <v>4470</v>
      </c>
      <c r="E45">
        <v>42516</v>
      </c>
      <c r="F45">
        <v>92774</v>
      </c>
    </row>
    <row r="46" spans="1:6">
      <c r="A46">
        <v>303</v>
      </c>
      <c r="B46">
        <v>4</v>
      </c>
      <c r="C46">
        <v>6</v>
      </c>
      <c r="D46">
        <v>4472</v>
      </c>
      <c r="E46">
        <v>0</v>
      </c>
      <c r="F46">
        <v>55279</v>
      </c>
    </row>
    <row r="47" spans="1:6">
      <c r="A47">
        <v>304</v>
      </c>
      <c r="B47">
        <v>0.5</v>
      </c>
      <c r="C47">
        <v>0.6</v>
      </c>
      <c r="D47">
        <v>4477</v>
      </c>
      <c r="E47">
        <v>345784</v>
      </c>
      <c r="F47">
        <v>493539</v>
      </c>
    </row>
    <row r="48" spans="1:6">
      <c r="A48">
        <v>305</v>
      </c>
      <c r="B48">
        <v>137</v>
      </c>
      <c r="C48">
        <v>215</v>
      </c>
      <c r="D48">
        <v>4478</v>
      </c>
      <c r="E48">
        <v>235026</v>
      </c>
      <c r="F48">
        <v>318735</v>
      </c>
    </row>
    <row r="49" spans="1:6">
      <c r="A49">
        <v>306</v>
      </c>
      <c r="B49">
        <v>156</v>
      </c>
      <c r="C49">
        <v>254</v>
      </c>
      <c r="D49">
        <v>4482</v>
      </c>
      <c r="E49">
        <v>0</v>
      </c>
      <c r="F49">
        <v>75450</v>
      </c>
    </row>
    <row r="50" spans="1:6">
      <c r="A50">
        <v>307</v>
      </c>
      <c r="B50">
        <v>206</v>
      </c>
      <c r="C50">
        <v>324</v>
      </c>
      <c r="D50">
        <v>4505</v>
      </c>
      <c r="E50">
        <v>1881</v>
      </c>
      <c r="F50">
        <v>4328</v>
      </c>
    </row>
    <row r="51" spans="1:6">
      <c r="A51">
        <v>308</v>
      </c>
      <c r="B51">
        <v>147</v>
      </c>
      <c r="C51">
        <v>311</v>
      </c>
      <c r="D51">
        <v>4507</v>
      </c>
      <c r="E51">
        <v>0</v>
      </c>
      <c r="F51">
        <v>1376</v>
      </c>
    </row>
    <row r="52" spans="1:6">
      <c r="A52">
        <v>317</v>
      </c>
      <c r="B52">
        <v>27</v>
      </c>
      <c r="C52">
        <v>51</v>
      </c>
      <c r="D52">
        <v>4512</v>
      </c>
      <c r="E52">
        <v>16367</v>
      </c>
      <c r="F52">
        <v>20400</v>
      </c>
    </row>
    <row r="53" spans="1:6">
      <c r="A53">
        <v>319</v>
      </c>
      <c r="B53">
        <v>8</v>
      </c>
      <c r="C53">
        <v>12</v>
      </c>
      <c r="D53">
        <v>4513</v>
      </c>
      <c r="E53">
        <v>12827</v>
      </c>
      <c r="F53">
        <v>16145</v>
      </c>
    </row>
    <row r="54" spans="1:6">
      <c r="A54">
        <v>320</v>
      </c>
      <c r="B54">
        <v>0.38779999999999998</v>
      </c>
      <c r="C54">
        <v>0.4032</v>
      </c>
      <c r="D54">
        <v>4517</v>
      </c>
      <c r="E54">
        <v>0</v>
      </c>
      <c r="F54">
        <v>567</v>
      </c>
    </row>
    <row r="55" spans="1:6">
      <c r="A55">
        <v>322</v>
      </c>
      <c r="B55">
        <v>0</v>
      </c>
      <c r="C55">
        <v>1</v>
      </c>
    </row>
    <row r="56" spans="1:6">
      <c r="A56">
        <v>324</v>
      </c>
      <c r="B56">
        <v>20</v>
      </c>
      <c r="C56">
        <v>29</v>
      </c>
    </row>
    <row r="57" spans="1:6">
      <c r="A57">
        <v>325</v>
      </c>
      <c r="B57">
        <v>6</v>
      </c>
      <c r="C57">
        <v>7</v>
      </c>
    </row>
    <row r="58" spans="1:6">
      <c r="A58">
        <v>326</v>
      </c>
      <c r="B58">
        <v>2</v>
      </c>
      <c r="C58">
        <v>4</v>
      </c>
    </row>
    <row r="59" spans="1:6">
      <c r="A59">
        <v>329</v>
      </c>
      <c r="B59">
        <v>8</v>
      </c>
      <c r="C59">
        <v>19</v>
      </c>
    </row>
    <row r="60" spans="1:6">
      <c r="A60">
        <v>335</v>
      </c>
      <c r="B60">
        <v>227</v>
      </c>
      <c r="C60">
        <v>227</v>
      </c>
    </row>
    <row r="61" spans="1:6">
      <c r="A61">
        <v>336</v>
      </c>
      <c r="B61">
        <v>227</v>
      </c>
      <c r="C61">
        <v>227</v>
      </c>
    </row>
    <row r="62" spans="1:6">
      <c r="A62">
        <v>341</v>
      </c>
      <c r="B62">
        <v>15837341</v>
      </c>
      <c r="C62">
        <v>15837341</v>
      </c>
    </row>
    <row r="63" spans="1:6">
      <c r="A63">
        <v>370</v>
      </c>
      <c r="B63">
        <v>30</v>
      </c>
      <c r="C63">
        <v>30</v>
      </c>
    </row>
    <row r="64" spans="1:6">
      <c r="A64">
        <v>371</v>
      </c>
      <c r="B64">
        <v>150</v>
      </c>
      <c r="C64">
        <v>150</v>
      </c>
    </row>
    <row r="65" spans="1:3">
      <c r="A65">
        <v>372</v>
      </c>
      <c r="B65">
        <v>735044</v>
      </c>
      <c r="C65">
        <v>735044</v>
      </c>
    </row>
    <row r="66" spans="1:3">
      <c r="A66">
        <v>373</v>
      </c>
      <c r="B66">
        <v>4380767</v>
      </c>
      <c r="C66">
        <v>4380767</v>
      </c>
    </row>
    <row r="67" spans="1:3">
      <c r="A67">
        <v>374</v>
      </c>
      <c r="B67">
        <v>7</v>
      </c>
      <c r="C67">
        <v>7</v>
      </c>
    </row>
    <row r="68" spans="1:3">
      <c r="A68">
        <v>375</v>
      </c>
      <c r="B68">
        <v>46</v>
      </c>
      <c r="C68">
        <v>46</v>
      </c>
    </row>
    <row r="69" spans="1:3">
      <c r="A69">
        <v>376</v>
      </c>
      <c r="B69">
        <v>65104</v>
      </c>
      <c r="C69">
        <v>65104</v>
      </c>
    </row>
    <row r="70" spans="1:3">
      <c r="A70">
        <v>377</v>
      </c>
      <c r="B70">
        <v>1511663</v>
      </c>
      <c r="C70">
        <v>1511663</v>
      </c>
    </row>
    <row r="71" spans="1:3">
      <c r="A71">
        <v>378</v>
      </c>
      <c r="B71">
        <v>37</v>
      </c>
      <c r="C71">
        <v>37</v>
      </c>
    </row>
    <row r="72" spans="1:3">
      <c r="A72">
        <v>379</v>
      </c>
      <c r="B72">
        <v>196</v>
      </c>
      <c r="C72">
        <v>196</v>
      </c>
    </row>
    <row r="73" spans="1:3">
      <c r="A73">
        <v>380</v>
      </c>
      <c r="B73">
        <v>800148</v>
      </c>
      <c r="C73">
        <v>800148</v>
      </c>
    </row>
    <row r="74" spans="1:3">
      <c r="A74">
        <v>381</v>
      </c>
      <c r="B74">
        <v>5892430</v>
      </c>
      <c r="C74">
        <v>5892430</v>
      </c>
    </row>
    <row r="75" spans="1:3">
      <c r="A75">
        <v>386</v>
      </c>
      <c r="B75">
        <v>289863</v>
      </c>
      <c r="C75">
        <v>289863</v>
      </c>
    </row>
    <row r="76" spans="1:3">
      <c r="A76">
        <v>387</v>
      </c>
      <c r="B76">
        <v>-24535</v>
      </c>
      <c r="C76">
        <v>-24535</v>
      </c>
    </row>
    <row r="77" spans="1:3">
      <c r="A77">
        <v>388</v>
      </c>
      <c r="B77">
        <v>60829</v>
      </c>
      <c r="C77">
        <v>60829</v>
      </c>
    </row>
    <row r="78" spans="1:3">
      <c r="A78">
        <v>400</v>
      </c>
      <c r="B78">
        <v>10857</v>
      </c>
      <c r="C78">
        <v>10857</v>
      </c>
    </row>
    <row r="79" spans="1:3">
      <c r="A79">
        <v>401</v>
      </c>
      <c r="B79">
        <v>4794</v>
      </c>
      <c r="C79">
        <v>4794</v>
      </c>
    </row>
    <row r="80" spans="1:3">
      <c r="A80">
        <v>402</v>
      </c>
      <c r="B80">
        <v>0.3</v>
      </c>
      <c r="C80">
        <v>0.3</v>
      </c>
    </row>
    <row r="81" spans="1:3">
      <c r="A81">
        <v>403</v>
      </c>
      <c r="B81">
        <v>1.3</v>
      </c>
      <c r="C81">
        <v>1.3</v>
      </c>
    </row>
    <row r="82" spans="1:3">
      <c r="A82">
        <v>404</v>
      </c>
      <c r="B82">
        <v>6</v>
      </c>
      <c r="C82">
        <v>6</v>
      </c>
    </row>
    <row r="83" spans="1:3">
      <c r="A83">
        <v>405</v>
      </c>
      <c r="B83">
        <v>3</v>
      </c>
      <c r="C83">
        <v>3</v>
      </c>
    </row>
    <row r="84" spans="1:3">
      <c r="A84">
        <v>406</v>
      </c>
      <c r="B84">
        <v>1</v>
      </c>
      <c r="C84">
        <v>1</v>
      </c>
    </row>
    <row r="85" spans="1:3">
      <c r="A85">
        <v>407</v>
      </c>
      <c r="B85">
        <v>12.6</v>
      </c>
      <c r="C85">
        <v>12.6</v>
      </c>
    </row>
    <row r="86" spans="1:3">
      <c r="A86">
        <v>410</v>
      </c>
      <c r="B86">
        <v>0.2</v>
      </c>
      <c r="C86">
        <v>0.2</v>
      </c>
    </row>
    <row r="87" spans="1:3">
      <c r="A87">
        <v>411</v>
      </c>
      <c r="B87">
        <v>1.2</v>
      </c>
      <c r="C87">
        <v>1.2</v>
      </c>
    </row>
    <row r="88" spans="1:3">
      <c r="A88">
        <v>412</v>
      </c>
      <c r="B88">
        <v>2</v>
      </c>
      <c r="C88">
        <v>2</v>
      </c>
    </row>
    <row r="89" spans="1:3">
      <c r="A89">
        <v>413</v>
      </c>
      <c r="B89">
        <v>2</v>
      </c>
      <c r="C89">
        <v>2</v>
      </c>
    </row>
    <row r="90" spans="1:3">
      <c r="A90">
        <v>414</v>
      </c>
      <c r="B90">
        <v>1</v>
      </c>
      <c r="C90">
        <v>1</v>
      </c>
    </row>
    <row r="91" spans="1:3">
      <c r="A91">
        <v>415</v>
      </c>
      <c r="B91">
        <v>6.4</v>
      </c>
      <c r="C91">
        <v>6.4</v>
      </c>
    </row>
    <row r="92" spans="1:3">
      <c r="A92">
        <v>426</v>
      </c>
      <c r="B92">
        <v>1</v>
      </c>
      <c r="C92">
        <v>1</v>
      </c>
    </row>
    <row r="93" spans="1:3">
      <c r="A93">
        <v>429</v>
      </c>
      <c r="B93">
        <v>1</v>
      </c>
      <c r="C93">
        <v>1</v>
      </c>
    </row>
    <row r="94" spans="1:3">
      <c r="A94">
        <v>432</v>
      </c>
      <c r="B94">
        <v>0.3</v>
      </c>
      <c r="C94">
        <v>0.3</v>
      </c>
    </row>
    <row r="95" spans="1:3">
      <c r="A95">
        <v>433</v>
      </c>
      <c r="B95">
        <v>1.3</v>
      </c>
      <c r="C95">
        <v>1.3</v>
      </c>
    </row>
    <row r="96" spans="1:3">
      <c r="A96">
        <v>435</v>
      </c>
      <c r="B96">
        <v>13</v>
      </c>
      <c r="C96">
        <v>13</v>
      </c>
    </row>
    <row r="97" spans="1:3">
      <c r="A97">
        <v>436</v>
      </c>
      <c r="B97">
        <v>4</v>
      </c>
      <c r="C97">
        <v>4</v>
      </c>
    </row>
    <row r="98" spans="1:3">
      <c r="A98">
        <v>438</v>
      </c>
      <c r="B98">
        <v>18.600000000000001</v>
      </c>
      <c r="C98">
        <v>18.600000000000001</v>
      </c>
    </row>
    <row r="99" spans="1:3">
      <c r="A99">
        <v>441</v>
      </c>
      <c r="B99">
        <v>0.1</v>
      </c>
      <c r="C99">
        <v>0.1</v>
      </c>
    </row>
    <row r="100" spans="1:3">
      <c r="A100">
        <v>442</v>
      </c>
      <c r="B100">
        <v>1.1000000000000001</v>
      </c>
      <c r="C100">
        <v>1.1000000000000001</v>
      </c>
    </row>
    <row r="101" spans="1:3">
      <c r="A101">
        <v>444</v>
      </c>
      <c r="B101">
        <v>4</v>
      </c>
      <c r="C101">
        <v>4</v>
      </c>
    </row>
    <row r="102" spans="1:3">
      <c r="A102">
        <v>445</v>
      </c>
      <c r="B102">
        <v>2</v>
      </c>
      <c r="C102">
        <v>2</v>
      </c>
    </row>
    <row r="103" spans="1:3">
      <c r="A103">
        <v>447</v>
      </c>
      <c r="B103">
        <v>7.2</v>
      </c>
      <c r="C103">
        <v>7.2</v>
      </c>
    </row>
    <row r="104" spans="1:3">
      <c r="A104">
        <v>450</v>
      </c>
      <c r="B104">
        <v>0.1</v>
      </c>
      <c r="C104">
        <v>0.1</v>
      </c>
    </row>
    <row r="105" spans="1:3">
      <c r="A105">
        <v>451</v>
      </c>
      <c r="B105">
        <v>1.1000000000000001</v>
      </c>
      <c r="C105">
        <v>1.1000000000000001</v>
      </c>
    </row>
    <row r="106" spans="1:3">
      <c r="A106">
        <v>453</v>
      </c>
      <c r="B106">
        <v>1</v>
      </c>
      <c r="C106">
        <v>1</v>
      </c>
    </row>
    <row r="107" spans="1:3">
      <c r="A107">
        <v>454</v>
      </c>
      <c r="B107">
        <v>2</v>
      </c>
      <c r="C107">
        <v>2</v>
      </c>
    </row>
    <row r="108" spans="1:3">
      <c r="A108">
        <v>455</v>
      </c>
      <c r="B108">
        <v>4.2</v>
      </c>
      <c r="C108">
        <v>4.2</v>
      </c>
    </row>
    <row r="109" spans="1:3">
      <c r="A109">
        <v>467</v>
      </c>
      <c r="B109">
        <v>1</v>
      </c>
      <c r="C109">
        <v>1</v>
      </c>
    </row>
    <row r="110" spans="1:3">
      <c r="A110">
        <v>468</v>
      </c>
      <c r="B110">
        <v>7</v>
      </c>
      <c r="C110">
        <v>7</v>
      </c>
    </row>
    <row r="111" spans="1:3">
      <c r="A111">
        <v>469</v>
      </c>
      <c r="B111">
        <v>8</v>
      </c>
      <c r="C111">
        <v>8</v>
      </c>
    </row>
    <row r="112" spans="1:3">
      <c r="A112">
        <v>470</v>
      </c>
      <c r="B112">
        <v>17</v>
      </c>
      <c r="C112">
        <v>17</v>
      </c>
    </row>
    <row r="113" spans="1:3">
      <c r="A113">
        <v>471</v>
      </c>
      <c r="B113">
        <v>12</v>
      </c>
      <c r="C113">
        <v>12</v>
      </c>
    </row>
    <row r="114" spans="1:3">
      <c r="A114">
        <v>472</v>
      </c>
      <c r="B114">
        <v>4</v>
      </c>
      <c r="C114">
        <v>4</v>
      </c>
    </row>
    <row r="115" spans="1:3">
      <c r="A115">
        <v>473</v>
      </c>
      <c r="B115">
        <v>50</v>
      </c>
      <c r="C115">
        <v>50</v>
      </c>
    </row>
    <row r="116" spans="1:3">
      <c r="A116">
        <v>486</v>
      </c>
      <c r="B116">
        <v>4542541</v>
      </c>
      <c r="C116">
        <v>4542541</v>
      </c>
    </row>
    <row r="117" spans="1:3">
      <c r="A117">
        <v>487</v>
      </c>
      <c r="B117">
        <v>1604893</v>
      </c>
      <c r="C117">
        <v>1604893</v>
      </c>
    </row>
    <row r="118" spans="1:3">
      <c r="A118">
        <v>488</v>
      </c>
      <c r="B118">
        <v>106504</v>
      </c>
      <c r="C118">
        <v>106504</v>
      </c>
    </row>
    <row r="119" spans="1:3">
      <c r="A119">
        <v>489</v>
      </c>
      <c r="B119">
        <v>1813648</v>
      </c>
      <c r="C119">
        <v>1813648</v>
      </c>
    </row>
    <row r="120" spans="1:3">
      <c r="A120">
        <v>490</v>
      </c>
      <c r="B120">
        <v>1017496</v>
      </c>
      <c r="C120">
        <v>1017496</v>
      </c>
    </row>
    <row r="121" spans="1:3">
      <c r="A121">
        <v>496</v>
      </c>
      <c r="B121">
        <v>281172</v>
      </c>
      <c r="C121">
        <v>281172</v>
      </c>
    </row>
    <row r="122" spans="1:3">
      <c r="A122">
        <v>497</v>
      </c>
      <c r="B122">
        <v>48727</v>
      </c>
      <c r="C122">
        <v>48727</v>
      </c>
    </row>
    <row r="123" spans="1:3">
      <c r="A123">
        <v>498</v>
      </c>
      <c r="B123">
        <v>34810</v>
      </c>
      <c r="C123">
        <v>34810</v>
      </c>
    </row>
    <row r="124" spans="1:3">
      <c r="A124">
        <v>499</v>
      </c>
      <c r="B124">
        <v>19738</v>
      </c>
      <c r="C124">
        <v>19738</v>
      </c>
    </row>
    <row r="125" spans="1:3">
      <c r="A125">
        <v>500</v>
      </c>
      <c r="B125">
        <v>177897</v>
      </c>
      <c r="C125">
        <v>177897</v>
      </c>
    </row>
    <row r="126" spans="1:3">
      <c r="A126">
        <v>501</v>
      </c>
      <c r="B126">
        <v>5623</v>
      </c>
      <c r="C126">
        <v>5623</v>
      </c>
    </row>
    <row r="127" spans="1:3">
      <c r="A127">
        <v>502</v>
      </c>
      <c r="B127">
        <v>3106</v>
      </c>
      <c r="C127">
        <v>3106</v>
      </c>
    </row>
    <row r="128" spans="1:3">
      <c r="A128">
        <v>503</v>
      </c>
      <c r="B128">
        <v>2517</v>
      </c>
      <c r="C128">
        <v>2517</v>
      </c>
    </row>
    <row r="129" spans="1:3">
      <c r="A129">
        <v>506</v>
      </c>
      <c r="B129">
        <v>4829336</v>
      </c>
      <c r="C129">
        <v>4829336</v>
      </c>
    </row>
    <row r="130" spans="1:3">
      <c r="A130">
        <v>507</v>
      </c>
      <c r="B130">
        <v>1656726</v>
      </c>
      <c r="C130">
        <v>1656726</v>
      </c>
    </row>
    <row r="131" spans="1:3">
      <c r="A131">
        <v>508</v>
      </c>
      <c r="B131">
        <v>143831</v>
      </c>
      <c r="C131">
        <v>143831</v>
      </c>
    </row>
    <row r="132" spans="1:3">
      <c r="A132">
        <v>509</v>
      </c>
      <c r="B132">
        <v>1833386</v>
      </c>
      <c r="C132">
        <v>1833386</v>
      </c>
    </row>
    <row r="133" spans="1:3">
      <c r="A133">
        <v>510</v>
      </c>
      <c r="B133">
        <v>1195393</v>
      </c>
      <c r="C133">
        <v>1195393</v>
      </c>
    </row>
    <row r="134" spans="1:3">
      <c r="A134">
        <v>513</v>
      </c>
      <c r="B134">
        <v>4829336</v>
      </c>
      <c r="C134">
        <v>4829336</v>
      </c>
    </row>
    <row r="135" spans="1:3">
      <c r="A135">
        <v>514</v>
      </c>
      <c r="B135">
        <v>70852</v>
      </c>
      <c r="C135">
        <v>79436</v>
      </c>
    </row>
    <row r="136" spans="1:3">
      <c r="A136">
        <v>515</v>
      </c>
      <c r="B136">
        <v>-4.4999999999999997E-3</v>
      </c>
      <c r="C136">
        <v>-4.4999999999999997E-3</v>
      </c>
    </row>
    <row r="137" spans="1:3">
      <c r="A137">
        <v>516</v>
      </c>
      <c r="B137">
        <v>-2.1000000000000001E-2</v>
      </c>
      <c r="C137">
        <v>-2.1000000000000001E-2</v>
      </c>
    </row>
    <row r="138" spans="1:3">
      <c r="A138">
        <v>520</v>
      </c>
      <c r="B138">
        <v>33</v>
      </c>
      <c r="C138">
        <v>51</v>
      </c>
    </row>
    <row r="139" spans="1:3">
      <c r="A139">
        <v>521</v>
      </c>
      <c r="B139">
        <v>16</v>
      </c>
      <c r="C139">
        <v>16</v>
      </c>
    </row>
    <row r="140" spans="1:3">
      <c r="A140">
        <v>522</v>
      </c>
      <c r="B140">
        <v>50</v>
      </c>
      <c r="C140">
        <v>70</v>
      </c>
    </row>
    <row r="141" spans="1:3">
      <c r="A141">
        <v>524</v>
      </c>
      <c r="B141">
        <v>50</v>
      </c>
      <c r="C141">
        <v>70</v>
      </c>
    </row>
    <row r="142" spans="1:3">
      <c r="A142">
        <v>525</v>
      </c>
      <c r="B142">
        <v>34</v>
      </c>
      <c r="C142">
        <v>54</v>
      </c>
    </row>
    <row r="143" spans="1:3">
      <c r="A143">
        <v>529</v>
      </c>
      <c r="B143">
        <v>2563905</v>
      </c>
      <c r="C143">
        <v>3959645</v>
      </c>
    </row>
    <row r="144" spans="1:3">
      <c r="A144">
        <v>530</v>
      </c>
      <c r="B144">
        <v>1226209</v>
      </c>
      <c r="C144">
        <v>1226209</v>
      </c>
    </row>
    <row r="145" spans="1:3">
      <c r="A145">
        <v>531</v>
      </c>
      <c r="B145">
        <v>3860288</v>
      </c>
      <c r="C145">
        <v>5379764</v>
      </c>
    </row>
    <row r="146" spans="1:3">
      <c r="A146">
        <v>532</v>
      </c>
      <c r="B146">
        <v>5132</v>
      </c>
      <c r="C146">
        <v>5727</v>
      </c>
    </row>
    <row r="147" spans="1:3">
      <c r="A147">
        <v>534</v>
      </c>
      <c r="B147">
        <v>3865420</v>
      </c>
      <c r="C147">
        <v>5385491</v>
      </c>
    </row>
    <row r="148" spans="1:3">
      <c r="A148">
        <v>535</v>
      </c>
      <c r="B148">
        <v>2634079</v>
      </c>
      <c r="C148">
        <v>4153555</v>
      </c>
    </row>
    <row r="149" spans="1:3">
      <c r="A149">
        <v>539</v>
      </c>
      <c r="B149">
        <v>112393</v>
      </c>
      <c r="C149">
        <v>164202</v>
      </c>
    </row>
    <row r="150" spans="1:3">
      <c r="A150">
        <v>540</v>
      </c>
      <c r="B150">
        <v>10400</v>
      </c>
      <c r="C150">
        <v>10400</v>
      </c>
    </row>
    <row r="151" spans="1:3">
      <c r="A151">
        <v>541</v>
      </c>
      <c r="B151">
        <v>125894</v>
      </c>
      <c r="C151">
        <v>179808</v>
      </c>
    </row>
    <row r="152" spans="1:3">
      <c r="A152">
        <v>542</v>
      </c>
      <c r="B152">
        <v>1449</v>
      </c>
      <c r="C152">
        <v>1664</v>
      </c>
    </row>
    <row r="153" spans="1:3">
      <c r="A153">
        <v>544</v>
      </c>
      <c r="B153">
        <v>127343</v>
      </c>
      <c r="C153">
        <v>181472</v>
      </c>
    </row>
    <row r="154" spans="1:3">
      <c r="A154">
        <v>545</v>
      </c>
      <c r="B154">
        <v>115494</v>
      </c>
      <c r="C154">
        <v>169408</v>
      </c>
    </row>
    <row r="155" spans="1:3">
      <c r="A155">
        <v>632</v>
      </c>
      <c r="B155">
        <v>2400</v>
      </c>
      <c r="C155">
        <v>2400</v>
      </c>
    </row>
    <row r="156" spans="1:3">
      <c r="A156">
        <v>633</v>
      </c>
      <c r="B156">
        <v>2613090</v>
      </c>
      <c r="C156">
        <v>2613090</v>
      </c>
    </row>
    <row r="157" spans="1:3">
      <c r="A157">
        <v>634</v>
      </c>
      <c r="B157">
        <v>538485</v>
      </c>
      <c r="C157">
        <v>538485</v>
      </c>
    </row>
    <row r="158" spans="1:3">
      <c r="A158">
        <v>636</v>
      </c>
      <c r="B158">
        <v>3153975</v>
      </c>
      <c r="C158">
        <v>3153975</v>
      </c>
    </row>
    <row r="159" spans="1:3">
      <c r="A159">
        <v>638</v>
      </c>
      <c r="B159">
        <v>221848</v>
      </c>
      <c r="C159">
        <v>221848</v>
      </c>
    </row>
    <row r="160" spans="1:3">
      <c r="A160">
        <v>640</v>
      </c>
      <c r="B160">
        <v>24881</v>
      </c>
      <c r="C160">
        <v>24881</v>
      </c>
    </row>
    <row r="161" spans="1:3">
      <c r="A161">
        <v>641</v>
      </c>
      <c r="B161">
        <v>222</v>
      </c>
      <c r="C161">
        <v>222</v>
      </c>
    </row>
    <row r="162" spans="1:3">
      <c r="A162">
        <v>642</v>
      </c>
      <c r="B162">
        <v>5676247</v>
      </c>
      <c r="C162">
        <v>5676247</v>
      </c>
    </row>
    <row r="163" spans="1:3">
      <c r="A163">
        <v>645</v>
      </c>
      <c r="B163">
        <v>15837341</v>
      </c>
      <c r="C163">
        <v>15837341</v>
      </c>
    </row>
    <row r="164" spans="1:3">
      <c r="A164">
        <v>647</v>
      </c>
      <c r="B164">
        <v>3549330</v>
      </c>
      <c r="C164">
        <v>3549330</v>
      </c>
    </row>
    <row r="165" spans="1:3">
      <c r="A165">
        <v>648</v>
      </c>
      <c r="B165">
        <v>800148</v>
      </c>
      <c r="C165">
        <v>800148</v>
      </c>
    </row>
    <row r="166" spans="1:3">
      <c r="A166">
        <v>649</v>
      </c>
      <c r="B166">
        <v>5892430</v>
      </c>
      <c r="C166">
        <v>5892430</v>
      </c>
    </row>
    <row r="167" spans="1:3">
      <c r="A167">
        <v>650</v>
      </c>
      <c r="B167">
        <v>265328</v>
      </c>
      <c r="C167">
        <v>265328</v>
      </c>
    </row>
    <row r="168" spans="1:3">
      <c r="A168">
        <v>651</v>
      </c>
      <c r="B168">
        <v>21263</v>
      </c>
      <c r="C168">
        <v>21263</v>
      </c>
    </row>
    <row r="169" spans="1:3">
      <c r="A169">
        <v>652</v>
      </c>
      <c r="B169">
        <v>44126</v>
      </c>
      <c r="C169">
        <v>44126</v>
      </c>
    </row>
    <row r="170" spans="1:3">
      <c r="A170">
        <v>653</v>
      </c>
      <c r="B170">
        <v>-5059</v>
      </c>
      <c r="C170">
        <v>-5059</v>
      </c>
    </row>
    <row r="171" spans="1:3">
      <c r="A171">
        <v>654</v>
      </c>
      <c r="B171">
        <v>37668</v>
      </c>
      <c r="C171">
        <v>37668</v>
      </c>
    </row>
    <row r="172" spans="1:3">
      <c r="A172">
        <v>655</v>
      </c>
      <c r="B172">
        <v>15651</v>
      </c>
      <c r="C172">
        <v>15651</v>
      </c>
    </row>
    <row r="173" spans="1:3">
      <c r="A173">
        <v>657</v>
      </c>
      <c r="B173">
        <v>499</v>
      </c>
      <c r="C173">
        <v>499</v>
      </c>
    </row>
    <row r="174" spans="1:3">
      <c r="A174">
        <v>659</v>
      </c>
      <c r="B174">
        <v>26458725</v>
      </c>
      <c r="C174">
        <v>26458725</v>
      </c>
    </row>
    <row r="175" spans="1:3">
      <c r="A175">
        <v>660</v>
      </c>
      <c r="B175">
        <v>292077</v>
      </c>
      <c r="C175">
        <v>292077</v>
      </c>
    </row>
    <row r="176" spans="1:3">
      <c r="A176">
        <v>662</v>
      </c>
      <c r="B176">
        <v>324789</v>
      </c>
      <c r="C176">
        <v>324789</v>
      </c>
    </row>
    <row r="177" spans="1:3">
      <c r="A177">
        <v>663</v>
      </c>
      <c r="B177">
        <v>35905813</v>
      </c>
      <c r="C177">
        <v>35905813</v>
      </c>
    </row>
    <row r="178" spans="1:3">
      <c r="A178">
        <v>667</v>
      </c>
      <c r="B178">
        <v>35905813</v>
      </c>
      <c r="C178">
        <v>35905813</v>
      </c>
    </row>
    <row r="179" spans="1:3">
      <c r="A179">
        <v>669</v>
      </c>
      <c r="B179">
        <v>464664</v>
      </c>
      <c r="C179">
        <v>464664</v>
      </c>
    </row>
    <row r="180" spans="1:3">
      <c r="A180">
        <v>671</v>
      </c>
      <c r="B180">
        <v>58603</v>
      </c>
      <c r="C180">
        <v>58603</v>
      </c>
    </row>
    <row r="181" spans="1:3">
      <c r="A181">
        <v>672</v>
      </c>
      <c r="B181">
        <v>7207</v>
      </c>
      <c r="C181">
        <v>7207</v>
      </c>
    </row>
    <row r="182" spans="1:3">
      <c r="A182">
        <v>673</v>
      </c>
      <c r="B182">
        <v>564212</v>
      </c>
      <c r="C182">
        <v>564212</v>
      </c>
    </row>
    <row r="183" spans="1:3">
      <c r="A183">
        <v>675</v>
      </c>
      <c r="B183">
        <v>45272</v>
      </c>
      <c r="C183">
        <v>45272</v>
      </c>
    </row>
    <row r="184" spans="1:3">
      <c r="A184">
        <v>676</v>
      </c>
      <c r="B184">
        <v>73638</v>
      </c>
      <c r="C184">
        <v>73638</v>
      </c>
    </row>
    <row r="185" spans="1:3">
      <c r="A185">
        <v>677</v>
      </c>
      <c r="B185">
        <v>47303</v>
      </c>
      <c r="C185">
        <v>47303</v>
      </c>
    </row>
    <row r="186" spans="1:3">
      <c r="A186">
        <v>678</v>
      </c>
      <c r="B186">
        <v>1260899</v>
      </c>
      <c r="C186">
        <v>1260899</v>
      </c>
    </row>
    <row r="187" spans="1:3">
      <c r="A187">
        <v>679</v>
      </c>
      <c r="B187">
        <v>95969</v>
      </c>
      <c r="C187">
        <v>95969</v>
      </c>
    </row>
    <row r="188" spans="1:3">
      <c r="A188">
        <v>681</v>
      </c>
      <c r="B188">
        <v>29337</v>
      </c>
      <c r="C188">
        <v>29337</v>
      </c>
    </row>
    <row r="189" spans="1:3">
      <c r="A189">
        <v>682</v>
      </c>
      <c r="B189">
        <v>3640</v>
      </c>
      <c r="C189">
        <v>3640</v>
      </c>
    </row>
    <row r="190" spans="1:3">
      <c r="A190">
        <v>683</v>
      </c>
      <c r="B190">
        <v>272162</v>
      </c>
      <c r="C190">
        <v>272162</v>
      </c>
    </row>
    <row r="191" spans="1:3">
      <c r="A191">
        <v>685</v>
      </c>
      <c r="B191">
        <v>18300</v>
      </c>
      <c r="C191">
        <v>18300</v>
      </c>
    </row>
    <row r="192" spans="1:3">
      <c r="A192">
        <v>686</v>
      </c>
      <c r="B192">
        <v>41430</v>
      </c>
      <c r="C192">
        <v>41430</v>
      </c>
    </row>
    <row r="193" spans="1:3">
      <c r="A193">
        <v>687</v>
      </c>
      <c r="B193">
        <v>2454</v>
      </c>
      <c r="C193">
        <v>2454</v>
      </c>
    </row>
    <row r="194" spans="1:3">
      <c r="A194">
        <v>688</v>
      </c>
      <c r="B194">
        <v>463292</v>
      </c>
      <c r="C194">
        <v>463292</v>
      </c>
    </row>
    <row r="195" spans="1:3">
      <c r="A195">
        <v>690</v>
      </c>
      <c r="B195">
        <v>368695</v>
      </c>
      <c r="C195">
        <v>368695</v>
      </c>
    </row>
    <row r="196" spans="1:3">
      <c r="A196">
        <v>692</v>
      </c>
      <c r="B196">
        <v>29266</v>
      </c>
      <c r="C196">
        <v>29266</v>
      </c>
    </row>
    <row r="197" spans="1:3">
      <c r="A197">
        <v>693</v>
      </c>
      <c r="B197">
        <v>3567</v>
      </c>
      <c r="C197">
        <v>3567</v>
      </c>
    </row>
    <row r="198" spans="1:3">
      <c r="A198">
        <v>694</v>
      </c>
      <c r="B198">
        <v>292050</v>
      </c>
      <c r="C198">
        <v>292050</v>
      </c>
    </row>
    <row r="199" spans="1:3">
      <c r="A199">
        <v>696</v>
      </c>
      <c r="B199">
        <v>26972</v>
      </c>
      <c r="C199">
        <v>26972</v>
      </c>
    </row>
    <row r="200" spans="1:3">
      <c r="A200">
        <v>697</v>
      </c>
      <c r="B200">
        <v>32208</v>
      </c>
      <c r="C200">
        <v>32208</v>
      </c>
    </row>
    <row r="201" spans="1:3">
      <c r="A201">
        <v>698</v>
      </c>
      <c r="B201">
        <v>44849</v>
      </c>
      <c r="C201">
        <v>44849</v>
      </c>
    </row>
    <row r="202" spans="1:3">
      <c r="A202">
        <v>699</v>
      </c>
      <c r="B202">
        <v>797607</v>
      </c>
      <c r="C202">
        <v>797607</v>
      </c>
    </row>
    <row r="203" spans="1:3">
      <c r="A203">
        <v>703</v>
      </c>
      <c r="B203">
        <v>2624795</v>
      </c>
      <c r="C203">
        <v>2624795</v>
      </c>
    </row>
    <row r="204" spans="1:3">
      <c r="A204">
        <v>704</v>
      </c>
      <c r="B204">
        <v>2624795</v>
      </c>
      <c r="C204">
        <v>2624795</v>
      </c>
    </row>
    <row r="205" spans="1:3">
      <c r="A205">
        <v>705</v>
      </c>
      <c r="B205">
        <v>39328215</v>
      </c>
      <c r="C205">
        <v>39328215</v>
      </c>
    </row>
    <row r="206" spans="1:3">
      <c r="A206">
        <v>707</v>
      </c>
      <c r="B206">
        <v>1189726</v>
      </c>
      <c r="C206">
        <v>1189726</v>
      </c>
    </row>
    <row r="207" spans="1:3">
      <c r="A207">
        <v>711</v>
      </c>
      <c r="B207">
        <v>20423208</v>
      </c>
      <c r="C207">
        <v>20423208</v>
      </c>
    </row>
    <row r="208" spans="1:3">
      <c r="A208">
        <v>712</v>
      </c>
      <c r="B208">
        <v>12099460</v>
      </c>
      <c r="C208">
        <v>12099460</v>
      </c>
    </row>
    <row r="209" spans="1:3">
      <c r="A209">
        <v>715</v>
      </c>
      <c r="B209">
        <v>94386</v>
      </c>
      <c r="C209">
        <v>94386</v>
      </c>
    </row>
    <row r="210" spans="1:3">
      <c r="A210">
        <v>716</v>
      </c>
      <c r="B210">
        <v>243399</v>
      </c>
      <c r="C210">
        <v>243399</v>
      </c>
    </row>
    <row r="211" spans="1:3">
      <c r="A211">
        <v>718</v>
      </c>
      <c r="B211">
        <v>52806</v>
      </c>
      <c r="C211">
        <v>52806</v>
      </c>
    </row>
    <row r="212" spans="1:3">
      <c r="A212">
        <v>719</v>
      </c>
      <c r="B212">
        <v>-20889</v>
      </c>
      <c r="C212">
        <v>-20889</v>
      </c>
    </row>
    <row r="213" spans="1:3">
      <c r="A213">
        <v>720</v>
      </c>
      <c r="B213">
        <v>9677</v>
      </c>
      <c r="C213">
        <v>9677</v>
      </c>
    </row>
    <row r="214" spans="1:3">
      <c r="A214">
        <v>725</v>
      </c>
      <c r="B214">
        <v>105073</v>
      </c>
      <c r="C214">
        <v>105073</v>
      </c>
    </row>
    <row r="215" spans="1:3">
      <c r="A215">
        <v>726</v>
      </c>
      <c r="B215">
        <v>33956449</v>
      </c>
      <c r="C215">
        <v>33956449</v>
      </c>
    </row>
    <row r="216" spans="1:3">
      <c r="A216">
        <v>729</v>
      </c>
      <c r="B216">
        <v>33956449</v>
      </c>
      <c r="C216">
        <v>33956449</v>
      </c>
    </row>
    <row r="217" spans="1:3">
      <c r="A217">
        <v>731</v>
      </c>
      <c r="B217">
        <v>33956449</v>
      </c>
      <c r="C217">
        <v>33956449</v>
      </c>
    </row>
    <row r="218" spans="1:3">
      <c r="A218">
        <v>732</v>
      </c>
      <c r="B218">
        <v>3100020</v>
      </c>
      <c r="C218">
        <v>3100020</v>
      </c>
    </row>
    <row r="219" spans="1:3">
      <c r="A219">
        <v>733</v>
      </c>
      <c r="B219">
        <v>2290642</v>
      </c>
      <c r="C219">
        <v>2290642</v>
      </c>
    </row>
    <row r="220" spans="1:3">
      <c r="A220">
        <v>737</v>
      </c>
      <c r="B220">
        <v>3</v>
      </c>
      <c r="C220">
        <v>3</v>
      </c>
    </row>
    <row r="221" spans="1:3">
      <c r="A221">
        <v>738</v>
      </c>
      <c r="B221">
        <v>-18899</v>
      </c>
      <c r="C221">
        <v>-18899</v>
      </c>
    </row>
    <row r="222" spans="1:3">
      <c r="A222">
        <v>739</v>
      </c>
      <c r="B222">
        <v>5371766</v>
      </c>
      <c r="C222">
        <v>5371766</v>
      </c>
    </row>
    <row r="223" spans="1:3">
      <c r="A223">
        <v>740</v>
      </c>
      <c r="B223">
        <v>39328215</v>
      </c>
      <c r="C223">
        <v>39328215</v>
      </c>
    </row>
    <row r="224" spans="1:3">
      <c r="A224">
        <v>741</v>
      </c>
      <c r="B224">
        <v>10902338</v>
      </c>
      <c r="C224">
        <v>17822956</v>
      </c>
    </row>
    <row r="225" spans="1:3">
      <c r="A225">
        <v>742</v>
      </c>
      <c r="B225">
        <v>476430</v>
      </c>
      <c r="C225">
        <v>815937</v>
      </c>
    </row>
    <row r="226" spans="1:3">
      <c r="A226">
        <v>743</v>
      </c>
      <c r="B226">
        <v>-22173</v>
      </c>
      <c r="C226">
        <v>57556</v>
      </c>
    </row>
    <row r="227" spans="1:3">
      <c r="A227">
        <v>744</v>
      </c>
      <c r="B227">
        <v>3668</v>
      </c>
      <c r="C227">
        <v>11795</v>
      </c>
    </row>
    <row r="228" spans="1:3">
      <c r="A228">
        <v>745</v>
      </c>
      <c r="B228">
        <v>3248</v>
      </c>
      <c r="C228">
        <v>8432</v>
      </c>
    </row>
    <row r="229" spans="1:3">
      <c r="A229">
        <v>746</v>
      </c>
      <c r="B229">
        <v>-15257</v>
      </c>
      <c r="C229">
        <v>77783</v>
      </c>
    </row>
    <row r="230" spans="1:3">
      <c r="A230">
        <v>747</v>
      </c>
      <c r="B230">
        <v>38462</v>
      </c>
      <c r="C230">
        <v>69775</v>
      </c>
    </row>
    <row r="231" spans="1:3">
      <c r="A231">
        <v>748</v>
      </c>
      <c r="B231">
        <v>70976</v>
      </c>
      <c r="C231">
        <v>132156</v>
      </c>
    </row>
    <row r="232" spans="1:3">
      <c r="A232">
        <v>749</v>
      </c>
      <c r="B232">
        <v>66181</v>
      </c>
      <c r="C232">
        <v>110964</v>
      </c>
    </row>
    <row r="233" spans="1:3">
      <c r="A233">
        <v>750</v>
      </c>
      <c r="B233">
        <v>15171</v>
      </c>
      <c r="C233">
        <v>24418</v>
      </c>
    </row>
    <row r="234" spans="1:3">
      <c r="A234">
        <v>751</v>
      </c>
      <c r="B234">
        <v>35674</v>
      </c>
      <c r="C234">
        <v>55751</v>
      </c>
    </row>
    <row r="235" spans="1:3">
      <c r="A235">
        <v>753</v>
      </c>
      <c r="B235">
        <v>12989</v>
      </c>
      <c r="C235">
        <v>21190</v>
      </c>
    </row>
    <row r="236" spans="1:3">
      <c r="A236">
        <v>754</v>
      </c>
      <c r="B236">
        <v>34226</v>
      </c>
      <c r="C236">
        <v>56629</v>
      </c>
    </row>
    <row r="237" spans="1:3">
      <c r="A237">
        <v>756</v>
      </c>
      <c r="B237">
        <v>273679</v>
      </c>
      <c r="C237">
        <v>470883</v>
      </c>
    </row>
    <row r="238" spans="1:3">
      <c r="A238">
        <v>757</v>
      </c>
      <c r="B238">
        <v>18374</v>
      </c>
      <c r="C238">
        <v>37873</v>
      </c>
    </row>
    <row r="239" spans="1:3">
      <c r="A239">
        <v>758</v>
      </c>
      <c r="B239">
        <v>1610</v>
      </c>
      <c r="C239">
        <v>3494</v>
      </c>
    </row>
    <row r="240" spans="1:3">
      <c r="A240">
        <v>759</v>
      </c>
      <c r="B240">
        <v>5943</v>
      </c>
      <c r="C240">
        <v>11828</v>
      </c>
    </row>
    <row r="241" spans="1:3">
      <c r="A241">
        <v>761</v>
      </c>
      <c r="B241">
        <v>17716</v>
      </c>
      <c r="C241">
        <v>38909</v>
      </c>
    </row>
    <row r="242" spans="1:3">
      <c r="A242">
        <v>762</v>
      </c>
      <c r="B242">
        <v>0</v>
      </c>
      <c r="C242">
        <v>1</v>
      </c>
    </row>
    <row r="243" spans="1:3">
      <c r="A243">
        <v>764</v>
      </c>
      <c r="B243">
        <v>993</v>
      </c>
      <c r="C243">
        <v>2532</v>
      </c>
    </row>
    <row r="244" spans="1:3">
      <c r="A244">
        <v>765</v>
      </c>
      <c r="B244">
        <v>26658</v>
      </c>
      <c r="C244">
        <v>50802</v>
      </c>
    </row>
    <row r="245" spans="1:3">
      <c r="A245">
        <v>766</v>
      </c>
      <c r="B245">
        <v>9459</v>
      </c>
      <c r="C245">
        <v>17968</v>
      </c>
    </row>
    <row r="246" spans="1:3">
      <c r="A246">
        <v>767</v>
      </c>
      <c r="B246">
        <v>2581</v>
      </c>
      <c r="C246">
        <v>3792</v>
      </c>
    </row>
    <row r="247" spans="1:3">
      <c r="A247">
        <v>768</v>
      </c>
      <c r="B247">
        <v>1162</v>
      </c>
      <c r="C247">
        <v>1540</v>
      </c>
    </row>
    <row r="248" spans="1:3">
      <c r="A248">
        <v>769</v>
      </c>
      <c r="B248">
        <v>2000</v>
      </c>
      <c r="C248">
        <v>4000</v>
      </c>
    </row>
    <row r="249" spans="1:3">
      <c r="A249">
        <v>770</v>
      </c>
      <c r="B249">
        <v>387</v>
      </c>
      <c r="C249">
        <v>1055</v>
      </c>
    </row>
    <row r="250" spans="1:3">
      <c r="A250">
        <v>771</v>
      </c>
      <c r="B250">
        <v>5807</v>
      </c>
      <c r="C250">
        <v>9809</v>
      </c>
    </row>
    <row r="251" spans="1:3">
      <c r="A251">
        <v>772</v>
      </c>
      <c r="B251">
        <v>88649</v>
      </c>
      <c r="C251">
        <v>200967</v>
      </c>
    </row>
    <row r="252" spans="1:3">
      <c r="A252">
        <v>773</v>
      </c>
      <c r="B252">
        <v>-111010</v>
      </c>
      <c r="C252">
        <v>-158856</v>
      </c>
    </row>
    <row r="253" spans="1:3">
      <c r="A253">
        <v>774</v>
      </c>
      <c r="B253">
        <v>2958</v>
      </c>
      <c r="C253">
        <v>6337</v>
      </c>
    </row>
    <row r="254" spans="1:3">
      <c r="A254">
        <v>777</v>
      </c>
      <c r="B254">
        <v>963</v>
      </c>
      <c r="C254">
        <v>2134</v>
      </c>
    </row>
    <row r="255" spans="1:3">
      <c r="A255">
        <v>778</v>
      </c>
      <c r="B255">
        <v>1258</v>
      </c>
      <c r="C255">
        <v>2110</v>
      </c>
    </row>
    <row r="256" spans="1:3">
      <c r="A256">
        <v>779</v>
      </c>
      <c r="B256">
        <v>75508</v>
      </c>
      <c r="C256">
        <v>236295</v>
      </c>
    </row>
    <row r="257" spans="1:3">
      <c r="A257">
        <v>780</v>
      </c>
      <c r="B257">
        <v>46820</v>
      </c>
      <c r="C257">
        <v>93637</v>
      </c>
    </row>
    <row r="258" spans="1:3">
      <c r="A258">
        <v>782</v>
      </c>
      <c r="B258">
        <v>2289</v>
      </c>
      <c r="C258">
        <v>2799</v>
      </c>
    </row>
    <row r="259" spans="1:3">
      <c r="A259">
        <v>783</v>
      </c>
      <c r="B259">
        <v>60</v>
      </c>
      <c r="C259">
        <v>123</v>
      </c>
    </row>
    <row r="260" spans="1:3">
      <c r="A260">
        <v>784</v>
      </c>
      <c r="B260">
        <v>6000</v>
      </c>
      <c r="C260">
        <v>12000</v>
      </c>
    </row>
    <row r="261" spans="1:3">
      <c r="A261">
        <v>787</v>
      </c>
      <c r="B261">
        <v>62969</v>
      </c>
      <c r="C261">
        <v>124159</v>
      </c>
    </row>
    <row r="262" spans="1:3">
      <c r="A262">
        <v>788</v>
      </c>
      <c r="B262">
        <v>7800</v>
      </c>
      <c r="C262">
        <v>15600</v>
      </c>
    </row>
    <row r="263" spans="1:3">
      <c r="A263">
        <v>789</v>
      </c>
      <c r="B263">
        <v>10884</v>
      </c>
      <c r="C263">
        <v>23093</v>
      </c>
    </row>
    <row r="264" spans="1:3">
      <c r="A264">
        <v>791</v>
      </c>
      <c r="B264">
        <v>950</v>
      </c>
      <c r="C264">
        <v>950</v>
      </c>
    </row>
    <row r="265" spans="1:3">
      <c r="A265">
        <v>792</v>
      </c>
      <c r="B265">
        <v>14217</v>
      </c>
      <c r="C265">
        <v>28430</v>
      </c>
    </row>
    <row r="266" spans="1:3">
      <c r="A266">
        <v>793</v>
      </c>
      <c r="B266">
        <v>187</v>
      </c>
      <c r="C266">
        <v>187</v>
      </c>
    </row>
    <row r="267" spans="1:3">
      <c r="A267">
        <v>794</v>
      </c>
      <c r="B267">
        <v>89207</v>
      </c>
      <c r="C267">
        <v>176819</v>
      </c>
    </row>
    <row r="268" spans="1:3">
      <c r="A268">
        <v>795</v>
      </c>
      <c r="B268">
        <v>438394</v>
      </c>
      <c r="C268">
        <v>883997</v>
      </c>
    </row>
    <row r="269" spans="1:3">
      <c r="A269">
        <v>796</v>
      </c>
      <c r="B269">
        <v>423137</v>
      </c>
      <c r="C269">
        <v>961780</v>
      </c>
    </row>
    <row r="270" spans="1:3">
      <c r="A270">
        <v>797</v>
      </c>
      <c r="B270">
        <v>53293</v>
      </c>
      <c r="C270">
        <v>-145843</v>
      </c>
    </row>
    <row r="271" spans="1:3">
      <c r="A271">
        <v>798</v>
      </c>
      <c r="B271">
        <v>94477</v>
      </c>
      <c r="C271">
        <v>126944</v>
      </c>
    </row>
    <row r="272" spans="1:3">
      <c r="A272">
        <v>799</v>
      </c>
      <c r="B272">
        <v>147770</v>
      </c>
      <c r="C272">
        <v>-18899</v>
      </c>
    </row>
    <row r="273" spans="1:3">
      <c r="A273">
        <v>802</v>
      </c>
      <c r="B273">
        <v>147770</v>
      </c>
      <c r="C273">
        <v>-18899</v>
      </c>
    </row>
    <row r="274" spans="1:3">
      <c r="A274">
        <v>804</v>
      </c>
      <c r="B274">
        <v>147770</v>
      </c>
      <c r="C274">
        <v>-18899</v>
      </c>
    </row>
    <row r="275" spans="1:3">
      <c r="A275">
        <v>805</v>
      </c>
      <c r="B275">
        <v>10488846</v>
      </c>
      <c r="C275">
        <v>16958636</v>
      </c>
    </row>
    <row r="276" spans="1:3">
      <c r="A276">
        <v>806</v>
      </c>
      <c r="B276">
        <v>306425</v>
      </c>
      <c r="C276">
        <v>459542</v>
      </c>
    </row>
    <row r="277" spans="1:3">
      <c r="A277">
        <v>807</v>
      </c>
      <c r="B277">
        <v>-22173</v>
      </c>
      <c r="C277">
        <v>57556</v>
      </c>
    </row>
    <row r="278" spans="1:3">
      <c r="A278">
        <v>808</v>
      </c>
      <c r="B278">
        <v>3668</v>
      </c>
      <c r="C278">
        <v>11795</v>
      </c>
    </row>
    <row r="279" spans="1:3">
      <c r="A279">
        <v>809</v>
      </c>
      <c r="B279">
        <v>3248</v>
      </c>
      <c r="C279">
        <v>8432</v>
      </c>
    </row>
    <row r="280" spans="1:3">
      <c r="A280">
        <v>810</v>
      </c>
      <c r="B280">
        <v>-15257</v>
      </c>
      <c r="C280">
        <v>77783</v>
      </c>
    </row>
    <row r="281" spans="1:3">
      <c r="A281">
        <v>811</v>
      </c>
      <c r="B281">
        <v>19230</v>
      </c>
      <c r="C281">
        <v>34887</v>
      </c>
    </row>
    <row r="282" spans="1:3">
      <c r="A282">
        <v>812</v>
      </c>
      <c r="B282">
        <v>47744</v>
      </c>
      <c r="C282">
        <v>79381</v>
      </c>
    </row>
    <row r="283" spans="1:3">
      <c r="A283">
        <v>813</v>
      </c>
      <c r="B283">
        <v>48538</v>
      </c>
      <c r="C283">
        <v>82273</v>
      </c>
    </row>
    <row r="284" spans="1:3">
      <c r="A284">
        <v>814</v>
      </c>
      <c r="B284">
        <v>6377</v>
      </c>
      <c r="C284">
        <v>11536</v>
      </c>
    </row>
    <row r="285" spans="1:3">
      <c r="A285">
        <v>815</v>
      </c>
      <c r="B285">
        <v>16462</v>
      </c>
      <c r="C285">
        <v>24610</v>
      </c>
    </row>
    <row r="286" spans="1:3">
      <c r="A286">
        <v>817</v>
      </c>
      <c r="B286">
        <v>6603</v>
      </c>
      <c r="C286">
        <v>10901</v>
      </c>
    </row>
    <row r="287" spans="1:3">
      <c r="A287">
        <v>818</v>
      </c>
      <c r="B287">
        <v>17696</v>
      </c>
      <c r="C287">
        <v>27306</v>
      </c>
    </row>
    <row r="288" spans="1:3">
      <c r="A288">
        <v>820</v>
      </c>
      <c r="B288">
        <v>162650</v>
      </c>
      <c r="C288">
        <v>270894</v>
      </c>
    </row>
    <row r="289" spans="1:3">
      <c r="A289">
        <v>821</v>
      </c>
      <c r="B289">
        <v>15767</v>
      </c>
      <c r="C289">
        <v>29046</v>
      </c>
    </row>
    <row r="290" spans="1:3">
      <c r="A290">
        <v>822</v>
      </c>
      <c r="B290">
        <v>1008</v>
      </c>
      <c r="C290">
        <v>2034</v>
      </c>
    </row>
    <row r="291" spans="1:3">
      <c r="A291">
        <v>823</v>
      </c>
      <c r="B291">
        <v>1997</v>
      </c>
      <c r="C291">
        <v>3161</v>
      </c>
    </row>
    <row r="292" spans="1:3">
      <c r="A292">
        <v>825</v>
      </c>
      <c r="B292">
        <v>16155</v>
      </c>
      <c r="C292">
        <v>36139</v>
      </c>
    </row>
    <row r="293" spans="1:3">
      <c r="A293">
        <v>826</v>
      </c>
      <c r="B293">
        <v>0</v>
      </c>
      <c r="C293">
        <v>1</v>
      </c>
    </row>
    <row r="294" spans="1:3">
      <c r="A294">
        <v>828</v>
      </c>
      <c r="B294">
        <v>12025</v>
      </c>
      <c r="C294">
        <v>23638</v>
      </c>
    </row>
    <row r="295" spans="1:3">
      <c r="A295">
        <v>829</v>
      </c>
      <c r="B295">
        <v>1580</v>
      </c>
      <c r="C295">
        <v>3093</v>
      </c>
    </row>
    <row r="296" spans="1:3">
      <c r="A296">
        <v>830</v>
      </c>
      <c r="B296">
        <v>1362</v>
      </c>
      <c r="C296">
        <v>2073</v>
      </c>
    </row>
    <row r="297" spans="1:3">
      <c r="A297">
        <v>831</v>
      </c>
      <c r="B297">
        <v>801</v>
      </c>
      <c r="C297">
        <v>1014</v>
      </c>
    </row>
    <row r="298" spans="1:3">
      <c r="A298">
        <v>832</v>
      </c>
      <c r="B298">
        <v>1000</v>
      </c>
      <c r="C298">
        <v>2000</v>
      </c>
    </row>
    <row r="299" spans="1:3">
      <c r="A299">
        <v>833</v>
      </c>
      <c r="B299">
        <v>153</v>
      </c>
      <c r="C299">
        <v>455</v>
      </c>
    </row>
    <row r="300" spans="1:3">
      <c r="A300">
        <v>834</v>
      </c>
      <c r="B300">
        <v>770</v>
      </c>
      <c r="C300">
        <v>1540</v>
      </c>
    </row>
    <row r="301" spans="1:3">
      <c r="A301">
        <v>835</v>
      </c>
      <c r="B301">
        <v>88649</v>
      </c>
      <c r="C301">
        <v>200967</v>
      </c>
    </row>
    <row r="302" spans="1:3">
      <c r="A302">
        <v>836</v>
      </c>
      <c r="B302">
        <v>-111010</v>
      </c>
      <c r="C302">
        <v>-158856</v>
      </c>
    </row>
    <row r="303" spans="1:3">
      <c r="A303">
        <v>837</v>
      </c>
      <c r="B303">
        <v>1479</v>
      </c>
      <c r="C303">
        <v>3168</v>
      </c>
    </row>
    <row r="304" spans="1:3">
      <c r="A304">
        <v>840</v>
      </c>
      <c r="B304">
        <v>798</v>
      </c>
      <c r="C304">
        <v>1504</v>
      </c>
    </row>
    <row r="305" spans="1:3">
      <c r="A305">
        <v>842</v>
      </c>
      <c r="B305">
        <v>32534</v>
      </c>
      <c r="C305">
        <v>150977</v>
      </c>
    </row>
    <row r="306" spans="1:3">
      <c r="A306">
        <v>843</v>
      </c>
      <c r="B306">
        <v>23410</v>
      </c>
      <c r="C306">
        <v>46818</v>
      </c>
    </row>
    <row r="307" spans="1:3">
      <c r="A307">
        <v>845</v>
      </c>
      <c r="B307">
        <v>1030</v>
      </c>
      <c r="C307">
        <v>1285</v>
      </c>
    </row>
    <row r="308" spans="1:3">
      <c r="A308">
        <v>846</v>
      </c>
      <c r="B308">
        <v>30</v>
      </c>
      <c r="C308">
        <v>62</v>
      </c>
    </row>
    <row r="309" spans="1:3">
      <c r="A309">
        <v>847</v>
      </c>
      <c r="B309">
        <v>3000</v>
      </c>
      <c r="C309">
        <v>6000</v>
      </c>
    </row>
    <row r="310" spans="1:3">
      <c r="A310">
        <v>850</v>
      </c>
      <c r="B310">
        <v>31370</v>
      </c>
      <c r="C310">
        <v>61965</v>
      </c>
    </row>
    <row r="311" spans="1:3">
      <c r="A311">
        <v>851</v>
      </c>
      <c r="B311">
        <v>3900</v>
      </c>
      <c r="C311">
        <v>7800</v>
      </c>
    </row>
    <row r="312" spans="1:3">
      <c r="A312">
        <v>852</v>
      </c>
      <c r="B312">
        <v>9284</v>
      </c>
      <c r="C312">
        <v>19893</v>
      </c>
    </row>
    <row r="313" spans="1:3">
      <c r="A313">
        <v>854</v>
      </c>
      <c r="B313">
        <v>130</v>
      </c>
      <c r="C313">
        <v>130</v>
      </c>
    </row>
    <row r="314" spans="1:3">
      <c r="A314">
        <v>855</v>
      </c>
      <c r="B314">
        <v>7108</v>
      </c>
      <c r="C314">
        <v>14215</v>
      </c>
    </row>
    <row r="315" spans="1:3">
      <c r="A315">
        <v>856</v>
      </c>
      <c r="B315">
        <v>93</v>
      </c>
      <c r="C315">
        <v>93</v>
      </c>
    </row>
    <row r="316" spans="1:3">
      <c r="A316">
        <v>857</v>
      </c>
      <c r="B316">
        <v>47985</v>
      </c>
      <c r="C316">
        <v>96296</v>
      </c>
    </row>
    <row r="317" spans="1:3">
      <c r="A317">
        <v>858</v>
      </c>
      <c r="B317">
        <v>243169</v>
      </c>
      <c r="C317">
        <v>518167</v>
      </c>
    </row>
    <row r="318" spans="1:3">
      <c r="A318">
        <v>859</v>
      </c>
      <c r="B318">
        <v>227912</v>
      </c>
      <c r="C318">
        <v>595950</v>
      </c>
    </row>
    <row r="319" spans="1:3">
      <c r="A319">
        <v>860</v>
      </c>
      <c r="B319">
        <v>78513</v>
      </c>
      <c r="C319">
        <v>-136408</v>
      </c>
    </row>
    <row r="320" spans="1:3">
      <c r="A320">
        <v>861</v>
      </c>
      <c r="B320">
        <v>413492</v>
      </c>
      <c r="C320">
        <v>864320</v>
      </c>
    </row>
    <row r="321" spans="1:3">
      <c r="A321">
        <v>862</v>
      </c>
      <c r="B321">
        <v>170005</v>
      </c>
      <c r="C321">
        <v>356395</v>
      </c>
    </row>
    <row r="322" spans="1:3">
      <c r="A322">
        <v>863</v>
      </c>
      <c r="B322">
        <v>19232</v>
      </c>
      <c r="C322">
        <v>34888</v>
      </c>
    </row>
    <row r="323" spans="1:3">
      <c r="A323">
        <v>864</v>
      </c>
      <c r="B323">
        <v>23232</v>
      </c>
      <c r="C323">
        <v>52775</v>
      </c>
    </row>
    <row r="324" spans="1:3">
      <c r="A324">
        <v>865</v>
      </c>
      <c r="B324">
        <v>17643</v>
      </c>
      <c r="C324">
        <v>28691</v>
      </c>
    </row>
    <row r="325" spans="1:3">
      <c r="A325">
        <v>866</v>
      </c>
      <c r="B325">
        <v>8794</v>
      </c>
      <c r="C325">
        <v>12882</v>
      </c>
    </row>
    <row r="326" spans="1:3">
      <c r="A326">
        <v>867</v>
      </c>
      <c r="B326">
        <v>19212</v>
      </c>
      <c r="C326">
        <v>31141</v>
      </c>
    </row>
    <row r="327" spans="1:3">
      <c r="A327">
        <v>869</v>
      </c>
      <c r="B327">
        <v>6386</v>
      </c>
      <c r="C327">
        <v>10289</v>
      </c>
    </row>
    <row r="328" spans="1:3">
      <c r="A328">
        <v>870</v>
      </c>
      <c r="B328">
        <v>16530</v>
      </c>
      <c r="C328">
        <v>29323</v>
      </c>
    </row>
    <row r="329" spans="1:3">
      <c r="A329">
        <v>872</v>
      </c>
      <c r="B329">
        <v>111029</v>
      </c>
      <c r="C329">
        <v>199989</v>
      </c>
    </row>
    <row r="330" spans="1:3">
      <c r="A330">
        <v>873</v>
      </c>
      <c r="B330">
        <v>2607</v>
      </c>
      <c r="C330">
        <v>8827</v>
      </c>
    </row>
    <row r="331" spans="1:3">
      <c r="A331">
        <v>874</v>
      </c>
      <c r="B331">
        <v>602</v>
      </c>
      <c r="C331">
        <v>1460</v>
      </c>
    </row>
    <row r="332" spans="1:3">
      <c r="A332">
        <v>875</v>
      </c>
      <c r="B332">
        <v>3946</v>
      </c>
      <c r="C332">
        <v>8667</v>
      </c>
    </row>
    <row r="333" spans="1:3">
      <c r="A333">
        <v>877</v>
      </c>
      <c r="B333">
        <v>1561</v>
      </c>
      <c r="C333">
        <v>2770</v>
      </c>
    </row>
    <row r="334" spans="1:3">
      <c r="A334">
        <v>880</v>
      </c>
      <c r="B334">
        <v>993</v>
      </c>
      <c r="C334">
        <v>2532</v>
      </c>
    </row>
    <row r="335" spans="1:3">
      <c r="A335">
        <v>881</v>
      </c>
      <c r="B335">
        <v>14633</v>
      </c>
      <c r="C335">
        <v>27164</v>
      </c>
    </row>
    <row r="336" spans="1:3">
      <c r="A336">
        <v>882</v>
      </c>
      <c r="B336">
        <v>7879</v>
      </c>
      <c r="C336">
        <v>14875</v>
      </c>
    </row>
    <row r="337" spans="1:3">
      <c r="A337">
        <v>883</v>
      </c>
      <c r="B337">
        <v>1219</v>
      </c>
      <c r="C337">
        <v>1719</v>
      </c>
    </row>
    <row r="338" spans="1:3">
      <c r="A338">
        <v>884</v>
      </c>
      <c r="B338">
        <v>361</v>
      </c>
      <c r="C338">
        <v>526</v>
      </c>
    </row>
    <row r="339" spans="1:3">
      <c r="A339">
        <v>885</v>
      </c>
      <c r="B339">
        <v>1000</v>
      </c>
      <c r="C339">
        <v>2000</v>
      </c>
    </row>
    <row r="340" spans="1:3">
      <c r="A340">
        <v>886</v>
      </c>
      <c r="B340">
        <v>234</v>
      </c>
      <c r="C340">
        <v>600</v>
      </c>
    </row>
    <row r="341" spans="1:3">
      <c r="A341">
        <v>887</v>
      </c>
      <c r="B341">
        <v>5037</v>
      </c>
      <c r="C341">
        <v>8269</v>
      </c>
    </row>
    <row r="342" spans="1:3">
      <c r="A342">
        <v>888</v>
      </c>
      <c r="B342">
        <v>1479</v>
      </c>
      <c r="C342">
        <v>3169</v>
      </c>
    </row>
    <row r="343" spans="1:3">
      <c r="A343">
        <v>890</v>
      </c>
      <c r="B343">
        <v>165</v>
      </c>
      <c r="C343">
        <v>630</v>
      </c>
    </row>
    <row r="344" spans="1:3">
      <c r="A344">
        <v>891</v>
      </c>
      <c r="B344">
        <v>1258</v>
      </c>
      <c r="C344">
        <v>2110</v>
      </c>
    </row>
    <row r="345" spans="1:3">
      <c r="A345">
        <v>892</v>
      </c>
      <c r="B345">
        <v>42974</v>
      </c>
      <c r="C345">
        <v>85318</v>
      </c>
    </row>
    <row r="346" spans="1:3">
      <c r="A346">
        <v>893</v>
      </c>
      <c r="B346">
        <v>23410</v>
      </c>
      <c r="C346">
        <v>46819</v>
      </c>
    </row>
    <row r="347" spans="1:3">
      <c r="A347">
        <v>895</v>
      </c>
      <c r="B347">
        <v>1259</v>
      </c>
      <c r="C347">
        <v>1514</v>
      </c>
    </row>
    <row r="348" spans="1:3">
      <c r="A348">
        <v>896</v>
      </c>
      <c r="B348">
        <v>30</v>
      </c>
      <c r="C348">
        <v>61</v>
      </c>
    </row>
    <row r="349" spans="1:3">
      <c r="A349">
        <v>897</v>
      </c>
      <c r="B349">
        <v>3000</v>
      </c>
      <c r="C349">
        <v>6000</v>
      </c>
    </row>
    <row r="350" spans="1:3">
      <c r="A350">
        <v>900</v>
      </c>
      <c r="B350">
        <v>31599</v>
      </c>
      <c r="C350">
        <v>62194</v>
      </c>
    </row>
    <row r="351" spans="1:3">
      <c r="A351">
        <v>901</v>
      </c>
      <c r="B351">
        <v>3900</v>
      </c>
      <c r="C351">
        <v>7800</v>
      </c>
    </row>
    <row r="352" spans="1:3">
      <c r="A352">
        <v>902</v>
      </c>
      <c r="B352">
        <v>1600</v>
      </c>
      <c r="C352">
        <v>3200</v>
      </c>
    </row>
    <row r="353" spans="1:3">
      <c r="A353">
        <v>904</v>
      </c>
      <c r="B353">
        <v>820</v>
      </c>
      <c r="C353">
        <v>820</v>
      </c>
    </row>
    <row r="354" spans="1:3">
      <c r="A354">
        <v>905</v>
      </c>
      <c r="B354">
        <v>7109</v>
      </c>
      <c r="C354">
        <v>14215</v>
      </c>
    </row>
    <row r="355" spans="1:3">
      <c r="A355">
        <v>906</v>
      </c>
      <c r="B355">
        <v>94</v>
      </c>
      <c r="C355">
        <v>94</v>
      </c>
    </row>
    <row r="356" spans="1:3">
      <c r="A356">
        <v>907</v>
      </c>
      <c r="B356">
        <v>41222</v>
      </c>
      <c r="C356">
        <v>80523</v>
      </c>
    </row>
    <row r="357" spans="1:3">
      <c r="A357">
        <v>908</v>
      </c>
      <c r="B357">
        <v>195225</v>
      </c>
      <c r="C357">
        <v>365830</v>
      </c>
    </row>
    <row r="358" spans="1:3">
      <c r="A358">
        <v>909</v>
      </c>
      <c r="B358">
        <v>195225</v>
      </c>
      <c r="C358">
        <v>365830</v>
      </c>
    </row>
    <row r="359" spans="1:3">
      <c r="A359">
        <v>910</v>
      </c>
      <c r="B359">
        <v>-25220</v>
      </c>
      <c r="C359">
        <v>-9435</v>
      </c>
    </row>
    <row r="360" spans="1:3">
      <c r="A360">
        <v>913</v>
      </c>
      <c r="B360">
        <v>-30373</v>
      </c>
      <c r="C360">
        <v>42141</v>
      </c>
    </row>
    <row r="361" spans="1:3">
      <c r="A361">
        <v>914</v>
      </c>
      <c r="B361">
        <v>-6749</v>
      </c>
      <c r="C361">
        <v>-10228</v>
      </c>
    </row>
    <row r="362" spans="1:3">
      <c r="A362">
        <v>915</v>
      </c>
      <c r="B362">
        <v>2395</v>
      </c>
      <c r="C362">
        <v>7509</v>
      </c>
    </row>
    <row r="363" spans="1:3">
      <c r="A363">
        <v>916</v>
      </c>
      <c r="B363">
        <v>-34727</v>
      </c>
      <c r="C363">
        <v>39422</v>
      </c>
    </row>
    <row r="364" spans="1:3">
      <c r="A364">
        <v>917</v>
      </c>
      <c r="B364">
        <v>11538</v>
      </c>
      <c r="C364">
        <v>20932</v>
      </c>
    </row>
    <row r="365" spans="1:3">
      <c r="A365">
        <v>918</v>
      </c>
      <c r="B365">
        <v>25824</v>
      </c>
      <c r="C365">
        <v>54079</v>
      </c>
    </row>
    <row r="366" spans="1:3">
      <c r="A366">
        <v>919</v>
      </c>
      <c r="B366">
        <v>34895</v>
      </c>
      <c r="C366">
        <v>58895</v>
      </c>
    </row>
    <row r="367" spans="1:3">
      <c r="A367">
        <v>920</v>
      </c>
      <c r="B367">
        <v>5377</v>
      </c>
      <c r="C367">
        <v>9536</v>
      </c>
    </row>
    <row r="368" spans="1:3">
      <c r="A368">
        <v>921</v>
      </c>
      <c r="B368">
        <v>11223</v>
      </c>
      <c r="C368">
        <v>17429</v>
      </c>
    </row>
    <row r="369" spans="1:3">
      <c r="A369">
        <v>923</v>
      </c>
      <c r="B369">
        <v>4228</v>
      </c>
      <c r="C369">
        <v>7174</v>
      </c>
    </row>
    <row r="370" spans="1:3">
      <c r="A370">
        <v>924</v>
      </c>
      <c r="B370">
        <v>11883</v>
      </c>
      <c r="C370">
        <v>19694</v>
      </c>
    </row>
    <row r="371" spans="1:3">
      <c r="A371">
        <v>926</v>
      </c>
      <c r="B371">
        <v>104968</v>
      </c>
      <c r="C371">
        <v>187739</v>
      </c>
    </row>
    <row r="372" spans="1:3">
      <c r="A372">
        <v>927</v>
      </c>
      <c r="B372">
        <v>11021</v>
      </c>
      <c r="C372">
        <v>20118</v>
      </c>
    </row>
    <row r="373" spans="1:3">
      <c r="A373">
        <v>928</v>
      </c>
      <c r="B373">
        <v>551</v>
      </c>
      <c r="C373">
        <v>1242</v>
      </c>
    </row>
    <row r="374" spans="1:3">
      <c r="A374">
        <v>929</v>
      </c>
      <c r="B374">
        <v>1097</v>
      </c>
      <c r="C374">
        <v>1795</v>
      </c>
    </row>
    <row r="375" spans="1:3">
      <c r="A375">
        <v>931</v>
      </c>
      <c r="B375">
        <v>7391</v>
      </c>
      <c r="C375">
        <v>17420</v>
      </c>
    </row>
    <row r="376" spans="1:3">
      <c r="A376">
        <v>932</v>
      </c>
      <c r="B376">
        <v>0</v>
      </c>
      <c r="C376">
        <v>1</v>
      </c>
    </row>
    <row r="377" spans="1:3">
      <c r="A377">
        <v>934</v>
      </c>
      <c r="B377">
        <v>6485</v>
      </c>
      <c r="C377">
        <v>12837</v>
      </c>
    </row>
    <row r="378" spans="1:3">
      <c r="A378">
        <v>935</v>
      </c>
      <c r="B378">
        <v>1580</v>
      </c>
      <c r="C378">
        <v>3093</v>
      </c>
    </row>
    <row r="379" spans="1:3">
      <c r="A379">
        <v>936</v>
      </c>
      <c r="B379">
        <v>950</v>
      </c>
      <c r="C379">
        <v>1439</v>
      </c>
    </row>
    <row r="380" spans="1:3">
      <c r="A380">
        <v>937</v>
      </c>
      <c r="B380">
        <v>217</v>
      </c>
      <c r="C380">
        <v>316</v>
      </c>
    </row>
    <row r="381" spans="1:3">
      <c r="A381">
        <v>938</v>
      </c>
      <c r="B381">
        <v>600</v>
      </c>
      <c r="C381">
        <v>1200</v>
      </c>
    </row>
    <row r="382" spans="1:3">
      <c r="A382">
        <v>939</v>
      </c>
      <c r="B382">
        <v>92</v>
      </c>
      <c r="C382">
        <v>273</v>
      </c>
    </row>
    <row r="383" spans="1:3">
      <c r="A383">
        <v>940</v>
      </c>
      <c r="B383">
        <v>770</v>
      </c>
      <c r="C383">
        <v>1540</v>
      </c>
    </row>
    <row r="384" spans="1:3">
      <c r="A384">
        <v>941</v>
      </c>
      <c r="B384">
        <v>57249</v>
      </c>
      <c r="C384">
        <v>129390</v>
      </c>
    </row>
    <row r="385" spans="1:3">
      <c r="A385">
        <v>942</v>
      </c>
      <c r="B385">
        <v>-111010</v>
      </c>
      <c r="C385">
        <v>-158856</v>
      </c>
    </row>
    <row r="386" spans="1:3">
      <c r="A386">
        <v>943</v>
      </c>
      <c r="B386">
        <v>887</v>
      </c>
      <c r="C386">
        <v>1901</v>
      </c>
    </row>
    <row r="387" spans="1:3">
      <c r="A387">
        <v>946</v>
      </c>
      <c r="B387">
        <v>26</v>
      </c>
      <c r="C387">
        <v>26</v>
      </c>
    </row>
    <row r="388" spans="1:3">
      <c r="A388">
        <v>948</v>
      </c>
      <c r="B388">
        <v>-22094</v>
      </c>
      <c r="C388">
        <v>33735</v>
      </c>
    </row>
    <row r="389" spans="1:3">
      <c r="A389">
        <v>949</v>
      </c>
      <c r="B389">
        <v>14046</v>
      </c>
      <c r="C389">
        <v>28091</v>
      </c>
    </row>
    <row r="390" spans="1:3">
      <c r="A390">
        <v>951</v>
      </c>
      <c r="B390">
        <v>618</v>
      </c>
      <c r="C390">
        <v>771</v>
      </c>
    </row>
    <row r="391" spans="1:3">
      <c r="A391">
        <v>952</v>
      </c>
      <c r="B391">
        <v>18</v>
      </c>
      <c r="C391">
        <v>37</v>
      </c>
    </row>
    <row r="392" spans="1:3">
      <c r="A392">
        <v>953</v>
      </c>
      <c r="B392">
        <v>1800</v>
      </c>
      <c r="C392">
        <v>3600</v>
      </c>
    </row>
    <row r="393" spans="1:3">
      <c r="A393">
        <v>956</v>
      </c>
      <c r="B393">
        <v>18822</v>
      </c>
      <c r="C393">
        <v>37179</v>
      </c>
    </row>
    <row r="394" spans="1:3">
      <c r="A394">
        <v>957</v>
      </c>
      <c r="B394">
        <v>2340</v>
      </c>
      <c r="C394">
        <v>4680</v>
      </c>
    </row>
    <row r="395" spans="1:3">
      <c r="A395">
        <v>958</v>
      </c>
      <c r="B395">
        <v>5835</v>
      </c>
      <c r="C395">
        <v>12485</v>
      </c>
    </row>
    <row r="396" spans="1:3">
      <c r="A396">
        <v>960</v>
      </c>
      <c r="B396">
        <v>78</v>
      </c>
      <c r="C396">
        <v>78</v>
      </c>
    </row>
    <row r="397" spans="1:3">
      <c r="A397">
        <v>961</v>
      </c>
      <c r="B397">
        <v>4265</v>
      </c>
      <c r="C397">
        <v>8529</v>
      </c>
    </row>
    <row r="398" spans="1:3">
      <c r="A398">
        <v>962</v>
      </c>
      <c r="B398">
        <v>56</v>
      </c>
      <c r="C398">
        <v>56</v>
      </c>
    </row>
    <row r="399" spans="1:3">
      <c r="A399">
        <v>963</v>
      </c>
      <c r="B399">
        <v>29056</v>
      </c>
      <c r="C399">
        <v>58327</v>
      </c>
    </row>
    <row r="400" spans="1:3">
      <c r="A400">
        <v>964</v>
      </c>
      <c r="B400">
        <v>111930</v>
      </c>
      <c r="C400">
        <v>279801</v>
      </c>
    </row>
    <row r="401" spans="1:3">
      <c r="A401">
        <v>965</v>
      </c>
      <c r="B401">
        <v>77203</v>
      </c>
      <c r="C401">
        <v>319223</v>
      </c>
    </row>
    <row r="402" spans="1:3">
      <c r="A402">
        <v>966</v>
      </c>
      <c r="B402">
        <v>50140</v>
      </c>
      <c r="C402">
        <v>-137751</v>
      </c>
    </row>
    <row r="403" spans="1:3">
      <c r="A403">
        <v>967</v>
      </c>
      <c r="B403">
        <v>23587</v>
      </c>
      <c r="C403">
        <v>34072</v>
      </c>
    </row>
    <row r="404" spans="1:3">
      <c r="A404">
        <v>969</v>
      </c>
      <c r="B404">
        <v>73727</v>
      </c>
      <c r="C404">
        <v>-103679</v>
      </c>
    </row>
    <row r="405" spans="1:3">
      <c r="A405">
        <v>970</v>
      </c>
      <c r="B405">
        <v>6509502</v>
      </c>
      <c r="C405">
        <v>11370079</v>
      </c>
    </row>
    <row r="406" spans="1:3">
      <c r="A406">
        <v>971</v>
      </c>
      <c r="B406">
        <v>144778</v>
      </c>
      <c r="C406">
        <v>218502</v>
      </c>
    </row>
    <row r="407" spans="1:3">
      <c r="A407">
        <v>972</v>
      </c>
      <c r="B407">
        <v>8200</v>
      </c>
      <c r="C407">
        <v>15415</v>
      </c>
    </row>
    <row r="408" spans="1:3">
      <c r="A408">
        <v>973</v>
      </c>
      <c r="B408">
        <v>10417</v>
      </c>
      <c r="C408">
        <v>22023</v>
      </c>
    </row>
    <row r="409" spans="1:3">
      <c r="A409">
        <v>974</v>
      </c>
      <c r="B409">
        <v>853</v>
      </c>
      <c r="C409">
        <v>923</v>
      </c>
    </row>
    <row r="410" spans="1:3">
      <c r="A410">
        <v>975</v>
      </c>
      <c r="B410">
        <v>19470</v>
      </c>
      <c r="C410">
        <v>38361</v>
      </c>
    </row>
    <row r="411" spans="1:3">
      <c r="A411">
        <v>976</v>
      </c>
      <c r="B411">
        <v>7692</v>
      </c>
      <c r="C411">
        <v>13955</v>
      </c>
    </row>
    <row r="412" spans="1:3">
      <c r="A412">
        <v>977</v>
      </c>
      <c r="B412">
        <v>21920</v>
      </c>
      <c r="C412">
        <v>25302</v>
      </c>
    </row>
    <row r="413" spans="1:3">
      <c r="A413">
        <v>978</v>
      </c>
      <c r="B413">
        <v>13643</v>
      </c>
      <c r="C413">
        <v>23378</v>
      </c>
    </row>
    <row r="414" spans="1:3">
      <c r="A414">
        <v>979</v>
      </c>
      <c r="B414">
        <v>1000</v>
      </c>
      <c r="C414">
        <v>2000</v>
      </c>
    </row>
    <row r="415" spans="1:3">
      <c r="A415">
        <v>980</v>
      </c>
      <c r="B415">
        <v>5239</v>
      </c>
      <c r="C415">
        <v>7181</v>
      </c>
    </row>
    <row r="416" spans="1:3">
      <c r="A416">
        <v>982</v>
      </c>
      <c r="B416">
        <v>2375</v>
      </c>
      <c r="C416">
        <v>3727</v>
      </c>
    </row>
    <row r="417" spans="1:3">
      <c r="A417">
        <v>983</v>
      </c>
      <c r="B417">
        <v>5813</v>
      </c>
      <c r="C417">
        <v>7612</v>
      </c>
    </row>
    <row r="418" spans="1:3">
      <c r="A418">
        <v>985</v>
      </c>
      <c r="B418">
        <v>57682</v>
      </c>
      <c r="C418">
        <v>83155</v>
      </c>
    </row>
    <row r="419" spans="1:3">
      <c r="A419">
        <v>986</v>
      </c>
      <c r="B419">
        <v>4746</v>
      </c>
      <c r="C419">
        <v>8928</v>
      </c>
    </row>
    <row r="420" spans="1:3">
      <c r="A420">
        <v>987</v>
      </c>
      <c r="B420">
        <v>457</v>
      </c>
      <c r="C420">
        <v>792</v>
      </c>
    </row>
    <row r="421" spans="1:3">
      <c r="A421">
        <v>988</v>
      </c>
      <c r="B421">
        <v>900</v>
      </c>
      <c r="C421">
        <v>1366</v>
      </c>
    </row>
    <row r="422" spans="1:3">
      <c r="A422">
        <v>990</v>
      </c>
      <c r="B422">
        <v>8764</v>
      </c>
      <c r="C422">
        <v>18719</v>
      </c>
    </row>
    <row r="423" spans="1:3">
      <c r="A423">
        <v>993</v>
      </c>
      <c r="B423">
        <v>5540</v>
      </c>
      <c r="C423">
        <v>10801</v>
      </c>
    </row>
    <row r="424" spans="1:3">
      <c r="A424">
        <v>995</v>
      </c>
      <c r="B424">
        <v>412</v>
      </c>
      <c r="C424">
        <v>634</v>
      </c>
    </row>
    <row r="425" spans="1:3">
      <c r="A425">
        <v>996</v>
      </c>
      <c r="B425">
        <v>584</v>
      </c>
      <c r="C425">
        <v>698</v>
      </c>
    </row>
    <row r="426" spans="1:3">
      <c r="A426">
        <v>997</v>
      </c>
      <c r="B426">
        <v>400</v>
      </c>
      <c r="C426">
        <v>800</v>
      </c>
    </row>
    <row r="427" spans="1:3">
      <c r="A427">
        <v>998</v>
      </c>
      <c r="B427">
        <v>61</v>
      </c>
      <c r="C427">
        <v>182</v>
      </c>
    </row>
    <row r="428" spans="1:3">
      <c r="A428">
        <v>1000</v>
      </c>
      <c r="B428">
        <v>31400</v>
      </c>
      <c r="C428">
        <v>71577</v>
      </c>
    </row>
    <row r="429" spans="1:3">
      <c r="A429">
        <v>1002</v>
      </c>
      <c r="B429">
        <v>592</v>
      </c>
      <c r="C429">
        <v>1267</v>
      </c>
    </row>
    <row r="430" spans="1:3">
      <c r="A430">
        <v>1005</v>
      </c>
      <c r="B430">
        <v>772</v>
      </c>
      <c r="C430">
        <v>1478</v>
      </c>
    </row>
    <row r="431" spans="1:3">
      <c r="A431">
        <v>1007</v>
      </c>
      <c r="B431">
        <v>54628</v>
      </c>
      <c r="C431">
        <v>117242</v>
      </c>
    </row>
    <row r="432" spans="1:3">
      <c r="A432">
        <v>1008</v>
      </c>
      <c r="B432">
        <v>9364</v>
      </c>
      <c r="C432">
        <v>18727</v>
      </c>
    </row>
    <row r="433" spans="1:3">
      <c r="A433">
        <v>1010</v>
      </c>
      <c r="B433">
        <v>412</v>
      </c>
      <c r="C433">
        <v>514</v>
      </c>
    </row>
    <row r="434" spans="1:3">
      <c r="A434">
        <v>1011</v>
      </c>
      <c r="B434">
        <v>12</v>
      </c>
      <c r="C434">
        <v>25</v>
      </c>
    </row>
    <row r="435" spans="1:3">
      <c r="A435">
        <v>1012</v>
      </c>
      <c r="B435">
        <v>1200</v>
      </c>
      <c r="C435">
        <v>2400</v>
      </c>
    </row>
    <row r="436" spans="1:3">
      <c r="A436">
        <v>1015</v>
      </c>
      <c r="B436">
        <v>12548</v>
      </c>
      <c r="C436">
        <v>24786</v>
      </c>
    </row>
    <row r="437" spans="1:3">
      <c r="A437">
        <v>1016</v>
      </c>
      <c r="B437">
        <v>1560</v>
      </c>
      <c r="C437">
        <v>3120</v>
      </c>
    </row>
    <row r="438" spans="1:3">
      <c r="A438">
        <v>1017</v>
      </c>
      <c r="B438">
        <v>3449</v>
      </c>
      <c r="C438">
        <v>7408</v>
      </c>
    </row>
    <row r="439" spans="1:3">
      <c r="A439">
        <v>1019</v>
      </c>
      <c r="B439">
        <v>52</v>
      </c>
      <c r="C439">
        <v>52</v>
      </c>
    </row>
    <row r="440" spans="1:3">
      <c r="A440">
        <v>1020</v>
      </c>
      <c r="B440">
        <v>2843</v>
      </c>
      <c r="C440">
        <v>5686</v>
      </c>
    </row>
    <row r="441" spans="1:3">
      <c r="A441">
        <v>1021</v>
      </c>
      <c r="B441">
        <v>37</v>
      </c>
      <c r="C441">
        <v>37</v>
      </c>
    </row>
    <row r="442" spans="1:3">
      <c r="A442">
        <v>1022</v>
      </c>
      <c r="B442">
        <v>18929</v>
      </c>
      <c r="C442">
        <v>37969</v>
      </c>
    </row>
    <row r="443" spans="1:3">
      <c r="A443">
        <v>1023</v>
      </c>
      <c r="B443">
        <v>131239</v>
      </c>
      <c r="C443">
        <v>238366</v>
      </c>
    </row>
    <row r="444" spans="1:3">
      <c r="A444">
        <v>1024</v>
      </c>
      <c r="B444">
        <v>150709</v>
      </c>
      <c r="C444">
        <v>276727</v>
      </c>
    </row>
    <row r="445" spans="1:3">
      <c r="A445">
        <v>1025</v>
      </c>
      <c r="B445">
        <v>-5931</v>
      </c>
      <c r="C445">
        <v>-58225</v>
      </c>
    </row>
    <row r="446" spans="1:3">
      <c r="A446">
        <v>1026</v>
      </c>
      <c r="B446">
        <v>10717</v>
      </c>
      <c r="C446">
        <v>25496</v>
      </c>
    </row>
    <row r="447" spans="1:3">
      <c r="A447">
        <v>1028</v>
      </c>
      <c r="B447">
        <v>4786</v>
      </c>
      <c r="C447">
        <v>-32729</v>
      </c>
    </row>
    <row r="448" spans="1:3">
      <c r="A448">
        <v>1088</v>
      </c>
      <c r="B448">
        <v>113924</v>
      </c>
      <c r="C448">
        <v>203066</v>
      </c>
    </row>
    <row r="449" spans="1:3">
      <c r="A449">
        <v>1089</v>
      </c>
      <c r="B449">
        <v>34304</v>
      </c>
      <c r="C449">
        <v>59568</v>
      </c>
    </row>
    <row r="450" spans="1:3">
      <c r="A450">
        <v>1090</v>
      </c>
      <c r="B450">
        <v>-34304</v>
      </c>
      <c r="C450">
        <v>-59568</v>
      </c>
    </row>
    <row r="451" spans="1:3">
      <c r="A451">
        <v>1091</v>
      </c>
      <c r="B451">
        <v>134563</v>
      </c>
      <c r="C451">
        <v>271701</v>
      </c>
    </row>
    <row r="452" spans="1:3">
      <c r="A452">
        <v>1092</v>
      </c>
      <c r="B452">
        <v>77816</v>
      </c>
      <c r="C452">
        <v>152872</v>
      </c>
    </row>
    <row r="453" spans="1:3">
      <c r="A453">
        <v>1093</v>
      </c>
      <c r="B453">
        <v>11540</v>
      </c>
      <c r="C453">
        <v>20934</v>
      </c>
    </row>
    <row r="454" spans="1:3">
      <c r="A454">
        <v>1094</v>
      </c>
      <c r="B454">
        <v>12440</v>
      </c>
      <c r="C454">
        <v>26377</v>
      </c>
    </row>
    <row r="455" spans="1:3">
      <c r="A455">
        <v>1095</v>
      </c>
      <c r="B455">
        <v>11743</v>
      </c>
      <c r="C455">
        <v>20153</v>
      </c>
    </row>
    <row r="456" spans="1:3">
      <c r="A456">
        <v>1097</v>
      </c>
      <c r="B456">
        <v>12719</v>
      </c>
      <c r="C456">
        <v>21529</v>
      </c>
    </row>
    <row r="457" spans="1:3">
      <c r="A457">
        <v>1099</v>
      </c>
      <c r="B457">
        <v>4267</v>
      </c>
      <c r="C457">
        <v>6786</v>
      </c>
    </row>
    <row r="458" spans="1:3">
      <c r="A458">
        <v>1100</v>
      </c>
      <c r="B458">
        <v>10665</v>
      </c>
      <c r="C458">
        <v>18888</v>
      </c>
    </row>
    <row r="459" spans="1:3">
      <c r="A459">
        <v>1102</v>
      </c>
      <c r="B459">
        <v>63374</v>
      </c>
      <c r="C459">
        <v>114667</v>
      </c>
    </row>
    <row r="460" spans="1:3">
      <c r="A460">
        <v>1103</v>
      </c>
      <c r="B460">
        <v>3976</v>
      </c>
      <c r="C460">
        <v>11544</v>
      </c>
    </row>
    <row r="461" spans="1:3">
      <c r="A461">
        <v>1104</v>
      </c>
      <c r="B461">
        <v>393</v>
      </c>
      <c r="C461">
        <v>895</v>
      </c>
    </row>
    <row r="462" spans="1:3">
      <c r="A462">
        <v>1105</v>
      </c>
      <c r="B462">
        <v>3563</v>
      </c>
      <c r="C462">
        <v>7803</v>
      </c>
    </row>
    <row r="463" spans="1:3">
      <c r="A463">
        <v>1107</v>
      </c>
      <c r="B463">
        <v>698</v>
      </c>
      <c r="C463">
        <v>1249</v>
      </c>
    </row>
    <row r="464" spans="1:3">
      <c r="A464">
        <v>1110</v>
      </c>
      <c r="B464">
        <v>996</v>
      </c>
      <c r="C464">
        <v>2475</v>
      </c>
    </row>
    <row r="465" spans="1:3">
      <c r="A465">
        <v>1111</v>
      </c>
      <c r="B465">
        <v>7901</v>
      </c>
      <c r="C465">
        <v>13787</v>
      </c>
    </row>
    <row r="466" spans="1:3">
      <c r="A466">
        <v>1112</v>
      </c>
      <c r="B466">
        <v>6145</v>
      </c>
      <c r="C466">
        <v>11422</v>
      </c>
    </row>
    <row r="467" spans="1:3">
      <c r="A467">
        <v>1113</v>
      </c>
      <c r="B467">
        <v>849</v>
      </c>
      <c r="C467">
        <v>1149</v>
      </c>
    </row>
    <row r="468" spans="1:3">
      <c r="A468">
        <v>1114</v>
      </c>
      <c r="B468">
        <v>217</v>
      </c>
      <c r="C468">
        <v>316</v>
      </c>
    </row>
    <row r="469" spans="1:3">
      <c r="A469">
        <v>1115</v>
      </c>
      <c r="B469">
        <v>600</v>
      </c>
      <c r="C469">
        <v>1200</v>
      </c>
    </row>
    <row r="470" spans="1:3">
      <c r="A470">
        <v>1116</v>
      </c>
      <c r="B470">
        <v>92</v>
      </c>
      <c r="C470">
        <v>273</v>
      </c>
    </row>
    <row r="471" spans="1:3">
      <c r="A471">
        <v>1117</v>
      </c>
      <c r="B471">
        <v>5037</v>
      </c>
      <c r="C471">
        <v>8269</v>
      </c>
    </row>
    <row r="472" spans="1:3">
      <c r="A472">
        <v>1118</v>
      </c>
      <c r="B472">
        <v>887</v>
      </c>
      <c r="C472">
        <v>1901</v>
      </c>
    </row>
    <row r="473" spans="1:3">
      <c r="A473">
        <v>1120</v>
      </c>
      <c r="B473">
        <v>0</v>
      </c>
      <c r="C473">
        <v>85</v>
      </c>
    </row>
    <row r="474" spans="1:3">
      <c r="A474">
        <v>1121</v>
      </c>
      <c r="B474">
        <v>-90</v>
      </c>
      <c r="C474">
        <v>-230</v>
      </c>
    </row>
    <row r="475" spans="1:3">
      <c r="A475">
        <v>1122</v>
      </c>
      <c r="B475">
        <v>31264</v>
      </c>
      <c r="C475">
        <v>62138</v>
      </c>
    </row>
    <row r="476" spans="1:3">
      <c r="A476">
        <v>1123</v>
      </c>
      <c r="B476">
        <v>14046</v>
      </c>
      <c r="C476">
        <v>28091</v>
      </c>
    </row>
    <row r="477" spans="1:3">
      <c r="A477">
        <v>1125</v>
      </c>
      <c r="B477">
        <v>847</v>
      </c>
      <c r="C477">
        <v>1000</v>
      </c>
    </row>
    <row r="478" spans="1:3">
      <c r="A478">
        <v>1126</v>
      </c>
      <c r="B478">
        <v>18</v>
      </c>
      <c r="C478">
        <v>37</v>
      </c>
    </row>
    <row r="479" spans="1:3">
      <c r="A479">
        <v>1127</v>
      </c>
      <c r="B479">
        <v>1800</v>
      </c>
      <c r="C479">
        <v>3600</v>
      </c>
    </row>
    <row r="480" spans="1:3">
      <c r="A480">
        <v>1130</v>
      </c>
      <c r="B480">
        <v>19051</v>
      </c>
      <c r="C480">
        <v>37408</v>
      </c>
    </row>
    <row r="481" spans="1:3">
      <c r="A481">
        <v>1131</v>
      </c>
      <c r="B481">
        <v>2340</v>
      </c>
      <c r="C481">
        <v>4680</v>
      </c>
    </row>
    <row r="482" spans="1:3">
      <c r="A482">
        <v>1132</v>
      </c>
      <c r="B482">
        <v>960</v>
      </c>
      <c r="C482">
        <v>1920</v>
      </c>
    </row>
    <row r="483" spans="1:3">
      <c r="A483">
        <v>1134</v>
      </c>
      <c r="B483">
        <v>768</v>
      </c>
      <c r="C483">
        <v>768</v>
      </c>
    </row>
    <row r="484" spans="1:3">
      <c r="A484">
        <v>1135</v>
      </c>
      <c r="B484">
        <v>4265</v>
      </c>
      <c r="C484">
        <v>8529</v>
      </c>
    </row>
    <row r="485" spans="1:3">
      <c r="A485">
        <v>1136</v>
      </c>
      <c r="B485">
        <v>56</v>
      </c>
      <c r="C485">
        <v>56</v>
      </c>
    </row>
    <row r="486" spans="1:3">
      <c r="A486">
        <v>1137</v>
      </c>
      <c r="B486">
        <v>25100</v>
      </c>
      <c r="C486">
        <v>48681</v>
      </c>
    </row>
    <row r="487" spans="1:3">
      <c r="A487">
        <v>1138</v>
      </c>
      <c r="B487">
        <v>119738</v>
      </c>
      <c r="C487">
        <v>225486</v>
      </c>
    </row>
    <row r="488" spans="1:3">
      <c r="A488">
        <v>1139</v>
      </c>
      <c r="B488">
        <v>119738</v>
      </c>
      <c r="C488">
        <v>225486</v>
      </c>
    </row>
    <row r="489" spans="1:3">
      <c r="A489">
        <v>1140</v>
      </c>
      <c r="B489">
        <v>-41922</v>
      </c>
      <c r="C489">
        <v>-72614</v>
      </c>
    </row>
    <row r="490" spans="1:3">
      <c r="A490">
        <v>1141</v>
      </c>
      <c r="B490">
        <v>5356</v>
      </c>
      <c r="C490">
        <v>11157</v>
      </c>
    </row>
    <row r="491" spans="1:3">
      <c r="A491">
        <v>1143</v>
      </c>
      <c r="B491">
        <v>-36566</v>
      </c>
      <c r="C491">
        <v>-61457</v>
      </c>
    </row>
    <row r="492" spans="1:3">
      <c r="A492">
        <v>1144</v>
      </c>
      <c r="B492">
        <v>122626</v>
      </c>
      <c r="C492">
        <v>265261</v>
      </c>
    </row>
    <row r="493" spans="1:3">
      <c r="A493">
        <v>1145</v>
      </c>
      <c r="B493">
        <v>44978</v>
      </c>
      <c r="C493">
        <v>105582</v>
      </c>
    </row>
    <row r="494" spans="1:3">
      <c r="A494">
        <v>1146</v>
      </c>
      <c r="B494">
        <v>3846</v>
      </c>
      <c r="C494">
        <v>6977</v>
      </c>
    </row>
    <row r="495" spans="1:3">
      <c r="A495">
        <v>1147</v>
      </c>
      <c r="B495">
        <v>6962</v>
      </c>
      <c r="C495">
        <v>13244</v>
      </c>
    </row>
    <row r="496" spans="1:3">
      <c r="A496">
        <v>1148</v>
      </c>
      <c r="B496">
        <v>4730</v>
      </c>
      <c r="C496">
        <v>7335</v>
      </c>
    </row>
    <row r="497" spans="1:3">
      <c r="A497">
        <v>1150</v>
      </c>
      <c r="B497">
        <v>4308</v>
      </c>
      <c r="C497">
        <v>6245</v>
      </c>
    </row>
    <row r="498" spans="1:3">
      <c r="A498">
        <v>1152</v>
      </c>
      <c r="B498">
        <v>1383</v>
      </c>
      <c r="C498">
        <v>2311</v>
      </c>
    </row>
    <row r="499" spans="1:3">
      <c r="A499">
        <v>1153</v>
      </c>
      <c r="B499">
        <v>3466</v>
      </c>
      <c r="C499">
        <v>6256</v>
      </c>
    </row>
    <row r="500" spans="1:3">
      <c r="A500">
        <v>1155</v>
      </c>
      <c r="B500">
        <v>24695</v>
      </c>
      <c r="C500">
        <v>42368</v>
      </c>
    </row>
    <row r="501" spans="1:3">
      <c r="A501">
        <v>1156</v>
      </c>
      <c r="B501">
        <v>-2819</v>
      </c>
      <c r="C501">
        <v>-6198</v>
      </c>
    </row>
    <row r="502" spans="1:3">
      <c r="A502">
        <v>1157</v>
      </c>
      <c r="B502">
        <v>90</v>
      </c>
      <c r="C502">
        <v>257</v>
      </c>
    </row>
    <row r="503" spans="1:3">
      <c r="A503">
        <v>1158</v>
      </c>
      <c r="B503">
        <v>-21</v>
      </c>
      <c r="C503">
        <v>128</v>
      </c>
    </row>
    <row r="504" spans="1:3">
      <c r="A504">
        <v>1160</v>
      </c>
      <c r="B504">
        <v>211</v>
      </c>
      <c r="C504">
        <v>290</v>
      </c>
    </row>
    <row r="505" spans="1:3">
      <c r="A505">
        <v>1163</v>
      </c>
      <c r="B505">
        <v>0</v>
      </c>
      <c r="C505">
        <v>-217</v>
      </c>
    </row>
    <row r="506" spans="1:3">
      <c r="A506">
        <v>1164</v>
      </c>
      <c r="B506">
        <v>3825</v>
      </c>
      <c r="C506">
        <v>7543</v>
      </c>
    </row>
    <row r="507" spans="1:3">
      <c r="A507">
        <v>1165</v>
      </c>
      <c r="B507">
        <v>1229</v>
      </c>
      <c r="C507">
        <v>2464</v>
      </c>
    </row>
    <row r="508" spans="1:3">
      <c r="A508">
        <v>1166</v>
      </c>
      <c r="B508">
        <v>185</v>
      </c>
      <c r="C508">
        <v>285</v>
      </c>
    </row>
    <row r="509" spans="1:3">
      <c r="A509">
        <v>1167</v>
      </c>
      <c r="B509">
        <v>72</v>
      </c>
      <c r="C509">
        <v>105</v>
      </c>
    </row>
    <row r="510" spans="1:3">
      <c r="A510">
        <v>1168</v>
      </c>
      <c r="B510">
        <v>200</v>
      </c>
      <c r="C510">
        <v>400</v>
      </c>
    </row>
    <row r="511" spans="1:3">
      <c r="A511">
        <v>1169</v>
      </c>
      <c r="B511">
        <v>111</v>
      </c>
      <c r="C511">
        <v>236</v>
      </c>
    </row>
    <row r="512" spans="1:3">
      <c r="A512">
        <v>1171</v>
      </c>
      <c r="B512">
        <v>296</v>
      </c>
      <c r="C512">
        <v>634</v>
      </c>
    </row>
    <row r="513" spans="1:3">
      <c r="A513">
        <v>1174</v>
      </c>
      <c r="B513">
        <v>1348</v>
      </c>
      <c r="C513">
        <v>2340</v>
      </c>
    </row>
    <row r="514" spans="1:3">
      <c r="A514">
        <v>1175</v>
      </c>
      <c r="B514">
        <v>4727</v>
      </c>
      <c r="C514">
        <v>8267</v>
      </c>
    </row>
    <row r="515" spans="1:3">
      <c r="A515">
        <v>1176</v>
      </c>
      <c r="B515">
        <v>4682</v>
      </c>
      <c r="C515">
        <v>9364</v>
      </c>
    </row>
    <row r="516" spans="1:3">
      <c r="A516">
        <v>1178</v>
      </c>
      <c r="B516">
        <v>206</v>
      </c>
      <c r="C516">
        <v>257</v>
      </c>
    </row>
    <row r="517" spans="1:3">
      <c r="A517">
        <v>1179</v>
      </c>
      <c r="B517">
        <v>6</v>
      </c>
      <c r="C517">
        <v>12</v>
      </c>
    </row>
    <row r="518" spans="1:3">
      <c r="A518">
        <v>1180</v>
      </c>
      <c r="B518">
        <v>600</v>
      </c>
      <c r="C518">
        <v>1200</v>
      </c>
    </row>
    <row r="519" spans="1:3">
      <c r="A519">
        <v>1183</v>
      </c>
      <c r="B519">
        <v>6274</v>
      </c>
      <c r="C519">
        <v>12393</v>
      </c>
    </row>
    <row r="520" spans="1:3">
      <c r="A520">
        <v>1184</v>
      </c>
      <c r="B520">
        <v>780</v>
      </c>
      <c r="C520">
        <v>1560</v>
      </c>
    </row>
    <row r="521" spans="1:3">
      <c r="A521">
        <v>1185</v>
      </c>
      <c r="B521">
        <v>320</v>
      </c>
      <c r="C521">
        <v>640</v>
      </c>
    </row>
    <row r="522" spans="1:3">
      <c r="A522">
        <v>1187</v>
      </c>
      <c r="B522">
        <v>26</v>
      </c>
      <c r="C522">
        <v>26</v>
      </c>
    </row>
    <row r="523" spans="1:3">
      <c r="A523">
        <v>1188</v>
      </c>
      <c r="B523">
        <v>1422</v>
      </c>
      <c r="C523">
        <v>2843</v>
      </c>
    </row>
    <row r="524" spans="1:3">
      <c r="A524">
        <v>1189</v>
      </c>
      <c r="B524">
        <v>19</v>
      </c>
      <c r="C524">
        <v>19</v>
      </c>
    </row>
    <row r="525" spans="1:3">
      <c r="A525">
        <v>1190</v>
      </c>
      <c r="B525">
        <v>8061</v>
      </c>
      <c r="C525">
        <v>15921</v>
      </c>
    </row>
    <row r="526" spans="1:3">
      <c r="A526">
        <v>1191</v>
      </c>
      <c r="B526">
        <v>37483</v>
      </c>
      <c r="C526">
        <v>66556</v>
      </c>
    </row>
    <row r="527" spans="1:3">
      <c r="A527">
        <v>1192</v>
      </c>
      <c r="B527">
        <v>37483</v>
      </c>
      <c r="C527">
        <v>66556</v>
      </c>
    </row>
    <row r="528" spans="1:3">
      <c r="A528">
        <v>1193</v>
      </c>
      <c r="B528">
        <v>7495</v>
      </c>
      <c r="C528">
        <v>39026</v>
      </c>
    </row>
    <row r="529" spans="1:3">
      <c r="A529">
        <v>1196</v>
      </c>
      <c r="B529">
        <v>7495</v>
      </c>
      <c r="C529">
        <v>39026</v>
      </c>
    </row>
    <row r="530" spans="1:3">
      <c r="A530">
        <v>1197</v>
      </c>
      <c r="B530">
        <v>156303</v>
      </c>
      <c r="C530">
        <v>327358</v>
      </c>
    </row>
    <row r="531" spans="1:3">
      <c r="A531">
        <v>1198</v>
      </c>
      <c r="B531">
        <v>47211</v>
      </c>
      <c r="C531">
        <v>97941</v>
      </c>
    </row>
    <row r="532" spans="1:3">
      <c r="A532">
        <v>1199</v>
      </c>
      <c r="B532">
        <v>3846</v>
      </c>
      <c r="C532">
        <v>6977</v>
      </c>
    </row>
    <row r="533" spans="1:3">
      <c r="A533">
        <v>1200</v>
      </c>
      <c r="B533">
        <v>3830</v>
      </c>
      <c r="C533">
        <v>13154</v>
      </c>
    </row>
    <row r="534" spans="1:3">
      <c r="A534">
        <v>1201</v>
      </c>
      <c r="B534">
        <v>1170</v>
      </c>
      <c r="C534">
        <v>1203</v>
      </c>
    </row>
    <row r="535" spans="1:3">
      <c r="A535">
        <v>1202</v>
      </c>
      <c r="B535">
        <v>8794</v>
      </c>
      <c r="C535">
        <v>12882</v>
      </c>
    </row>
    <row r="536" spans="1:3">
      <c r="A536">
        <v>1203</v>
      </c>
      <c r="B536">
        <v>2185</v>
      </c>
      <c r="C536">
        <v>3367</v>
      </c>
    </row>
    <row r="537" spans="1:3">
      <c r="A537">
        <v>1205</v>
      </c>
      <c r="B537">
        <v>736</v>
      </c>
      <c r="C537">
        <v>1192</v>
      </c>
    </row>
    <row r="538" spans="1:3">
      <c r="A538">
        <v>1206</v>
      </c>
      <c r="B538">
        <v>2399</v>
      </c>
      <c r="C538">
        <v>4179</v>
      </c>
    </row>
    <row r="539" spans="1:3">
      <c r="A539">
        <v>1208</v>
      </c>
      <c r="B539">
        <v>22960</v>
      </c>
      <c r="C539">
        <v>42954</v>
      </c>
    </row>
    <row r="540" spans="1:3">
      <c r="A540">
        <v>1209</v>
      </c>
      <c r="B540">
        <v>1450</v>
      </c>
      <c r="C540">
        <v>3481</v>
      </c>
    </row>
    <row r="541" spans="1:3">
      <c r="A541">
        <v>1210</v>
      </c>
      <c r="B541">
        <v>119</v>
      </c>
      <c r="C541">
        <v>308</v>
      </c>
    </row>
    <row r="542" spans="1:3">
      <c r="A542">
        <v>1211</v>
      </c>
      <c r="B542">
        <v>404</v>
      </c>
      <c r="C542">
        <v>736</v>
      </c>
    </row>
    <row r="543" spans="1:3">
      <c r="A543">
        <v>1213</v>
      </c>
      <c r="B543">
        <v>652</v>
      </c>
      <c r="C543">
        <v>1231</v>
      </c>
    </row>
    <row r="544" spans="1:3">
      <c r="A544">
        <v>1216</v>
      </c>
      <c r="B544">
        <v>-3</v>
      </c>
      <c r="C544">
        <v>274</v>
      </c>
    </row>
    <row r="545" spans="1:3">
      <c r="A545">
        <v>1217</v>
      </c>
      <c r="B545">
        <v>2907</v>
      </c>
      <c r="C545">
        <v>5834</v>
      </c>
    </row>
    <row r="546" spans="1:3">
      <c r="A546">
        <v>1218</v>
      </c>
      <c r="B546">
        <v>505</v>
      </c>
      <c r="C546">
        <v>989</v>
      </c>
    </row>
    <row r="547" spans="1:3">
      <c r="A547">
        <v>1219</v>
      </c>
      <c r="B547">
        <v>185</v>
      </c>
      <c r="C547">
        <v>285</v>
      </c>
    </row>
    <row r="548" spans="1:3">
      <c r="A548">
        <v>1220</v>
      </c>
      <c r="B548">
        <v>72</v>
      </c>
      <c r="C548">
        <v>105</v>
      </c>
    </row>
    <row r="549" spans="1:3">
      <c r="A549">
        <v>1221</v>
      </c>
      <c r="B549">
        <v>200</v>
      </c>
      <c r="C549">
        <v>400</v>
      </c>
    </row>
    <row r="550" spans="1:3">
      <c r="A550">
        <v>1222</v>
      </c>
      <c r="B550">
        <v>31</v>
      </c>
      <c r="C550">
        <v>91</v>
      </c>
    </row>
    <row r="551" spans="1:3">
      <c r="A551">
        <v>1224</v>
      </c>
      <c r="B551">
        <v>296</v>
      </c>
      <c r="C551">
        <v>634</v>
      </c>
    </row>
    <row r="552" spans="1:3">
      <c r="A552">
        <v>1226</v>
      </c>
      <c r="B552">
        <v>165</v>
      </c>
      <c r="C552">
        <v>545</v>
      </c>
    </row>
    <row r="553" spans="1:3">
      <c r="A553">
        <v>1228</v>
      </c>
      <c r="B553">
        <v>6983</v>
      </c>
      <c r="C553">
        <v>14913</v>
      </c>
    </row>
    <row r="554" spans="1:3">
      <c r="A554">
        <v>1229</v>
      </c>
      <c r="B554">
        <v>4682</v>
      </c>
      <c r="C554">
        <v>9364</v>
      </c>
    </row>
    <row r="555" spans="1:3">
      <c r="A555">
        <v>1231</v>
      </c>
      <c r="B555">
        <v>206</v>
      </c>
      <c r="C555">
        <v>257</v>
      </c>
    </row>
    <row r="556" spans="1:3">
      <c r="A556">
        <v>1232</v>
      </c>
      <c r="B556">
        <v>6</v>
      </c>
      <c r="C556">
        <v>12</v>
      </c>
    </row>
    <row r="557" spans="1:3">
      <c r="A557">
        <v>1233</v>
      </c>
      <c r="B557">
        <v>600</v>
      </c>
      <c r="C557">
        <v>1200</v>
      </c>
    </row>
    <row r="558" spans="1:3">
      <c r="A558">
        <v>1236</v>
      </c>
      <c r="B558">
        <v>6274</v>
      </c>
      <c r="C558">
        <v>12393</v>
      </c>
    </row>
    <row r="559" spans="1:3">
      <c r="A559">
        <v>1237</v>
      </c>
      <c r="B559">
        <v>780</v>
      </c>
      <c r="C559">
        <v>1560</v>
      </c>
    </row>
    <row r="560" spans="1:3">
      <c r="A560">
        <v>1238</v>
      </c>
      <c r="B560">
        <v>320</v>
      </c>
      <c r="C560">
        <v>640</v>
      </c>
    </row>
    <row r="561" spans="1:3">
      <c r="A561">
        <v>1240</v>
      </c>
      <c r="B561">
        <v>26</v>
      </c>
      <c r="C561">
        <v>26</v>
      </c>
    </row>
    <row r="562" spans="1:3">
      <c r="A562">
        <v>1241</v>
      </c>
      <c r="B562">
        <v>1422</v>
      </c>
      <c r="C562">
        <v>2843</v>
      </c>
    </row>
    <row r="563" spans="1:3">
      <c r="A563">
        <v>1242</v>
      </c>
      <c r="B563">
        <v>19</v>
      </c>
      <c r="C563">
        <v>19</v>
      </c>
    </row>
    <row r="564" spans="1:3">
      <c r="A564">
        <v>1243</v>
      </c>
      <c r="B564">
        <v>8061</v>
      </c>
      <c r="C564">
        <v>15921</v>
      </c>
    </row>
    <row r="565" spans="1:3">
      <c r="A565">
        <v>1244</v>
      </c>
      <c r="B565">
        <v>38004</v>
      </c>
      <c r="C565">
        <v>73788</v>
      </c>
    </row>
    <row r="566" spans="1:3">
      <c r="A566">
        <v>1245</v>
      </c>
      <c r="B566">
        <v>38004</v>
      </c>
      <c r="C566">
        <v>73788</v>
      </c>
    </row>
    <row r="567" spans="1:3">
      <c r="A567">
        <v>1246</v>
      </c>
      <c r="B567">
        <v>9207</v>
      </c>
      <c r="C567">
        <v>24153</v>
      </c>
    </row>
    <row r="568" spans="1:3">
      <c r="A568">
        <v>1247</v>
      </c>
      <c r="B568">
        <v>-5356</v>
      </c>
      <c r="C568">
        <v>-11157</v>
      </c>
    </row>
    <row r="569" spans="1:3">
      <c r="A569">
        <v>1249</v>
      </c>
      <c r="B569">
        <v>3851</v>
      </c>
      <c r="C569">
        <v>12996</v>
      </c>
    </row>
    <row r="570" spans="1:3">
      <c r="A570">
        <v>1299</v>
      </c>
      <c r="B570">
        <v>20991</v>
      </c>
      <c r="C570">
        <v>54056</v>
      </c>
    </row>
    <row r="571" spans="1:3">
      <c r="A571">
        <v>1300</v>
      </c>
      <c r="B571">
        <v>2</v>
      </c>
      <c r="C571">
        <v>0</v>
      </c>
    </row>
    <row r="572" spans="1:3">
      <c r="A572">
        <v>1310</v>
      </c>
      <c r="B572">
        <v>932619</v>
      </c>
      <c r="C572">
        <v>1468435</v>
      </c>
    </row>
    <row r="573" spans="1:3">
      <c r="A573">
        <v>1312</v>
      </c>
      <c r="B573">
        <v>1226209</v>
      </c>
      <c r="C573">
        <v>1226209</v>
      </c>
    </row>
    <row r="574" spans="1:3">
      <c r="A574">
        <v>1314</v>
      </c>
      <c r="B574">
        <v>2158828</v>
      </c>
      <c r="C574">
        <v>2694644</v>
      </c>
    </row>
    <row r="575" spans="1:3">
      <c r="A575">
        <v>1316</v>
      </c>
      <c r="B575">
        <v>2158828</v>
      </c>
      <c r="C575">
        <v>2694644</v>
      </c>
    </row>
    <row r="576" spans="1:3">
      <c r="A576">
        <v>1322</v>
      </c>
      <c r="B576">
        <v>23493</v>
      </c>
      <c r="C576">
        <v>39248</v>
      </c>
    </row>
    <row r="577" spans="1:3">
      <c r="A577">
        <v>1324</v>
      </c>
      <c r="B577">
        <v>10400</v>
      </c>
      <c r="C577">
        <v>10400</v>
      </c>
    </row>
    <row r="578" spans="1:3">
      <c r="A578">
        <v>1326</v>
      </c>
      <c r="B578">
        <v>33893</v>
      </c>
      <c r="C578">
        <v>49648</v>
      </c>
    </row>
    <row r="579" spans="1:3">
      <c r="A579">
        <v>1328</v>
      </c>
      <c r="B579">
        <v>33893</v>
      </c>
      <c r="C579">
        <v>49648</v>
      </c>
    </row>
    <row r="580" spans="1:3">
      <c r="A580">
        <v>1334</v>
      </c>
      <c r="B580">
        <v>0</v>
      </c>
      <c r="C580">
        <v>53369</v>
      </c>
    </row>
    <row r="581" spans="1:3">
      <c r="A581">
        <v>1338</v>
      </c>
      <c r="B581">
        <v>0</v>
      </c>
      <c r="C581">
        <v>53369</v>
      </c>
    </row>
    <row r="582" spans="1:3">
      <c r="A582">
        <v>1340</v>
      </c>
      <c r="B582">
        <v>0</v>
      </c>
      <c r="C582">
        <v>53369</v>
      </c>
    </row>
    <row r="583" spans="1:3">
      <c r="A583">
        <v>1346</v>
      </c>
      <c r="B583">
        <v>0</v>
      </c>
      <c r="C583">
        <v>60</v>
      </c>
    </row>
    <row r="584" spans="1:3">
      <c r="A584">
        <v>1350</v>
      </c>
      <c r="B584">
        <v>0</v>
      </c>
      <c r="C584">
        <v>60</v>
      </c>
    </row>
    <row r="585" spans="1:3">
      <c r="A585">
        <v>1352</v>
      </c>
      <c r="B585">
        <v>0</v>
      </c>
      <c r="C585">
        <v>60</v>
      </c>
    </row>
    <row r="586" spans="1:3">
      <c r="A586">
        <v>1382</v>
      </c>
      <c r="B586">
        <v>227495</v>
      </c>
      <c r="C586">
        <v>343789</v>
      </c>
    </row>
    <row r="587" spans="1:3">
      <c r="A587">
        <v>1386</v>
      </c>
      <c r="B587">
        <v>227495</v>
      </c>
      <c r="C587">
        <v>343789</v>
      </c>
    </row>
    <row r="588" spans="1:3">
      <c r="A588">
        <v>1388</v>
      </c>
      <c r="B588">
        <v>227495</v>
      </c>
      <c r="C588">
        <v>343789</v>
      </c>
    </row>
    <row r="589" spans="1:3">
      <c r="A589">
        <v>1394</v>
      </c>
      <c r="B589">
        <v>7538</v>
      </c>
      <c r="C589">
        <v>11453</v>
      </c>
    </row>
    <row r="590" spans="1:3">
      <c r="A590">
        <v>1398</v>
      </c>
      <c r="B590">
        <v>7538</v>
      </c>
      <c r="C590">
        <v>11453</v>
      </c>
    </row>
    <row r="591" spans="1:3">
      <c r="A591">
        <v>1400</v>
      </c>
      <c r="B591">
        <v>7538</v>
      </c>
      <c r="C591">
        <v>11453</v>
      </c>
    </row>
    <row r="592" spans="1:3">
      <c r="A592">
        <v>1406</v>
      </c>
      <c r="B592">
        <v>780465</v>
      </c>
      <c r="C592">
        <v>1111644</v>
      </c>
    </row>
    <row r="593" spans="1:3">
      <c r="A593">
        <v>1410</v>
      </c>
      <c r="B593">
        <v>780465</v>
      </c>
      <c r="C593">
        <v>1111644</v>
      </c>
    </row>
    <row r="594" spans="1:3">
      <c r="A594">
        <v>1412</v>
      </c>
      <c r="B594">
        <v>780465</v>
      </c>
      <c r="C594">
        <v>1111644</v>
      </c>
    </row>
    <row r="595" spans="1:3">
      <c r="A595">
        <v>1418</v>
      </c>
      <c r="B595">
        <v>50287</v>
      </c>
      <c r="C595">
        <v>70685</v>
      </c>
    </row>
    <row r="596" spans="1:3">
      <c r="A596">
        <v>1422</v>
      </c>
      <c r="B596">
        <v>50287</v>
      </c>
      <c r="C596">
        <v>70685</v>
      </c>
    </row>
    <row r="597" spans="1:3">
      <c r="A597">
        <v>1424</v>
      </c>
      <c r="B597">
        <v>50287</v>
      </c>
      <c r="C597">
        <v>70685</v>
      </c>
    </row>
    <row r="598" spans="1:3">
      <c r="A598">
        <v>1430</v>
      </c>
      <c r="B598">
        <v>70174</v>
      </c>
      <c r="C598">
        <v>140541</v>
      </c>
    </row>
    <row r="599" spans="1:3">
      <c r="A599">
        <v>1434</v>
      </c>
      <c r="B599">
        <v>70174</v>
      </c>
      <c r="C599">
        <v>140541</v>
      </c>
    </row>
    <row r="600" spans="1:3">
      <c r="A600">
        <v>1436</v>
      </c>
      <c r="B600">
        <v>70174</v>
      </c>
      <c r="C600">
        <v>140541</v>
      </c>
    </row>
    <row r="601" spans="1:3">
      <c r="A601">
        <v>1442</v>
      </c>
      <c r="B601">
        <v>3101</v>
      </c>
      <c r="C601">
        <v>5146</v>
      </c>
    </row>
    <row r="602" spans="1:3">
      <c r="A602">
        <v>1446</v>
      </c>
      <c r="B602">
        <v>3101</v>
      </c>
      <c r="C602">
        <v>5146</v>
      </c>
    </row>
    <row r="603" spans="1:3">
      <c r="A603">
        <v>1448</v>
      </c>
      <c r="B603">
        <v>3101</v>
      </c>
      <c r="C603">
        <v>5146</v>
      </c>
    </row>
    <row r="604" spans="1:3">
      <c r="A604">
        <v>1478</v>
      </c>
      <c r="B604">
        <v>623326</v>
      </c>
      <c r="C604">
        <v>1035777</v>
      </c>
    </row>
    <row r="605" spans="1:3">
      <c r="A605">
        <v>1482</v>
      </c>
      <c r="B605">
        <v>623326</v>
      </c>
      <c r="C605">
        <v>1035777</v>
      </c>
    </row>
    <row r="606" spans="1:3">
      <c r="A606">
        <v>1484</v>
      </c>
      <c r="B606">
        <v>623326</v>
      </c>
      <c r="C606">
        <v>1035777</v>
      </c>
    </row>
    <row r="607" spans="1:3">
      <c r="A607">
        <v>1490</v>
      </c>
      <c r="B607">
        <v>31075</v>
      </c>
      <c r="C607">
        <v>42816</v>
      </c>
    </row>
    <row r="608" spans="1:3">
      <c r="A608">
        <v>1494</v>
      </c>
      <c r="B608">
        <v>31075</v>
      </c>
      <c r="C608">
        <v>42816</v>
      </c>
    </row>
    <row r="609" spans="1:3">
      <c r="A609">
        <v>1496</v>
      </c>
      <c r="B609">
        <v>31075</v>
      </c>
      <c r="C609">
        <v>42816</v>
      </c>
    </row>
    <row r="610" spans="1:3">
      <c r="A610">
        <v>1545</v>
      </c>
      <c r="B610">
        <v>26070</v>
      </c>
      <c r="C610">
        <v>90661</v>
      </c>
    </row>
    <row r="611" spans="1:3">
      <c r="A611">
        <v>1546</v>
      </c>
      <c r="B611">
        <v>0</v>
      </c>
      <c r="C611">
        <v>36995</v>
      </c>
    </row>
    <row r="612" spans="1:3">
      <c r="A612">
        <v>1547</v>
      </c>
      <c r="B612">
        <v>402915</v>
      </c>
      <c r="C612">
        <v>812929</v>
      </c>
    </row>
    <row r="613" spans="1:3">
      <c r="A613">
        <v>1548</v>
      </c>
      <c r="B613">
        <v>356444</v>
      </c>
      <c r="C613">
        <v>498558</v>
      </c>
    </row>
    <row r="614" spans="1:3">
      <c r="A614">
        <v>1549</v>
      </c>
      <c r="B614">
        <v>785429</v>
      </c>
      <c r="C614">
        <v>1439143</v>
      </c>
    </row>
    <row r="615" spans="1:3">
      <c r="A615">
        <v>1550</v>
      </c>
      <c r="B615">
        <v>3528672</v>
      </c>
      <c r="C615">
        <v>5714482</v>
      </c>
    </row>
    <row r="616" spans="1:3">
      <c r="A616">
        <v>1552</v>
      </c>
      <c r="B616">
        <v>61100</v>
      </c>
      <c r="C616">
        <v>140500</v>
      </c>
    </row>
    <row r="617" spans="1:3">
      <c r="A617">
        <v>1554</v>
      </c>
      <c r="B617">
        <v>3589772</v>
      </c>
      <c r="C617">
        <v>5854982</v>
      </c>
    </row>
    <row r="618" spans="1:3">
      <c r="A618">
        <v>1555</v>
      </c>
      <c r="B618">
        <v>2134301</v>
      </c>
      <c r="C618">
        <v>4075954</v>
      </c>
    </row>
    <row r="619" spans="1:3">
      <c r="A619">
        <v>1557</v>
      </c>
      <c r="B619">
        <v>10374922</v>
      </c>
      <c r="C619">
        <v>16755570</v>
      </c>
    </row>
    <row r="620" spans="1:3">
      <c r="A620">
        <v>1558</v>
      </c>
      <c r="B620">
        <v>113924</v>
      </c>
      <c r="C620">
        <v>203066</v>
      </c>
    </row>
    <row r="621" spans="1:3">
      <c r="A621">
        <v>1559</v>
      </c>
      <c r="B621">
        <v>10488846</v>
      </c>
      <c r="C621">
        <v>16958636</v>
      </c>
    </row>
    <row r="622" spans="1:3">
      <c r="A622">
        <v>1560</v>
      </c>
      <c r="B622">
        <v>-305</v>
      </c>
      <c r="C622">
        <v>-2650</v>
      </c>
    </row>
    <row r="623" spans="1:3">
      <c r="A623">
        <v>1561</v>
      </c>
      <c r="B623">
        <v>0</v>
      </c>
      <c r="C623">
        <v>-737</v>
      </c>
    </row>
    <row r="624" spans="1:3">
      <c r="A624">
        <v>1562</v>
      </c>
      <c r="B624">
        <v>3553</v>
      </c>
      <c r="C624">
        <v>-11048</v>
      </c>
    </row>
    <row r="625" spans="1:3">
      <c r="A625">
        <v>1563</v>
      </c>
      <c r="B625">
        <v>-12412</v>
      </c>
      <c r="C625">
        <v>-11018</v>
      </c>
    </row>
    <row r="626" spans="1:3">
      <c r="A626">
        <v>1564</v>
      </c>
      <c r="B626">
        <v>-9164</v>
      </c>
      <c r="C626">
        <v>-25453</v>
      </c>
    </row>
    <row r="627" spans="1:3">
      <c r="A627">
        <v>1565</v>
      </c>
      <c r="B627">
        <v>127338</v>
      </c>
      <c r="C627">
        <v>199631</v>
      </c>
    </row>
    <row r="628" spans="1:3">
      <c r="A628">
        <v>1567</v>
      </c>
      <c r="B628">
        <v>-5547</v>
      </c>
      <c r="C628">
        <v>-6187</v>
      </c>
    </row>
    <row r="629" spans="1:3">
      <c r="A629">
        <v>1569</v>
      </c>
      <c r="B629">
        <v>121791</v>
      </c>
      <c r="C629">
        <v>193444</v>
      </c>
    </row>
    <row r="630" spans="1:3">
      <c r="A630">
        <v>1570</v>
      </c>
      <c r="B630">
        <v>32151</v>
      </c>
      <c r="C630">
        <v>50511</v>
      </c>
    </row>
    <row r="631" spans="1:3">
      <c r="A631">
        <v>1572</v>
      </c>
      <c r="B631">
        <v>272121</v>
      </c>
      <c r="C631">
        <v>399974</v>
      </c>
    </row>
    <row r="632" spans="1:3">
      <c r="A632">
        <v>1573</v>
      </c>
      <c r="B632">
        <v>34304</v>
      </c>
      <c r="C632">
        <v>59568</v>
      </c>
    </row>
    <row r="633" spans="1:3">
      <c r="A633">
        <v>1575</v>
      </c>
      <c r="B633">
        <v>306425</v>
      </c>
      <c r="C633">
        <v>459542</v>
      </c>
    </row>
    <row r="634" spans="1:3">
      <c r="A634">
        <v>1576</v>
      </c>
      <c r="B634">
        <v>36061</v>
      </c>
      <c r="C634">
        <v>74322</v>
      </c>
    </row>
    <row r="635" spans="1:3">
      <c r="A635">
        <v>1582</v>
      </c>
      <c r="B635">
        <v>31588</v>
      </c>
      <c r="C635">
        <v>59321</v>
      </c>
    </row>
    <row r="636" spans="1:3">
      <c r="A636">
        <v>1583</v>
      </c>
      <c r="B636">
        <v>60131</v>
      </c>
      <c r="C636">
        <v>111247</v>
      </c>
    </row>
    <row r="637" spans="1:3">
      <c r="A637">
        <v>1585</v>
      </c>
      <c r="B637">
        <v>127780</v>
      </c>
      <c r="C637">
        <v>244890</v>
      </c>
    </row>
    <row r="638" spans="1:3">
      <c r="A638">
        <v>1586</v>
      </c>
      <c r="B638">
        <v>2048</v>
      </c>
      <c r="C638">
        <v>3263</v>
      </c>
    </row>
    <row r="639" spans="1:3">
      <c r="A639">
        <v>1587</v>
      </c>
      <c r="B639">
        <v>4735</v>
      </c>
      <c r="C639">
        <v>23548</v>
      </c>
    </row>
    <row r="640" spans="1:3">
      <c r="A640">
        <v>1589</v>
      </c>
      <c r="B640">
        <v>12615</v>
      </c>
      <c r="C640">
        <v>28640</v>
      </c>
    </row>
    <row r="641" spans="1:3">
      <c r="A641">
        <v>1590</v>
      </c>
      <c r="B641">
        <v>26485</v>
      </c>
      <c r="C641">
        <v>60229</v>
      </c>
    </row>
    <row r="642" spans="1:3">
      <c r="A642">
        <v>1592</v>
      </c>
      <c r="B642">
        <v>4710</v>
      </c>
      <c r="C642">
        <v>16909</v>
      </c>
    </row>
    <row r="643" spans="1:3">
      <c r="A643">
        <v>1593</v>
      </c>
      <c r="B643">
        <v>43810</v>
      </c>
      <c r="C643">
        <v>105778</v>
      </c>
    </row>
    <row r="644" spans="1:3">
      <c r="A644">
        <v>1594</v>
      </c>
      <c r="B644">
        <v>68220</v>
      </c>
      <c r="C644">
        <v>135442</v>
      </c>
    </row>
    <row r="645" spans="1:3">
      <c r="A645">
        <v>1595</v>
      </c>
      <c r="B645">
        <v>10596</v>
      </c>
      <c r="C645">
        <v>24041</v>
      </c>
    </row>
    <row r="646" spans="1:3">
      <c r="A646">
        <v>1597</v>
      </c>
      <c r="B646">
        <v>257189</v>
      </c>
      <c r="C646">
        <v>536962</v>
      </c>
    </row>
    <row r="647" spans="1:3">
      <c r="A647">
        <v>1598</v>
      </c>
      <c r="B647">
        <v>47291</v>
      </c>
      <c r="C647">
        <v>94831</v>
      </c>
    </row>
    <row r="648" spans="1:3">
      <c r="A648">
        <v>1599</v>
      </c>
      <c r="B648">
        <v>23320</v>
      </c>
      <c r="C648">
        <v>48239</v>
      </c>
    </row>
    <row r="649" spans="1:3">
      <c r="A649">
        <v>1603</v>
      </c>
      <c r="B649">
        <v>37815</v>
      </c>
      <c r="C649">
        <v>77372</v>
      </c>
    </row>
    <row r="650" spans="1:3">
      <c r="A650">
        <v>1604</v>
      </c>
      <c r="B650">
        <v>4846</v>
      </c>
      <c r="C650">
        <v>12564</v>
      </c>
    </row>
    <row r="651" spans="1:3">
      <c r="A651">
        <v>1605</v>
      </c>
      <c r="B651">
        <v>19849</v>
      </c>
      <c r="C651">
        <v>46846</v>
      </c>
    </row>
    <row r="652" spans="1:3">
      <c r="A652">
        <v>1607</v>
      </c>
      <c r="B652">
        <v>133121</v>
      </c>
      <c r="C652">
        <v>279852</v>
      </c>
    </row>
    <row r="653" spans="1:3">
      <c r="A653">
        <v>1608</v>
      </c>
      <c r="B653">
        <v>18267</v>
      </c>
      <c r="C653">
        <v>36990</v>
      </c>
    </row>
    <row r="654" spans="1:3">
      <c r="A654">
        <v>1609</v>
      </c>
      <c r="B654">
        <v>4915</v>
      </c>
      <c r="C654">
        <v>10516</v>
      </c>
    </row>
    <row r="655" spans="1:3">
      <c r="A655">
        <v>1611</v>
      </c>
      <c r="B655">
        <v>23182</v>
      </c>
      <c r="C655">
        <v>47506</v>
      </c>
    </row>
    <row r="656" spans="1:3">
      <c r="A656">
        <v>1613</v>
      </c>
      <c r="B656">
        <v>413492</v>
      </c>
      <c r="C656">
        <v>864320</v>
      </c>
    </row>
    <row r="657" spans="1:3">
      <c r="A657">
        <v>1614</v>
      </c>
      <c r="B657">
        <v>10902338</v>
      </c>
      <c r="C657">
        <v>17822956</v>
      </c>
    </row>
    <row r="658" spans="1:3">
      <c r="A658">
        <v>1615</v>
      </c>
      <c r="B658">
        <v>24900</v>
      </c>
      <c r="C658">
        <v>52359</v>
      </c>
    </row>
    <row r="659" spans="1:3">
      <c r="A659">
        <v>1621</v>
      </c>
      <c r="B659">
        <v>19024</v>
      </c>
      <c r="C659">
        <v>32707</v>
      </c>
    </row>
    <row r="660" spans="1:3">
      <c r="A660">
        <v>1622</v>
      </c>
      <c r="B660">
        <v>37123</v>
      </c>
      <c r="C660">
        <v>71944</v>
      </c>
    </row>
    <row r="661" spans="1:3">
      <c r="A661">
        <v>1624</v>
      </c>
      <c r="B661">
        <v>-5611</v>
      </c>
      <c r="C661">
        <v>-7290</v>
      </c>
    </row>
    <row r="662" spans="1:3">
      <c r="A662">
        <v>1625</v>
      </c>
      <c r="B662">
        <v>75436</v>
      </c>
      <c r="C662">
        <v>149720</v>
      </c>
    </row>
    <row r="663" spans="1:3">
      <c r="A663">
        <v>1626</v>
      </c>
      <c r="B663">
        <v>1393</v>
      </c>
      <c r="C663">
        <v>1336</v>
      </c>
    </row>
    <row r="664" spans="1:3">
      <c r="A664">
        <v>1627</v>
      </c>
      <c r="B664">
        <v>987</v>
      </c>
      <c r="C664">
        <v>1816</v>
      </c>
    </row>
    <row r="665" spans="1:3">
      <c r="A665">
        <v>1629</v>
      </c>
      <c r="B665">
        <v>9094</v>
      </c>
      <c r="C665">
        <v>20676</v>
      </c>
    </row>
    <row r="666" spans="1:3">
      <c r="A666">
        <v>1630</v>
      </c>
      <c r="B666">
        <v>15674</v>
      </c>
      <c r="C666">
        <v>38238</v>
      </c>
    </row>
    <row r="667" spans="1:3">
      <c r="A667">
        <v>1632</v>
      </c>
      <c r="B667">
        <v>3095</v>
      </c>
      <c r="C667">
        <v>11100</v>
      </c>
    </row>
    <row r="668" spans="1:3">
      <c r="A668">
        <v>1633</v>
      </c>
      <c r="B668">
        <v>-2334</v>
      </c>
      <c r="C668">
        <v>95</v>
      </c>
    </row>
    <row r="669" spans="1:3">
      <c r="A669">
        <v>1634</v>
      </c>
      <c r="B669">
        <v>25529</v>
      </c>
      <c r="C669">
        <v>70109</v>
      </c>
    </row>
    <row r="670" spans="1:3">
      <c r="A670">
        <v>1635</v>
      </c>
      <c r="B670">
        <v>16949</v>
      </c>
      <c r="C670">
        <v>30390</v>
      </c>
    </row>
    <row r="671" spans="1:3">
      <c r="A671">
        <v>1636</v>
      </c>
      <c r="B671">
        <v>2500</v>
      </c>
      <c r="C671">
        <v>5083</v>
      </c>
    </row>
    <row r="672" spans="1:3">
      <c r="A672">
        <v>1638</v>
      </c>
      <c r="B672">
        <v>122794</v>
      </c>
      <c r="C672">
        <v>258454</v>
      </c>
    </row>
    <row r="673" spans="1:3">
      <c r="A673">
        <v>1639</v>
      </c>
      <c r="B673">
        <v>13466</v>
      </c>
      <c r="C673">
        <v>26984</v>
      </c>
    </row>
    <row r="674" spans="1:3">
      <c r="A674">
        <v>1640</v>
      </c>
      <c r="B674">
        <v>10712</v>
      </c>
      <c r="C674">
        <v>22314</v>
      </c>
    </row>
    <row r="675" spans="1:3">
      <c r="A675">
        <v>1644</v>
      </c>
      <c r="B675">
        <v>11210</v>
      </c>
      <c r="C675">
        <v>21640</v>
      </c>
    </row>
    <row r="676" spans="1:3">
      <c r="A676">
        <v>1645</v>
      </c>
      <c r="B676">
        <v>1770</v>
      </c>
      <c r="C676">
        <v>4833</v>
      </c>
    </row>
    <row r="677" spans="1:3">
      <c r="A677">
        <v>1646</v>
      </c>
      <c r="B677">
        <v>4760</v>
      </c>
      <c r="C677">
        <v>11156</v>
      </c>
    </row>
    <row r="678" spans="1:3">
      <c r="A678">
        <v>1648</v>
      </c>
      <c r="B678">
        <v>884</v>
      </c>
      <c r="C678">
        <v>1856</v>
      </c>
    </row>
    <row r="679" spans="1:3">
      <c r="A679">
        <v>1650</v>
      </c>
      <c r="B679">
        <v>42802</v>
      </c>
      <c r="C679">
        <v>88783</v>
      </c>
    </row>
    <row r="680" spans="1:3">
      <c r="A680">
        <v>1651</v>
      </c>
      <c r="B680">
        <v>3609</v>
      </c>
      <c r="C680">
        <v>7394</v>
      </c>
    </row>
    <row r="681" spans="1:3">
      <c r="A681">
        <v>1652</v>
      </c>
      <c r="B681">
        <v>800</v>
      </c>
      <c r="C681">
        <v>1764</v>
      </c>
    </row>
    <row r="682" spans="1:3">
      <c r="A682">
        <v>1654</v>
      </c>
      <c r="B682">
        <v>4409</v>
      </c>
      <c r="C682">
        <v>9158</v>
      </c>
    </row>
    <row r="683" spans="1:3">
      <c r="A683">
        <v>1656</v>
      </c>
      <c r="B683">
        <v>170005</v>
      </c>
      <c r="C683">
        <v>356395</v>
      </c>
    </row>
    <row r="684" spans="1:3">
      <c r="A684">
        <v>1657</v>
      </c>
      <c r="B684">
        <v>476430</v>
      </c>
      <c r="C684">
        <v>815937</v>
      </c>
    </row>
    <row r="685" spans="1:3">
      <c r="A685">
        <v>1659</v>
      </c>
      <c r="B685">
        <v>76779</v>
      </c>
      <c r="C685">
        <v>118813</v>
      </c>
    </row>
    <row r="686" spans="1:3">
      <c r="A686">
        <v>1660</v>
      </c>
      <c r="B686">
        <v>7396</v>
      </c>
      <c r="C686">
        <v>8995</v>
      </c>
    </row>
    <row r="687" spans="1:3">
      <c r="A687">
        <v>1661</v>
      </c>
      <c r="B687">
        <v>81601</v>
      </c>
      <c r="C687">
        <v>124788</v>
      </c>
    </row>
    <row r="688" spans="1:3">
      <c r="A688">
        <v>1663</v>
      </c>
      <c r="B688">
        <v>30498</v>
      </c>
      <c r="C688">
        <v>74689</v>
      </c>
    </row>
    <row r="689" spans="1:3">
      <c r="A689">
        <v>1665</v>
      </c>
      <c r="B689">
        <v>32323</v>
      </c>
      <c r="C689">
        <v>78278</v>
      </c>
    </row>
    <row r="690" spans="1:3">
      <c r="A690">
        <v>1666</v>
      </c>
      <c r="B690">
        <v>113924</v>
      </c>
      <c r="C690">
        <v>203066</v>
      </c>
    </row>
    <row r="691" spans="1:3">
      <c r="A691">
        <v>1668</v>
      </c>
      <c r="B691">
        <v>-2574</v>
      </c>
      <c r="C691">
        <v>-3020</v>
      </c>
    </row>
    <row r="692" spans="1:3">
      <c r="A692">
        <v>1671</v>
      </c>
      <c r="B692">
        <v>30492</v>
      </c>
      <c r="C692">
        <v>51622</v>
      </c>
    </row>
    <row r="693" spans="1:3">
      <c r="A693">
        <v>1672</v>
      </c>
      <c r="B693">
        <v>3708</v>
      </c>
      <c r="C693">
        <v>3803</v>
      </c>
    </row>
    <row r="694" spans="1:3">
      <c r="A694">
        <v>1674</v>
      </c>
      <c r="B694">
        <v>8039</v>
      </c>
      <c r="C694">
        <v>18333</v>
      </c>
    </row>
    <row r="695" spans="1:3">
      <c r="A695">
        <v>1675</v>
      </c>
      <c r="B695">
        <v>23587</v>
      </c>
      <c r="C695">
        <v>34072</v>
      </c>
    </row>
    <row r="696" spans="1:3">
      <c r="A696">
        <v>1676</v>
      </c>
      <c r="B696">
        <v>1825</v>
      </c>
      <c r="C696">
        <v>3589</v>
      </c>
    </row>
    <row r="697" spans="1:3">
      <c r="A697">
        <v>1680</v>
      </c>
      <c r="B697">
        <v>16065</v>
      </c>
      <c r="C697">
        <v>36885</v>
      </c>
    </row>
    <row r="698" spans="1:3">
      <c r="A698">
        <v>1683</v>
      </c>
      <c r="B698">
        <v>7173</v>
      </c>
      <c r="C698">
        <v>14978</v>
      </c>
    </row>
    <row r="699" spans="1:3">
      <c r="A699">
        <v>1684</v>
      </c>
      <c r="B699">
        <v>10717</v>
      </c>
      <c r="C699">
        <v>25496</v>
      </c>
    </row>
    <row r="700" spans="1:3">
      <c r="A700">
        <v>1685</v>
      </c>
      <c r="B700">
        <v>34304</v>
      </c>
      <c r="C700">
        <v>59568</v>
      </c>
    </row>
    <row r="701" spans="1:3">
      <c r="A701">
        <v>1761</v>
      </c>
      <c r="B701">
        <v>599960</v>
      </c>
      <c r="C701">
        <v>599960</v>
      </c>
    </row>
    <row r="702" spans="1:3">
      <c r="A702">
        <v>1762</v>
      </c>
      <c r="B702">
        <v>-240397</v>
      </c>
      <c r="C702">
        <v>-240397</v>
      </c>
    </row>
    <row r="703" spans="1:3">
      <c r="A703">
        <v>7456</v>
      </c>
      <c r="B703">
        <v>158</v>
      </c>
      <c r="C703">
        <v>309</v>
      </c>
    </row>
    <row r="704" spans="1:3">
      <c r="A704">
        <v>7459</v>
      </c>
      <c r="B704">
        <v>303</v>
      </c>
      <c r="C704">
        <v>492</v>
      </c>
    </row>
    <row r="705" spans="1:3">
      <c r="A705">
        <v>7910</v>
      </c>
      <c r="B705">
        <v>16</v>
      </c>
      <c r="C705">
        <v>26</v>
      </c>
    </row>
    <row r="706" spans="1:3">
      <c r="A706">
        <v>7912</v>
      </c>
      <c r="B706">
        <v>7</v>
      </c>
      <c r="C706">
        <v>7</v>
      </c>
    </row>
    <row r="707" spans="1:3">
      <c r="A707">
        <v>7914</v>
      </c>
      <c r="B707">
        <v>190</v>
      </c>
      <c r="C707">
        <v>190</v>
      </c>
    </row>
    <row r="708" spans="1:3">
      <c r="A708">
        <v>7930</v>
      </c>
      <c r="B708">
        <v>42</v>
      </c>
      <c r="C708">
        <v>42</v>
      </c>
    </row>
    <row r="709" spans="1:3">
      <c r="A709">
        <v>7936</v>
      </c>
      <c r="B709">
        <v>10</v>
      </c>
      <c r="C709">
        <v>10</v>
      </c>
    </row>
    <row r="710" spans="1:3">
      <c r="A710">
        <v>7956</v>
      </c>
      <c r="B710">
        <v>113</v>
      </c>
      <c r="C710">
        <v>113</v>
      </c>
    </row>
    <row r="711" spans="1:3">
      <c r="A711">
        <v>8446</v>
      </c>
      <c r="B711">
        <v>1</v>
      </c>
      <c r="C711">
        <v>1</v>
      </c>
    </row>
    <row r="712" spans="1:3">
      <c r="A712">
        <v>9649</v>
      </c>
      <c r="B712">
        <v>0</v>
      </c>
      <c r="C712">
        <v>10</v>
      </c>
    </row>
    <row r="713" spans="1:3">
      <c r="A713">
        <v>9653</v>
      </c>
      <c r="B713">
        <v>0</v>
      </c>
      <c r="C713">
        <v>2</v>
      </c>
    </row>
    <row r="714" spans="1:3">
      <c r="A714">
        <v>9654</v>
      </c>
      <c r="B714">
        <v>0</v>
      </c>
      <c r="C714">
        <v>16</v>
      </c>
    </row>
    <row r="715" spans="1:3">
      <c r="A715">
        <v>9656</v>
      </c>
      <c r="B715">
        <v>0</v>
      </c>
      <c r="C715">
        <v>19822</v>
      </c>
    </row>
    <row r="716" spans="1:3">
      <c r="A716">
        <v>9658</v>
      </c>
      <c r="B716">
        <v>0</v>
      </c>
      <c r="C716">
        <v>37987</v>
      </c>
    </row>
    <row r="717" spans="1:3">
      <c r="A717">
        <v>9659</v>
      </c>
      <c r="B717">
        <v>0</v>
      </c>
      <c r="C717">
        <v>2</v>
      </c>
    </row>
    <row r="718" spans="1:3">
      <c r="A718">
        <v>9660</v>
      </c>
      <c r="B718">
        <v>0</v>
      </c>
      <c r="C718">
        <v>2</v>
      </c>
    </row>
    <row r="719" spans="1:3">
      <c r="A719">
        <v>9661</v>
      </c>
      <c r="B719">
        <v>0</v>
      </c>
      <c r="C719">
        <v>10</v>
      </c>
    </row>
    <row r="720" spans="1:3">
      <c r="A720">
        <v>9663</v>
      </c>
      <c r="B720">
        <v>0</v>
      </c>
      <c r="C720">
        <v>10586</v>
      </c>
    </row>
    <row r="721" spans="1:3">
      <c r="A721">
        <v>13150</v>
      </c>
      <c r="B721">
        <v>1</v>
      </c>
      <c r="C721">
        <v>2</v>
      </c>
    </row>
    <row r="722" spans="1:3">
      <c r="A722">
        <v>13273</v>
      </c>
      <c r="B722">
        <v>1</v>
      </c>
      <c r="C722">
        <v>2</v>
      </c>
    </row>
    <row r="723" spans="1:3">
      <c r="A723">
        <v>13274</v>
      </c>
      <c r="B723">
        <v>73500</v>
      </c>
      <c r="C723">
        <v>72914</v>
      </c>
    </row>
    <row r="724" spans="1:3">
      <c r="A724">
        <v>100201</v>
      </c>
      <c r="B724">
        <v>1</v>
      </c>
      <c r="C724">
        <v>3</v>
      </c>
    </row>
    <row r="725" spans="1:3">
      <c r="A725">
        <v>100202</v>
      </c>
      <c r="B725">
        <v>70174</v>
      </c>
      <c r="C725">
        <v>193910</v>
      </c>
    </row>
    <row r="726" spans="1:3">
      <c r="A726">
        <v>100204</v>
      </c>
      <c r="B726">
        <v>3101</v>
      </c>
      <c r="C726">
        <v>5206</v>
      </c>
    </row>
    <row r="727" spans="1:3">
      <c r="A727">
        <v>100205</v>
      </c>
      <c r="B727">
        <v>1</v>
      </c>
      <c r="C727">
        <v>1</v>
      </c>
    </row>
    <row r="728" spans="1:3">
      <c r="A728">
        <v>100212</v>
      </c>
      <c r="B728">
        <v>1</v>
      </c>
      <c r="C728">
        <v>1</v>
      </c>
    </row>
    <row r="729" spans="1:3">
      <c r="A729">
        <v>100281</v>
      </c>
      <c r="B729">
        <v>1226209</v>
      </c>
      <c r="C729">
        <v>1226209</v>
      </c>
    </row>
    <row r="730" spans="1:3">
      <c r="A730">
        <v>100312</v>
      </c>
      <c r="B730">
        <v>16</v>
      </c>
      <c r="C730">
        <v>16</v>
      </c>
    </row>
    <row r="731" spans="1:3">
      <c r="A731">
        <v>100343</v>
      </c>
      <c r="B731">
        <v>10400</v>
      </c>
      <c r="C731">
        <v>10400</v>
      </c>
    </row>
    <row r="732" spans="1:3">
      <c r="A732">
        <v>100522</v>
      </c>
      <c r="B732">
        <v>1226209</v>
      </c>
      <c r="C732">
        <v>1226209</v>
      </c>
    </row>
    <row r="733" spans="1:3">
      <c r="A733">
        <v>100523</v>
      </c>
      <c r="B733">
        <v>10400</v>
      </c>
      <c r="C733">
        <v>10400</v>
      </c>
    </row>
    <row r="734" spans="1:3">
      <c r="A734">
        <v>100524</v>
      </c>
      <c r="B734">
        <v>16</v>
      </c>
      <c r="C734">
        <v>16</v>
      </c>
    </row>
    <row r="735" spans="1:3">
      <c r="A735">
        <v>100534</v>
      </c>
      <c r="B735">
        <v>1226209</v>
      </c>
      <c r="C735">
        <v>1226209</v>
      </c>
    </row>
    <row r="736" spans="1:3">
      <c r="A736">
        <v>100535</v>
      </c>
      <c r="B736">
        <v>10400</v>
      </c>
      <c r="C736">
        <v>10400</v>
      </c>
    </row>
    <row r="737" spans="1:3">
      <c r="A737">
        <v>100536</v>
      </c>
      <c r="B737">
        <v>16</v>
      </c>
      <c r="C737">
        <v>16</v>
      </c>
    </row>
    <row r="738" spans="1:3">
      <c r="A738">
        <v>100558</v>
      </c>
      <c r="B738">
        <v>1226209</v>
      </c>
      <c r="C738">
        <v>1226209</v>
      </c>
    </row>
    <row r="739" spans="1:3">
      <c r="A739">
        <v>100559</v>
      </c>
      <c r="B739">
        <v>10400</v>
      </c>
      <c r="C739">
        <v>10400</v>
      </c>
    </row>
    <row r="740" spans="1:3">
      <c r="A740">
        <v>100560</v>
      </c>
      <c r="B740">
        <v>16</v>
      </c>
      <c r="C740">
        <v>16</v>
      </c>
    </row>
    <row r="741" spans="1:3">
      <c r="A741">
        <v>100586</v>
      </c>
      <c r="B741">
        <v>1226209</v>
      </c>
      <c r="C741">
        <v>1226209</v>
      </c>
    </row>
    <row r="742" spans="1:3">
      <c r="A742">
        <v>100587</v>
      </c>
      <c r="B742">
        <v>10400</v>
      </c>
      <c r="C742">
        <v>10400</v>
      </c>
    </row>
    <row r="743" spans="1:3">
      <c r="A743">
        <v>100588</v>
      </c>
      <c r="B743">
        <v>16</v>
      </c>
      <c r="C743">
        <v>16</v>
      </c>
    </row>
    <row r="744" spans="1:3">
      <c r="A744">
        <v>100607</v>
      </c>
      <c r="B744">
        <v>1226209</v>
      </c>
      <c r="C744">
        <v>1226209</v>
      </c>
    </row>
    <row r="745" spans="1:3">
      <c r="A745">
        <v>100608</v>
      </c>
      <c r="B745">
        <v>10400</v>
      </c>
      <c r="C745">
        <v>10400</v>
      </c>
    </row>
    <row r="746" spans="1:3">
      <c r="A746">
        <v>100609</v>
      </c>
      <c r="B746">
        <v>16</v>
      </c>
      <c r="C746">
        <v>10400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2" customWidth="1"/>
    <col min="2" max="11" width="13.1796875" style="1492" customWidth="1"/>
    <col min="12" max="12" width="9.1796875" style="1492" customWidth="1"/>
    <col min="13" max="16384" width="9.1796875" style="1492"/>
  </cols>
  <sheetData>
    <row r="1" spans="1:11" ht="15.5">
      <c r="A1" s="1491" t="s">
        <v>15518</v>
      </c>
    </row>
    <row r="2" spans="1:11" ht="15.5">
      <c r="A2" s="1493" t="s">
        <v>15519</v>
      </c>
    </row>
    <row r="3" spans="1:11" ht="15.5">
      <c r="A3" s="1493" t="s">
        <v>15520</v>
      </c>
    </row>
    <row r="5" spans="1:11" ht="13">
      <c r="B5" s="1494" t="s">
        <v>15521</v>
      </c>
      <c r="C5" s="1495"/>
      <c r="D5" s="1495"/>
      <c r="E5" s="1495"/>
      <c r="F5" s="1495"/>
      <c r="G5" s="1495"/>
      <c r="H5" s="1495"/>
      <c r="I5" s="1495"/>
      <c r="J5" s="1495"/>
    </row>
    <row r="6" spans="1:11" ht="13">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ht="13">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0.5">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0.5">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0.5">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0.5">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0.5">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0.5">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0.5">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0.5">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0.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0.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0.5">
      <c r="C57" s="1501"/>
      <c r="G57" s="1492">
        <v>275</v>
      </c>
      <c r="H57" s="1498" t="str">
        <f>OR_VEH!$B647&amp;"
"&amp;DOLLAR(OR_VEH!$E647,0)&amp;"/"&amp;DOLLAR(OR_VEH!$F647,0)</f>
        <v>STOCK VÉH. ÉDUC. ROUTIÈRE
10 000 $/40 000 $</v>
      </c>
    </row>
    <row r="58" spans="1:8" ht="20.5">
      <c r="G58" s="1492">
        <v>277</v>
      </c>
      <c r="H58" s="1498" t="str">
        <f>OR_VEH!$B648&amp;"
"&amp;DOLLAR(OR_VEH!$E648,0)&amp;"/"&amp;DOLLAR(OR_VEH!$F648,0)</f>
        <v>STOCK LC&amp;LT
1 000 $/110 000 $</v>
      </c>
    </row>
    <row r="59" spans="1:8" ht="30.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2026-04-29T00:22:51Z</dcterms:modified>
</cp:coreProperties>
</file>