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filterPrivacy="1" codeName="ThisWorkbook"/>
  <xr:revisionPtr revIDLastSave="0" documentId="13_ncr:1_{70C4038A-7B61-4F38-AC34-35E983C9A566}" xr6:coauthVersionLast="43" xr6:coauthVersionMax="43" xr10:uidLastSave="{00000000-0000-0000-0000-000000000000}"/>
  <bookViews>
    <workbookView xWindow="-120" yWindow="-120" windowWidth="25440" windowHeight="1539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7" i="11" l="1"/>
  <c r="F25" i="11"/>
  <c r="F26" i="11"/>
  <c r="F24" i="11"/>
  <c r="E20" i="11"/>
  <c r="E21" i="11" s="1"/>
  <c r="F12" i="11"/>
  <c r="F11" i="11"/>
  <c r="F10" i="11"/>
  <c r="F14" i="11"/>
  <c r="F15" i="11"/>
  <c r="E17" i="11" s="1"/>
  <c r="F17" i="11" s="1"/>
  <c r="F27" i="11"/>
  <c r="F21" i="11" l="1"/>
  <c r="E23" i="11"/>
  <c r="F23" i="11" s="1"/>
  <c r="F20" i="11"/>
  <c r="H7" i="11"/>
  <c r="E9" i="11" l="1"/>
  <c r="E13" i="11" l="1"/>
  <c r="F9" i="11"/>
  <c r="F37" i="11"/>
  <c r="E38" i="11" s="1"/>
  <c r="E39" i="11" s="1"/>
  <c r="F38" i="11"/>
  <c r="H38" i="11" s="1"/>
  <c r="I5" i="11"/>
  <c r="H49" i="11"/>
  <c r="H48" i="11"/>
  <c r="H47" i="11"/>
  <c r="H46" i="11"/>
  <c r="H45" i="11"/>
  <c r="H44" i="11"/>
  <c r="H42" i="11"/>
  <c r="H36" i="11"/>
  <c r="H28" i="11"/>
  <c r="H8" i="11"/>
  <c r="H37" i="11" l="1"/>
  <c r="E16" i="11"/>
  <c r="F16" i="11" s="1"/>
  <c r="F13" i="11"/>
  <c r="H9" i="11"/>
  <c r="F39" i="11"/>
  <c r="E41" i="11"/>
  <c r="E29" i="11"/>
  <c r="E30" i="11" s="1"/>
  <c r="I6" i="11"/>
  <c r="H43" i="11" l="1"/>
  <c r="F41" i="11"/>
  <c r="H41" i="11" s="1"/>
  <c r="H14" i="11"/>
  <c r="E40" i="11"/>
  <c r="H39" i="11"/>
  <c r="F30" i="11"/>
  <c r="F29" i="11"/>
  <c r="H29" i="11" s="1"/>
  <c r="H27" i="11"/>
  <c r="J5" i="11"/>
  <c r="K5" i="11" s="1"/>
  <c r="L5" i="11" s="1"/>
  <c r="M5" i="11" s="1"/>
  <c r="N5" i="11" s="1"/>
  <c r="O5" i="11" s="1"/>
  <c r="P5" i="11" s="1"/>
  <c r="I4" i="11"/>
  <c r="F40" i="11" l="1"/>
  <c r="H40" i="11" s="1"/>
  <c r="H30" i="11"/>
  <c r="E31" i="11"/>
  <c r="E32" i="11" s="1"/>
  <c r="E35" i="11" s="1"/>
  <c r="H15" i="11"/>
  <c r="H16" i="11"/>
  <c r="P4" i="11"/>
  <c r="Q5" i="11"/>
  <c r="R5" i="11" s="1"/>
  <c r="S5" i="11" s="1"/>
  <c r="T5" i="11" s="1"/>
  <c r="U5" i="11" s="1"/>
  <c r="V5" i="11" s="1"/>
  <c r="W5" i="11" s="1"/>
  <c r="J6" i="11"/>
  <c r="F35" i="11" l="1"/>
  <c r="H35" i="11" s="1"/>
  <c r="F32" i="11"/>
  <c r="F31" i="11"/>
  <c r="H31" i="11" s="1"/>
  <c r="W4" i="11"/>
  <c r="X5" i="11"/>
  <c r="Y5" i="11" s="1"/>
  <c r="Z5" i="11" s="1"/>
  <c r="AA5" i="11" s="1"/>
  <c r="AB5" i="11" s="1"/>
  <c r="AC5" i="11" s="1"/>
  <c r="AD5" i="11" s="1"/>
  <c r="K6" i="11"/>
  <c r="H32" i="11" l="1"/>
  <c r="E33" i="11"/>
  <c r="AE5" i="11"/>
  <c r="AF5" i="11" s="1"/>
  <c r="AG5" i="11" s="1"/>
  <c r="AH5" i="11" s="1"/>
  <c r="AI5" i="11" s="1"/>
  <c r="AJ5" i="11" s="1"/>
  <c r="AD4" i="11"/>
  <c r="L6" i="11"/>
  <c r="E34" i="11" l="1"/>
  <c r="F33" i="11"/>
  <c r="F34" i="11" s="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<sst xmlns="http://schemas.openxmlformats.org/spreadsheetml/2006/main" count="107" uniqueCount="91">
  <si>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</si>
  <si>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</si>
  <si>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</si>
  <si>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</si>
  <si>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</si>
  <si>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</si>
  <si>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</si>
  <si>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</si>
  <si>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</si>
  <si>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</si>
  <si>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</si>
  <si>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</si>
  <si>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</si>
  <si>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</si>
  <si>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</si>
  <si>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</si>
  <si>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</si>
  <si>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</si>
  <si>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</si>
  <si>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</si>
  <si>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</si>
  <si>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</si>
  <si>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</si>
  <si>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</si>
  <si>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</si>
  <si>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</si>
  <si>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</si>
  <si>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</si>
  <si>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</si>
  <si>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</si>
  <si>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</si>
  <si>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</si>
  <si>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</si>
  <si>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</si>
  <si>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</si>
  <si>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</si>
  <si>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</si>
  <si>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</si>
  <si>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</si>
  <si>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</si>
  <si>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</si>
  <si>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</si>
  <si>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</si>
  <si>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</si>
  <si>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</si>
  <si>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Group Fourteen</t>
  </si>
  <si>
    <t>Team Profile - Career Plans</t>
  </si>
  <si>
    <t>Report Due Date: 
19/05/2019</t>
  </si>
  <si>
    <t>Report writing tasks</t>
  </si>
  <si>
    <t>Tools - links</t>
  </si>
  <si>
    <t>Project Plan - Aims and goals</t>
  </si>
  <si>
    <t>Project Plan - Roles</t>
  </si>
  <si>
    <t>Lee</t>
  </si>
  <si>
    <t>Michael</t>
  </si>
  <si>
    <t>Team Profile - Group Processes</t>
  </si>
  <si>
    <t xml:space="preserve">Harry </t>
  </si>
  <si>
    <t>Project Plan - Plans and progress</t>
  </si>
  <si>
    <t>Combined</t>
  </si>
  <si>
    <t>REPORT DUE DATE - 19th May</t>
  </si>
  <si>
    <t>Tools - Comments on Github History</t>
  </si>
  <si>
    <t>Project Timeframe end date:
22/07/2019</t>
  </si>
  <si>
    <t>BATAVIA MUTINY PROJECT</t>
  </si>
  <si>
    <t>Project Plan - Overview (Topic, motivation, landscape)</t>
  </si>
  <si>
    <t>Project Plan - Scope and limits</t>
  </si>
  <si>
    <t>Cory</t>
  </si>
  <si>
    <t>Project Plan - Tools and Technologies</t>
  </si>
  <si>
    <t>Project Plan - Testing</t>
  </si>
  <si>
    <t>Project Plan - Timeframe</t>
  </si>
  <si>
    <t>Lee, Nathan</t>
  </si>
  <si>
    <t>Project Plan - Risks</t>
  </si>
  <si>
    <t>Nathan</t>
  </si>
  <si>
    <t>Project Plan - Group Processes and Communication</t>
  </si>
  <si>
    <t>Skills and Jobs - 4 x PDS</t>
  </si>
  <si>
    <t>Nick</t>
  </si>
  <si>
    <t>Group Reflections</t>
  </si>
  <si>
    <t>PRESENTATION DUE - 19th May</t>
  </si>
  <si>
    <t>Story overview</t>
  </si>
  <si>
    <t>Main Player character</t>
  </si>
  <si>
    <t>Characters concepts</t>
  </si>
  <si>
    <t>Relationship system</t>
  </si>
  <si>
    <t>Graphics, Platform schematics planning</t>
  </si>
  <si>
    <t>Level Design concepts and planning</t>
  </si>
  <si>
    <t>Scripts for chapters</t>
  </si>
  <si>
    <t xml:space="preserve">Programming </t>
  </si>
  <si>
    <t>Voice over recording</t>
  </si>
  <si>
    <t xml:space="preserve">Music and sound engineering </t>
  </si>
  <si>
    <t>Project Development Tasks - Finalisation of planning requirements</t>
  </si>
  <si>
    <t>Phase 3 Development of software</t>
  </si>
  <si>
    <t>Branching Pathways finalised</t>
  </si>
  <si>
    <t>HUD/UI</t>
  </si>
  <si>
    <t>Presentation Draft DUE - 10th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</si>
</sst>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tint="0.39997558519241921"/>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10" borderId="2" xfId="12" applyFill="1">
      <alignment horizontal="left" vertical="center" indent="2"/>
    </xf>
    <xf numFmtId="0" fontId="9" fillId="0" borderId="2" xfId="12">
      <alignment horizontal="left" vertical="center" indent="2"/>
    </xf>
    <xf numFmtId="0" fontId="0" fillId="3" borderId="2" xfId="12" applyFont="1" applyFill="1">
      <alignment horizontal="left" vertical="center" indent="2"/>
    </xf>
    <xf numFmtId="0" fontId="0" fillId="3" borderId="2" xfId="11" applyFont="1" applyFill="1">
      <alignment horizontal="center" vertical="center"/>
    </xf>
    <xf numFmtId="0" fontId="0" fillId="0" borderId="11" xfId="0" applyBorder="1" applyAlignment="1">
      <alignment wrapText="1"/>
    </xf>
    <xf numFmtId="0" fontId="0" fillId="14" borderId="9" xfId="0" applyFill="1" applyBorder="1" applyAlignment="1">
      <alignment vertical="center"/>
    </xf>
    <xf numFmtId="0" fontId="6"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7" fontId="0" fillId="14" borderId="4" xfId="0" applyNumberFormat="1" applyFill="1" applyBorder="1" applyAlignment="1">
      <alignment horizontal="left" vertical="center" wrapText="1" indent="1"/>
    </xf>
    <xf numFmtId="167" fontId="0" fillId="14" borderId="1" xfId="0" applyNumberFormat="1" applyFill="1" applyBorder="1" applyAlignment="1">
      <alignment horizontal="left" vertical="center" wrapText="1" indent="1"/>
    </xf>
    <xf numFmtId="167" fontId="0" fillId="14" borderId="5" xfId="0" applyNumberFormat="1" applyFill="1" applyBorder="1" applyAlignment="1">
      <alignment horizontal="left" vertical="center" wrapText="1"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2"/>
  <sheetViews>
    <sheetView showGridLines="0" tabSelected="1" showRuler="0" zoomScaleNormal="100" zoomScalePageLayoutView="70" workbookViewId="0">
      <pane ySplit="6" topLeftCell="A7" activePane="bottomLeft" state="frozen"/>
      <selection pane="bottomLeft" activeCell="B49" sqref="B49"/>
    </sheetView>
  </sheetViews>
  <sheetFormatPr defaultRowHeight="30" customHeight="1" x14ac:dyDescent="0.25"/>
  <cols>
    <col min="1" max="1" width="2.7109375" style="58" customWidth="1"/>
    <col min="2" max="2" width="36.42578125" customWidth="1"/>
    <col min="3" max="3" width="24.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36</v>
      </c>
      <c r="B1" s="63" t="s">
        <v>61</v>
      </c>
      <c r="C1" s="1"/>
      <c r="D1" s="2"/>
      <c r="E1" s="4"/>
      <c r="F1" s="47"/>
      <c r="H1" s="2"/>
      <c r="I1" s="14" t="s">
        <v>17</v>
      </c>
    </row>
    <row r="2" spans="1:64" ht="30" customHeight="1" x14ac:dyDescent="0.3">
      <c r="A2" s="58" t="s">
        <v>30</v>
      </c>
      <c r="B2" s="64" t="s">
        <v>45</v>
      </c>
      <c r="I2" s="61" t="s">
        <v>22</v>
      </c>
    </row>
    <row r="3" spans="1:64" ht="30" customHeight="1" x14ac:dyDescent="0.25">
      <c r="A3" s="58" t="s">
        <v>37</v>
      </c>
      <c r="B3" s="83" t="s">
        <v>47</v>
      </c>
      <c r="C3" s="92" t="s">
        <v>6</v>
      </c>
      <c r="D3" s="93"/>
      <c r="E3" s="91">
        <v>43570</v>
      </c>
      <c r="F3" s="91"/>
      <c r="I3">
        <v>1</v>
      </c>
    </row>
    <row r="4" spans="1:64" ht="30" customHeight="1" x14ac:dyDescent="0.25">
      <c r="A4" s="59" t="s">
        <v>38</v>
      </c>
      <c r="B4" s="83" t="s">
        <v>60</v>
      </c>
      <c r="C4" s="92" t="s">
        <v>13</v>
      </c>
      <c r="D4" s="93"/>
      <c r="E4" s="7">
        <v>1</v>
      </c>
      <c r="I4" s="88">
        <f>I5</f>
        <v>43570</v>
      </c>
      <c r="J4" s="89"/>
      <c r="K4" s="89"/>
      <c r="L4" s="89"/>
      <c r="M4" s="89"/>
      <c r="N4" s="89"/>
      <c r="O4" s="90"/>
      <c r="P4" s="88">
        <f>P5</f>
        <v>43577</v>
      </c>
      <c r="Q4" s="89"/>
      <c r="R4" s="89"/>
      <c r="S4" s="89"/>
      <c r="T4" s="89"/>
      <c r="U4" s="89"/>
      <c r="V4" s="90"/>
      <c r="W4" s="88">
        <f>W5</f>
        <v>43584</v>
      </c>
      <c r="X4" s="89"/>
      <c r="Y4" s="89"/>
      <c r="Z4" s="89"/>
      <c r="AA4" s="89"/>
      <c r="AB4" s="89"/>
      <c r="AC4" s="90"/>
      <c r="AD4" s="88">
        <f>AD5</f>
        <v>43591</v>
      </c>
      <c r="AE4" s="89"/>
      <c r="AF4" s="89"/>
      <c r="AG4" s="89"/>
      <c r="AH4" s="89"/>
      <c r="AI4" s="89"/>
      <c r="AJ4" s="90"/>
      <c r="AK4" s="95">
        <f>AK5</f>
        <v>43598</v>
      </c>
      <c r="AL4" s="96"/>
      <c r="AM4" s="96"/>
      <c r="AN4" s="96"/>
      <c r="AO4" s="96"/>
      <c r="AP4" s="96"/>
      <c r="AQ4" s="97"/>
      <c r="AR4" s="88">
        <f>AR5</f>
        <v>43605</v>
      </c>
      <c r="AS4" s="89"/>
      <c r="AT4" s="89"/>
      <c r="AU4" s="89"/>
      <c r="AV4" s="89"/>
      <c r="AW4" s="89"/>
      <c r="AX4" s="90"/>
      <c r="AY4" s="88">
        <f>AY5</f>
        <v>43612</v>
      </c>
      <c r="AZ4" s="89"/>
      <c r="BA4" s="89"/>
      <c r="BB4" s="89"/>
      <c r="BC4" s="89"/>
      <c r="BD4" s="89"/>
      <c r="BE4" s="90"/>
      <c r="BF4" s="88">
        <f>BF5</f>
        <v>43619</v>
      </c>
      <c r="BG4" s="89"/>
      <c r="BH4" s="89"/>
      <c r="BI4" s="89"/>
      <c r="BJ4" s="89"/>
      <c r="BK4" s="89"/>
      <c r="BL4" s="90"/>
    </row>
    <row r="5" spans="1:64" ht="15" customHeight="1" x14ac:dyDescent="0.25">
      <c r="A5" s="59" t="s">
        <v>39</v>
      </c>
      <c r="B5" s="94"/>
      <c r="C5" s="94"/>
      <c r="D5" s="94"/>
      <c r="E5" s="94"/>
      <c r="F5" s="94"/>
      <c r="G5" s="94"/>
      <c r="I5" s="11">
        <f>Project_Start-WEEKDAY(Project_Start,1)+2+7*(Display_Week-1)</f>
        <v>43570</v>
      </c>
      <c r="J5" s="10">
        <f>I5+1</f>
        <v>43571</v>
      </c>
      <c r="K5" s="10">
        <f t="shared" ref="K5:AX5" si="0">J5+1</f>
        <v>43572</v>
      </c>
      <c r="L5" s="10">
        <f t="shared" si="0"/>
        <v>43573</v>
      </c>
      <c r="M5" s="10">
        <f t="shared" si="0"/>
        <v>43574</v>
      </c>
      <c r="N5" s="10">
        <f t="shared" si="0"/>
        <v>43575</v>
      </c>
      <c r="O5" s="12">
        <f t="shared" si="0"/>
        <v>43576</v>
      </c>
      <c r="P5" s="11">
        <f>O5+1</f>
        <v>43577</v>
      </c>
      <c r="Q5" s="10">
        <f>P5+1</f>
        <v>43578</v>
      </c>
      <c r="R5" s="10">
        <f t="shared" si="0"/>
        <v>43579</v>
      </c>
      <c r="S5" s="10">
        <f t="shared" si="0"/>
        <v>43580</v>
      </c>
      <c r="T5" s="10">
        <f t="shared" si="0"/>
        <v>43581</v>
      </c>
      <c r="U5" s="10">
        <f t="shared" si="0"/>
        <v>43582</v>
      </c>
      <c r="V5" s="12">
        <f t="shared" si="0"/>
        <v>43583</v>
      </c>
      <c r="W5" s="11">
        <f>V5+1</f>
        <v>43584</v>
      </c>
      <c r="X5" s="10">
        <f>W5+1</f>
        <v>43585</v>
      </c>
      <c r="Y5" s="10">
        <f t="shared" si="0"/>
        <v>43586</v>
      </c>
      <c r="Z5" s="10">
        <f t="shared" si="0"/>
        <v>43587</v>
      </c>
      <c r="AA5" s="10">
        <f t="shared" si="0"/>
        <v>43588</v>
      </c>
      <c r="AB5" s="10">
        <f t="shared" si="0"/>
        <v>43589</v>
      </c>
      <c r="AC5" s="12">
        <f t="shared" si="0"/>
        <v>43590</v>
      </c>
      <c r="AD5" s="11">
        <f>AC5+1</f>
        <v>43591</v>
      </c>
      <c r="AE5" s="10">
        <f>AD5+1</f>
        <v>43592</v>
      </c>
      <c r="AF5" s="10">
        <f t="shared" si="0"/>
        <v>43593</v>
      </c>
      <c r="AG5" s="10">
        <f t="shared" si="0"/>
        <v>43594</v>
      </c>
      <c r="AH5" s="10">
        <f t="shared" si="0"/>
        <v>43595</v>
      </c>
      <c r="AI5" s="10">
        <f t="shared" si="0"/>
        <v>43596</v>
      </c>
      <c r="AJ5" s="12">
        <f t="shared" si="0"/>
        <v>43597</v>
      </c>
      <c r="AK5" s="11">
        <f>AJ5+1</f>
        <v>43598</v>
      </c>
      <c r="AL5" s="10">
        <f>AK5+1</f>
        <v>43599</v>
      </c>
      <c r="AM5" s="10">
        <f t="shared" si="0"/>
        <v>43600</v>
      </c>
      <c r="AN5" s="10">
        <f t="shared" si="0"/>
        <v>43601</v>
      </c>
      <c r="AO5" s="10">
        <f t="shared" si="0"/>
        <v>43602</v>
      </c>
      <c r="AP5" s="10">
        <f t="shared" si="0"/>
        <v>43603</v>
      </c>
      <c r="AQ5" s="12">
        <f t="shared" si="0"/>
        <v>43604</v>
      </c>
      <c r="AR5" s="11">
        <f>AQ5+1</f>
        <v>43605</v>
      </c>
      <c r="AS5" s="10">
        <f>AR5+1</f>
        <v>43606</v>
      </c>
      <c r="AT5" s="10">
        <f t="shared" si="0"/>
        <v>43607</v>
      </c>
      <c r="AU5" s="10">
        <f t="shared" si="0"/>
        <v>43608</v>
      </c>
      <c r="AV5" s="10">
        <f t="shared" si="0"/>
        <v>43609</v>
      </c>
      <c r="AW5" s="10">
        <f t="shared" si="0"/>
        <v>43610</v>
      </c>
      <c r="AX5" s="12">
        <f t="shared" si="0"/>
        <v>43611</v>
      </c>
      <c r="AY5" s="11">
        <f>AX5+1</f>
        <v>43612</v>
      </c>
      <c r="AZ5" s="10">
        <f>AY5+1</f>
        <v>43613</v>
      </c>
      <c r="BA5" s="10">
        <f t="shared" ref="BA5:BE5" si="1">AZ5+1</f>
        <v>43614</v>
      </c>
      <c r="BB5" s="10">
        <f t="shared" si="1"/>
        <v>43615</v>
      </c>
      <c r="BC5" s="10">
        <f t="shared" si="1"/>
        <v>43616</v>
      </c>
      <c r="BD5" s="10">
        <f t="shared" si="1"/>
        <v>43617</v>
      </c>
      <c r="BE5" s="12">
        <f t="shared" si="1"/>
        <v>43618</v>
      </c>
      <c r="BF5" s="11">
        <f>BE5+1</f>
        <v>43619</v>
      </c>
      <c r="BG5" s="10">
        <f>BF5+1</f>
        <v>43620</v>
      </c>
      <c r="BH5" s="10">
        <f t="shared" ref="BH5:BL5" si="2">BG5+1</f>
        <v>43621</v>
      </c>
      <c r="BI5" s="10">
        <f t="shared" si="2"/>
        <v>43622</v>
      </c>
      <c r="BJ5" s="10">
        <f t="shared" si="2"/>
        <v>43623</v>
      </c>
      <c r="BK5" s="10">
        <f t="shared" si="2"/>
        <v>43624</v>
      </c>
      <c r="BL5" s="12">
        <f t="shared" si="2"/>
        <v>43625</v>
      </c>
    </row>
    <row r="6" spans="1:64" ht="30" customHeight="1" thickBot="1" x14ac:dyDescent="0.3">
      <c r="A6" s="59" t="s">
        <v>40</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35</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41</v>
      </c>
      <c r="B8" s="18" t="s">
        <v>48</v>
      </c>
      <c r="C8" s="70"/>
      <c r="D8" s="19"/>
      <c r="E8" s="20"/>
      <c r="F8" s="21"/>
      <c r="G8" s="17"/>
      <c r="H8" s="17" t="str">
        <f t="shared" ref="H8:H4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8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42</v>
      </c>
      <c r="B9" s="81" t="s">
        <v>46</v>
      </c>
      <c r="C9" s="82" t="s">
        <v>55</v>
      </c>
      <c r="D9" s="22">
        <v>0.5</v>
      </c>
      <c r="E9" s="65">
        <f>Project_Start</f>
        <v>43570</v>
      </c>
      <c r="F9" s="65">
        <f>E9+12</f>
        <v>43582</v>
      </c>
      <c r="G9" s="17"/>
      <c r="H9" s="17">
        <f t="shared" si="6"/>
        <v>13</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8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c r="B10" s="81" t="s">
        <v>54</v>
      </c>
      <c r="C10" s="82" t="s">
        <v>52</v>
      </c>
      <c r="D10" s="22">
        <v>0.01</v>
      </c>
      <c r="E10" s="65">
        <v>43581</v>
      </c>
      <c r="F10" s="65">
        <f>E10+7</f>
        <v>43588</v>
      </c>
      <c r="G10" s="17"/>
      <c r="H10" s="17"/>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8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c r="B11" s="81" t="s">
        <v>49</v>
      </c>
      <c r="C11" s="82"/>
      <c r="D11" s="22">
        <v>0.5</v>
      </c>
      <c r="E11" s="65">
        <v>43581</v>
      </c>
      <c r="F11" s="65">
        <f>E11+7</f>
        <v>43588</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8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c r="B12" s="81" t="s">
        <v>59</v>
      </c>
      <c r="C12" s="82"/>
      <c r="D12" s="22"/>
      <c r="E12" s="65">
        <v>43599</v>
      </c>
      <c r="F12" s="65">
        <f>E12+4</f>
        <v>43603</v>
      </c>
      <c r="G12" s="17"/>
      <c r="H12" s="17"/>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8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1" t="s">
        <v>62</v>
      </c>
      <c r="C13" s="82" t="s">
        <v>53</v>
      </c>
      <c r="D13" s="22">
        <v>0.6</v>
      </c>
      <c r="E13" s="65">
        <f>E9</f>
        <v>43570</v>
      </c>
      <c r="F13" s="65">
        <f>E13+12</f>
        <v>43582</v>
      </c>
      <c r="G13" s="17"/>
      <c r="H13" s="17"/>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8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43</v>
      </c>
      <c r="B14" s="81" t="s">
        <v>50</v>
      </c>
      <c r="C14" s="82" t="s">
        <v>53</v>
      </c>
      <c r="D14" s="22">
        <v>0.5</v>
      </c>
      <c r="E14" s="65">
        <v>43570</v>
      </c>
      <c r="F14" s="65">
        <f>E14+12</f>
        <v>43582</v>
      </c>
      <c r="G14" s="17"/>
      <c r="H14" s="17">
        <f t="shared" si="6"/>
        <v>13</v>
      </c>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8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1" t="s">
        <v>51</v>
      </c>
      <c r="C15" s="82" t="s">
        <v>52</v>
      </c>
      <c r="D15" s="22">
        <v>0.5</v>
      </c>
      <c r="E15" s="65">
        <v>43570</v>
      </c>
      <c r="F15" s="65">
        <f>E15+12</f>
        <v>43582</v>
      </c>
      <c r="G15" s="17"/>
      <c r="H15" s="17">
        <f t="shared" si="6"/>
        <v>13</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8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t="s">
        <v>56</v>
      </c>
      <c r="C16" s="82" t="s">
        <v>57</v>
      </c>
      <c r="D16" s="22">
        <v>0.1</v>
      </c>
      <c r="E16" s="65">
        <f>E13</f>
        <v>43570</v>
      </c>
      <c r="F16" s="65">
        <f>E16+32</f>
        <v>43602</v>
      </c>
      <c r="G16" s="17"/>
      <c r="H16" s="17">
        <f t="shared" si="6"/>
        <v>33</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8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1" t="s">
        <v>63</v>
      </c>
      <c r="C17" s="71"/>
      <c r="D17" s="22">
        <v>0</v>
      </c>
      <c r="E17" s="65">
        <f>F15</f>
        <v>43582</v>
      </c>
      <c r="F17" s="65">
        <f>E17+12</f>
        <v>43594</v>
      </c>
      <c r="G17" s="17"/>
      <c r="H17" s="17"/>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8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t="s">
        <v>65</v>
      </c>
      <c r="C18" s="82" t="s">
        <v>64</v>
      </c>
      <c r="D18" s="22">
        <v>0.5</v>
      </c>
      <c r="E18" s="65"/>
      <c r="F18" s="65"/>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8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t="s">
        <v>66</v>
      </c>
      <c r="C19" s="82" t="s">
        <v>64</v>
      </c>
      <c r="D19" s="22"/>
      <c r="E19" s="65"/>
      <c r="F19" s="65"/>
      <c r="G19" s="17"/>
      <c r="H19" s="17"/>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8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1" t="s">
        <v>67</v>
      </c>
      <c r="C20" s="82" t="s">
        <v>68</v>
      </c>
      <c r="D20" s="22">
        <v>0.2</v>
      </c>
      <c r="E20" s="65">
        <f>E14</f>
        <v>43570</v>
      </c>
      <c r="F20" s="65">
        <f>E20+26</f>
        <v>43596</v>
      </c>
      <c r="G20" s="17"/>
      <c r="H20" s="17"/>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8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69</v>
      </c>
      <c r="C21" s="82" t="s">
        <v>70</v>
      </c>
      <c r="D21" s="22">
        <v>0.99</v>
      </c>
      <c r="E21" s="65">
        <f>E20</f>
        <v>43570</v>
      </c>
      <c r="F21" s="65">
        <f>E21+12</f>
        <v>43582</v>
      </c>
      <c r="G21" s="17"/>
      <c r="H21" s="17"/>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8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1" t="s">
        <v>71</v>
      </c>
      <c r="C22" s="82"/>
      <c r="D22" s="22">
        <v>0</v>
      </c>
      <c r="E22" s="65"/>
      <c r="F22" s="65"/>
      <c r="G22" s="17"/>
      <c r="H22" s="17"/>
      <c r="I22" s="44"/>
      <c r="J22" s="44"/>
      <c r="K22" s="44"/>
      <c r="L22" s="44"/>
      <c r="M22" s="44"/>
      <c r="N22" s="44"/>
      <c r="O22" s="44"/>
      <c r="P22" s="44"/>
      <c r="Q22" s="44"/>
      <c r="R22" s="44"/>
      <c r="S22" s="44"/>
      <c r="T22" s="44"/>
      <c r="U22" s="44"/>
      <c r="V22" s="44"/>
      <c r="W22" s="44"/>
      <c r="X22" s="44"/>
      <c r="Y22" s="45"/>
      <c r="Z22" s="44"/>
      <c r="AA22" s="44"/>
      <c r="AB22" s="44"/>
      <c r="AC22" s="44"/>
      <c r="AD22" s="44"/>
      <c r="AE22" s="44"/>
      <c r="AF22" s="44"/>
      <c r="AG22" s="44"/>
      <c r="AH22" s="44"/>
      <c r="AI22" s="44"/>
      <c r="AJ22" s="44"/>
      <c r="AK22" s="44"/>
      <c r="AL22" s="44"/>
      <c r="AM22" s="44"/>
      <c r="AN22" s="44"/>
      <c r="AO22" s="44"/>
      <c r="AP22" s="44"/>
      <c r="AQ22" s="8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1" t="s">
        <v>72</v>
      </c>
      <c r="C23" s="82" t="s">
        <v>73</v>
      </c>
      <c r="D23" s="22">
        <v>0.5</v>
      </c>
      <c r="E23" s="65">
        <f>E21</f>
        <v>43570</v>
      </c>
      <c r="F23" s="65">
        <f>E23+12</f>
        <v>43582</v>
      </c>
      <c r="G23" s="17"/>
      <c r="H23" s="17"/>
      <c r="I23" s="44"/>
      <c r="J23" s="44"/>
      <c r="K23" s="44"/>
      <c r="L23" s="44"/>
      <c r="M23" s="44"/>
      <c r="N23" s="44"/>
      <c r="O23" s="44"/>
      <c r="P23" s="44"/>
      <c r="Q23" s="44"/>
      <c r="R23" s="44"/>
      <c r="S23" s="44"/>
      <c r="T23" s="44"/>
      <c r="U23" s="44"/>
      <c r="V23" s="44"/>
      <c r="W23" s="44"/>
      <c r="X23" s="44"/>
      <c r="Y23" s="45"/>
      <c r="Z23" s="44"/>
      <c r="AA23" s="44"/>
      <c r="AB23" s="44"/>
      <c r="AC23" s="44"/>
      <c r="AD23" s="44"/>
      <c r="AE23" s="44"/>
      <c r="AF23" s="44"/>
      <c r="AG23" s="44"/>
      <c r="AH23" s="44"/>
      <c r="AI23" s="44"/>
      <c r="AJ23" s="44"/>
      <c r="AK23" s="44"/>
      <c r="AL23" s="44"/>
      <c r="AM23" s="44"/>
      <c r="AN23" s="44"/>
      <c r="AO23" s="44"/>
      <c r="AP23" s="44"/>
      <c r="AQ23" s="8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1" t="s">
        <v>74</v>
      </c>
      <c r="C24" s="82" t="s">
        <v>57</v>
      </c>
      <c r="D24" s="22">
        <v>0</v>
      </c>
      <c r="E24" s="65">
        <v>43597</v>
      </c>
      <c r="F24" s="65">
        <f>E24+4</f>
        <v>43601</v>
      </c>
      <c r="G24" s="17"/>
      <c r="H24" s="17"/>
      <c r="I24" s="44"/>
      <c r="J24" s="44"/>
      <c r="K24" s="44"/>
      <c r="L24" s="44"/>
      <c r="M24" s="44"/>
      <c r="N24" s="44"/>
      <c r="O24" s="44"/>
      <c r="P24" s="44"/>
      <c r="Q24" s="44"/>
      <c r="R24" s="44"/>
      <c r="S24" s="44"/>
      <c r="T24" s="44"/>
      <c r="U24" s="44"/>
      <c r="V24" s="44"/>
      <c r="W24" s="44"/>
      <c r="X24" s="44"/>
      <c r="Y24" s="45"/>
      <c r="Z24" s="44"/>
      <c r="AA24" s="44"/>
      <c r="AB24" s="44"/>
      <c r="AC24" s="44"/>
      <c r="AD24" s="44"/>
      <c r="AE24" s="44"/>
      <c r="AF24" s="44"/>
      <c r="AG24" s="44"/>
      <c r="AH24" s="44"/>
      <c r="AI24" s="44"/>
      <c r="AJ24" s="44"/>
      <c r="AK24" s="44"/>
      <c r="AL24" s="44"/>
      <c r="AM24" s="44"/>
      <c r="AN24" s="44"/>
      <c r="AO24" s="44"/>
      <c r="AP24" s="44"/>
      <c r="AQ24" s="8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1" t="s">
        <v>90</v>
      </c>
      <c r="C25" s="82"/>
      <c r="D25" s="22"/>
      <c r="E25" s="65">
        <v>43590</v>
      </c>
      <c r="F25" s="65">
        <f>E25</f>
        <v>43590</v>
      </c>
      <c r="G25" s="17"/>
      <c r="H25" s="17"/>
      <c r="I25" s="44"/>
      <c r="J25" s="44"/>
      <c r="K25" s="44"/>
      <c r="L25" s="44"/>
      <c r="M25" s="44"/>
      <c r="N25" s="44"/>
      <c r="O25" s="44"/>
      <c r="P25" s="44"/>
      <c r="Q25" s="44"/>
      <c r="R25" s="44"/>
      <c r="S25" s="44"/>
      <c r="T25" s="44"/>
      <c r="U25" s="44"/>
      <c r="V25" s="44"/>
      <c r="W25" s="44"/>
      <c r="X25" s="44"/>
      <c r="Y25" s="45"/>
      <c r="Z25" s="44"/>
      <c r="AA25" s="44"/>
      <c r="AB25" s="44"/>
      <c r="AC25" s="44"/>
      <c r="AD25" s="44"/>
      <c r="AE25" s="44"/>
      <c r="AF25" s="44"/>
      <c r="AG25" s="44"/>
      <c r="AH25" s="44"/>
      <c r="AI25" s="44"/>
      <c r="AJ25" s="44"/>
      <c r="AK25" s="44"/>
      <c r="AL25" s="44"/>
      <c r="AM25" s="44"/>
      <c r="AN25" s="44"/>
      <c r="AO25" s="44"/>
      <c r="AP25" s="44"/>
      <c r="AQ25" s="8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5" t="s">
        <v>75</v>
      </c>
      <c r="C26" s="71"/>
      <c r="D26" s="22"/>
      <c r="E26" s="65">
        <v>43604</v>
      </c>
      <c r="F26" s="65">
        <f>E26</f>
        <v>43604</v>
      </c>
      <c r="G26" s="17"/>
      <c r="H26" s="17"/>
      <c r="I26" s="44"/>
      <c r="J26" s="44"/>
      <c r="K26" s="44"/>
      <c r="L26" s="44"/>
      <c r="M26" s="44"/>
      <c r="N26" s="44"/>
      <c r="O26" s="44"/>
      <c r="P26" s="44"/>
      <c r="Q26" s="44"/>
      <c r="R26" s="44"/>
      <c r="S26" s="44"/>
      <c r="T26" s="44"/>
      <c r="U26" s="44"/>
      <c r="V26" s="44"/>
      <c r="W26" s="44"/>
      <c r="X26" s="44"/>
      <c r="Y26" s="45"/>
      <c r="Z26" s="44"/>
      <c r="AA26" s="44"/>
      <c r="AB26" s="44"/>
      <c r="AC26" s="44"/>
      <c r="AD26" s="44"/>
      <c r="AE26" s="44"/>
      <c r="AF26" s="44"/>
      <c r="AG26" s="44"/>
      <c r="AH26" s="44"/>
      <c r="AI26" s="44"/>
      <c r="AJ26" s="44"/>
      <c r="AK26" s="44"/>
      <c r="AL26" s="44"/>
      <c r="AM26" s="44"/>
      <c r="AN26" s="44"/>
      <c r="AO26" s="44"/>
      <c r="AP26" s="44"/>
      <c r="AQ26" s="8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5" t="s">
        <v>58</v>
      </c>
      <c r="C27" s="71"/>
      <c r="D27" s="22"/>
      <c r="E27" s="65">
        <v>43604</v>
      </c>
      <c r="F27" s="65">
        <f>E27</f>
        <v>43604</v>
      </c>
      <c r="G27" s="17"/>
      <c r="H27" s="17">
        <f t="shared" si="6"/>
        <v>1</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8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9" t="s">
        <v>44</v>
      </c>
      <c r="B28" s="23" t="s">
        <v>86</v>
      </c>
      <c r="C28" s="72"/>
      <c r="D28" s="24"/>
      <c r="E28" s="25"/>
      <c r="F28" s="26"/>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9"/>
      <c r="B29" s="86" t="s">
        <v>76</v>
      </c>
      <c r="C29" s="73"/>
      <c r="D29" s="27">
        <v>0</v>
      </c>
      <c r="E29" s="66">
        <f>E27+1</f>
        <v>43605</v>
      </c>
      <c r="F29" s="66">
        <f>E29+4</f>
        <v>43609</v>
      </c>
      <c r="G29" s="17"/>
      <c r="H29" s="17">
        <f t="shared" si="6"/>
        <v>5</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6" t="s">
        <v>88</v>
      </c>
      <c r="C30" s="73"/>
      <c r="D30" s="27">
        <v>0</v>
      </c>
      <c r="E30" s="66">
        <f>E29+2</f>
        <v>43607</v>
      </c>
      <c r="F30" s="66">
        <f>E30+5</f>
        <v>43612</v>
      </c>
      <c r="G30" s="17"/>
      <c r="H30" s="17">
        <f t="shared" si="6"/>
        <v>6</v>
      </c>
      <c r="I30" s="44"/>
      <c r="J30" s="44"/>
      <c r="K30" s="44"/>
      <c r="L30" s="44"/>
      <c r="M30" s="44"/>
      <c r="N30" s="44"/>
      <c r="O30" s="44"/>
      <c r="P30" s="44"/>
      <c r="Q30" s="44"/>
      <c r="R30" s="44"/>
      <c r="S30" s="44"/>
      <c r="T30" s="44"/>
      <c r="U30" s="45"/>
      <c r="V30" s="45"/>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6" t="s">
        <v>78</v>
      </c>
      <c r="C31" s="73"/>
      <c r="D31" s="27"/>
      <c r="E31" s="66">
        <f>F30</f>
        <v>43612</v>
      </c>
      <c r="F31" s="66">
        <f>E31+3</f>
        <v>43615</v>
      </c>
      <c r="G31" s="17"/>
      <c r="H31" s="17">
        <f t="shared" si="6"/>
        <v>4</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6" t="s">
        <v>77</v>
      </c>
      <c r="C32" s="73"/>
      <c r="D32" s="27"/>
      <c r="E32" s="66">
        <f>E31</f>
        <v>43612</v>
      </c>
      <c r="F32" s="66">
        <f>E32+2</f>
        <v>43614</v>
      </c>
      <c r="G32" s="17"/>
      <c r="H32" s="17">
        <f t="shared" si="6"/>
        <v>3</v>
      </c>
      <c r="I32" s="44"/>
      <c r="J32" s="44"/>
      <c r="K32" s="44"/>
      <c r="L32" s="44"/>
      <c r="M32" s="44"/>
      <c r="N32" s="44"/>
      <c r="O32" s="44"/>
      <c r="P32" s="44"/>
      <c r="Q32" s="44"/>
      <c r="R32" s="44"/>
      <c r="S32" s="44"/>
      <c r="T32" s="44"/>
      <c r="U32" s="44"/>
      <c r="V32" s="44"/>
      <c r="W32" s="44"/>
      <c r="X32" s="44"/>
      <c r="Y32" s="45"/>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6" t="s">
        <v>79</v>
      </c>
      <c r="C33" s="73"/>
      <c r="D33" s="27"/>
      <c r="E33" s="66">
        <f>F32</f>
        <v>43614</v>
      </c>
      <c r="F33" s="66">
        <f>E33+4</f>
        <v>43618</v>
      </c>
      <c r="G33" s="17"/>
      <c r="H33" s="17"/>
      <c r="I33" s="44"/>
      <c r="J33" s="44"/>
      <c r="K33" s="44"/>
      <c r="L33" s="44"/>
      <c r="M33" s="44"/>
      <c r="N33" s="44"/>
      <c r="O33" s="44"/>
      <c r="P33" s="44"/>
      <c r="Q33" s="44"/>
      <c r="R33" s="44"/>
      <c r="S33" s="44"/>
      <c r="T33" s="44"/>
      <c r="U33" s="44"/>
      <c r="V33" s="44"/>
      <c r="W33" s="44"/>
      <c r="X33" s="44"/>
      <c r="Y33" s="45"/>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c r="B34" s="86" t="s">
        <v>80</v>
      </c>
      <c r="C34" s="73"/>
      <c r="D34" s="27"/>
      <c r="E34" s="66">
        <f>E33</f>
        <v>43614</v>
      </c>
      <c r="F34" s="66">
        <f>F33</f>
        <v>43618</v>
      </c>
      <c r="G34" s="17"/>
      <c r="H34" s="17"/>
      <c r="I34" s="44"/>
      <c r="J34" s="44"/>
      <c r="K34" s="44"/>
      <c r="L34" s="44"/>
      <c r="M34" s="44"/>
      <c r="N34" s="44"/>
      <c r="O34" s="44"/>
      <c r="P34" s="44"/>
      <c r="Q34" s="44"/>
      <c r="R34" s="44"/>
      <c r="S34" s="44"/>
      <c r="T34" s="44"/>
      <c r="U34" s="44"/>
      <c r="V34" s="44"/>
      <c r="W34" s="44"/>
      <c r="X34" s="44"/>
      <c r="Y34" s="45"/>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c r="B35" s="86" t="s">
        <v>81</v>
      </c>
      <c r="C35" s="73"/>
      <c r="D35" s="27"/>
      <c r="E35" s="66">
        <f>E32</f>
        <v>43612</v>
      </c>
      <c r="F35" s="66">
        <f>E35+3</f>
        <v>43615</v>
      </c>
      <c r="G35" s="17"/>
      <c r="H35" s="17">
        <f t="shared" si="6"/>
        <v>4</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t="s">
        <v>32</v>
      </c>
      <c r="B36" s="28" t="s">
        <v>87</v>
      </c>
      <c r="C36" s="74"/>
      <c r="D36" s="29"/>
      <c r="E36" s="30"/>
      <c r="F36" s="31"/>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c r="B37" s="87" t="s">
        <v>82</v>
      </c>
      <c r="C37" s="75"/>
      <c r="D37" s="32"/>
      <c r="E37" s="67">
        <f>F35</f>
        <v>43615</v>
      </c>
      <c r="F37" s="67">
        <f>E37+5</f>
        <v>43620</v>
      </c>
      <c r="G37" s="17"/>
      <c r="H37" s="17">
        <f t="shared" si="6"/>
        <v>6</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8"/>
      <c r="B38" s="87" t="s">
        <v>83</v>
      </c>
      <c r="C38" s="75"/>
      <c r="D38" s="32"/>
      <c r="E38" s="67">
        <f>F37+1</f>
        <v>43621</v>
      </c>
      <c r="F38" s="67">
        <f>E38+4</f>
        <v>43625</v>
      </c>
      <c r="G38" s="17"/>
      <c r="H38" s="17">
        <f t="shared" si="6"/>
        <v>5</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
      <c r="A39" s="58"/>
      <c r="B39" s="87" t="s">
        <v>84</v>
      </c>
      <c r="C39" s="75"/>
      <c r="D39" s="32"/>
      <c r="E39" s="67">
        <f>E38+5</f>
        <v>43626</v>
      </c>
      <c r="F39" s="67">
        <f>E39+5</f>
        <v>43631</v>
      </c>
      <c r="G39" s="17"/>
      <c r="H39" s="17">
        <f t="shared" si="6"/>
        <v>6</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3">
      <c r="A40" s="58"/>
      <c r="B40" s="87" t="s">
        <v>85</v>
      </c>
      <c r="C40" s="75"/>
      <c r="D40" s="32"/>
      <c r="E40" s="67">
        <f>F39+1</f>
        <v>43632</v>
      </c>
      <c r="F40" s="67">
        <f>E40+4</f>
        <v>43636</v>
      </c>
      <c r="G40" s="17"/>
      <c r="H40" s="17">
        <f t="shared" si="6"/>
        <v>5</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3">
      <c r="A41" s="58"/>
      <c r="B41" s="87" t="s">
        <v>89</v>
      </c>
      <c r="C41" s="75"/>
      <c r="D41" s="32"/>
      <c r="E41" s="67">
        <f>E39</f>
        <v>43626</v>
      </c>
      <c r="F41" s="67">
        <f>E41+4</f>
        <v>43630</v>
      </c>
      <c r="G41" s="17"/>
      <c r="H41" s="17">
        <f t="shared" si="6"/>
        <v>5</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3" customFormat="1" ht="30" customHeight="1" thickBot="1" x14ac:dyDescent="0.3">
      <c r="A42" s="58" t="s">
        <v>32</v>
      </c>
      <c r="B42" s="33" t="s">
        <v>26</v>
      </c>
      <c r="C42" s="76"/>
      <c r="D42" s="34"/>
      <c r="E42" s="35"/>
      <c r="F42" s="36"/>
      <c r="G42" s="17"/>
      <c r="H42" s="17" t="str">
        <f t="shared" si="6"/>
        <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3" customFormat="1" ht="30" customHeight="1" thickBot="1" x14ac:dyDescent="0.3">
      <c r="A43" s="58"/>
      <c r="B43" s="79" t="s">
        <v>3</v>
      </c>
      <c r="C43" s="77"/>
      <c r="D43" s="37"/>
      <c r="E43" s="68" t="s">
        <v>31</v>
      </c>
      <c r="F43" s="68" t="s">
        <v>31</v>
      </c>
      <c r="G43" s="17"/>
      <c r="H43" s="17" t="e">
        <f t="shared" si="6"/>
        <v>#VALUE!</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3" customFormat="1" ht="30" customHeight="1" thickBot="1" x14ac:dyDescent="0.3">
      <c r="A44" s="58"/>
      <c r="B44" s="79" t="s">
        <v>4</v>
      </c>
      <c r="C44" s="77"/>
      <c r="D44" s="37"/>
      <c r="E44" s="68" t="s">
        <v>31</v>
      </c>
      <c r="F44" s="68" t="s">
        <v>31</v>
      </c>
      <c r="G44" s="17"/>
      <c r="H44" s="17" t="e">
        <f t="shared" si="6"/>
        <v>#VALUE!</v>
      </c>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row>
    <row r="45" spans="1:64" s="3" customFormat="1" ht="30" customHeight="1" thickBot="1" x14ac:dyDescent="0.3">
      <c r="A45" s="58"/>
      <c r="B45" s="79" t="s">
        <v>0</v>
      </c>
      <c r="C45" s="77"/>
      <c r="D45" s="37"/>
      <c r="E45" s="68" t="s">
        <v>31</v>
      </c>
      <c r="F45" s="68" t="s">
        <v>31</v>
      </c>
      <c r="G45" s="17"/>
      <c r="H45" s="17" t="e">
        <f t="shared" si="6"/>
        <v>#VALUE!</v>
      </c>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64" s="3" customFormat="1" ht="30" customHeight="1" thickBot="1" x14ac:dyDescent="0.3">
      <c r="A46" s="58"/>
      <c r="B46" s="79" t="s">
        <v>1</v>
      </c>
      <c r="C46" s="77"/>
      <c r="D46" s="37"/>
      <c r="E46" s="68" t="s">
        <v>31</v>
      </c>
      <c r="F46" s="68" t="s">
        <v>31</v>
      </c>
      <c r="G46" s="17"/>
      <c r="H46" s="17" t="e">
        <f t="shared" si="6"/>
        <v>#VALUE!</v>
      </c>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row>
    <row r="47" spans="1:64" s="3" customFormat="1" ht="30" customHeight="1" thickBot="1" x14ac:dyDescent="0.3">
      <c r="A47" s="58"/>
      <c r="B47" s="79" t="s">
        <v>2</v>
      </c>
      <c r="C47" s="77"/>
      <c r="D47" s="37"/>
      <c r="E47" s="68" t="s">
        <v>31</v>
      </c>
      <c r="F47" s="68" t="s">
        <v>31</v>
      </c>
      <c r="G47" s="17"/>
      <c r="H47" s="17" t="e">
        <f t="shared" si="6"/>
        <v>#VALUE!</v>
      </c>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row>
    <row r="48" spans="1:64" s="3" customFormat="1" ht="30" customHeight="1" thickBot="1" x14ac:dyDescent="0.3">
      <c r="A48" s="58" t="s">
        <v>34</v>
      </c>
      <c r="B48" s="80"/>
      <c r="C48" s="78"/>
      <c r="D48" s="16"/>
      <c r="E48" s="69"/>
      <c r="F48" s="69"/>
      <c r="G48" s="17"/>
      <c r="H48" s="17" t="str">
        <f t="shared" si="6"/>
        <v/>
      </c>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row>
    <row r="49" spans="1:64" s="3" customFormat="1" ht="30" customHeight="1" thickBot="1" x14ac:dyDescent="0.3">
      <c r="A49" s="59" t="s">
        <v>33</v>
      </c>
      <c r="B49" s="38" t="s">
        <v>5</v>
      </c>
      <c r="C49" s="39"/>
      <c r="D49" s="40"/>
      <c r="E49" s="41"/>
      <c r="F49" s="42"/>
      <c r="G49" s="43"/>
      <c r="H49" s="43" t="str">
        <f t="shared" si="6"/>
        <v/>
      </c>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row>
    <row r="50" spans="1:64" ht="30" customHeight="1" x14ac:dyDescent="0.25">
      <c r="G50" s="6"/>
    </row>
    <row r="51" spans="1:64" ht="30" customHeight="1" x14ac:dyDescent="0.25">
      <c r="C51" s="14"/>
      <c r="F51" s="60"/>
    </row>
    <row r="52" spans="1:64" ht="30" customHeight="1" x14ac:dyDescent="0.25">
      <c r="C52"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4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9">
    <cfRule type="expression" dxfId="2" priority="33">
      <formula>AND(TODAY()&gt;=I$5,TODAY()&lt;J$5)</formula>
    </cfRule>
  </conditionalFormatting>
  <conditionalFormatting sqref="I7:BL4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32 F38:F39 E3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17</v>
      </c>
      <c r="B2" s="49"/>
    </row>
    <row r="3" spans="1:2" s="54" customFormat="1" ht="27" customHeight="1" x14ac:dyDescent="0.25">
      <c r="A3" s="55" t="s">
        <v>22</v>
      </c>
      <c r="B3" s="55"/>
    </row>
    <row r="4" spans="1:2" s="51" customFormat="1" ht="26.25" x14ac:dyDescent="0.4">
      <c r="A4" s="52" t="s">
        <v>16</v>
      </c>
    </row>
    <row r="5" spans="1:2" ht="74.099999999999994" customHeight="1" x14ac:dyDescent="0.2">
      <c r="A5" s="53" t="s">
        <v>25</v>
      </c>
    </row>
    <row r="6" spans="1:2" ht="26.25" customHeight="1" x14ac:dyDescent="0.2">
      <c r="A6" s="52" t="s">
        <v>29</v>
      </c>
    </row>
    <row r="7" spans="1:2" s="48" customFormat="1" ht="204.95" customHeight="1" x14ac:dyDescent="0.25">
      <c r="A7" s="57" t="s">
        <v>28</v>
      </c>
    </row>
    <row r="8" spans="1:2" s="51" customFormat="1" ht="26.25" x14ac:dyDescent="0.4">
      <c r="A8" s="52" t="s">
        <v>18</v>
      </c>
    </row>
    <row r="9" spans="1:2" ht="60" x14ac:dyDescent="0.2">
      <c r="A9" s="53" t="s">
        <v>27</v>
      </c>
    </row>
    <row r="10" spans="1:2" s="48" customFormat="1" ht="27.95" customHeight="1" x14ac:dyDescent="0.25">
      <c r="A10" s="56" t="s">
        <v>24</v>
      </c>
    </row>
    <row r="11" spans="1:2" s="51" customFormat="1" ht="26.25" x14ac:dyDescent="0.4">
      <c r="A11" s="52" t="s">
        <v>15</v>
      </c>
    </row>
    <row r="12" spans="1:2" ht="30" x14ac:dyDescent="0.2">
      <c r="A12" s="53" t="s">
        <v>23</v>
      </c>
    </row>
    <row r="13" spans="1:2" s="48" customFormat="1" ht="27.95" customHeight="1" x14ac:dyDescent="0.25">
      <c r="A13" s="56" t="s">
        <v>9</v>
      </c>
    </row>
    <row r="14" spans="1:2" s="51" customFormat="1" ht="26.25" x14ac:dyDescent="0.4">
      <c r="A14" s="52" t="s">
        <v>19</v>
      </c>
    </row>
    <row r="15" spans="1:2" ht="75" customHeight="1" x14ac:dyDescent="0.2">
      <c r="A15" s="53" t="s">
        <v>20</v>
      </c>
    </row>
    <row r="16" spans="1:2" ht="75" x14ac:dyDescent="0.2">
      <c r="A16" s="53"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2019-04-28T10:53:44Z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