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606CA3D9-0022-477A-824D-150F79F49155}" xr6:coauthVersionLast="45" xr6:coauthVersionMax="45" xr10:uidLastSave="{00000000-0000-0000-0000-000000000000}"/>
  <bookViews>
    <workbookView xWindow="30840" yWindow="615" windowWidth="22305" windowHeight="14340" xr2:uid="{00000000-000D-0000-FFFF-FFFF00000000}"/>
  </bookViews>
  <sheets>
    <sheet name="Cont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V5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V16" i="1"/>
  <c r="V15" i="1"/>
  <c r="V14" i="1"/>
  <c r="V13" i="1"/>
  <c r="V17" i="1" s="1"/>
  <c r="V11" i="1"/>
  <c r="V10" i="1"/>
  <c r="V9" i="1"/>
  <c r="V6" i="1"/>
  <c r="V4" i="1"/>
  <c r="V27" i="1" l="1"/>
  <c r="V19" i="1"/>
  <c r="V24" i="1"/>
  <c r="V25" i="1"/>
  <c r="V20" i="1"/>
  <c r="V21" i="1"/>
  <c r="V26" i="1"/>
  <c r="V22" i="1"/>
</calcChain>
</file>

<file path=xl/sharedStrings.xml><?xml version="1.0" encoding="utf-8"?>
<sst xmlns="http://schemas.openxmlformats.org/spreadsheetml/2006/main" count="942" uniqueCount="606">
  <si>
    <t>Female</t>
  </si>
  <si>
    <t>Rev</t>
  </si>
  <si>
    <t>Fivespan</t>
  </si>
  <si>
    <t>Product Management</t>
  </si>
  <si>
    <t>Meevee</t>
  </si>
  <si>
    <t>Support</t>
  </si>
  <si>
    <t>Ms</t>
  </si>
  <si>
    <t>Rhybox</t>
  </si>
  <si>
    <t>Human Resources</t>
  </si>
  <si>
    <t>Male</t>
  </si>
  <si>
    <t>Dr</t>
  </si>
  <si>
    <t>Trudeo</t>
  </si>
  <si>
    <t>Training</t>
  </si>
  <si>
    <t>Innotype</t>
  </si>
  <si>
    <t>Mr</t>
  </si>
  <si>
    <t>Skyndu</t>
  </si>
  <si>
    <t>Mrs</t>
  </si>
  <si>
    <t>Trupe</t>
  </si>
  <si>
    <t>Marketing</t>
  </si>
  <si>
    <t>Npath</t>
  </si>
  <si>
    <t>Ozu</t>
  </si>
  <si>
    <t>Jaxworks</t>
  </si>
  <si>
    <t>Sales</t>
  </si>
  <si>
    <t>Pixonyx</t>
  </si>
  <si>
    <t>Voomm</t>
  </si>
  <si>
    <t>Meetz</t>
  </si>
  <si>
    <t>Accounting</t>
  </si>
  <si>
    <t>Linktype</t>
  </si>
  <si>
    <t>Research and Development</t>
  </si>
  <si>
    <t>Flipstorm</t>
  </si>
  <si>
    <t>Skynoodle</t>
  </si>
  <si>
    <t>Business Development</t>
  </si>
  <si>
    <t>Brightdog</t>
  </si>
  <si>
    <t>Engineering</t>
  </si>
  <si>
    <t>Centimia</t>
  </si>
  <si>
    <t>Devshare</t>
  </si>
  <si>
    <t>Zava</t>
  </si>
  <si>
    <t>Yata</t>
  </si>
  <si>
    <t>Legal</t>
  </si>
  <si>
    <t>Jabberbean</t>
  </si>
  <si>
    <t>Agimba</t>
  </si>
  <si>
    <t>Devbug</t>
  </si>
  <si>
    <t>Ntags</t>
  </si>
  <si>
    <t>Browsezoom</t>
  </si>
  <si>
    <t>Youfeed</t>
  </si>
  <si>
    <t>Skimia</t>
  </si>
  <si>
    <t>Vimbo</t>
  </si>
  <si>
    <t>Babblestorm</t>
  </si>
  <si>
    <t>Lazzy</t>
  </si>
  <si>
    <t>Shuffletag</t>
  </si>
  <si>
    <t>Eidel</t>
  </si>
  <si>
    <t>Realcube</t>
  </si>
  <si>
    <t>Thoughtstorm</t>
  </si>
  <si>
    <t>Plambee</t>
  </si>
  <si>
    <t>Agivu</t>
  </si>
  <si>
    <t>Topiclounge</t>
  </si>
  <si>
    <t>Twitterworks</t>
  </si>
  <si>
    <t>Tax Accountant</t>
  </si>
  <si>
    <t>Photofeed</t>
  </si>
  <si>
    <t>Youopia</t>
  </si>
  <si>
    <t>Skyvu</t>
  </si>
  <si>
    <t>Kwinu</t>
  </si>
  <si>
    <t>Quality Control Specialist</t>
  </si>
  <si>
    <t>Buzzster</t>
  </si>
  <si>
    <t>Realmix</t>
  </si>
  <si>
    <t>Innojam</t>
  </si>
  <si>
    <t>Jayo</t>
  </si>
  <si>
    <t>Edgeblab</t>
  </si>
  <si>
    <t>Feedbug</t>
  </si>
  <si>
    <t>Jabberstorm</t>
  </si>
  <si>
    <t>Skalith</t>
  </si>
  <si>
    <t>Gigazoom</t>
  </si>
  <si>
    <t>Demimbu</t>
  </si>
  <si>
    <t>Gevee</t>
  </si>
  <si>
    <t>Chatterbridge</t>
  </si>
  <si>
    <t>Fivebridge</t>
  </si>
  <si>
    <t>Livepath</t>
  </si>
  <si>
    <t>Oodoo</t>
  </si>
  <si>
    <t>Photobug</t>
  </si>
  <si>
    <t>Tambee</t>
  </si>
  <si>
    <t>Topicshots</t>
  </si>
  <si>
    <t>Realblab</t>
  </si>
  <si>
    <t>Zoozzy</t>
  </si>
  <si>
    <t>Roomm</t>
  </si>
  <si>
    <t>Quimba</t>
  </si>
  <si>
    <t>Blognation</t>
  </si>
  <si>
    <t>Voonte</t>
  </si>
  <si>
    <t>Yadel</t>
  </si>
  <si>
    <t>Topicblab</t>
  </si>
  <si>
    <t>Gigabox</t>
  </si>
  <si>
    <t>Snaptags</t>
  </si>
  <si>
    <t>Aimbo</t>
  </si>
  <si>
    <t>Shufflebeat</t>
  </si>
  <si>
    <t>Tavu</t>
  </si>
  <si>
    <t>Camido</t>
  </si>
  <si>
    <t>Topdrive</t>
  </si>
  <si>
    <t>Kaymbo</t>
  </si>
  <si>
    <t>Feednation</t>
  </si>
  <si>
    <t>Buzzbean</t>
  </si>
  <si>
    <t>Thoughtbridge</t>
  </si>
  <si>
    <t>Blogtag</t>
  </si>
  <si>
    <t>Eamia</t>
  </si>
  <si>
    <t>Youspan</t>
  </si>
  <si>
    <t>Bubblemix</t>
  </si>
  <si>
    <t>Dynava</t>
  </si>
  <si>
    <t>Dynabox</t>
  </si>
  <si>
    <t>Avavee</t>
  </si>
  <si>
    <t>Meeveo</t>
  </si>
  <si>
    <t>Rhycero</t>
  </si>
  <si>
    <t>Contract_Num</t>
  </si>
  <si>
    <t>Department</t>
  </si>
  <si>
    <t>Phone</t>
  </si>
  <si>
    <t>Company</t>
  </si>
  <si>
    <t>Salutation</t>
  </si>
  <si>
    <t>Gender</t>
  </si>
  <si>
    <t>Value</t>
  </si>
  <si>
    <t>Last_Contact</t>
  </si>
  <si>
    <t>Birthday</t>
  </si>
  <si>
    <t>Accountant</t>
  </si>
  <si>
    <t>Geologist</t>
  </si>
  <si>
    <t>Office Assistant</t>
  </si>
  <si>
    <t>Research Assistant</t>
  </si>
  <si>
    <t>Statistician</t>
  </si>
  <si>
    <t>Safety Technician IV</t>
  </si>
  <si>
    <t>Attorney I</t>
  </si>
  <si>
    <t>Attorney II</t>
  </si>
  <si>
    <t>Lead Attorney</t>
  </si>
  <si>
    <t>Contract Specialist</t>
  </si>
  <si>
    <t>Paralegal</t>
  </si>
  <si>
    <t>Business Analyst</t>
  </si>
  <si>
    <t>Payroll Specialist</t>
  </si>
  <si>
    <t>Records Clerk</t>
  </si>
  <si>
    <t>Talent Manager</t>
  </si>
  <si>
    <t>Performance Appraisal Clerk</t>
  </si>
  <si>
    <t>Benefits Manager</t>
  </si>
  <si>
    <t>VP Human Resources</t>
  </si>
  <si>
    <t>Market Research Analyst</t>
  </si>
  <si>
    <t>Advertising Director</t>
  </si>
  <si>
    <t>Brand Strategist</t>
  </si>
  <si>
    <t>SEO Manager</t>
  </si>
  <si>
    <t>Public Relations Coordinator</t>
  </si>
  <si>
    <t>Lifecycle Manager</t>
  </si>
  <si>
    <t>Product Strategy Manager</t>
  </si>
  <si>
    <t>Testing Developer</t>
  </si>
  <si>
    <t>Testing Supervisor</t>
  </si>
  <si>
    <t>Program Planner</t>
  </si>
  <si>
    <t>Resource Manager</t>
  </si>
  <si>
    <t>Sales Associate</t>
  </si>
  <si>
    <t>Sales Operations Coordinator</t>
  </si>
  <si>
    <t>Store Manager</t>
  </si>
  <si>
    <t>Accounts Manager</t>
  </si>
  <si>
    <t>Director of Sales</t>
  </si>
  <si>
    <t>Network Engineer</t>
  </si>
  <si>
    <t>Network Developer</t>
  </si>
  <si>
    <t>Security Monitor</t>
  </si>
  <si>
    <t>Data Analyst</t>
  </si>
  <si>
    <t>IT Services</t>
  </si>
  <si>
    <t>Librarian</t>
  </si>
  <si>
    <t>Administrative Assistant</t>
  </si>
  <si>
    <t>Support Manager</t>
  </si>
  <si>
    <t>Budget Analyst</t>
  </si>
  <si>
    <t>Procurement Specialist</t>
  </si>
  <si>
    <t>Customer Ombudsman</t>
  </si>
  <si>
    <t>Jabb(Acc)-2015-21</t>
  </si>
  <si>
    <t>Meev(Acc)-2013-64</t>
  </si>
  <si>
    <t>Tamb(Eng)-2011-111</t>
  </si>
  <si>
    <t>Bubb(Eng)-2011-123</t>
  </si>
  <si>
    <t>Giga(Eng)-2010-49</t>
  </si>
  <si>
    <t>Cent(Eng)-2014-99</t>
  </si>
  <si>
    <t>Topi(Legal)-2015-87</t>
  </si>
  <si>
    <t>Ntag(Legal)-2014-119</t>
  </si>
  <si>
    <t>Phot(Legal)-2011-13</t>
  </si>
  <si>
    <t>Buzz(Sales)-2017-61</t>
  </si>
  <si>
    <t>Meet(Sales)-2013-14</t>
  </si>
  <si>
    <t>Avav(Sales)-2017-89</t>
  </si>
  <si>
    <t>Babb(Sales)-2011-29</t>
  </si>
  <si>
    <t>Oodo(Acc)-2015-121</t>
  </si>
  <si>
    <t>Meet(Acc)-2013-50</t>
  </si>
  <si>
    <t>Topi(Acc)-2010-124</t>
  </si>
  <si>
    <t>Twit(Acc)-2012-30</t>
  </si>
  <si>
    <t>Five(BusDev)-2017-129</t>
  </si>
  <si>
    <t>Jayo(BusDev)-2013-133</t>
  </si>
  <si>
    <t>Skyn(BusDev)-2018-120</t>
  </si>
  <si>
    <t>Meet(BusDev)-2012-70</t>
  </si>
  <si>
    <t>Phot(BusDev)-2014-102</t>
  </si>
  <si>
    <t>Chat(BusDev)-2015-115</t>
  </si>
  <si>
    <t>Live(BusDev)-2015-110</t>
  </si>
  <si>
    <t>Agim(BusDev)-2013-21</t>
  </si>
  <si>
    <t>Brig(Eng)-2012-126</t>
  </si>
  <si>
    <t>Lazz(HR)-2013-103</t>
  </si>
  <si>
    <t>Dyna(HR)-2015-124</t>
  </si>
  <si>
    <t>Yade(HR)-2013-93</t>
  </si>
  <si>
    <t>Devb(HR)-2014-15</t>
  </si>
  <si>
    <t>Pixo(HR)-2010-55</t>
  </si>
  <si>
    <t>Edge(HR)-2016-58</t>
  </si>
  <si>
    <t>Youo(HR)-2013-72</t>
  </si>
  <si>
    <t>Zava(HR)-2018-46</t>
  </si>
  <si>
    <t>Plam(HR)-2011-16</t>
  </si>
  <si>
    <t>Eide(HR)-2010-89</t>
  </si>
  <si>
    <t>Rhyb(HR)-2018-142</t>
  </si>
  <si>
    <t>Tavu(Legal)-2017-96</t>
  </si>
  <si>
    <t>Kwin(Legal)-2012-62</t>
  </si>
  <si>
    <t>Demi(Legal)-2015-148</t>
  </si>
  <si>
    <t>Yata(Legal)-2010-49</t>
  </si>
  <si>
    <t>Room(Legal)-2012-48</t>
  </si>
  <si>
    <t>Quim(Legal)-2012-49</t>
  </si>
  <si>
    <t>Ozu(Mktg)-2017-115</t>
  </si>
  <si>
    <t>Inno(Mktg)-2011-135</t>
  </si>
  <si>
    <t>Trup(Mktg)-2013-107</t>
  </si>
  <si>
    <t>Aimb(Mktg)-2013-20</t>
  </si>
  <si>
    <t>Shuf(Mktg)-2013-110</t>
  </si>
  <si>
    <t>Topd(Mktg)-2016-22</t>
  </si>
  <si>
    <t>Brow(Mktg)-2011-11</t>
  </si>
  <si>
    <t>Thou(Mktg)-2010-17</t>
  </si>
  <si>
    <t>Eami(Mktg)-2010-65</t>
  </si>
  <si>
    <t>Npat(Mktg)-2013-90</t>
  </si>
  <si>
    <t>Voon(ProdMgt)-2017-75</t>
  </si>
  <si>
    <t>Real(ProdMgt)-2015-25</t>
  </si>
  <si>
    <t>Blog(ProdMgt)-2018-16</t>
  </si>
  <si>
    <t>Real(ProdMgt)-2011-150</t>
  </si>
  <si>
    <t>Shuf(ProdMgt)-2017-56</t>
  </si>
  <si>
    <t>Five(ProdMgt)-2015-24</t>
  </si>
  <si>
    <t>Agiv(ProdMgt)-2017-20</t>
  </si>
  <si>
    <t>Giga(RD)-2011-106</t>
  </si>
  <si>
    <t>Geve(RD)-2010-23</t>
  </si>
  <si>
    <t>Skal(RD)-2015-54</t>
  </si>
  <si>
    <t>Vimb(RD)-2014-40</t>
  </si>
  <si>
    <t>Jayo(RD])-2012-116</t>
  </si>
  <si>
    <t>Rhyc(RD)-2017-125</t>
  </si>
  <si>
    <t>Real(RD)-2017-58</t>
  </si>
  <si>
    <t>Link(RD)-2013-21</t>
  </si>
  <si>
    <t>Devs(RD)-2011-26</t>
  </si>
  <si>
    <t>Feed(RD)-2015-141</t>
  </si>
  <si>
    <t>Voom(Sales)-2017-12</t>
  </si>
  <si>
    <t>Zooz(Sales)-2015-89</t>
  </si>
  <si>
    <t>Jaxw(Sales)-2017-36</t>
  </si>
  <si>
    <t>Kwin(Sales)-2011-24</t>
  </si>
  <si>
    <t>Thou(Sales)-2017-68</t>
  </si>
  <si>
    <t>Giga(Sales)-2018-57</t>
  </si>
  <si>
    <t>Blog(Sales)-2013-11</t>
  </si>
  <si>
    <t>Jabb(Sales)-2014-23</t>
  </si>
  <si>
    <t>Buzz(Sales)-2014-117</t>
  </si>
  <si>
    <t>Dyna(Sales)-2016-117</t>
  </si>
  <si>
    <t>Real(Sales)-2013-140</t>
  </si>
  <si>
    <t>Skyv(IT)-2012-18</t>
  </si>
  <si>
    <t>Feed(IT)-2012-58</t>
  </si>
  <si>
    <t>Inno(IT)-2017-102</t>
  </si>
  <si>
    <t>Thou(IT)-2015-96</t>
  </si>
  <si>
    <t>Voom(IT)-2013-60</t>
  </si>
  <si>
    <t>Inno(IT)-2014-71</t>
  </si>
  <si>
    <t>Youf(IT)-2018-19</t>
  </si>
  <si>
    <t>Skyn(Suprt)-2012-94</t>
  </si>
  <si>
    <t>Devb(Suprt)-2015-56</t>
  </si>
  <si>
    <t>Chat(Suprt)-2010-70</t>
  </si>
  <si>
    <t>Cami(Suprt)-2014-137</t>
  </si>
  <si>
    <t>Meev(Suprt)-2010-100</t>
  </si>
  <si>
    <t>Skim(Suprt)-2014-81</t>
  </si>
  <si>
    <t>Kaym(Suprt)-2017-41</t>
  </si>
  <si>
    <t>Topi(Tng)-2013-11</t>
  </si>
  <si>
    <t>Yous(Tng)-2017-11</t>
  </si>
  <si>
    <t>Trud(Tng)-2015-90</t>
  </si>
  <si>
    <t>Snap(Tng)-2016-81</t>
  </si>
  <si>
    <t>Flip(Tng)-2011-91</t>
  </si>
  <si>
    <t>Role</t>
  </si>
  <si>
    <t>Last_Name</t>
  </si>
  <si>
    <t>First_Name</t>
  </si>
  <si>
    <t>Tawsha</t>
  </si>
  <si>
    <t>Aurelia</t>
  </si>
  <si>
    <t>Neila</t>
  </si>
  <si>
    <t>Renault</t>
  </si>
  <si>
    <t>Katine</t>
  </si>
  <si>
    <t>Katharina</t>
  </si>
  <si>
    <t>Dennison</t>
  </si>
  <si>
    <t>Mickey</t>
  </si>
  <si>
    <t>Abner</t>
  </si>
  <si>
    <t>Giraud</t>
  </si>
  <si>
    <t>Jasmin</t>
  </si>
  <si>
    <t>Laurette</t>
  </si>
  <si>
    <t>Courtnay</t>
  </si>
  <si>
    <t>Bartholemy</t>
  </si>
  <si>
    <t>Bonnibelle</t>
  </si>
  <si>
    <t>Arney</t>
  </si>
  <si>
    <t>Larina</t>
  </si>
  <si>
    <t>Ardis</t>
  </si>
  <si>
    <t>Bryana</t>
  </si>
  <si>
    <t>Elie</t>
  </si>
  <si>
    <t>Christa</t>
  </si>
  <si>
    <t>Patrick</t>
  </si>
  <si>
    <t>Iorgo</t>
  </si>
  <si>
    <t>Willetta</t>
  </si>
  <si>
    <t>Sayre</t>
  </si>
  <si>
    <t>Horatio</t>
  </si>
  <si>
    <t>Torr</t>
  </si>
  <si>
    <t>Florence</t>
  </si>
  <si>
    <t>Rosalinde</t>
  </si>
  <si>
    <t>Everard</t>
  </si>
  <si>
    <t>Peder</t>
  </si>
  <si>
    <t>Ash</t>
  </si>
  <si>
    <t>Tally</t>
  </si>
  <si>
    <t>Lammond</t>
  </si>
  <si>
    <t>Dorotea</t>
  </si>
  <si>
    <t>Germaine</t>
  </si>
  <si>
    <t>Brand</t>
  </si>
  <si>
    <t>Lowell</t>
  </si>
  <si>
    <t>Gray</t>
  </si>
  <si>
    <t>Emerson</t>
  </si>
  <si>
    <t>Stormy</t>
  </si>
  <si>
    <t>Michel</t>
  </si>
  <si>
    <t>Zared</t>
  </si>
  <si>
    <t>Netti</t>
  </si>
  <si>
    <t>Isac</t>
  </si>
  <si>
    <t>Kippy</t>
  </si>
  <si>
    <t>Marin</t>
  </si>
  <si>
    <t>Yank</t>
  </si>
  <si>
    <t>Nahum</t>
  </si>
  <si>
    <t>Thelma</t>
  </si>
  <si>
    <t>Othilia</t>
  </si>
  <si>
    <t>Maribelle</t>
  </si>
  <si>
    <t>Emile</t>
  </si>
  <si>
    <t>Reggi</t>
  </si>
  <si>
    <t>Laird</t>
  </si>
  <si>
    <t>Camala</t>
  </si>
  <si>
    <t>Emma</t>
  </si>
  <si>
    <t>Dolf</t>
  </si>
  <si>
    <t>Lenette</t>
  </si>
  <si>
    <t>Michele</t>
  </si>
  <si>
    <t>Garner</t>
  </si>
  <si>
    <t>Mead</t>
  </si>
  <si>
    <t>Amargo</t>
  </si>
  <si>
    <t>Emelen</t>
  </si>
  <si>
    <t>Carmon</t>
  </si>
  <si>
    <t>Eleanor</t>
  </si>
  <si>
    <t>Matthus</t>
  </si>
  <si>
    <t>Montgomery</t>
  </si>
  <si>
    <t>Kira</t>
  </si>
  <si>
    <t>Deni</t>
  </si>
  <si>
    <t>Lenee</t>
  </si>
  <si>
    <t>Hallsy</t>
  </si>
  <si>
    <t>Paddington</t>
  </si>
  <si>
    <t>August</t>
  </si>
  <si>
    <t>Alaine</t>
  </si>
  <si>
    <t>Lowe</t>
  </si>
  <si>
    <t>Rod</t>
  </si>
  <si>
    <t>Andris</t>
  </si>
  <si>
    <t>Caitrin</t>
  </si>
  <si>
    <t>Naoma</t>
  </si>
  <si>
    <t>Hillier</t>
  </si>
  <si>
    <t>Torre</t>
  </si>
  <si>
    <t>Noland</t>
  </si>
  <si>
    <t>Othilie</t>
  </si>
  <si>
    <t>Corky</t>
  </si>
  <si>
    <t>Daren</t>
  </si>
  <si>
    <t>Lucio</t>
  </si>
  <si>
    <t>Karmen</t>
  </si>
  <si>
    <t>Gradey</t>
  </si>
  <si>
    <t>Lacee</t>
  </si>
  <si>
    <t>Enid</t>
  </si>
  <si>
    <t>Onofredo</t>
  </si>
  <si>
    <t>Ichabod</t>
  </si>
  <si>
    <t>Jason</t>
  </si>
  <si>
    <t>Gretel</t>
  </si>
  <si>
    <t>Maxie</t>
  </si>
  <si>
    <t>Ambrose</t>
  </si>
  <si>
    <t>Katusha</t>
  </si>
  <si>
    <t>Felicity</t>
  </si>
  <si>
    <t>Account Coordinator</t>
  </si>
  <si>
    <t>Design Engineer</t>
  </si>
  <si>
    <t>Software Engineer I</t>
  </si>
  <si>
    <t>Analyst Programmer</t>
  </si>
  <si>
    <t>Product Engineer</t>
  </si>
  <si>
    <t>Technical Writer</t>
  </si>
  <si>
    <t>Civil Engineer</t>
  </si>
  <si>
    <t>Database Administrator II</t>
  </si>
  <si>
    <t>Financial Analyst</t>
  </si>
  <si>
    <t>Payment Adjustment Coordinator</t>
  </si>
  <si>
    <t>Internal Auditor</t>
  </si>
  <si>
    <t>Compensation Analyst</t>
  </si>
  <si>
    <t>Financial Advisor</t>
  </si>
  <si>
    <t>VP Product Management</t>
  </si>
  <si>
    <t>Environmental Tech</t>
  </si>
  <si>
    <t>Assistant Media Planner</t>
  </si>
  <si>
    <t>Information Systems Manager</t>
  </si>
  <si>
    <t>Editor</t>
  </si>
  <si>
    <t>Structural Engineer</t>
  </si>
  <si>
    <t>Community Outreach Specialist</t>
  </si>
  <si>
    <t>Administrative Officer</t>
  </si>
  <si>
    <t>Teacher</t>
  </si>
  <si>
    <t>Rothschild</t>
  </si>
  <si>
    <t>Simmon</t>
  </si>
  <si>
    <t>Corradino</t>
  </si>
  <si>
    <t>Ballentime</t>
  </si>
  <si>
    <t>Langlais</t>
  </si>
  <si>
    <t>Spykins</t>
  </si>
  <si>
    <t>Antonijevic</t>
  </si>
  <si>
    <t>Riolfo</t>
  </si>
  <si>
    <t>Beesley</t>
  </si>
  <si>
    <t>Wanek</t>
  </si>
  <si>
    <t>Querrard</t>
  </si>
  <si>
    <t>Rochester</t>
  </si>
  <si>
    <t>Zannuto</t>
  </si>
  <si>
    <t>Duffer</t>
  </si>
  <si>
    <t>Embleton</t>
  </si>
  <si>
    <t>Farebrother</t>
  </si>
  <si>
    <t>Langworthy</t>
  </si>
  <si>
    <t>Ayshford</t>
  </si>
  <si>
    <t>Leader</t>
  </si>
  <si>
    <t>Symons</t>
  </si>
  <si>
    <t>Litherborough</t>
  </si>
  <si>
    <t>Tankus</t>
  </si>
  <si>
    <t>Grayston</t>
  </si>
  <si>
    <t>Skippen</t>
  </si>
  <si>
    <t>Pitcaithley</t>
  </si>
  <si>
    <t>Edling</t>
  </si>
  <si>
    <t>Ekell</t>
  </si>
  <si>
    <t>Testro</t>
  </si>
  <si>
    <t>Smithyman</t>
  </si>
  <si>
    <t>Croston</t>
  </si>
  <si>
    <t>Christy</t>
  </si>
  <si>
    <t>Kennaird</t>
  </si>
  <si>
    <t>Zylberdik</t>
  </si>
  <si>
    <t>Ruzek</t>
  </si>
  <si>
    <t>Marian</t>
  </si>
  <si>
    <t>Mcmenamin</t>
  </si>
  <si>
    <t>Geer</t>
  </si>
  <si>
    <t>Cheves</t>
  </si>
  <si>
    <t>Sails</t>
  </si>
  <si>
    <t>Cullen</t>
  </si>
  <si>
    <t>Arnason</t>
  </si>
  <si>
    <t>Morando</t>
  </si>
  <si>
    <t>Dreier</t>
  </si>
  <si>
    <t>Pirkis</t>
  </si>
  <si>
    <t>Tilliard</t>
  </si>
  <si>
    <t>Head</t>
  </si>
  <si>
    <t>Sprouls</t>
  </si>
  <si>
    <t>Lagen</t>
  </si>
  <si>
    <t>Ducroe</t>
  </si>
  <si>
    <t>Meron</t>
  </si>
  <si>
    <t>Orr</t>
  </si>
  <si>
    <t>Gladwin</t>
  </si>
  <si>
    <t>Josefsen</t>
  </si>
  <si>
    <t>Fulle</t>
  </si>
  <si>
    <t>Brisse</t>
  </si>
  <si>
    <t>Goadsby</t>
  </si>
  <si>
    <t>Evamy</t>
  </si>
  <si>
    <t>Schultz</t>
  </si>
  <si>
    <t>Restall</t>
  </si>
  <si>
    <t>Gerrets</t>
  </si>
  <si>
    <t>Louthe</t>
  </si>
  <si>
    <t>Eliot</t>
  </si>
  <si>
    <t>Escudier</t>
  </si>
  <si>
    <t>Cogar</t>
  </si>
  <si>
    <t>Tumilson</t>
  </si>
  <si>
    <t>Ruprich</t>
  </si>
  <si>
    <t>Pattington</t>
  </si>
  <si>
    <t>Balcombe</t>
  </si>
  <si>
    <t>Sawood</t>
  </si>
  <si>
    <t>Sanbrooke</t>
  </si>
  <si>
    <t>Senner</t>
  </si>
  <si>
    <t>Arend</t>
  </si>
  <si>
    <t>Sketchley</t>
  </si>
  <si>
    <t>Keppie</t>
  </si>
  <si>
    <t>Muzzlewhite</t>
  </si>
  <si>
    <t>Saltern</t>
  </si>
  <si>
    <t>Barendtsen</t>
  </si>
  <si>
    <t>Iacovo</t>
  </si>
  <si>
    <t>Lazenbury</t>
  </si>
  <si>
    <t>Aucott</t>
  </si>
  <si>
    <t>Ilem</t>
  </si>
  <si>
    <t>Mumm</t>
  </si>
  <si>
    <t>Machon</t>
  </si>
  <si>
    <t>Rubinchik</t>
  </si>
  <si>
    <t>Joscelin</t>
  </si>
  <si>
    <t>Hubbard</t>
  </si>
  <si>
    <t>Abramovici</t>
  </si>
  <si>
    <t>Booty</t>
  </si>
  <si>
    <t>Daulby</t>
  </si>
  <si>
    <t>Rooksby</t>
  </si>
  <si>
    <t>Frosttop</t>
  </si>
  <si>
    <t>Meacher</t>
  </si>
  <si>
    <t>Nanson</t>
  </si>
  <si>
    <t>Prendergast</t>
  </si>
  <si>
    <t>Cashen</t>
  </si>
  <si>
    <t>Buesnel</t>
  </si>
  <si>
    <t>Estick</t>
  </si>
  <si>
    <t>Gonthard</t>
  </si>
  <si>
    <t>Proctor</t>
  </si>
  <si>
    <t>Hallor</t>
  </si>
  <si>
    <t>(520) 555-1082</t>
  </si>
  <si>
    <t>(520) 520-7748</t>
  </si>
  <si>
    <t>(520) 471-6148</t>
  </si>
  <si>
    <t>(520) 613-5977</t>
  </si>
  <si>
    <t>(520) 206-6568</t>
  </si>
  <si>
    <t>(520) 545-8508</t>
  </si>
  <si>
    <t>(520) 227-4889</t>
  </si>
  <si>
    <t>(520) 151-1240</t>
  </si>
  <si>
    <t>(520) 430-9828</t>
  </si>
  <si>
    <t>(520) 196-7224</t>
  </si>
  <si>
    <t>(520) 648-4644</t>
  </si>
  <si>
    <t>(520) 154-2915</t>
  </si>
  <si>
    <t>(520) 466-6472</t>
  </si>
  <si>
    <t>(520) 606-3008</t>
  </si>
  <si>
    <t>(520) 424-5235</t>
  </si>
  <si>
    <t>(520) 642-5869</t>
  </si>
  <si>
    <t>(520) 378-4843</t>
  </si>
  <si>
    <t>(520) 690-8095</t>
  </si>
  <si>
    <t>(520) 321-0081</t>
  </si>
  <si>
    <t>(520) 477-3154</t>
  </si>
  <si>
    <t>(520) 503-3012</t>
  </si>
  <si>
    <t>(520) 206-7081</t>
  </si>
  <si>
    <t>(520) 288-0650</t>
  </si>
  <si>
    <t>(520) 392-3318</t>
  </si>
  <si>
    <t>(520) 157-3127</t>
  </si>
  <si>
    <t>(520) 263-9311</t>
  </si>
  <si>
    <t>(520) 484-2792</t>
  </si>
  <si>
    <t>(520) 503-2364</t>
  </si>
  <si>
    <t>(520) 382-8664</t>
  </si>
  <si>
    <t>(520) 350-0754</t>
  </si>
  <si>
    <t>(520) 223-5173</t>
  </si>
  <si>
    <t>(520) 442-9984</t>
  </si>
  <si>
    <t>(520) 187-1170</t>
  </si>
  <si>
    <t>(520) 449-2009</t>
  </si>
  <si>
    <t>(520) 382-2741</t>
  </si>
  <si>
    <t>(520) 393-8146</t>
  </si>
  <si>
    <t>(520) 222-2544</t>
  </si>
  <si>
    <t>(520) 283-8630</t>
  </si>
  <si>
    <t>(520) 456-3579</t>
  </si>
  <si>
    <t>(520) 395-5658</t>
  </si>
  <si>
    <t>(520) 276-2701</t>
  </si>
  <si>
    <t>(520) 560-5996</t>
  </si>
  <si>
    <t>(520) 219-2968</t>
  </si>
  <si>
    <t>(520) 505-6882</t>
  </si>
  <si>
    <t>(520) 378-9453</t>
  </si>
  <si>
    <t>(520) 492-1050</t>
  </si>
  <si>
    <t>(520) 446-8169</t>
  </si>
  <si>
    <t>(520) 659-4866</t>
  </si>
  <si>
    <t>(520) 167-5893</t>
  </si>
  <si>
    <t>(520) 678-6278</t>
  </si>
  <si>
    <t>(520) 615-7778</t>
  </si>
  <si>
    <t>(520) 350-9578</t>
  </si>
  <si>
    <t>(520) 259-0514</t>
  </si>
  <si>
    <t>(520) 180-0590</t>
  </si>
  <si>
    <t>(520) 276-0858</t>
  </si>
  <si>
    <t>(520) 186-7945</t>
  </si>
  <si>
    <t>(520) 428-3817</t>
  </si>
  <si>
    <t>(520) 430-4578</t>
  </si>
  <si>
    <t>(520) 197-0778</t>
  </si>
  <si>
    <t>(520) 397-1460</t>
  </si>
  <si>
    <t>(520) 390-8170</t>
  </si>
  <si>
    <t>(520) 381-4649</t>
  </si>
  <si>
    <t>(520) 459-0283</t>
  </si>
  <si>
    <t>(520) 308-9899</t>
  </si>
  <si>
    <t>(520) 537-0676</t>
  </si>
  <si>
    <t>(520) 509-4055</t>
  </si>
  <si>
    <t>(520) 671-1655</t>
  </si>
  <si>
    <t>(520) 345-6212</t>
  </si>
  <si>
    <t>(520) 592-1149</t>
  </si>
  <si>
    <t>(520) 325-1498</t>
  </si>
  <si>
    <t>(520) 221-4065</t>
  </si>
  <si>
    <t>(520) 245-2399</t>
  </si>
  <si>
    <t>(520) 487-3579</t>
  </si>
  <si>
    <t>(520) 555-0988</t>
  </si>
  <si>
    <t>(520) 522-6929</t>
  </si>
  <si>
    <t>(520) 222-3837</t>
  </si>
  <si>
    <t>(520) 605-5115</t>
  </si>
  <si>
    <t>(520) 332-0336</t>
  </si>
  <si>
    <t>(520) 660-4393</t>
  </si>
  <si>
    <t>(520) 431-3708</t>
  </si>
  <si>
    <t>(520) 267-0344</t>
  </si>
  <si>
    <t>(520) 499-9137</t>
  </si>
  <si>
    <t>(520) 697-9008</t>
  </si>
  <si>
    <t>(520) 594-0264</t>
  </si>
  <si>
    <t>(520) 487-0833</t>
  </si>
  <si>
    <t>(520) 613-1296</t>
  </si>
  <si>
    <t>(520) 498-8957</t>
  </si>
  <si>
    <t>(520) 203-0624</t>
  </si>
  <si>
    <t>(520) 291-3064</t>
  </si>
  <si>
    <t>(520) 634-0081</t>
  </si>
  <si>
    <t>(520) 311-9473</t>
  </si>
  <si>
    <t>(520) 255-1712</t>
  </si>
  <si>
    <t>(520) 387-3259</t>
  </si>
  <si>
    <t>(520) 385-9821</t>
  </si>
  <si>
    <t>(520) 616-6421</t>
  </si>
  <si>
    <t>(520) 478-5408</t>
  </si>
  <si>
    <t>(520) 274-9158</t>
  </si>
  <si>
    <t>(520) 612-2803</t>
  </si>
  <si>
    <t>(520) 157-2471</t>
  </si>
  <si>
    <t>(520) 562-4157</t>
  </si>
  <si>
    <t>Year</t>
  </si>
  <si>
    <t>Last Name</t>
  </si>
  <si>
    <t>Contract Num</t>
  </si>
  <si>
    <t>Total Value</t>
  </si>
  <si>
    <t>Average Value</t>
  </si>
  <si>
    <t>Max Value</t>
  </si>
  <si>
    <t>Min Value</t>
  </si>
  <si>
    <t>Rounded Value</t>
  </si>
  <si>
    <t>Priority</t>
  </si>
  <si>
    <t>Low Pri Ttl</t>
  </si>
  <si>
    <t>Low Pri 2018</t>
  </si>
  <si>
    <t>High Pri Ttl</t>
  </si>
  <si>
    <t>High Pri 2018</t>
  </si>
  <si>
    <t>Low Pri Count</t>
  </si>
  <si>
    <t>High Pri Count</t>
  </si>
  <si>
    <t>Campaign</t>
  </si>
  <si>
    <t>Contac_Days</t>
  </si>
  <si>
    <t>Age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</si>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</sst>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E2" sqref="E2"/>
    </sheetView>
  </sheetViews>
  <sheetFormatPr defaultRowHeight="15" x14ac:dyDescent="0.25"/>
  <cols>
    <col min="1" max="1" width="14.140625" bestFit="1" customWidth="1"/>
    <col min="2" max="2" width="16" bestFit="1" customWidth="1"/>
    <col min="3" max="3" width="12.85546875" bestFit="1" customWidth="1"/>
    <col min="4" max="4" width="9.85546875" bestFit="1" customWidth="1"/>
    <col min="5" max="5" width="9" bestFit="1" customWidth="1"/>
    <col min="6" max="6" width="13.7109375" bestFit="1" customWidth="1"/>
    <col min="7" max="7" width="33.140625" bestFit="1" customWidth="1"/>
    <col min="8" max="8" width="25.85546875" bestFit="1" customWidth="1"/>
    <col min="9" max="9" width="7.5703125" bestFit="1" customWidth="1"/>
    <col min="10" max="10" width="10.7109375" customWidth="1"/>
    <col min="11" max="11" width="4.42578125" style="2" bestFit="1" customWidth="1"/>
    <col min="12" max="12" width="6.140625" style="2" bestFit="1" customWidth="1"/>
    <col min="13" max="13" width="22" bestFit="1" customWidth="1"/>
    <col min="14" max="14" width="5" bestFit="1" customWidth="1"/>
    <col min="15" max="15" width="6.140625" bestFit="1" customWidth="1"/>
    <col min="16" max="16" width="7.5703125" bestFit="1" customWidth="1"/>
    <col min="17" max="17" width="12.140625" bestFit="1" customWidth="1"/>
    <col min="18" max="18" width="9.7109375" bestFit="1" customWidth="1"/>
    <col min="19" max="19" width="12.140625" bestFit="1" customWidth="1"/>
    <col min="21" max="21" width="14.7109375" bestFit="1" customWidth="1"/>
    <col min="22" max="22" width="16.7109375" bestFit="1" customWidth="1"/>
  </cols>
  <sheetData>
    <row r="1" spans="1:22" x14ac:dyDescent="0.25">
      <c r="A1" t="s">
        <v>112</v>
      </c>
      <c r="B1" t="s">
        <v>264</v>
      </c>
      <c r="C1" t="s">
        <v>265</v>
      </c>
      <c r="D1" t="s">
        <v>113</v>
      </c>
      <c r="E1" t="s">
        <v>605</v>
      </c>
      <c r="F1" t="s">
        <v>111</v>
      </c>
      <c r="G1" t="s">
        <v>263</v>
      </c>
      <c r="H1" t="s">
        <v>110</v>
      </c>
      <c r="I1" t="s">
        <v>114</v>
      </c>
      <c r="J1" t="s">
        <v>117</v>
      </c>
      <c r="K1" s="2" t="s">
        <v>604</v>
      </c>
      <c r="L1" s="2" t="s">
        <v>22</v>
      </c>
      <c r="M1" t="s">
        <v>109</v>
      </c>
      <c r="N1" t="s">
        <v>587</v>
      </c>
      <c r="O1" t="s">
        <v>115</v>
      </c>
      <c r="P1" t="s">
        <v>595</v>
      </c>
      <c r="Q1" t="s">
        <v>116</v>
      </c>
      <c r="R1" t="s">
        <v>602</v>
      </c>
      <c r="S1" t="s">
        <v>603</v>
      </c>
    </row>
    <row r="2" spans="1:22" x14ac:dyDescent="0.25">
      <c r="A2" t="s">
        <v>40</v>
      </c>
      <c r="B2" t="s">
        <v>387</v>
      </c>
      <c r="C2" t="s">
        <v>266</v>
      </c>
      <c r="D2" t="s">
        <v>16</v>
      </c>
      <c r="E2" t="str">
        <f>IF(AND(NOT(D2="Dr"),NOT(D2="Rev")),"Yes","")</f>
        <v>Yes</v>
      </c>
      <c r="F2" t="s">
        <v>487</v>
      </c>
      <c r="G2" t="s">
        <v>129</v>
      </c>
      <c r="H2" t="s">
        <v>31</v>
      </c>
      <c r="I2" t="s">
        <v>0</v>
      </c>
      <c r="J2" s="1">
        <v>33742</v>
      </c>
      <c r="K2" s="2">
        <f ca="1">DATEDIF(J2,TODAY(),"Y")</f>
        <v>28</v>
      </c>
      <c r="L2" s="2" t="str">
        <f ca="1">IF(AND(H2="sales",K2&lt;40),"Yes","")</f>
        <v/>
      </c>
      <c r="M2" t="s">
        <v>187</v>
      </c>
      <c r="N2">
        <v>2013</v>
      </c>
      <c r="O2">
        <v>13491</v>
      </c>
      <c r="P2" t="str">
        <f>IF(O2&gt;60000,"High",IF(O2&gt;30000,"Med","Low"))</f>
        <v>Low</v>
      </c>
      <c r="Q2" s="1">
        <v>43912</v>
      </c>
      <c r="R2">
        <v>2</v>
      </c>
      <c r="S2">
        <f ca="1">VALUE(TODAY()-Q2)</f>
        <v>132</v>
      </c>
    </row>
    <row r="3" spans="1:22" x14ac:dyDescent="0.25">
      <c r="A3" t="s">
        <v>54</v>
      </c>
      <c r="B3" t="s">
        <v>388</v>
      </c>
      <c r="C3" t="s">
        <v>267</v>
      </c>
      <c r="D3" t="s">
        <v>16</v>
      </c>
      <c r="E3" t="str">
        <f t="shared" ref="E3:E66" si="0">IF(AND(NOT(D3="Dr"),NOT(D3="Rev")),"Yes","")</f>
        <v>Yes</v>
      </c>
      <c r="F3" t="s">
        <v>488</v>
      </c>
      <c r="G3" t="s">
        <v>142</v>
      </c>
      <c r="H3" t="s">
        <v>3</v>
      </c>
      <c r="I3" t="s">
        <v>0</v>
      </c>
      <c r="J3" s="1">
        <v>26947</v>
      </c>
      <c r="K3" s="2">
        <f t="shared" ref="K3:K66" ca="1" si="1">DATEDIF(J3,TODAY(),"Y")</f>
        <v>46</v>
      </c>
      <c r="L3" s="2" t="str">
        <f t="shared" ref="L3:L66" ca="1" si="2">IF(AND(H3="sales",K3&lt;40),"Yes","")</f>
        <v/>
      </c>
      <c r="M3" t="s">
        <v>222</v>
      </c>
      <c r="N3">
        <v>2017</v>
      </c>
      <c r="O3">
        <v>17490</v>
      </c>
      <c r="P3" t="str">
        <f t="shared" ref="P3:P66" si="3">IF(O3&gt;60000,"High",IF(O3&gt;30000,"Med","Low"))</f>
        <v>Low</v>
      </c>
      <c r="Q3" s="1">
        <v>43860</v>
      </c>
      <c r="R3">
        <v>1</v>
      </c>
      <c r="S3">
        <f t="shared" ref="S3:S66" ca="1" si="4">VALUE(TODAY()-Q3)</f>
        <v>184</v>
      </c>
      <c r="U3" t="s">
        <v>112</v>
      </c>
      <c r="V3" t="s">
        <v>50</v>
      </c>
    </row>
    <row r="4" spans="1:22" x14ac:dyDescent="0.25">
      <c r="A4" t="s">
        <v>91</v>
      </c>
      <c r="B4" t="s">
        <v>389</v>
      </c>
      <c r="C4" t="s">
        <v>268</v>
      </c>
      <c r="D4" t="s">
        <v>6</v>
      </c>
      <c r="E4" t="str">
        <f t="shared" si="0"/>
        <v>Yes</v>
      </c>
      <c r="F4" t="s">
        <v>489</v>
      </c>
      <c r="G4" t="s">
        <v>139</v>
      </c>
      <c r="H4" t="s">
        <v>18</v>
      </c>
      <c r="I4" t="s">
        <v>0</v>
      </c>
      <c r="J4" s="1">
        <v>20121</v>
      </c>
      <c r="K4" s="2">
        <f t="shared" ca="1" si="1"/>
        <v>65</v>
      </c>
      <c r="L4" s="2" t="str">
        <f t="shared" ca="1" si="2"/>
        <v/>
      </c>
      <c r="M4" t="s">
        <v>209</v>
      </c>
      <c r="N4">
        <v>2013</v>
      </c>
      <c r="O4">
        <v>15477</v>
      </c>
      <c r="P4" t="str">
        <f t="shared" si="3"/>
        <v>Low</v>
      </c>
      <c r="Q4" s="1">
        <v>43951</v>
      </c>
      <c r="R4">
        <v>2</v>
      </c>
      <c r="S4">
        <f t="shared" ca="1" si="4"/>
        <v>93</v>
      </c>
      <c r="U4" t="s">
        <v>588</v>
      </c>
      <c r="V4" t="str">
        <f>VLOOKUP($V$3,$A$1:$G$101,2,FALSE)</f>
        <v>Pitcaithley</v>
      </c>
    </row>
    <row r="5" spans="1:22" x14ac:dyDescent="0.25">
      <c r="A5" t="s">
        <v>106</v>
      </c>
      <c r="B5" t="s">
        <v>390</v>
      </c>
      <c r="C5" t="s">
        <v>269</v>
      </c>
      <c r="D5" t="s">
        <v>14</v>
      </c>
      <c r="E5" t="str">
        <f t="shared" si="0"/>
        <v>Yes</v>
      </c>
      <c r="F5" t="s">
        <v>490</v>
      </c>
      <c r="G5" t="s">
        <v>365</v>
      </c>
      <c r="H5" t="s">
        <v>22</v>
      </c>
      <c r="I5" t="s">
        <v>9</v>
      </c>
      <c r="J5" s="1">
        <v>31727</v>
      </c>
      <c r="K5" s="2">
        <f t="shared" ca="1" si="1"/>
        <v>33</v>
      </c>
      <c r="L5" s="2" t="str">
        <f t="shared" ca="1" si="2"/>
        <v>Yes</v>
      </c>
      <c r="M5" t="s">
        <v>174</v>
      </c>
      <c r="N5">
        <v>2017</v>
      </c>
      <c r="O5">
        <v>83380</v>
      </c>
      <c r="P5" t="str">
        <f t="shared" si="3"/>
        <v>High</v>
      </c>
      <c r="Q5" s="1">
        <v>43943</v>
      </c>
      <c r="R5">
        <v>2</v>
      </c>
      <c r="S5">
        <f t="shared" ca="1" si="4"/>
        <v>101</v>
      </c>
      <c r="U5" t="s">
        <v>111</v>
      </c>
      <c r="V5" t="str">
        <f>VLOOKUP($V$3,$A$1:$G$101,5,FALSE)</f>
        <v>Yes</v>
      </c>
    </row>
    <row r="6" spans="1:22" x14ac:dyDescent="0.25">
      <c r="A6" t="s">
        <v>47</v>
      </c>
      <c r="B6" t="s">
        <v>391</v>
      </c>
      <c r="C6" t="s">
        <v>270</v>
      </c>
      <c r="D6" t="s">
        <v>10</v>
      </c>
      <c r="E6" t="str">
        <f t="shared" si="0"/>
        <v/>
      </c>
      <c r="F6" t="s">
        <v>491</v>
      </c>
      <c r="G6" t="s">
        <v>148</v>
      </c>
      <c r="H6" t="s">
        <v>22</v>
      </c>
      <c r="I6" t="s">
        <v>0</v>
      </c>
      <c r="J6" s="1">
        <v>28585</v>
      </c>
      <c r="K6" s="2">
        <f t="shared" ca="1" si="1"/>
        <v>42</v>
      </c>
      <c r="L6" s="2" t="str">
        <f t="shared" ca="1" si="2"/>
        <v/>
      </c>
      <c r="M6" t="s">
        <v>175</v>
      </c>
      <c r="N6">
        <v>2011</v>
      </c>
      <c r="O6">
        <v>5835</v>
      </c>
      <c r="P6" t="str">
        <f t="shared" si="3"/>
        <v>Low</v>
      </c>
      <c r="Q6" s="1">
        <v>43900</v>
      </c>
      <c r="R6">
        <v>2</v>
      </c>
      <c r="S6">
        <f t="shared" ca="1" si="4"/>
        <v>144</v>
      </c>
      <c r="U6" t="s">
        <v>263</v>
      </c>
      <c r="V6" t="str">
        <f>VLOOKUP($V$3,$A$1:$G$101,6,FALSE)</f>
        <v>(520) 157-3127</v>
      </c>
    </row>
    <row r="7" spans="1:22" x14ac:dyDescent="0.25">
      <c r="A7" t="s">
        <v>85</v>
      </c>
      <c r="B7" t="s">
        <v>392</v>
      </c>
      <c r="C7" t="s">
        <v>271</v>
      </c>
      <c r="D7" t="s">
        <v>6</v>
      </c>
      <c r="E7" t="str">
        <f t="shared" si="0"/>
        <v>Yes</v>
      </c>
      <c r="F7" t="s">
        <v>492</v>
      </c>
      <c r="G7" t="s">
        <v>144</v>
      </c>
      <c r="H7" t="s">
        <v>3</v>
      </c>
      <c r="I7" t="s">
        <v>0</v>
      </c>
      <c r="J7" s="1">
        <v>24733</v>
      </c>
      <c r="K7" s="2">
        <f t="shared" ca="1" si="1"/>
        <v>52</v>
      </c>
      <c r="L7" s="2" t="str">
        <f t="shared" ca="1" si="2"/>
        <v/>
      </c>
      <c r="M7" t="s">
        <v>218</v>
      </c>
      <c r="N7">
        <v>2018</v>
      </c>
      <c r="O7">
        <v>74655</v>
      </c>
      <c r="P7" t="str">
        <f t="shared" si="3"/>
        <v>High</v>
      </c>
      <c r="Q7" s="1">
        <v>43960</v>
      </c>
      <c r="R7">
        <v>2</v>
      </c>
      <c r="S7">
        <f t="shared" ca="1" si="4"/>
        <v>84</v>
      </c>
    </row>
    <row r="8" spans="1:22" x14ac:dyDescent="0.25">
      <c r="A8" t="s">
        <v>100</v>
      </c>
      <c r="B8" t="s">
        <v>393</v>
      </c>
      <c r="C8" t="s">
        <v>272</v>
      </c>
      <c r="D8" t="s">
        <v>14</v>
      </c>
      <c r="E8" t="str">
        <f t="shared" si="0"/>
        <v>Yes</v>
      </c>
      <c r="F8" t="s">
        <v>493</v>
      </c>
      <c r="G8" t="s">
        <v>148</v>
      </c>
      <c r="H8" t="s">
        <v>22</v>
      </c>
      <c r="I8" t="s">
        <v>9</v>
      </c>
      <c r="J8" s="1">
        <v>22390</v>
      </c>
      <c r="K8" s="2">
        <f t="shared" ca="1" si="1"/>
        <v>59</v>
      </c>
      <c r="L8" s="2" t="str">
        <f t="shared" ca="1" si="2"/>
        <v/>
      </c>
      <c r="M8" t="s">
        <v>239</v>
      </c>
      <c r="N8">
        <v>2013</v>
      </c>
      <c r="O8">
        <v>53879</v>
      </c>
      <c r="P8" t="str">
        <f t="shared" si="3"/>
        <v>Med</v>
      </c>
      <c r="Q8" s="1">
        <v>43833</v>
      </c>
      <c r="R8">
        <v>3</v>
      </c>
      <c r="S8">
        <f t="shared" ca="1" si="4"/>
        <v>211</v>
      </c>
      <c r="U8" t="s">
        <v>589</v>
      </c>
      <c r="V8" t="s">
        <v>230</v>
      </c>
    </row>
    <row r="9" spans="1:22" x14ac:dyDescent="0.25">
      <c r="A9" t="s">
        <v>32</v>
      </c>
      <c r="B9" t="s">
        <v>394</v>
      </c>
      <c r="C9" t="s">
        <v>273</v>
      </c>
      <c r="D9" t="s">
        <v>10</v>
      </c>
      <c r="E9" t="str">
        <f t="shared" si="0"/>
        <v/>
      </c>
      <c r="F9" t="s">
        <v>494</v>
      </c>
      <c r="G9" t="s">
        <v>366</v>
      </c>
      <c r="H9" t="s">
        <v>33</v>
      </c>
      <c r="I9" t="s">
        <v>9</v>
      </c>
      <c r="J9" s="1">
        <v>32370</v>
      </c>
      <c r="K9" s="2">
        <f t="shared" ca="1" si="1"/>
        <v>31</v>
      </c>
      <c r="L9" s="2" t="str">
        <f t="shared" ca="1" si="2"/>
        <v/>
      </c>
      <c r="M9" t="s">
        <v>188</v>
      </c>
      <c r="N9">
        <v>2012</v>
      </c>
      <c r="O9">
        <v>54187</v>
      </c>
      <c r="P9" t="str">
        <f t="shared" si="3"/>
        <v>Med</v>
      </c>
      <c r="Q9" s="1">
        <v>43926</v>
      </c>
      <c r="R9">
        <v>2</v>
      </c>
      <c r="S9">
        <f t="shared" ca="1" si="4"/>
        <v>118</v>
      </c>
      <c r="U9" t="s">
        <v>112</v>
      </c>
      <c r="V9" t="str">
        <f>INDEX($A$2:$G$101,MATCH($V$8,$M$2:$M$101,FALSE),1)</f>
        <v>Linktype</v>
      </c>
    </row>
    <row r="10" spans="1:22" x14ac:dyDescent="0.25">
      <c r="A10" t="s">
        <v>43</v>
      </c>
      <c r="B10" t="s">
        <v>395</v>
      </c>
      <c r="C10" t="s">
        <v>274</v>
      </c>
      <c r="D10" t="s">
        <v>10</v>
      </c>
      <c r="E10" t="str">
        <f t="shared" si="0"/>
        <v/>
      </c>
      <c r="F10" t="s">
        <v>495</v>
      </c>
      <c r="G10" t="s">
        <v>137</v>
      </c>
      <c r="H10" t="s">
        <v>18</v>
      </c>
      <c r="I10" t="s">
        <v>9</v>
      </c>
      <c r="J10" s="1">
        <v>25123</v>
      </c>
      <c r="K10" s="2">
        <f t="shared" ca="1" si="1"/>
        <v>51</v>
      </c>
      <c r="L10" s="2" t="str">
        <f t="shared" ca="1" si="2"/>
        <v/>
      </c>
      <c r="M10" t="s">
        <v>212</v>
      </c>
      <c r="N10">
        <v>2011</v>
      </c>
      <c r="O10">
        <v>51317</v>
      </c>
      <c r="P10" t="str">
        <f t="shared" si="3"/>
        <v>Med</v>
      </c>
      <c r="Q10" s="1">
        <v>43885</v>
      </c>
      <c r="R10">
        <v>2</v>
      </c>
      <c r="S10">
        <f t="shared" ca="1" si="4"/>
        <v>159</v>
      </c>
      <c r="U10" t="s">
        <v>111</v>
      </c>
      <c r="V10" t="str">
        <f>INDEX($A$2:$G$101,MATCH($V$8,$M$2:$M$101,FALSE),5)</f>
        <v>Yes</v>
      </c>
    </row>
    <row r="11" spans="1:22" x14ac:dyDescent="0.25">
      <c r="A11" t="s">
        <v>103</v>
      </c>
      <c r="B11" t="s">
        <v>396</v>
      </c>
      <c r="C11" t="s">
        <v>275</v>
      </c>
      <c r="D11" t="s">
        <v>14</v>
      </c>
      <c r="E11" t="str">
        <f t="shared" si="0"/>
        <v>Yes</v>
      </c>
      <c r="F11" t="s">
        <v>496</v>
      </c>
      <c r="G11" t="s">
        <v>367</v>
      </c>
      <c r="H11" t="s">
        <v>33</v>
      </c>
      <c r="I11" t="s">
        <v>9</v>
      </c>
      <c r="J11" s="1">
        <v>31361</v>
      </c>
      <c r="K11" s="2">
        <f t="shared" ca="1" si="1"/>
        <v>34</v>
      </c>
      <c r="L11" s="2" t="str">
        <f t="shared" ca="1" si="2"/>
        <v/>
      </c>
      <c r="M11" t="s">
        <v>166</v>
      </c>
      <c r="N11">
        <v>2011</v>
      </c>
      <c r="O11">
        <v>80084</v>
      </c>
      <c r="P11" t="str">
        <f t="shared" si="3"/>
        <v>High</v>
      </c>
      <c r="Q11" s="1">
        <v>43874</v>
      </c>
      <c r="R11">
        <v>2</v>
      </c>
      <c r="S11">
        <f t="shared" ca="1" si="4"/>
        <v>170</v>
      </c>
      <c r="U11" t="s">
        <v>588</v>
      </c>
      <c r="V11" t="str">
        <f>INDEX($A$2:$G$101,MATCH($V$8,$M$2:$M$101,FALSE),2)</f>
        <v>Sprouls</v>
      </c>
    </row>
    <row r="12" spans="1:22" x14ac:dyDescent="0.25">
      <c r="A12" t="s">
        <v>98</v>
      </c>
      <c r="B12" t="s">
        <v>397</v>
      </c>
      <c r="C12" t="s">
        <v>276</v>
      </c>
      <c r="D12" t="s">
        <v>1</v>
      </c>
      <c r="E12" t="str">
        <f t="shared" si="0"/>
        <v/>
      </c>
      <c r="F12" t="s">
        <v>497</v>
      </c>
      <c r="G12" t="s">
        <v>147</v>
      </c>
      <c r="H12" t="s">
        <v>22</v>
      </c>
      <c r="I12" t="s">
        <v>0</v>
      </c>
      <c r="J12" s="1">
        <v>31004</v>
      </c>
      <c r="K12" s="2">
        <f t="shared" ca="1" si="1"/>
        <v>35</v>
      </c>
      <c r="L12" s="2" t="str">
        <f t="shared" ca="1" si="2"/>
        <v>Yes</v>
      </c>
      <c r="M12" t="s">
        <v>241</v>
      </c>
      <c r="N12">
        <v>2014</v>
      </c>
      <c r="O12">
        <v>40251</v>
      </c>
      <c r="P12" t="str">
        <f t="shared" si="3"/>
        <v>Med</v>
      </c>
      <c r="Q12" s="1">
        <v>43831</v>
      </c>
      <c r="R12">
        <v>2</v>
      </c>
      <c r="S12">
        <f t="shared" ca="1" si="4"/>
        <v>213</v>
      </c>
    </row>
    <row r="13" spans="1:22" x14ac:dyDescent="0.25">
      <c r="A13" t="s">
        <v>63</v>
      </c>
      <c r="B13" t="s">
        <v>398</v>
      </c>
      <c r="C13" t="s">
        <v>277</v>
      </c>
      <c r="D13" t="s">
        <v>10</v>
      </c>
      <c r="E13" t="str">
        <f t="shared" si="0"/>
        <v/>
      </c>
      <c r="F13" t="s">
        <v>498</v>
      </c>
      <c r="G13" t="s">
        <v>365</v>
      </c>
      <c r="H13" t="s">
        <v>22</v>
      </c>
      <c r="I13" t="s">
        <v>0</v>
      </c>
      <c r="J13" s="1">
        <v>27494</v>
      </c>
      <c r="K13" s="2">
        <f t="shared" ca="1" si="1"/>
        <v>45</v>
      </c>
      <c r="L13" s="2" t="str">
        <f t="shared" ca="1" si="2"/>
        <v/>
      </c>
      <c r="M13" t="s">
        <v>172</v>
      </c>
      <c r="N13">
        <v>2017</v>
      </c>
      <c r="O13">
        <v>34507</v>
      </c>
      <c r="P13" t="str">
        <f t="shared" si="3"/>
        <v>Med</v>
      </c>
      <c r="Q13" s="1">
        <v>43900</v>
      </c>
      <c r="R13">
        <v>2</v>
      </c>
      <c r="S13">
        <f t="shared" ca="1" si="4"/>
        <v>144</v>
      </c>
      <c r="U13" t="s">
        <v>590</v>
      </c>
      <c r="V13">
        <f>SUM(O2:O101)</f>
        <v>4374391</v>
      </c>
    </row>
    <row r="14" spans="1:22" x14ac:dyDescent="0.25">
      <c r="A14" t="s">
        <v>94</v>
      </c>
      <c r="B14" t="s">
        <v>399</v>
      </c>
      <c r="C14" t="s">
        <v>278</v>
      </c>
      <c r="D14" t="s">
        <v>10</v>
      </c>
      <c r="E14" t="str">
        <f t="shared" si="0"/>
        <v/>
      </c>
      <c r="F14" t="s">
        <v>499</v>
      </c>
      <c r="G14" t="s">
        <v>160</v>
      </c>
      <c r="H14" t="s">
        <v>5</v>
      </c>
      <c r="I14" t="s">
        <v>9</v>
      </c>
      <c r="J14" s="1">
        <v>26244</v>
      </c>
      <c r="K14" s="2">
        <f t="shared" ca="1" si="1"/>
        <v>48</v>
      </c>
      <c r="L14" s="2" t="str">
        <f t="shared" ca="1" si="2"/>
        <v/>
      </c>
      <c r="M14" t="s">
        <v>254</v>
      </c>
      <c r="N14">
        <v>2014</v>
      </c>
      <c r="O14">
        <v>54416</v>
      </c>
      <c r="P14" t="str">
        <f t="shared" si="3"/>
        <v>Med</v>
      </c>
      <c r="Q14" s="1">
        <v>43892</v>
      </c>
      <c r="R14">
        <v>1</v>
      </c>
      <c r="S14">
        <f t="shared" ca="1" si="4"/>
        <v>152</v>
      </c>
      <c r="U14" t="s">
        <v>591</v>
      </c>
      <c r="V14">
        <f>AVERAGE(O2:O101)</f>
        <v>43743.91</v>
      </c>
    </row>
    <row r="15" spans="1:22" x14ac:dyDescent="0.25">
      <c r="A15" t="s">
        <v>34</v>
      </c>
      <c r="B15" t="s">
        <v>400</v>
      </c>
      <c r="C15" t="s">
        <v>279</v>
      </c>
      <c r="D15" t="s">
        <v>14</v>
      </c>
      <c r="E15" t="str">
        <f t="shared" si="0"/>
        <v>Yes</v>
      </c>
      <c r="F15" t="s">
        <v>500</v>
      </c>
      <c r="G15" t="s">
        <v>123</v>
      </c>
      <c r="H15" t="s">
        <v>33</v>
      </c>
      <c r="I15" t="s">
        <v>9</v>
      </c>
      <c r="J15" s="1">
        <v>29040</v>
      </c>
      <c r="K15" s="2">
        <f t="shared" ca="1" si="1"/>
        <v>41</v>
      </c>
      <c r="L15" s="2" t="str">
        <f t="shared" ca="1" si="2"/>
        <v/>
      </c>
      <c r="M15" t="s">
        <v>168</v>
      </c>
      <c r="N15">
        <v>2014</v>
      </c>
      <c r="O15">
        <v>8535</v>
      </c>
      <c r="P15" t="str">
        <f t="shared" si="3"/>
        <v>Low</v>
      </c>
      <c r="Q15" s="1">
        <v>43830</v>
      </c>
      <c r="R15">
        <v>2</v>
      </c>
      <c r="S15">
        <f t="shared" ca="1" si="4"/>
        <v>214</v>
      </c>
      <c r="U15" t="s">
        <v>592</v>
      </c>
      <c r="V15">
        <f>MAX(O2:O101)</f>
        <v>88050</v>
      </c>
    </row>
    <row r="16" spans="1:22" x14ac:dyDescent="0.25">
      <c r="A16" t="s">
        <v>74</v>
      </c>
      <c r="B16" t="s">
        <v>401</v>
      </c>
      <c r="C16" t="s">
        <v>280</v>
      </c>
      <c r="D16" t="s">
        <v>6</v>
      </c>
      <c r="E16" t="str">
        <f t="shared" si="0"/>
        <v>Yes</v>
      </c>
      <c r="F16" t="s">
        <v>501</v>
      </c>
      <c r="G16" t="s">
        <v>159</v>
      </c>
      <c r="H16" t="s">
        <v>5</v>
      </c>
      <c r="I16" t="s">
        <v>0</v>
      </c>
      <c r="J16" s="1">
        <v>31175</v>
      </c>
      <c r="K16" s="2">
        <f t="shared" ca="1" si="1"/>
        <v>35</v>
      </c>
      <c r="L16" s="2" t="str">
        <f t="shared" ca="1" si="2"/>
        <v/>
      </c>
      <c r="M16" t="s">
        <v>253</v>
      </c>
      <c r="N16">
        <v>2010</v>
      </c>
      <c r="O16">
        <v>42184</v>
      </c>
      <c r="P16" t="str">
        <f t="shared" si="3"/>
        <v>Med</v>
      </c>
      <c r="Q16" s="1">
        <v>43918</v>
      </c>
      <c r="R16">
        <v>1</v>
      </c>
      <c r="S16">
        <f t="shared" ca="1" si="4"/>
        <v>126</v>
      </c>
      <c r="U16" t="s">
        <v>593</v>
      </c>
      <c r="V16">
        <f>MIN(O2:O101)</f>
        <v>5140</v>
      </c>
    </row>
    <row r="17" spans="1:22" x14ac:dyDescent="0.25">
      <c r="A17" t="s">
        <v>74</v>
      </c>
      <c r="B17" t="s">
        <v>402</v>
      </c>
      <c r="C17" t="s">
        <v>281</v>
      </c>
      <c r="D17" t="s">
        <v>14</v>
      </c>
      <c r="E17" t="str">
        <f t="shared" si="0"/>
        <v>Yes</v>
      </c>
      <c r="F17" t="s">
        <v>502</v>
      </c>
      <c r="G17" t="s">
        <v>121</v>
      </c>
      <c r="H17" t="s">
        <v>31</v>
      </c>
      <c r="I17" t="s">
        <v>9</v>
      </c>
      <c r="J17" s="1">
        <v>33125</v>
      </c>
      <c r="K17" s="2">
        <f t="shared" ca="1" si="1"/>
        <v>29</v>
      </c>
      <c r="L17" s="2" t="str">
        <f t="shared" ca="1" si="2"/>
        <v/>
      </c>
      <c r="M17" t="s">
        <v>185</v>
      </c>
      <c r="N17">
        <v>2015</v>
      </c>
      <c r="O17">
        <v>24342</v>
      </c>
      <c r="P17" t="str">
        <f t="shared" si="3"/>
        <v>Low</v>
      </c>
      <c r="Q17" s="1">
        <v>43840</v>
      </c>
      <c r="R17">
        <v>1</v>
      </c>
      <c r="S17">
        <f t="shared" ca="1" si="4"/>
        <v>204</v>
      </c>
      <c r="U17" t="s">
        <v>594</v>
      </c>
      <c r="V17">
        <f>ROUND(V13,-4)</f>
        <v>4370000</v>
      </c>
    </row>
    <row r="18" spans="1:22" x14ac:dyDescent="0.25">
      <c r="A18" t="s">
        <v>72</v>
      </c>
      <c r="B18" t="s">
        <v>403</v>
      </c>
      <c r="C18" t="s">
        <v>282</v>
      </c>
      <c r="D18" t="s">
        <v>16</v>
      </c>
      <c r="E18" t="str">
        <f t="shared" si="0"/>
        <v>Yes</v>
      </c>
      <c r="F18" t="s">
        <v>503</v>
      </c>
      <c r="G18" t="s">
        <v>121</v>
      </c>
      <c r="H18" t="s">
        <v>38</v>
      </c>
      <c r="I18" t="s">
        <v>0</v>
      </c>
      <c r="J18" s="1">
        <v>31509</v>
      </c>
      <c r="K18" s="2">
        <f t="shared" ca="1" si="1"/>
        <v>34</v>
      </c>
      <c r="L18" s="2" t="str">
        <f t="shared" ca="1" si="2"/>
        <v/>
      </c>
      <c r="M18" t="s">
        <v>202</v>
      </c>
      <c r="N18">
        <v>2015</v>
      </c>
      <c r="O18">
        <v>88050</v>
      </c>
      <c r="P18" t="str">
        <f t="shared" si="3"/>
        <v>High</v>
      </c>
      <c r="Q18" s="1">
        <v>43963</v>
      </c>
      <c r="R18">
        <v>1</v>
      </c>
      <c r="S18">
        <f t="shared" ca="1" si="4"/>
        <v>81</v>
      </c>
    </row>
    <row r="19" spans="1:22" x14ac:dyDescent="0.25">
      <c r="A19" t="s">
        <v>41</v>
      </c>
      <c r="B19" t="s">
        <v>404</v>
      </c>
      <c r="C19" t="s">
        <v>283</v>
      </c>
      <c r="D19" t="s">
        <v>16</v>
      </c>
      <c r="E19" t="str">
        <f t="shared" si="0"/>
        <v>Yes</v>
      </c>
      <c r="F19" t="s">
        <v>504</v>
      </c>
      <c r="G19" t="s">
        <v>158</v>
      </c>
      <c r="H19" t="s">
        <v>5</v>
      </c>
      <c r="I19" t="s">
        <v>0</v>
      </c>
      <c r="J19" s="1">
        <v>25555</v>
      </c>
      <c r="K19" s="2">
        <f t="shared" ca="1" si="1"/>
        <v>50</v>
      </c>
      <c r="L19" s="2" t="str">
        <f t="shared" ca="1" si="2"/>
        <v/>
      </c>
      <c r="M19" t="s">
        <v>252</v>
      </c>
      <c r="N19">
        <v>2015</v>
      </c>
      <c r="O19">
        <v>14135</v>
      </c>
      <c r="P19" t="str">
        <f t="shared" si="3"/>
        <v>Low</v>
      </c>
      <c r="Q19" s="1">
        <v>43893</v>
      </c>
      <c r="R19">
        <v>3</v>
      </c>
      <c r="S19">
        <f t="shared" ca="1" si="4"/>
        <v>151</v>
      </c>
      <c r="U19" t="s">
        <v>596</v>
      </c>
      <c r="V19">
        <f>SUMIF($P$2:$P$101,"Low",$O$2:$O$101)</f>
        <v>616037</v>
      </c>
    </row>
    <row r="20" spans="1:22" x14ac:dyDescent="0.25">
      <c r="A20" t="s">
        <v>41</v>
      </c>
      <c r="B20" t="s">
        <v>405</v>
      </c>
      <c r="C20" t="s">
        <v>284</v>
      </c>
      <c r="D20" t="s">
        <v>6</v>
      </c>
      <c r="E20" t="str">
        <f t="shared" si="0"/>
        <v>Yes</v>
      </c>
      <c r="F20" t="s">
        <v>505</v>
      </c>
      <c r="G20" t="s">
        <v>133</v>
      </c>
      <c r="H20" t="s">
        <v>8</v>
      </c>
      <c r="I20" t="s">
        <v>0</v>
      </c>
      <c r="J20" s="1">
        <v>32889</v>
      </c>
      <c r="K20" s="2">
        <f t="shared" ca="1" si="1"/>
        <v>30</v>
      </c>
      <c r="L20" s="2" t="str">
        <f t="shared" ca="1" si="2"/>
        <v/>
      </c>
      <c r="M20" t="s">
        <v>192</v>
      </c>
      <c r="N20">
        <v>2014</v>
      </c>
      <c r="O20">
        <v>50506</v>
      </c>
      <c r="P20" t="str">
        <f t="shared" si="3"/>
        <v>Med</v>
      </c>
      <c r="Q20" s="1">
        <v>43945</v>
      </c>
      <c r="R20">
        <v>1</v>
      </c>
      <c r="S20">
        <f t="shared" ca="1" si="4"/>
        <v>99</v>
      </c>
      <c r="U20" t="s">
        <v>597</v>
      </c>
      <c r="V20">
        <f>SUMIFS($O$2:$O$101,$P$2:$P$101, "Low", $N$2:$N$101, 2018)</f>
        <v>56504</v>
      </c>
    </row>
    <row r="21" spans="1:22" x14ac:dyDescent="0.25">
      <c r="A21" t="s">
        <v>35</v>
      </c>
      <c r="B21" t="s">
        <v>406</v>
      </c>
      <c r="C21" t="s">
        <v>285</v>
      </c>
      <c r="D21" t="s">
        <v>16</v>
      </c>
      <c r="E21" t="str">
        <f t="shared" si="0"/>
        <v>Yes</v>
      </c>
      <c r="F21" t="s">
        <v>506</v>
      </c>
      <c r="G21" t="s">
        <v>122</v>
      </c>
      <c r="H21" t="s">
        <v>28</v>
      </c>
      <c r="I21" t="s">
        <v>0</v>
      </c>
      <c r="J21" s="1">
        <v>32189</v>
      </c>
      <c r="K21" s="2">
        <f t="shared" ca="1" si="1"/>
        <v>32</v>
      </c>
      <c r="L21" s="2" t="str">
        <f t="shared" ca="1" si="2"/>
        <v/>
      </c>
      <c r="M21" t="s">
        <v>231</v>
      </c>
      <c r="N21">
        <v>2011</v>
      </c>
      <c r="O21">
        <v>27405</v>
      </c>
      <c r="P21" t="str">
        <f t="shared" si="3"/>
        <v>Low</v>
      </c>
      <c r="Q21" s="1">
        <v>43919</v>
      </c>
      <c r="R21">
        <v>3</v>
      </c>
      <c r="S21">
        <f t="shared" ca="1" si="4"/>
        <v>125</v>
      </c>
      <c r="U21" t="s">
        <v>598</v>
      </c>
      <c r="V21">
        <f>SUMIF($P$2:$P$101,"High",$O$2:$O$101)</f>
        <v>2364510</v>
      </c>
    </row>
    <row r="22" spans="1:22" x14ac:dyDescent="0.25">
      <c r="A22" t="s">
        <v>105</v>
      </c>
      <c r="B22" t="s">
        <v>407</v>
      </c>
      <c r="C22" t="s">
        <v>286</v>
      </c>
      <c r="D22" t="s">
        <v>1</v>
      </c>
      <c r="E22" t="str">
        <f t="shared" si="0"/>
        <v/>
      </c>
      <c r="F22" t="s">
        <v>507</v>
      </c>
      <c r="G22" t="s">
        <v>147</v>
      </c>
      <c r="H22" t="s">
        <v>22</v>
      </c>
      <c r="I22" t="s">
        <v>0</v>
      </c>
      <c r="J22" s="1">
        <v>34432</v>
      </c>
      <c r="K22" s="2">
        <f t="shared" ca="1" si="1"/>
        <v>26</v>
      </c>
      <c r="L22" s="2" t="str">
        <f t="shared" ca="1" si="2"/>
        <v>Yes</v>
      </c>
      <c r="M22" t="s">
        <v>242</v>
      </c>
      <c r="N22">
        <v>2016</v>
      </c>
      <c r="O22">
        <v>86909</v>
      </c>
      <c r="P22" t="str">
        <f t="shared" si="3"/>
        <v>High</v>
      </c>
      <c r="Q22" s="1">
        <v>43863</v>
      </c>
      <c r="R22">
        <v>3</v>
      </c>
      <c r="S22">
        <f t="shared" ca="1" si="4"/>
        <v>181</v>
      </c>
      <c r="U22" t="s">
        <v>599</v>
      </c>
      <c r="V22">
        <f>SUMIFS($O$2:$O$101,$P$2:$P$101, "High", $N$2:$N$101, 2018)</f>
        <v>149989</v>
      </c>
    </row>
    <row r="23" spans="1:22" x14ac:dyDescent="0.25">
      <c r="A23" t="s">
        <v>104</v>
      </c>
      <c r="B23" t="s">
        <v>408</v>
      </c>
      <c r="C23" t="s">
        <v>287</v>
      </c>
      <c r="D23" t="s">
        <v>10</v>
      </c>
      <c r="E23" t="str">
        <f t="shared" si="0"/>
        <v/>
      </c>
      <c r="F23" t="s">
        <v>508</v>
      </c>
      <c r="G23" t="s">
        <v>131</v>
      </c>
      <c r="H23" t="s">
        <v>8</v>
      </c>
      <c r="I23" t="s">
        <v>9</v>
      </c>
      <c r="J23" s="1">
        <v>26195</v>
      </c>
      <c r="K23" s="2">
        <f t="shared" ca="1" si="1"/>
        <v>48</v>
      </c>
      <c r="L23" s="2" t="str">
        <f t="shared" ca="1" si="2"/>
        <v/>
      </c>
      <c r="M23" t="s">
        <v>190</v>
      </c>
      <c r="N23">
        <v>2015</v>
      </c>
      <c r="O23">
        <v>44827</v>
      </c>
      <c r="P23" t="str">
        <f t="shared" si="3"/>
        <v>Med</v>
      </c>
      <c r="Q23" s="1">
        <v>43887</v>
      </c>
      <c r="R23">
        <v>3</v>
      </c>
      <c r="S23">
        <f t="shared" ca="1" si="4"/>
        <v>157</v>
      </c>
    </row>
    <row r="24" spans="1:22" x14ac:dyDescent="0.25">
      <c r="A24" t="s">
        <v>101</v>
      </c>
      <c r="B24" t="s">
        <v>409</v>
      </c>
      <c r="C24" t="s">
        <v>288</v>
      </c>
      <c r="D24" t="s">
        <v>1</v>
      </c>
      <c r="E24" t="str">
        <f t="shared" si="0"/>
        <v/>
      </c>
      <c r="F24" t="s">
        <v>509</v>
      </c>
      <c r="G24" t="s">
        <v>136</v>
      </c>
      <c r="H24" t="s">
        <v>18</v>
      </c>
      <c r="I24" t="s">
        <v>9</v>
      </c>
      <c r="J24" s="1">
        <v>30232</v>
      </c>
      <c r="K24" s="2">
        <f t="shared" ca="1" si="1"/>
        <v>37</v>
      </c>
      <c r="L24" s="2" t="str">
        <f t="shared" ca="1" si="2"/>
        <v/>
      </c>
      <c r="M24" t="s">
        <v>214</v>
      </c>
      <c r="N24">
        <v>2010</v>
      </c>
      <c r="O24">
        <v>85176</v>
      </c>
      <c r="P24" t="str">
        <f t="shared" si="3"/>
        <v>High</v>
      </c>
      <c r="Q24" s="1">
        <v>43832</v>
      </c>
      <c r="R24">
        <v>3</v>
      </c>
      <c r="S24">
        <f t="shared" ca="1" si="4"/>
        <v>212</v>
      </c>
      <c r="U24" t="s">
        <v>600</v>
      </c>
      <c r="V24">
        <f>COUNTIF($P$2:$P$101,"Low")</f>
        <v>39</v>
      </c>
    </row>
    <row r="25" spans="1:22" x14ac:dyDescent="0.25">
      <c r="A25" t="s">
        <v>67</v>
      </c>
      <c r="B25" t="s">
        <v>410</v>
      </c>
      <c r="C25" t="s">
        <v>289</v>
      </c>
      <c r="D25" t="s">
        <v>10</v>
      </c>
      <c r="E25" t="str">
        <f t="shared" si="0"/>
        <v/>
      </c>
      <c r="F25" t="s">
        <v>510</v>
      </c>
      <c r="G25" t="s">
        <v>134</v>
      </c>
      <c r="H25" t="s">
        <v>8</v>
      </c>
      <c r="I25" t="s">
        <v>0</v>
      </c>
      <c r="J25" s="1">
        <v>21527</v>
      </c>
      <c r="K25" s="2">
        <f t="shared" ca="1" si="1"/>
        <v>61</v>
      </c>
      <c r="L25" s="2" t="str">
        <f t="shared" ca="1" si="2"/>
        <v/>
      </c>
      <c r="M25" t="s">
        <v>194</v>
      </c>
      <c r="N25">
        <v>2016</v>
      </c>
      <c r="O25">
        <v>87555</v>
      </c>
      <c r="P25" t="str">
        <f t="shared" si="3"/>
        <v>High</v>
      </c>
      <c r="Q25" s="1">
        <v>43887</v>
      </c>
      <c r="R25">
        <v>2</v>
      </c>
      <c r="S25">
        <f t="shared" ca="1" si="4"/>
        <v>157</v>
      </c>
      <c r="U25" t="s">
        <v>597</v>
      </c>
      <c r="V25">
        <f>COUNTIFS($P$2:$P$101, "Low", $N$2:$N$101, 2018)</f>
        <v>3</v>
      </c>
    </row>
    <row r="26" spans="1:22" x14ac:dyDescent="0.25">
      <c r="A26" t="s">
        <v>50</v>
      </c>
      <c r="B26" t="s">
        <v>411</v>
      </c>
      <c r="C26" t="s">
        <v>290</v>
      </c>
      <c r="D26" t="s">
        <v>14</v>
      </c>
      <c r="E26" t="str">
        <f t="shared" si="0"/>
        <v>Yes</v>
      </c>
      <c r="F26" t="s">
        <v>511</v>
      </c>
      <c r="G26" t="s">
        <v>134</v>
      </c>
      <c r="H26" t="s">
        <v>8</v>
      </c>
      <c r="I26" t="s">
        <v>9</v>
      </c>
      <c r="J26" s="1">
        <v>24521</v>
      </c>
      <c r="K26" s="2">
        <f t="shared" ca="1" si="1"/>
        <v>53</v>
      </c>
      <c r="L26" s="2" t="str">
        <f t="shared" ca="1" si="2"/>
        <v/>
      </c>
      <c r="M26" t="s">
        <v>198</v>
      </c>
      <c r="N26">
        <v>2010</v>
      </c>
      <c r="O26">
        <v>70235</v>
      </c>
      <c r="P26" t="str">
        <f t="shared" si="3"/>
        <v>High</v>
      </c>
      <c r="Q26" s="1">
        <v>43879</v>
      </c>
      <c r="R26">
        <v>1</v>
      </c>
      <c r="S26">
        <f t="shared" ca="1" si="4"/>
        <v>165</v>
      </c>
      <c r="U26" t="s">
        <v>601</v>
      </c>
      <c r="V26">
        <f>COUNTIF($P$2:$P$101,"High")</f>
        <v>30</v>
      </c>
    </row>
    <row r="27" spans="1:22" x14ac:dyDescent="0.25">
      <c r="A27" t="s">
        <v>68</v>
      </c>
      <c r="B27" t="s">
        <v>412</v>
      </c>
      <c r="C27" t="s">
        <v>291</v>
      </c>
      <c r="D27" t="s">
        <v>10</v>
      </c>
      <c r="E27" t="str">
        <f t="shared" si="0"/>
        <v/>
      </c>
      <c r="F27" t="s">
        <v>512</v>
      </c>
      <c r="G27" t="s">
        <v>146</v>
      </c>
      <c r="H27" t="s">
        <v>28</v>
      </c>
      <c r="I27" t="s">
        <v>9</v>
      </c>
      <c r="J27" s="1">
        <v>21520</v>
      </c>
      <c r="K27" s="2">
        <f t="shared" ca="1" si="1"/>
        <v>61</v>
      </c>
      <c r="L27" s="2" t="str">
        <f t="shared" ca="1" si="2"/>
        <v/>
      </c>
      <c r="M27" t="s">
        <v>232</v>
      </c>
      <c r="N27">
        <v>2015</v>
      </c>
      <c r="O27">
        <v>30317</v>
      </c>
      <c r="P27" t="str">
        <f t="shared" si="3"/>
        <v>Med</v>
      </c>
      <c r="Q27" s="1">
        <v>43962</v>
      </c>
      <c r="R27">
        <v>2</v>
      </c>
      <c r="S27">
        <f t="shared" ca="1" si="4"/>
        <v>82</v>
      </c>
      <c r="U27" t="s">
        <v>599</v>
      </c>
      <c r="V27">
        <f>COUNTIFS($P$2:$P$101, "High", $N$2:$N$101, 2018)</f>
        <v>2</v>
      </c>
    </row>
    <row r="28" spans="1:22" x14ac:dyDescent="0.25">
      <c r="A28" t="s">
        <v>97</v>
      </c>
      <c r="B28" t="s">
        <v>413</v>
      </c>
      <c r="C28" t="s">
        <v>292</v>
      </c>
      <c r="D28" t="s">
        <v>14</v>
      </c>
      <c r="E28" t="str">
        <f t="shared" si="0"/>
        <v>Yes</v>
      </c>
      <c r="F28" t="s">
        <v>513</v>
      </c>
      <c r="G28" t="s">
        <v>152</v>
      </c>
      <c r="H28" t="s">
        <v>156</v>
      </c>
      <c r="I28" t="s">
        <v>9</v>
      </c>
      <c r="J28" s="1">
        <v>33118</v>
      </c>
      <c r="K28" s="2">
        <f t="shared" ca="1" si="1"/>
        <v>29</v>
      </c>
      <c r="L28" s="2" t="str">
        <f t="shared" ca="1" si="2"/>
        <v/>
      </c>
      <c r="M28" t="s">
        <v>245</v>
      </c>
      <c r="N28">
        <v>2012</v>
      </c>
      <c r="O28">
        <v>16516</v>
      </c>
      <c r="P28" t="str">
        <f t="shared" si="3"/>
        <v>Low</v>
      </c>
      <c r="Q28" s="1">
        <v>43961</v>
      </c>
      <c r="R28">
        <v>2</v>
      </c>
      <c r="S28">
        <f t="shared" ca="1" si="4"/>
        <v>83</v>
      </c>
    </row>
    <row r="29" spans="1:22" x14ac:dyDescent="0.25">
      <c r="A29" t="s">
        <v>75</v>
      </c>
      <c r="B29" t="s">
        <v>414</v>
      </c>
      <c r="C29" t="s">
        <v>293</v>
      </c>
      <c r="D29" t="s">
        <v>6</v>
      </c>
      <c r="E29" t="str">
        <f t="shared" si="0"/>
        <v>Yes</v>
      </c>
      <c r="F29" t="s">
        <v>514</v>
      </c>
      <c r="G29" t="s">
        <v>368</v>
      </c>
      <c r="H29" t="s">
        <v>31</v>
      </c>
      <c r="I29" t="s">
        <v>0</v>
      </c>
      <c r="J29" s="1">
        <v>23687</v>
      </c>
      <c r="K29" s="2">
        <f t="shared" ca="1" si="1"/>
        <v>55</v>
      </c>
      <c r="L29" s="2" t="str">
        <f t="shared" ca="1" si="2"/>
        <v/>
      </c>
      <c r="M29" t="s">
        <v>180</v>
      </c>
      <c r="N29">
        <v>2017</v>
      </c>
      <c r="O29">
        <v>58311</v>
      </c>
      <c r="P29" t="str">
        <f t="shared" si="3"/>
        <v>Med</v>
      </c>
      <c r="Q29" s="1">
        <v>43864</v>
      </c>
      <c r="R29">
        <v>2</v>
      </c>
      <c r="S29">
        <f t="shared" ca="1" si="4"/>
        <v>180</v>
      </c>
    </row>
    <row r="30" spans="1:22" x14ac:dyDescent="0.25">
      <c r="A30" t="s">
        <v>2</v>
      </c>
      <c r="B30" t="s">
        <v>415</v>
      </c>
      <c r="C30" t="s">
        <v>294</v>
      </c>
      <c r="D30" t="s">
        <v>6</v>
      </c>
      <c r="E30" t="str">
        <f t="shared" si="0"/>
        <v>Yes</v>
      </c>
      <c r="F30" t="s">
        <v>515</v>
      </c>
      <c r="G30" t="s">
        <v>369</v>
      </c>
      <c r="H30" t="s">
        <v>3</v>
      </c>
      <c r="I30" t="s">
        <v>0</v>
      </c>
      <c r="J30" s="1">
        <v>23048</v>
      </c>
      <c r="K30" s="2">
        <f t="shared" ca="1" si="1"/>
        <v>57</v>
      </c>
      <c r="L30" s="2" t="str">
        <f t="shared" ca="1" si="2"/>
        <v/>
      </c>
      <c r="M30" t="s">
        <v>221</v>
      </c>
      <c r="N30">
        <v>2015</v>
      </c>
      <c r="O30">
        <v>86921</v>
      </c>
      <c r="P30" t="str">
        <f t="shared" si="3"/>
        <v>High</v>
      </c>
      <c r="Q30" s="1">
        <v>43875</v>
      </c>
      <c r="R30">
        <v>3</v>
      </c>
      <c r="S30">
        <f t="shared" ca="1" si="4"/>
        <v>169</v>
      </c>
    </row>
    <row r="31" spans="1:22" x14ac:dyDescent="0.25">
      <c r="A31" t="s">
        <v>29</v>
      </c>
      <c r="B31" t="s">
        <v>416</v>
      </c>
      <c r="C31" t="s">
        <v>295</v>
      </c>
      <c r="D31" t="s">
        <v>14</v>
      </c>
      <c r="E31" t="str">
        <f t="shared" si="0"/>
        <v>Yes</v>
      </c>
      <c r="F31" t="s">
        <v>516</v>
      </c>
      <c r="G31" t="s">
        <v>370</v>
      </c>
      <c r="H31" t="s">
        <v>12</v>
      </c>
      <c r="I31" t="s">
        <v>9</v>
      </c>
      <c r="J31" s="1">
        <v>23863</v>
      </c>
      <c r="K31" s="2">
        <f t="shared" ca="1" si="1"/>
        <v>55</v>
      </c>
      <c r="L31" s="2" t="str">
        <f t="shared" ca="1" si="2"/>
        <v/>
      </c>
      <c r="M31" t="s">
        <v>262</v>
      </c>
      <c r="N31">
        <v>2011</v>
      </c>
      <c r="O31">
        <v>46323</v>
      </c>
      <c r="P31" t="str">
        <f t="shared" si="3"/>
        <v>Med</v>
      </c>
      <c r="Q31" s="1">
        <v>43902</v>
      </c>
      <c r="R31">
        <v>1</v>
      </c>
      <c r="S31">
        <f t="shared" ca="1" si="4"/>
        <v>142</v>
      </c>
    </row>
    <row r="32" spans="1:22" x14ac:dyDescent="0.25">
      <c r="A32" t="s">
        <v>73</v>
      </c>
      <c r="B32" t="s">
        <v>417</v>
      </c>
      <c r="C32" t="s">
        <v>296</v>
      </c>
      <c r="D32" t="s">
        <v>14</v>
      </c>
      <c r="E32" t="str">
        <f t="shared" si="0"/>
        <v>Yes</v>
      </c>
      <c r="F32" t="s">
        <v>517</v>
      </c>
      <c r="G32" t="s">
        <v>119</v>
      </c>
      <c r="H32" t="s">
        <v>28</v>
      </c>
      <c r="I32" t="s">
        <v>9</v>
      </c>
      <c r="J32" s="1">
        <v>29077</v>
      </c>
      <c r="K32" s="2">
        <f t="shared" ca="1" si="1"/>
        <v>40</v>
      </c>
      <c r="L32" s="2" t="str">
        <f t="shared" ca="1" si="2"/>
        <v/>
      </c>
      <c r="M32" t="s">
        <v>224</v>
      </c>
      <c r="N32">
        <v>2010</v>
      </c>
      <c r="O32">
        <v>48248</v>
      </c>
      <c r="P32" t="str">
        <f t="shared" si="3"/>
        <v>Med</v>
      </c>
      <c r="Q32" s="1">
        <v>43937</v>
      </c>
      <c r="R32">
        <v>2</v>
      </c>
      <c r="S32">
        <f t="shared" ca="1" si="4"/>
        <v>107</v>
      </c>
    </row>
    <row r="33" spans="1:19" x14ac:dyDescent="0.25">
      <c r="A33" t="s">
        <v>89</v>
      </c>
      <c r="B33" t="s">
        <v>418</v>
      </c>
      <c r="C33" t="s">
        <v>297</v>
      </c>
      <c r="D33" t="s">
        <v>10</v>
      </c>
      <c r="E33" t="str">
        <f t="shared" si="0"/>
        <v/>
      </c>
      <c r="F33" t="s">
        <v>518</v>
      </c>
      <c r="G33" t="s">
        <v>145</v>
      </c>
      <c r="H33" t="s">
        <v>28</v>
      </c>
      <c r="I33" t="s">
        <v>9</v>
      </c>
      <c r="J33" s="1">
        <v>23044</v>
      </c>
      <c r="K33" s="2">
        <f t="shared" ca="1" si="1"/>
        <v>57</v>
      </c>
      <c r="L33" s="2" t="str">
        <f t="shared" ca="1" si="2"/>
        <v/>
      </c>
      <c r="M33" t="s">
        <v>223</v>
      </c>
      <c r="N33">
        <v>2011</v>
      </c>
      <c r="O33">
        <v>56544</v>
      </c>
      <c r="P33" t="str">
        <f t="shared" si="3"/>
        <v>Med</v>
      </c>
      <c r="Q33" s="1">
        <v>43897</v>
      </c>
      <c r="R33">
        <v>1</v>
      </c>
      <c r="S33">
        <f t="shared" ca="1" si="4"/>
        <v>147</v>
      </c>
    </row>
    <row r="34" spans="1:19" x14ac:dyDescent="0.25">
      <c r="A34" t="s">
        <v>89</v>
      </c>
      <c r="B34" t="s">
        <v>419</v>
      </c>
      <c r="C34" t="s">
        <v>298</v>
      </c>
      <c r="D34" t="s">
        <v>10</v>
      </c>
      <c r="E34" t="str">
        <f t="shared" si="0"/>
        <v/>
      </c>
      <c r="F34" t="s">
        <v>519</v>
      </c>
      <c r="G34" t="s">
        <v>365</v>
      </c>
      <c r="H34" t="s">
        <v>22</v>
      </c>
      <c r="I34" t="s">
        <v>0</v>
      </c>
      <c r="J34" s="1">
        <v>33135</v>
      </c>
      <c r="K34" s="2">
        <f t="shared" ca="1" si="1"/>
        <v>29</v>
      </c>
      <c r="L34" s="2" t="str">
        <f t="shared" ca="1" si="2"/>
        <v>Yes</v>
      </c>
      <c r="M34" t="s">
        <v>238</v>
      </c>
      <c r="N34">
        <v>2018</v>
      </c>
      <c r="O34">
        <v>75334</v>
      </c>
      <c r="P34" t="str">
        <f t="shared" si="3"/>
        <v>High</v>
      </c>
      <c r="Q34" s="1">
        <v>43958</v>
      </c>
      <c r="R34">
        <v>3</v>
      </c>
      <c r="S34">
        <f t="shared" ca="1" si="4"/>
        <v>86</v>
      </c>
    </row>
    <row r="35" spans="1:19" x14ac:dyDescent="0.25">
      <c r="A35" t="s">
        <v>71</v>
      </c>
      <c r="B35" t="s">
        <v>420</v>
      </c>
      <c r="C35" t="s">
        <v>299</v>
      </c>
      <c r="D35" t="s">
        <v>10</v>
      </c>
      <c r="E35" t="str">
        <f t="shared" si="0"/>
        <v/>
      </c>
      <c r="F35" t="s">
        <v>520</v>
      </c>
      <c r="G35" t="s">
        <v>371</v>
      </c>
      <c r="H35" t="s">
        <v>33</v>
      </c>
      <c r="I35" t="s">
        <v>9</v>
      </c>
      <c r="J35" s="1">
        <v>27891</v>
      </c>
      <c r="K35" s="2">
        <f t="shared" ca="1" si="1"/>
        <v>44</v>
      </c>
      <c r="L35" s="2" t="str">
        <f t="shared" ca="1" si="2"/>
        <v/>
      </c>
      <c r="M35" t="s">
        <v>167</v>
      </c>
      <c r="N35">
        <v>2010</v>
      </c>
      <c r="O35">
        <v>12590</v>
      </c>
      <c r="P35" t="str">
        <f t="shared" si="3"/>
        <v>Low</v>
      </c>
      <c r="Q35" s="1">
        <v>43950</v>
      </c>
      <c r="R35">
        <v>2</v>
      </c>
      <c r="S35">
        <f t="shared" ca="1" si="4"/>
        <v>94</v>
      </c>
    </row>
    <row r="36" spans="1:19" x14ac:dyDescent="0.25">
      <c r="A36" t="s">
        <v>65</v>
      </c>
      <c r="B36" t="s">
        <v>421</v>
      </c>
      <c r="C36" t="s">
        <v>300</v>
      </c>
      <c r="D36" t="s">
        <v>6</v>
      </c>
      <c r="E36" t="str">
        <f t="shared" si="0"/>
        <v>Yes</v>
      </c>
      <c r="F36" t="s">
        <v>521</v>
      </c>
      <c r="G36" t="s">
        <v>153</v>
      </c>
      <c r="H36" t="s">
        <v>156</v>
      </c>
      <c r="I36" t="s">
        <v>0</v>
      </c>
      <c r="J36" s="1">
        <v>30753</v>
      </c>
      <c r="K36" s="2">
        <f t="shared" ca="1" si="1"/>
        <v>36</v>
      </c>
      <c r="L36" s="2" t="str">
        <f t="shared" ca="1" si="2"/>
        <v/>
      </c>
      <c r="M36" t="s">
        <v>246</v>
      </c>
      <c r="N36">
        <v>2017</v>
      </c>
      <c r="O36">
        <v>18487</v>
      </c>
      <c r="P36" t="str">
        <f t="shared" si="3"/>
        <v>Low</v>
      </c>
      <c r="Q36" s="1">
        <v>43833</v>
      </c>
      <c r="R36">
        <v>2</v>
      </c>
      <c r="S36">
        <f t="shared" ca="1" si="4"/>
        <v>211</v>
      </c>
    </row>
    <row r="37" spans="1:19" x14ac:dyDescent="0.25">
      <c r="A37" t="s">
        <v>65</v>
      </c>
      <c r="B37" t="s">
        <v>422</v>
      </c>
      <c r="C37" t="s">
        <v>301</v>
      </c>
      <c r="D37" t="s">
        <v>6</v>
      </c>
      <c r="E37" t="str">
        <f t="shared" si="0"/>
        <v>Yes</v>
      </c>
      <c r="F37" t="s">
        <v>522</v>
      </c>
      <c r="G37" t="s">
        <v>137</v>
      </c>
      <c r="H37" t="s">
        <v>18</v>
      </c>
      <c r="I37" t="s">
        <v>0</v>
      </c>
      <c r="J37" s="1">
        <v>24672</v>
      </c>
      <c r="K37" s="2">
        <f t="shared" ca="1" si="1"/>
        <v>53</v>
      </c>
      <c r="L37" s="2" t="str">
        <f t="shared" ca="1" si="2"/>
        <v/>
      </c>
      <c r="M37" t="s">
        <v>207</v>
      </c>
      <c r="N37">
        <v>2011</v>
      </c>
      <c r="O37">
        <v>51362</v>
      </c>
      <c r="P37" t="str">
        <f t="shared" si="3"/>
        <v>Med</v>
      </c>
      <c r="Q37" s="1">
        <v>43897</v>
      </c>
      <c r="R37">
        <v>1</v>
      </c>
      <c r="S37">
        <f t="shared" ca="1" si="4"/>
        <v>147</v>
      </c>
    </row>
    <row r="38" spans="1:19" x14ac:dyDescent="0.25">
      <c r="A38" t="s">
        <v>13</v>
      </c>
      <c r="B38" t="s">
        <v>423</v>
      </c>
      <c r="C38" t="s">
        <v>302</v>
      </c>
      <c r="D38" t="s">
        <v>14</v>
      </c>
      <c r="E38" t="str">
        <f t="shared" si="0"/>
        <v>Yes</v>
      </c>
      <c r="F38" t="s">
        <v>523</v>
      </c>
      <c r="G38" t="s">
        <v>372</v>
      </c>
      <c r="H38" t="s">
        <v>156</v>
      </c>
      <c r="I38" t="s">
        <v>9</v>
      </c>
      <c r="J38" s="1">
        <v>23438</v>
      </c>
      <c r="K38" s="2">
        <f t="shared" ca="1" si="1"/>
        <v>56</v>
      </c>
      <c r="L38" s="2" t="str">
        <f t="shared" ca="1" si="2"/>
        <v/>
      </c>
      <c r="M38" t="s">
        <v>249</v>
      </c>
      <c r="N38">
        <v>2014</v>
      </c>
      <c r="O38">
        <v>74730</v>
      </c>
      <c r="P38" t="str">
        <f t="shared" si="3"/>
        <v>High</v>
      </c>
      <c r="Q38" s="1">
        <v>43928</v>
      </c>
      <c r="R38">
        <v>1</v>
      </c>
      <c r="S38">
        <f t="shared" ca="1" si="4"/>
        <v>116</v>
      </c>
    </row>
    <row r="39" spans="1:19" x14ac:dyDescent="0.25">
      <c r="A39" t="s">
        <v>39</v>
      </c>
      <c r="B39" t="s">
        <v>424</v>
      </c>
      <c r="C39" t="s">
        <v>303</v>
      </c>
      <c r="D39" t="s">
        <v>10</v>
      </c>
      <c r="E39" t="str">
        <f t="shared" si="0"/>
        <v/>
      </c>
      <c r="F39" t="s">
        <v>524</v>
      </c>
      <c r="G39" t="s">
        <v>118</v>
      </c>
      <c r="H39" t="s">
        <v>26</v>
      </c>
      <c r="I39" t="s">
        <v>9</v>
      </c>
      <c r="J39" s="1">
        <v>20705</v>
      </c>
      <c r="K39" s="2">
        <f t="shared" ca="1" si="1"/>
        <v>63</v>
      </c>
      <c r="L39" s="2" t="str">
        <f t="shared" ca="1" si="2"/>
        <v/>
      </c>
      <c r="M39" t="s">
        <v>163</v>
      </c>
      <c r="N39">
        <v>2015</v>
      </c>
      <c r="O39">
        <v>9032</v>
      </c>
      <c r="P39" t="str">
        <f t="shared" si="3"/>
        <v>Low</v>
      </c>
      <c r="Q39" s="1">
        <v>43929</v>
      </c>
      <c r="R39">
        <v>1</v>
      </c>
      <c r="S39">
        <f t="shared" ca="1" si="4"/>
        <v>115</v>
      </c>
    </row>
    <row r="40" spans="1:19" x14ac:dyDescent="0.25">
      <c r="A40" t="s">
        <v>69</v>
      </c>
      <c r="B40" t="s">
        <v>425</v>
      </c>
      <c r="C40" t="s">
        <v>304</v>
      </c>
      <c r="D40" t="s">
        <v>16</v>
      </c>
      <c r="E40" t="str">
        <f t="shared" si="0"/>
        <v>Yes</v>
      </c>
      <c r="F40" t="s">
        <v>525</v>
      </c>
      <c r="G40" t="s">
        <v>365</v>
      </c>
      <c r="H40" t="s">
        <v>22</v>
      </c>
      <c r="I40" t="s">
        <v>0</v>
      </c>
      <c r="J40" s="1">
        <v>31751</v>
      </c>
      <c r="K40" s="2">
        <f t="shared" ca="1" si="1"/>
        <v>33</v>
      </c>
      <c r="L40" s="2" t="str">
        <f t="shared" ca="1" si="2"/>
        <v>Yes</v>
      </c>
      <c r="M40" t="s">
        <v>240</v>
      </c>
      <c r="N40">
        <v>2014</v>
      </c>
      <c r="O40">
        <v>74592</v>
      </c>
      <c r="P40" t="str">
        <f t="shared" si="3"/>
        <v>High</v>
      </c>
      <c r="Q40" s="1">
        <v>43833</v>
      </c>
      <c r="R40">
        <v>3</v>
      </c>
      <c r="S40">
        <f t="shared" ca="1" si="4"/>
        <v>211</v>
      </c>
    </row>
    <row r="41" spans="1:19" x14ac:dyDescent="0.25">
      <c r="A41" t="s">
        <v>21</v>
      </c>
      <c r="B41" t="s">
        <v>426</v>
      </c>
      <c r="C41" t="s">
        <v>305</v>
      </c>
      <c r="D41" t="s">
        <v>14</v>
      </c>
      <c r="E41" t="str">
        <f t="shared" si="0"/>
        <v>Yes</v>
      </c>
      <c r="F41" t="s">
        <v>526</v>
      </c>
      <c r="G41" t="s">
        <v>149</v>
      </c>
      <c r="H41" t="s">
        <v>22</v>
      </c>
      <c r="I41" t="s">
        <v>9</v>
      </c>
      <c r="J41" s="1">
        <v>30091</v>
      </c>
      <c r="K41" s="2">
        <f t="shared" ca="1" si="1"/>
        <v>38</v>
      </c>
      <c r="L41" s="2" t="str">
        <f t="shared" ca="1" si="2"/>
        <v>Yes</v>
      </c>
      <c r="M41" t="s">
        <v>235</v>
      </c>
      <c r="N41">
        <v>2017</v>
      </c>
      <c r="O41">
        <v>82105</v>
      </c>
      <c r="P41" t="str">
        <f t="shared" si="3"/>
        <v>High</v>
      </c>
      <c r="Q41" s="1">
        <v>43874</v>
      </c>
      <c r="R41">
        <v>1</v>
      </c>
      <c r="S41">
        <f t="shared" ca="1" si="4"/>
        <v>170</v>
      </c>
    </row>
    <row r="42" spans="1:19" x14ac:dyDescent="0.25">
      <c r="A42" t="s">
        <v>66</v>
      </c>
      <c r="B42" t="s">
        <v>427</v>
      </c>
      <c r="C42" t="s">
        <v>306</v>
      </c>
      <c r="D42" t="s">
        <v>10</v>
      </c>
      <c r="E42" t="str">
        <f t="shared" si="0"/>
        <v/>
      </c>
      <c r="F42" t="s">
        <v>527</v>
      </c>
      <c r="G42" t="s">
        <v>373</v>
      </c>
      <c r="H42" t="s">
        <v>31</v>
      </c>
      <c r="I42" t="s">
        <v>0</v>
      </c>
      <c r="J42" s="1">
        <v>30938</v>
      </c>
      <c r="K42" s="2">
        <f t="shared" ca="1" si="1"/>
        <v>35</v>
      </c>
      <c r="L42" s="2" t="str">
        <f t="shared" ca="1" si="2"/>
        <v/>
      </c>
      <c r="M42" t="s">
        <v>181</v>
      </c>
      <c r="N42">
        <v>2013</v>
      </c>
      <c r="O42">
        <v>50413</v>
      </c>
      <c r="P42" t="str">
        <f t="shared" si="3"/>
        <v>Med</v>
      </c>
      <c r="Q42" s="1">
        <v>43944</v>
      </c>
      <c r="R42">
        <v>2</v>
      </c>
      <c r="S42">
        <f t="shared" ca="1" si="4"/>
        <v>100</v>
      </c>
    </row>
    <row r="43" spans="1:19" x14ac:dyDescent="0.25">
      <c r="A43" t="s">
        <v>66</v>
      </c>
      <c r="B43" t="s">
        <v>428</v>
      </c>
      <c r="C43" t="s">
        <v>288</v>
      </c>
      <c r="D43" t="s">
        <v>14</v>
      </c>
      <c r="E43" t="str">
        <f t="shared" si="0"/>
        <v>Yes</v>
      </c>
      <c r="F43" t="s">
        <v>528</v>
      </c>
      <c r="G43" t="s">
        <v>122</v>
      </c>
      <c r="H43" t="s">
        <v>28</v>
      </c>
      <c r="I43" t="s">
        <v>9</v>
      </c>
      <c r="J43" s="1">
        <v>22372</v>
      </c>
      <c r="K43" s="2">
        <f t="shared" ca="1" si="1"/>
        <v>59</v>
      </c>
      <c r="L43" s="2" t="str">
        <f t="shared" ca="1" si="2"/>
        <v/>
      </c>
      <c r="M43" t="s">
        <v>227</v>
      </c>
      <c r="N43">
        <v>2012</v>
      </c>
      <c r="O43">
        <v>33621</v>
      </c>
      <c r="P43" t="str">
        <f t="shared" si="3"/>
        <v>Med</v>
      </c>
      <c r="Q43" s="1">
        <v>43872</v>
      </c>
      <c r="R43">
        <v>1</v>
      </c>
      <c r="S43">
        <f t="shared" ca="1" si="4"/>
        <v>172</v>
      </c>
    </row>
    <row r="44" spans="1:19" x14ac:dyDescent="0.25">
      <c r="A44" t="s">
        <v>96</v>
      </c>
      <c r="B44" t="s">
        <v>429</v>
      </c>
      <c r="C44" t="s">
        <v>307</v>
      </c>
      <c r="D44" t="s">
        <v>14</v>
      </c>
      <c r="E44" t="str">
        <f t="shared" si="0"/>
        <v>Yes</v>
      </c>
      <c r="F44" t="s">
        <v>529</v>
      </c>
      <c r="G44" t="s">
        <v>162</v>
      </c>
      <c r="H44" t="s">
        <v>5</v>
      </c>
      <c r="I44" t="s">
        <v>9</v>
      </c>
      <c r="J44" s="1">
        <v>25191</v>
      </c>
      <c r="K44" s="2">
        <f t="shared" ca="1" si="1"/>
        <v>51</v>
      </c>
      <c r="L44" s="2" t="str">
        <f t="shared" ca="1" si="2"/>
        <v/>
      </c>
      <c r="M44" t="s">
        <v>257</v>
      </c>
      <c r="N44">
        <v>2017</v>
      </c>
      <c r="O44">
        <v>24353</v>
      </c>
      <c r="P44" t="str">
        <f t="shared" si="3"/>
        <v>Low</v>
      </c>
      <c r="Q44" s="1">
        <v>43963</v>
      </c>
      <c r="R44">
        <v>2</v>
      </c>
      <c r="S44">
        <f t="shared" ca="1" si="4"/>
        <v>81</v>
      </c>
    </row>
    <row r="45" spans="1:19" x14ac:dyDescent="0.25">
      <c r="A45" t="s">
        <v>61</v>
      </c>
      <c r="B45" t="s">
        <v>430</v>
      </c>
      <c r="C45" t="s">
        <v>308</v>
      </c>
      <c r="D45" t="s">
        <v>14</v>
      </c>
      <c r="E45" t="str">
        <f t="shared" si="0"/>
        <v>Yes</v>
      </c>
      <c r="F45" t="s">
        <v>530</v>
      </c>
      <c r="G45" t="s">
        <v>128</v>
      </c>
      <c r="H45" t="s">
        <v>38</v>
      </c>
      <c r="I45" t="s">
        <v>9</v>
      </c>
      <c r="J45" s="1">
        <v>31478</v>
      </c>
      <c r="K45" s="2">
        <f t="shared" ca="1" si="1"/>
        <v>34</v>
      </c>
      <c r="L45" s="2" t="str">
        <f t="shared" ca="1" si="2"/>
        <v/>
      </c>
      <c r="M45" t="s">
        <v>201</v>
      </c>
      <c r="N45">
        <v>2012</v>
      </c>
      <c r="O45">
        <v>19741</v>
      </c>
      <c r="P45" t="str">
        <f t="shared" si="3"/>
        <v>Low</v>
      </c>
      <c r="Q45" s="1">
        <v>43871</v>
      </c>
      <c r="R45">
        <v>2</v>
      </c>
      <c r="S45">
        <f t="shared" ca="1" si="4"/>
        <v>173</v>
      </c>
    </row>
    <row r="46" spans="1:19" x14ac:dyDescent="0.25">
      <c r="A46" t="s">
        <v>61</v>
      </c>
      <c r="B46" t="s">
        <v>431</v>
      </c>
      <c r="C46" t="s">
        <v>309</v>
      </c>
      <c r="D46" t="s">
        <v>6</v>
      </c>
      <c r="E46" t="str">
        <f t="shared" si="0"/>
        <v>Yes</v>
      </c>
      <c r="F46" t="s">
        <v>531</v>
      </c>
      <c r="G46" t="s">
        <v>150</v>
      </c>
      <c r="H46" t="s">
        <v>22</v>
      </c>
      <c r="I46" t="s">
        <v>0</v>
      </c>
      <c r="J46" s="1">
        <v>31098</v>
      </c>
      <c r="K46" s="2">
        <f t="shared" ca="1" si="1"/>
        <v>35</v>
      </c>
      <c r="L46" s="2" t="str">
        <f t="shared" ca="1" si="2"/>
        <v>Yes</v>
      </c>
      <c r="M46" t="s">
        <v>236</v>
      </c>
      <c r="N46">
        <v>2011</v>
      </c>
      <c r="O46">
        <v>15149</v>
      </c>
      <c r="P46" t="str">
        <f t="shared" si="3"/>
        <v>Low</v>
      </c>
      <c r="Q46" s="1">
        <v>43827</v>
      </c>
      <c r="R46">
        <v>3</v>
      </c>
      <c r="S46">
        <f t="shared" ca="1" si="4"/>
        <v>217</v>
      </c>
    </row>
    <row r="47" spans="1:19" x14ac:dyDescent="0.25">
      <c r="A47" t="s">
        <v>48</v>
      </c>
      <c r="B47" t="s">
        <v>432</v>
      </c>
      <c r="C47" t="s">
        <v>310</v>
      </c>
      <c r="D47" t="s">
        <v>14</v>
      </c>
      <c r="E47" t="str">
        <f t="shared" si="0"/>
        <v>Yes</v>
      </c>
      <c r="F47" t="s">
        <v>532</v>
      </c>
      <c r="G47" t="s">
        <v>130</v>
      </c>
      <c r="H47" t="s">
        <v>8</v>
      </c>
      <c r="I47" t="s">
        <v>9</v>
      </c>
      <c r="J47" s="1">
        <v>26119</v>
      </c>
      <c r="K47" s="2">
        <f t="shared" ca="1" si="1"/>
        <v>49</v>
      </c>
      <c r="L47" s="2" t="str">
        <f t="shared" ca="1" si="2"/>
        <v/>
      </c>
      <c r="M47" t="s">
        <v>189</v>
      </c>
      <c r="N47">
        <v>2013</v>
      </c>
      <c r="O47">
        <v>20579</v>
      </c>
      <c r="P47" t="str">
        <f t="shared" si="3"/>
        <v>Low</v>
      </c>
      <c r="Q47" s="1">
        <v>43845</v>
      </c>
      <c r="R47">
        <v>3</v>
      </c>
      <c r="S47">
        <f t="shared" ca="1" si="4"/>
        <v>199</v>
      </c>
    </row>
    <row r="48" spans="1:19" x14ac:dyDescent="0.25">
      <c r="A48" t="s">
        <v>27</v>
      </c>
      <c r="B48" t="s">
        <v>433</v>
      </c>
      <c r="C48" t="s">
        <v>311</v>
      </c>
      <c r="D48" t="s">
        <v>6</v>
      </c>
      <c r="E48" t="str">
        <f t="shared" si="0"/>
        <v>Yes</v>
      </c>
      <c r="F48" t="s">
        <v>533</v>
      </c>
      <c r="G48" t="s">
        <v>367</v>
      </c>
      <c r="H48" t="s">
        <v>28</v>
      </c>
      <c r="I48" t="s">
        <v>0</v>
      </c>
      <c r="J48" s="1">
        <v>21934</v>
      </c>
      <c r="K48" s="2">
        <f t="shared" ca="1" si="1"/>
        <v>60</v>
      </c>
      <c r="L48" s="2" t="str">
        <f t="shared" ca="1" si="2"/>
        <v/>
      </c>
      <c r="M48" t="s">
        <v>230</v>
      </c>
      <c r="N48">
        <v>2013</v>
      </c>
      <c r="O48">
        <v>68056</v>
      </c>
      <c r="P48" t="str">
        <f t="shared" si="3"/>
        <v>High</v>
      </c>
      <c r="Q48" s="1">
        <v>43904</v>
      </c>
      <c r="R48">
        <v>2</v>
      </c>
      <c r="S48">
        <f t="shared" ca="1" si="4"/>
        <v>140</v>
      </c>
    </row>
    <row r="49" spans="1:19" x14ac:dyDescent="0.25">
      <c r="A49" t="s">
        <v>76</v>
      </c>
      <c r="B49" t="s">
        <v>434</v>
      </c>
      <c r="C49" t="s">
        <v>312</v>
      </c>
      <c r="D49" t="s">
        <v>10</v>
      </c>
      <c r="E49" t="str">
        <f t="shared" si="0"/>
        <v/>
      </c>
      <c r="F49" t="s">
        <v>534</v>
      </c>
      <c r="G49" t="s">
        <v>367</v>
      </c>
      <c r="H49" t="s">
        <v>31</v>
      </c>
      <c r="I49" t="s">
        <v>0</v>
      </c>
      <c r="J49" s="1">
        <v>23177</v>
      </c>
      <c r="K49" s="2">
        <f t="shared" ca="1" si="1"/>
        <v>57</v>
      </c>
      <c r="L49" s="2" t="str">
        <f t="shared" ca="1" si="2"/>
        <v/>
      </c>
      <c r="M49" t="s">
        <v>186</v>
      </c>
      <c r="N49">
        <v>2015</v>
      </c>
      <c r="O49">
        <v>22523</v>
      </c>
      <c r="P49" t="str">
        <f t="shared" si="3"/>
        <v>Low</v>
      </c>
      <c r="Q49" s="1">
        <v>43916</v>
      </c>
      <c r="R49">
        <v>2</v>
      </c>
      <c r="S49">
        <f t="shared" ca="1" si="4"/>
        <v>128</v>
      </c>
    </row>
    <row r="50" spans="1:19" x14ac:dyDescent="0.25">
      <c r="A50" t="s">
        <v>25</v>
      </c>
      <c r="B50" t="s">
        <v>435</v>
      </c>
      <c r="C50" t="s">
        <v>313</v>
      </c>
      <c r="D50" t="s">
        <v>14</v>
      </c>
      <c r="E50" t="str">
        <f t="shared" si="0"/>
        <v>Yes</v>
      </c>
      <c r="F50" t="s">
        <v>535</v>
      </c>
      <c r="G50" t="s">
        <v>150</v>
      </c>
      <c r="H50" t="s">
        <v>22</v>
      </c>
      <c r="I50" t="s">
        <v>9</v>
      </c>
      <c r="J50" s="1">
        <v>28623</v>
      </c>
      <c r="K50" s="2">
        <f t="shared" ca="1" si="1"/>
        <v>42</v>
      </c>
      <c r="L50" s="2" t="str">
        <f t="shared" ca="1" si="2"/>
        <v/>
      </c>
      <c r="M50" t="s">
        <v>173</v>
      </c>
      <c r="N50">
        <v>2013</v>
      </c>
      <c r="O50">
        <v>39857</v>
      </c>
      <c r="P50" t="str">
        <f t="shared" si="3"/>
        <v>Med</v>
      </c>
      <c r="Q50" s="1">
        <v>43887</v>
      </c>
      <c r="R50">
        <v>2</v>
      </c>
      <c r="S50">
        <f t="shared" ca="1" si="4"/>
        <v>157</v>
      </c>
    </row>
    <row r="51" spans="1:19" x14ac:dyDescent="0.25">
      <c r="A51" t="s">
        <v>25</v>
      </c>
      <c r="B51" t="s">
        <v>436</v>
      </c>
      <c r="C51" t="s">
        <v>314</v>
      </c>
      <c r="D51" t="s">
        <v>14</v>
      </c>
      <c r="E51" t="str">
        <f t="shared" si="0"/>
        <v>Yes</v>
      </c>
      <c r="F51" t="s">
        <v>536</v>
      </c>
      <c r="G51" t="s">
        <v>118</v>
      </c>
      <c r="H51" t="s">
        <v>26</v>
      </c>
      <c r="I51" t="s">
        <v>9</v>
      </c>
      <c r="J51" s="1">
        <v>34706</v>
      </c>
      <c r="K51" s="2">
        <f t="shared" ca="1" si="1"/>
        <v>25</v>
      </c>
      <c r="L51" s="2" t="str">
        <f t="shared" ca="1" si="2"/>
        <v/>
      </c>
      <c r="M51" t="s">
        <v>177</v>
      </c>
      <c r="N51">
        <v>2013</v>
      </c>
      <c r="O51">
        <v>16434</v>
      </c>
      <c r="P51" t="str">
        <f t="shared" si="3"/>
        <v>Low</v>
      </c>
      <c r="Q51" s="1">
        <v>43965</v>
      </c>
      <c r="R51">
        <v>1</v>
      </c>
      <c r="S51">
        <f t="shared" ca="1" si="4"/>
        <v>79</v>
      </c>
    </row>
    <row r="52" spans="1:19" x14ac:dyDescent="0.25">
      <c r="A52" t="s">
        <v>25</v>
      </c>
      <c r="B52" t="s">
        <v>437</v>
      </c>
      <c r="C52" t="s">
        <v>315</v>
      </c>
      <c r="D52" t="s">
        <v>6</v>
      </c>
      <c r="E52" t="str">
        <f t="shared" si="0"/>
        <v>Yes</v>
      </c>
      <c r="F52" t="s">
        <v>537</v>
      </c>
      <c r="G52" t="s">
        <v>365</v>
      </c>
      <c r="H52" t="s">
        <v>31</v>
      </c>
      <c r="I52" t="s">
        <v>0</v>
      </c>
      <c r="J52" s="1">
        <v>26365</v>
      </c>
      <c r="K52" s="2">
        <f t="shared" ca="1" si="1"/>
        <v>48</v>
      </c>
      <c r="L52" s="2" t="str">
        <f t="shared" ca="1" si="2"/>
        <v/>
      </c>
      <c r="M52" t="s">
        <v>183</v>
      </c>
      <c r="N52">
        <v>2012</v>
      </c>
      <c r="O52">
        <v>10990</v>
      </c>
      <c r="P52" t="str">
        <f t="shared" si="3"/>
        <v>Low</v>
      </c>
      <c r="Q52" s="1">
        <v>43874</v>
      </c>
      <c r="R52">
        <v>1</v>
      </c>
      <c r="S52">
        <f t="shared" ca="1" si="4"/>
        <v>170</v>
      </c>
    </row>
    <row r="53" spans="1:19" x14ac:dyDescent="0.25">
      <c r="A53" t="s">
        <v>4</v>
      </c>
      <c r="B53" t="s">
        <v>438</v>
      </c>
      <c r="C53" t="s">
        <v>316</v>
      </c>
      <c r="D53" t="s">
        <v>6</v>
      </c>
      <c r="E53" t="str">
        <f t="shared" si="0"/>
        <v>Yes</v>
      </c>
      <c r="F53" t="s">
        <v>538</v>
      </c>
      <c r="G53" t="s">
        <v>374</v>
      </c>
      <c r="H53" t="s">
        <v>5</v>
      </c>
      <c r="I53" t="s">
        <v>0</v>
      </c>
      <c r="J53" s="1">
        <v>21306</v>
      </c>
      <c r="K53" s="2">
        <f t="shared" ca="1" si="1"/>
        <v>62</v>
      </c>
      <c r="L53" s="2" t="str">
        <f t="shared" ca="1" si="2"/>
        <v/>
      </c>
      <c r="M53" t="s">
        <v>255</v>
      </c>
      <c r="N53">
        <v>2010</v>
      </c>
      <c r="O53">
        <v>6845</v>
      </c>
      <c r="P53" t="str">
        <f t="shared" si="3"/>
        <v>Low</v>
      </c>
      <c r="Q53" s="1">
        <v>43914</v>
      </c>
      <c r="R53">
        <v>3</v>
      </c>
      <c r="S53">
        <f t="shared" ca="1" si="4"/>
        <v>130</v>
      </c>
    </row>
    <row r="54" spans="1:19" x14ac:dyDescent="0.25">
      <c r="A54" t="s">
        <v>107</v>
      </c>
      <c r="B54" t="s">
        <v>439</v>
      </c>
      <c r="C54" t="s">
        <v>317</v>
      </c>
      <c r="D54" t="s">
        <v>6</v>
      </c>
      <c r="E54" t="str">
        <f t="shared" si="0"/>
        <v>Yes</v>
      </c>
      <c r="F54" t="s">
        <v>539</v>
      </c>
      <c r="G54" t="s">
        <v>57</v>
      </c>
      <c r="H54" t="s">
        <v>26</v>
      </c>
      <c r="I54" t="s">
        <v>0</v>
      </c>
      <c r="J54" s="1">
        <v>24734</v>
      </c>
      <c r="K54" s="2">
        <f t="shared" ca="1" si="1"/>
        <v>52</v>
      </c>
      <c r="L54" s="2" t="str">
        <f t="shared" ca="1" si="2"/>
        <v/>
      </c>
      <c r="M54" t="s">
        <v>164</v>
      </c>
      <c r="N54">
        <v>2013</v>
      </c>
      <c r="O54">
        <v>20508</v>
      </c>
      <c r="P54" t="str">
        <f t="shared" si="3"/>
        <v>Low</v>
      </c>
      <c r="Q54" s="1">
        <v>43872</v>
      </c>
      <c r="R54">
        <v>2</v>
      </c>
      <c r="S54">
        <f t="shared" ca="1" si="4"/>
        <v>172</v>
      </c>
    </row>
    <row r="55" spans="1:19" x14ac:dyDescent="0.25">
      <c r="A55" t="s">
        <v>19</v>
      </c>
      <c r="B55" t="s">
        <v>440</v>
      </c>
      <c r="C55" t="s">
        <v>318</v>
      </c>
      <c r="D55" t="s">
        <v>14</v>
      </c>
      <c r="E55" t="str">
        <f t="shared" si="0"/>
        <v>Yes</v>
      </c>
      <c r="F55" t="s">
        <v>540</v>
      </c>
      <c r="G55" t="s">
        <v>139</v>
      </c>
      <c r="H55" t="s">
        <v>18</v>
      </c>
      <c r="I55" t="s">
        <v>9</v>
      </c>
      <c r="J55" s="1">
        <v>24612</v>
      </c>
      <c r="K55" s="2">
        <f t="shared" ca="1" si="1"/>
        <v>53</v>
      </c>
      <c r="L55" s="2" t="str">
        <f t="shared" ca="1" si="2"/>
        <v/>
      </c>
      <c r="M55" t="s">
        <v>215</v>
      </c>
      <c r="N55">
        <v>2013</v>
      </c>
      <c r="O55">
        <v>56409</v>
      </c>
      <c r="P55" t="str">
        <f t="shared" si="3"/>
        <v>Med</v>
      </c>
      <c r="Q55" s="1">
        <v>43851</v>
      </c>
      <c r="R55">
        <v>3</v>
      </c>
      <c r="S55">
        <f t="shared" ca="1" si="4"/>
        <v>193</v>
      </c>
    </row>
    <row r="56" spans="1:19" x14ac:dyDescent="0.25">
      <c r="A56" t="s">
        <v>42</v>
      </c>
      <c r="B56" t="s">
        <v>441</v>
      </c>
      <c r="C56" t="s">
        <v>319</v>
      </c>
      <c r="D56" t="s">
        <v>6</v>
      </c>
      <c r="E56" t="str">
        <f t="shared" si="0"/>
        <v>Yes</v>
      </c>
      <c r="F56" t="s">
        <v>541</v>
      </c>
      <c r="G56" t="s">
        <v>124</v>
      </c>
      <c r="H56" t="s">
        <v>38</v>
      </c>
      <c r="I56" t="s">
        <v>0</v>
      </c>
      <c r="J56" s="1">
        <v>25906</v>
      </c>
      <c r="K56" s="2">
        <f t="shared" ca="1" si="1"/>
        <v>49</v>
      </c>
      <c r="L56" s="2" t="str">
        <f t="shared" ca="1" si="2"/>
        <v/>
      </c>
      <c r="M56" t="s">
        <v>170</v>
      </c>
      <c r="N56">
        <v>2014</v>
      </c>
      <c r="O56">
        <v>50434</v>
      </c>
      <c r="P56" t="str">
        <f t="shared" si="3"/>
        <v>Med</v>
      </c>
      <c r="Q56" s="1">
        <v>43886</v>
      </c>
      <c r="R56">
        <v>1</v>
      </c>
      <c r="S56">
        <f t="shared" ca="1" si="4"/>
        <v>158</v>
      </c>
    </row>
    <row r="57" spans="1:19" x14ac:dyDescent="0.25">
      <c r="A57" t="s">
        <v>77</v>
      </c>
      <c r="B57" t="s">
        <v>442</v>
      </c>
      <c r="C57" t="s">
        <v>320</v>
      </c>
      <c r="D57" t="s">
        <v>14</v>
      </c>
      <c r="E57" t="str">
        <f t="shared" si="0"/>
        <v>Yes</v>
      </c>
      <c r="F57" t="s">
        <v>542</v>
      </c>
      <c r="G57" t="s">
        <v>375</v>
      </c>
      <c r="H57" t="s">
        <v>26</v>
      </c>
      <c r="I57" t="s">
        <v>9</v>
      </c>
      <c r="J57" s="1">
        <v>32097</v>
      </c>
      <c r="K57" s="2">
        <f t="shared" ca="1" si="1"/>
        <v>32</v>
      </c>
      <c r="L57" s="2" t="str">
        <f t="shared" ca="1" si="2"/>
        <v/>
      </c>
      <c r="M57" t="s">
        <v>176</v>
      </c>
      <c r="N57">
        <v>2015</v>
      </c>
      <c r="O57">
        <v>8459</v>
      </c>
      <c r="P57" t="str">
        <f t="shared" si="3"/>
        <v>Low</v>
      </c>
      <c r="Q57" s="1">
        <v>43924</v>
      </c>
      <c r="R57">
        <v>2</v>
      </c>
      <c r="S57">
        <f t="shared" ca="1" si="4"/>
        <v>120</v>
      </c>
    </row>
    <row r="58" spans="1:19" x14ac:dyDescent="0.25">
      <c r="A58" t="s">
        <v>20</v>
      </c>
      <c r="B58" t="s">
        <v>443</v>
      </c>
      <c r="C58" t="s">
        <v>321</v>
      </c>
      <c r="D58" t="s">
        <v>10</v>
      </c>
      <c r="E58" t="str">
        <f t="shared" si="0"/>
        <v/>
      </c>
      <c r="F58" t="s">
        <v>543</v>
      </c>
      <c r="G58" t="s">
        <v>136</v>
      </c>
      <c r="H58" t="s">
        <v>18</v>
      </c>
      <c r="I58" t="s">
        <v>0</v>
      </c>
      <c r="J58" s="1">
        <v>33928</v>
      </c>
      <c r="K58" s="2">
        <f t="shared" ca="1" si="1"/>
        <v>27</v>
      </c>
      <c r="L58" s="2" t="str">
        <f t="shared" ca="1" si="2"/>
        <v/>
      </c>
      <c r="M58" t="s">
        <v>206</v>
      </c>
      <c r="N58">
        <v>2017</v>
      </c>
      <c r="O58">
        <v>33422</v>
      </c>
      <c r="P58" t="str">
        <f t="shared" si="3"/>
        <v>Med</v>
      </c>
      <c r="Q58" s="1">
        <v>43828</v>
      </c>
      <c r="R58">
        <v>3</v>
      </c>
      <c r="S58">
        <f t="shared" ca="1" si="4"/>
        <v>216</v>
      </c>
    </row>
    <row r="59" spans="1:19" x14ac:dyDescent="0.25">
      <c r="A59" t="s">
        <v>78</v>
      </c>
      <c r="B59" t="s">
        <v>444</v>
      </c>
      <c r="C59" t="s">
        <v>322</v>
      </c>
      <c r="D59" t="s">
        <v>6</v>
      </c>
      <c r="E59" t="str">
        <f t="shared" si="0"/>
        <v>Yes</v>
      </c>
      <c r="F59" t="s">
        <v>544</v>
      </c>
      <c r="G59" t="s">
        <v>125</v>
      </c>
      <c r="H59" t="s">
        <v>38</v>
      </c>
      <c r="I59" t="s">
        <v>0</v>
      </c>
      <c r="J59" s="1">
        <v>25051</v>
      </c>
      <c r="K59" s="2">
        <f t="shared" ca="1" si="1"/>
        <v>52</v>
      </c>
      <c r="L59" s="2" t="str">
        <f t="shared" ca="1" si="2"/>
        <v/>
      </c>
      <c r="M59" t="s">
        <v>171</v>
      </c>
      <c r="N59">
        <v>2011</v>
      </c>
      <c r="O59">
        <v>37956</v>
      </c>
      <c r="P59" t="str">
        <f t="shared" si="3"/>
        <v>Med</v>
      </c>
      <c r="Q59" s="1">
        <v>43923</v>
      </c>
      <c r="R59">
        <v>1</v>
      </c>
      <c r="S59">
        <f t="shared" ca="1" si="4"/>
        <v>121</v>
      </c>
    </row>
    <row r="60" spans="1:19" x14ac:dyDescent="0.25">
      <c r="A60" t="s">
        <v>58</v>
      </c>
      <c r="B60" t="s">
        <v>445</v>
      </c>
      <c r="C60" t="s">
        <v>323</v>
      </c>
      <c r="D60" t="s">
        <v>14</v>
      </c>
      <c r="E60" t="str">
        <f t="shared" si="0"/>
        <v>Yes</v>
      </c>
      <c r="F60" t="s">
        <v>545</v>
      </c>
      <c r="G60" t="s">
        <v>129</v>
      </c>
      <c r="H60" t="s">
        <v>31</v>
      </c>
      <c r="I60" t="s">
        <v>9</v>
      </c>
      <c r="J60" s="1">
        <v>25878</v>
      </c>
      <c r="K60" s="2">
        <f t="shared" ca="1" si="1"/>
        <v>49</v>
      </c>
      <c r="L60" s="2" t="str">
        <f t="shared" ca="1" si="2"/>
        <v/>
      </c>
      <c r="M60" t="s">
        <v>184</v>
      </c>
      <c r="N60">
        <v>2014</v>
      </c>
      <c r="O60">
        <v>7455</v>
      </c>
      <c r="P60" t="str">
        <f t="shared" si="3"/>
        <v>Low</v>
      </c>
      <c r="Q60" s="1">
        <v>43920</v>
      </c>
      <c r="R60">
        <v>2</v>
      </c>
      <c r="S60">
        <f t="shared" ca="1" si="4"/>
        <v>124</v>
      </c>
    </row>
    <row r="61" spans="1:19" x14ac:dyDescent="0.25">
      <c r="A61" t="s">
        <v>23</v>
      </c>
      <c r="B61" t="s">
        <v>446</v>
      </c>
      <c r="C61" t="s">
        <v>324</v>
      </c>
      <c r="D61" t="s">
        <v>16</v>
      </c>
      <c r="E61" t="str">
        <f t="shared" si="0"/>
        <v>Yes</v>
      </c>
      <c r="F61" t="s">
        <v>546</v>
      </c>
      <c r="G61" t="s">
        <v>376</v>
      </c>
      <c r="H61" t="s">
        <v>8</v>
      </c>
      <c r="I61" t="s">
        <v>0</v>
      </c>
      <c r="J61" s="1">
        <v>25671</v>
      </c>
      <c r="K61" s="2">
        <f t="shared" ca="1" si="1"/>
        <v>50</v>
      </c>
      <c r="L61" s="2" t="str">
        <f t="shared" ca="1" si="2"/>
        <v/>
      </c>
      <c r="M61" t="s">
        <v>193</v>
      </c>
      <c r="N61">
        <v>2010</v>
      </c>
      <c r="O61">
        <v>36785</v>
      </c>
      <c r="P61" t="str">
        <f t="shared" si="3"/>
        <v>Med</v>
      </c>
      <c r="Q61" s="1">
        <v>43924</v>
      </c>
      <c r="R61">
        <v>1</v>
      </c>
      <c r="S61">
        <f t="shared" ca="1" si="4"/>
        <v>120</v>
      </c>
    </row>
    <row r="62" spans="1:19" x14ac:dyDescent="0.25">
      <c r="A62" t="s">
        <v>53</v>
      </c>
      <c r="B62" t="s">
        <v>447</v>
      </c>
      <c r="C62" t="s">
        <v>325</v>
      </c>
      <c r="D62" t="s">
        <v>16</v>
      </c>
      <c r="E62" t="str">
        <f t="shared" si="0"/>
        <v>Yes</v>
      </c>
      <c r="F62" t="s">
        <v>547</v>
      </c>
      <c r="G62" t="s">
        <v>377</v>
      </c>
      <c r="H62" t="s">
        <v>8</v>
      </c>
      <c r="I62" t="s">
        <v>0</v>
      </c>
      <c r="J62" s="1">
        <v>22816</v>
      </c>
      <c r="K62" s="2">
        <f t="shared" ca="1" si="1"/>
        <v>58</v>
      </c>
      <c r="L62" s="2" t="str">
        <f t="shared" ca="1" si="2"/>
        <v/>
      </c>
      <c r="M62" t="s">
        <v>197</v>
      </c>
      <c r="N62">
        <v>2011</v>
      </c>
      <c r="O62">
        <v>11757</v>
      </c>
      <c r="P62" t="str">
        <f t="shared" si="3"/>
        <v>Low</v>
      </c>
      <c r="Q62" s="1">
        <v>43861</v>
      </c>
      <c r="R62">
        <v>2</v>
      </c>
      <c r="S62">
        <f t="shared" ca="1" si="4"/>
        <v>183</v>
      </c>
    </row>
    <row r="63" spans="1:19" x14ac:dyDescent="0.25">
      <c r="A63" t="s">
        <v>84</v>
      </c>
      <c r="B63" t="s">
        <v>448</v>
      </c>
      <c r="C63" t="s">
        <v>326</v>
      </c>
      <c r="D63" t="s">
        <v>14</v>
      </c>
      <c r="E63" t="str">
        <f t="shared" si="0"/>
        <v>Yes</v>
      </c>
      <c r="F63" t="s">
        <v>548</v>
      </c>
      <c r="G63" t="s">
        <v>126</v>
      </c>
      <c r="H63" t="s">
        <v>38</v>
      </c>
      <c r="I63" t="s">
        <v>9</v>
      </c>
      <c r="J63" s="1">
        <v>30502</v>
      </c>
      <c r="K63" s="2">
        <f t="shared" ca="1" si="1"/>
        <v>37</v>
      </c>
      <c r="L63" s="2" t="str">
        <f t="shared" ca="1" si="2"/>
        <v/>
      </c>
      <c r="M63" t="s">
        <v>205</v>
      </c>
      <c r="N63">
        <v>2012</v>
      </c>
      <c r="O63">
        <v>81134</v>
      </c>
      <c r="P63" t="str">
        <f t="shared" si="3"/>
        <v>High</v>
      </c>
      <c r="Q63" s="1">
        <v>43898</v>
      </c>
      <c r="R63">
        <v>1</v>
      </c>
      <c r="S63">
        <f t="shared" ca="1" si="4"/>
        <v>146</v>
      </c>
    </row>
    <row r="64" spans="1:19" x14ac:dyDescent="0.25">
      <c r="A64" t="s">
        <v>81</v>
      </c>
      <c r="B64" t="s">
        <v>449</v>
      </c>
      <c r="C64" t="s">
        <v>327</v>
      </c>
      <c r="D64" t="s">
        <v>6</v>
      </c>
      <c r="E64" t="str">
        <f t="shared" si="0"/>
        <v>Yes</v>
      </c>
      <c r="F64" t="s">
        <v>549</v>
      </c>
      <c r="G64" t="s">
        <v>150</v>
      </c>
      <c r="H64" t="s">
        <v>22</v>
      </c>
      <c r="I64" t="s">
        <v>0</v>
      </c>
      <c r="J64" s="1">
        <v>31570</v>
      </c>
      <c r="K64" s="2">
        <f t="shared" ca="1" si="1"/>
        <v>34</v>
      </c>
      <c r="L64" s="2" t="str">
        <f t="shared" ca="1" si="2"/>
        <v>Yes</v>
      </c>
      <c r="M64" t="s">
        <v>243</v>
      </c>
      <c r="N64">
        <v>2013</v>
      </c>
      <c r="O64">
        <v>60719</v>
      </c>
      <c r="P64" t="str">
        <f t="shared" si="3"/>
        <v>High</v>
      </c>
      <c r="Q64" s="1">
        <v>43966</v>
      </c>
      <c r="R64">
        <v>3</v>
      </c>
      <c r="S64">
        <f t="shared" ca="1" si="4"/>
        <v>78</v>
      </c>
    </row>
    <row r="65" spans="1:19" x14ac:dyDescent="0.25">
      <c r="A65" t="s">
        <v>51</v>
      </c>
      <c r="B65" t="s">
        <v>450</v>
      </c>
      <c r="C65" t="s">
        <v>328</v>
      </c>
      <c r="D65" t="s">
        <v>16</v>
      </c>
      <c r="E65" t="str">
        <f t="shared" si="0"/>
        <v>Yes</v>
      </c>
      <c r="F65" t="s">
        <v>550</v>
      </c>
      <c r="G65" t="s">
        <v>145</v>
      </c>
      <c r="H65" t="s">
        <v>28</v>
      </c>
      <c r="I65" t="s">
        <v>0</v>
      </c>
      <c r="J65" s="1">
        <v>21066</v>
      </c>
      <c r="K65" s="2">
        <f t="shared" ca="1" si="1"/>
        <v>62</v>
      </c>
      <c r="L65" s="2" t="str">
        <f t="shared" ca="1" si="2"/>
        <v/>
      </c>
      <c r="M65" t="s">
        <v>229</v>
      </c>
      <c r="N65">
        <v>2017</v>
      </c>
      <c r="O65">
        <v>31711</v>
      </c>
      <c r="P65" t="str">
        <f t="shared" si="3"/>
        <v>Med</v>
      </c>
      <c r="Q65" s="1">
        <v>43973</v>
      </c>
      <c r="R65">
        <v>2</v>
      </c>
      <c r="S65">
        <f t="shared" ca="1" si="4"/>
        <v>71</v>
      </c>
    </row>
    <row r="66" spans="1:19" x14ac:dyDescent="0.25">
      <c r="A66" t="s">
        <v>51</v>
      </c>
      <c r="B66" t="s">
        <v>451</v>
      </c>
      <c r="C66" t="s">
        <v>329</v>
      </c>
      <c r="D66" t="s">
        <v>14</v>
      </c>
      <c r="E66" t="str">
        <f t="shared" si="0"/>
        <v>Yes</v>
      </c>
      <c r="F66" t="s">
        <v>551</v>
      </c>
      <c r="G66" t="s">
        <v>378</v>
      </c>
      <c r="H66" t="s">
        <v>3</v>
      </c>
      <c r="I66" t="s">
        <v>9</v>
      </c>
      <c r="J66" s="1">
        <v>25586</v>
      </c>
      <c r="K66" s="2">
        <f t="shared" ca="1" si="1"/>
        <v>50</v>
      </c>
      <c r="L66" s="2" t="str">
        <f t="shared" ca="1" si="2"/>
        <v/>
      </c>
      <c r="M66" t="s">
        <v>217</v>
      </c>
      <c r="N66">
        <v>2015</v>
      </c>
      <c r="O66">
        <v>61708</v>
      </c>
      <c r="P66" t="str">
        <f t="shared" si="3"/>
        <v>High</v>
      </c>
      <c r="Q66" s="1">
        <v>43926</v>
      </c>
      <c r="R66">
        <v>3</v>
      </c>
      <c r="S66">
        <f t="shared" ca="1" si="4"/>
        <v>118</v>
      </c>
    </row>
    <row r="67" spans="1:19" x14ac:dyDescent="0.25">
      <c r="A67" t="s">
        <v>64</v>
      </c>
      <c r="B67" t="s">
        <v>452</v>
      </c>
      <c r="C67" t="s">
        <v>330</v>
      </c>
      <c r="D67" t="s">
        <v>6</v>
      </c>
      <c r="E67" t="str">
        <f t="shared" ref="E67:E101" si="5">IF(AND(NOT(D67="Dr"),NOT(D67="Rev")),"Yes","")</f>
        <v>Yes</v>
      </c>
      <c r="F67" t="s">
        <v>552</v>
      </c>
      <c r="G67" t="s">
        <v>142</v>
      </c>
      <c r="H67" t="s">
        <v>3</v>
      </c>
      <c r="I67" t="s">
        <v>0</v>
      </c>
      <c r="J67" s="1">
        <v>23934</v>
      </c>
      <c r="K67" s="2">
        <f t="shared" ref="K67:K101" ca="1" si="6">DATEDIF(J67,TODAY(),"Y")</f>
        <v>55</v>
      </c>
      <c r="L67" s="2" t="str">
        <f t="shared" ref="L67:L101" ca="1" si="7">IF(AND(H67="sales",K67&lt;40),"Yes","")</f>
        <v/>
      </c>
      <c r="M67" t="s">
        <v>219</v>
      </c>
      <c r="N67">
        <v>2011</v>
      </c>
      <c r="O67">
        <v>81387</v>
      </c>
      <c r="P67" t="str">
        <f t="shared" ref="P67:P101" si="8">IF(O67&gt;60000,"High",IF(O67&gt;30000,"Med","Low"))</f>
        <v>High</v>
      </c>
      <c r="Q67" s="1">
        <v>43918</v>
      </c>
      <c r="R67">
        <v>3</v>
      </c>
      <c r="S67">
        <f t="shared" ref="S67:S101" ca="1" si="9">VALUE(TODAY()-Q67)</f>
        <v>126</v>
      </c>
    </row>
    <row r="68" spans="1:19" x14ac:dyDescent="0.25">
      <c r="A68" t="s">
        <v>7</v>
      </c>
      <c r="B68" t="s">
        <v>453</v>
      </c>
      <c r="C68" t="s">
        <v>331</v>
      </c>
      <c r="D68" t="s">
        <v>6</v>
      </c>
      <c r="E68" t="str">
        <f t="shared" si="5"/>
        <v>Yes</v>
      </c>
      <c r="F68" t="s">
        <v>553</v>
      </c>
      <c r="G68" t="s">
        <v>130</v>
      </c>
      <c r="H68" t="s">
        <v>8</v>
      </c>
      <c r="I68" t="s">
        <v>0</v>
      </c>
      <c r="J68" s="1">
        <v>31419</v>
      </c>
      <c r="K68" s="2">
        <f t="shared" ca="1" si="6"/>
        <v>34</v>
      </c>
      <c r="L68" s="2" t="str">
        <f t="shared" ca="1" si="7"/>
        <v/>
      </c>
      <c r="M68" t="s">
        <v>199</v>
      </c>
      <c r="N68">
        <v>2018</v>
      </c>
      <c r="O68">
        <v>25938</v>
      </c>
      <c r="P68" t="str">
        <f t="shared" si="8"/>
        <v>Low</v>
      </c>
      <c r="Q68" s="1">
        <v>43851</v>
      </c>
      <c r="R68">
        <v>1</v>
      </c>
      <c r="S68">
        <f t="shared" ca="1" si="9"/>
        <v>193</v>
      </c>
    </row>
    <row r="69" spans="1:19" x14ac:dyDescent="0.25">
      <c r="A69" t="s">
        <v>108</v>
      </c>
      <c r="B69" t="s">
        <v>454</v>
      </c>
      <c r="C69" t="s">
        <v>332</v>
      </c>
      <c r="D69" t="s">
        <v>14</v>
      </c>
      <c r="E69" t="str">
        <f t="shared" si="5"/>
        <v>Yes</v>
      </c>
      <c r="F69" t="s">
        <v>554</v>
      </c>
      <c r="G69" t="s">
        <v>120</v>
      </c>
      <c r="H69" t="s">
        <v>28</v>
      </c>
      <c r="I69" t="s">
        <v>9</v>
      </c>
      <c r="J69" s="1">
        <v>30839</v>
      </c>
      <c r="K69" s="2">
        <f t="shared" ca="1" si="6"/>
        <v>36</v>
      </c>
      <c r="L69" s="2" t="str">
        <f t="shared" ca="1" si="7"/>
        <v/>
      </c>
      <c r="M69" t="s">
        <v>228</v>
      </c>
      <c r="N69">
        <v>2017</v>
      </c>
      <c r="O69">
        <v>67214</v>
      </c>
      <c r="P69" t="str">
        <f t="shared" si="8"/>
        <v>High</v>
      </c>
      <c r="Q69" s="1">
        <v>43948</v>
      </c>
      <c r="R69">
        <v>3</v>
      </c>
      <c r="S69">
        <f t="shared" ca="1" si="9"/>
        <v>96</v>
      </c>
    </row>
    <row r="70" spans="1:19" x14ac:dyDescent="0.25">
      <c r="A70" t="s">
        <v>83</v>
      </c>
      <c r="B70" t="s">
        <v>455</v>
      </c>
      <c r="C70" t="s">
        <v>333</v>
      </c>
      <c r="D70" t="s">
        <v>1</v>
      </c>
      <c r="E70" t="str">
        <f t="shared" si="5"/>
        <v/>
      </c>
      <c r="F70" t="s">
        <v>555</v>
      </c>
      <c r="G70" t="s">
        <v>124</v>
      </c>
      <c r="H70" t="s">
        <v>38</v>
      </c>
      <c r="I70" t="s">
        <v>9</v>
      </c>
      <c r="J70" s="1">
        <v>29784</v>
      </c>
      <c r="K70" s="2">
        <f t="shared" ca="1" si="6"/>
        <v>39</v>
      </c>
      <c r="L70" s="2" t="str">
        <f t="shared" ca="1" si="7"/>
        <v/>
      </c>
      <c r="M70" t="s">
        <v>204</v>
      </c>
      <c r="N70">
        <v>2012</v>
      </c>
      <c r="O70">
        <v>49912</v>
      </c>
      <c r="P70" t="str">
        <f t="shared" si="8"/>
        <v>Med</v>
      </c>
      <c r="Q70" s="1">
        <v>43829</v>
      </c>
      <c r="R70">
        <v>1</v>
      </c>
      <c r="S70">
        <f t="shared" ca="1" si="9"/>
        <v>215</v>
      </c>
    </row>
    <row r="71" spans="1:19" x14ac:dyDescent="0.25">
      <c r="A71" t="s">
        <v>92</v>
      </c>
      <c r="B71" t="s">
        <v>456</v>
      </c>
      <c r="C71" t="s">
        <v>334</v>
      </c>
      <c r="D71" t="s">
        <v>10</v>
      </c>
      <c r="E71" t="str">
        <f t="shared" si="5"/>
        <v/>
      </c>
      <c r="F71" t="s">
        <v>556</v>
      </c>
      <c r="G71" t="s">
        <v>143</v>
      </c>
      <c r="H71" t="s">
        <v>3</v>
      </c>
      <c r="I71" t="s">
        <v>0</v>
      </c>
      <c r="J71" s="1">
        <v>31209</v>
      </c>
      <c r="K71" s="2">
        <f t="shared" ca="1" si="6"/>
        <v>35</v>
      </c>
      <c r="L71" s="2" t="str">
        <f t="shared" ca="1" si="7"/>
        <v/>
      </c>
      <c r="M71" t="s">
        <v>220</v>
      </c>
      <c r="N71">
        <v>2017</v>
      </c>
      <c r="O71">
        <v>12820</v>
      </c>
      <c r="P71" t="str">
        <f t="shared" si="8"/>
        <v>Low</v>
      </c>
      <c r="Q71" s="1">
        <v>43948</v>
      </c>
      <c r="R71">
        <v>1</v>
      </c>
      <c r="S71">
        <f t="shared" ca="1" si="9"/>
        <v>96</v>
      </c>
    </row>
    <row r="72" spans="1:19" x14ac:dyDescent="0.25">
      <c r="A72" t="s">
        <v>49</v>
      </c>
      <c r="B72" t="s">
        <v>457</v>
      </c>
      <c r="C72" t="s">
        <v>335</v>
      </c>
      <c r="D72" t="s">
        <v>6</v>
      </c>
      <c r="E72" t="str">
        <f t="shared" si="5"/>
        <v>Yes</v>
      </c>
      <c r="F72" t="s">
        <v>557</v>
      </c>
      <c r="G72" t="s">
        <v>140</v>
      </c>
      <c r="H72" t="s">
        <v>18</v>
      </c>
      <c r="I72" t="s">
        <v>0</v>
      </c>
      <c r="J72" s="1">
        <v>31050</v>
      </c>
      <c r="K72" s="2">
        <f t="shared" ca="1" si="6"/>
        <v>35</v>
      </c>
      <c r="L72" s="2" t="str">
        <f t="shared" ca="1" si="7"/>
        <v/>
      </c>
      <c r="M72" t="s">
        <v>210</v>
      </c>
      <c r="N72">
        <v>2013</v>
      </c>
      <c r="O72">
        <v>22374</v>
      </c>
      <c r="P72" t="str">
        <f t="shared" si="8"/>
        <v>Low</v>
      </c>
      <c r="Q72" s="1">
        <v>43961</v>
      </c>
      <c r="R72">
        <v>2</v>
      </c>
      <c r="S72">
        <f t="shared" ca="1" si="9"/>
        <v>83</v>
      </c>
    </row>
    <row r="73" spans="1:19" x14ac:dyDescent="0.25">
      <c r="A73" t="s">
        <v>70</v>
      </c>
      <c r="B73" t="s">
        <v>458</v>
      </c>
      <c r="C73" t="s">
        <v>336</v>
      </c>
      <c r="D73" t="s">
        <v>16</v>
      </c>
      <c r="E73" t="str">
        <f t="shared" si="5"/>
        <v>Yes</v>
      </c>
      <c r="F73" t="s">
        <v>558</v>
      </c>
      <c r="G73" t="s">
        <v>379</v>
      </c>
      <c r="H73" t="s">
        <v>28</v>
      </c>
      <c r="I73" t="s">
        <v>0</v>
      </c>
      <c r="J73" s="1">
        <v>22284</v>
      </c>
      <c r="K73" s="2">
        <f t="shared" ca="1" si="6"/>
        <v>59</v>
      </c>
      <c r="L73" s="2" t="str">
        <f t="shared" ca="1" si="7"/>
        <v/>
      </c>
      <c r="M73" t="s">
        <v>225</v>
      </c>
      <c r="N73">
        <v>2015</v>
      </c>
      <c r="O73">
        <v>73209</v>
      </c>
      <c r="P73" t="str">
        <f t="shared" si="8"/>
        <v>High</v>
      </c>
      <c r="Q73" s="1">
        <v>43872</v>
      </c>
      <c r="R73">
        <v>1</v>
      </c>
      <c r="S73">
        <f t="shared" ca="1" si="9"/>
        <v>172</v>
      </c>
    </row>
    <row r="74" spans="1:19" x14ac:dyDescent="0.25">
      <c r="A74" t="s">
        <v>45</v>
      </c>
      <c r="B74" t="s">
        <v>459</v>
      </c>
      <c r="C74" t="s">
        <v>337</v>
      </c>
      <c r="D74" t="s">
        <v>14</v>
      </c>
      <c r="E74" t="str">
        <f t="shared" si="5"/>
        <v>Yes</v>
      </c>
      <c r="F74" t="s">
        <v>559</v>
      </c>
      <c r="G74" t="s">
        <v>161</v>
      </c>
      <c r="H74" t="s">
        <v>5</v>
      </c>
      <c r="I74" t="s">
        <v>9</v>
      </c>
      <c r="J74" s="1">
        <v>34650</v>
      </c>
      <c r="K74" s="2">
        <f t="shared" ca="1" si="6"/>
        <v>25</v>
      </c>
      <c r="L74" s="2" t="str">
        <f t="shared" ca="1" si="7"/>
        <v/>
      </c>
      <c r="M74" t="s">
        <v>256</v>
      </c>
      <c r="N74">
        <v>2014</v>
      </c>
      <c r="O74">
        <v>28224</v>
      </c>
      <c r="P74" t="str">
        <f t="shared" si="8"/>
        <v>Low</v>
      </c>
      <c r="Q74" s="1">
        <v>43924</v>
      </c>
      <c r="R74">
        <v>2</v>
      </c>
      <c r="S74">
        <f t="shared" ca="1" si="9"/>
        <v>120</v>
      </c>
    </row>
    <row r="75" spans="1:19" x14ac:dyDescent="0.25">
      <c r="A75" t="s">
        <v>15</v>
      </c>
      <c r="B75" t="s">
        <v>460</v>
      </c>
      <c r="C75" t="s">
        <v>338</v>
      </c>
      <c r="D75" t="s">
        <v>14</v>
      </c>
      <c r="E75" t="str">
        <f t="shared" si="5"/>
        <v>Yes</v>
      </c>
      <c r="F75" t="s">
        <v>560</v>
      </c>
      <c r="G75" t="s">
        <v>380</v>
      </c>
      <c r="H75" t="s">
        <v>5</v>
      </c>
      <c r="I75" t="s">
        <v>9</v>
      </c>
      <c r="J75" s="1">
        <v>33579</v>
      </c>
      <c r="K75" s="2">
        <f t="shared" ca="1" si="6"/>
        <v>28</v>
      </c>
      <c r="L75" s="2" t="str">
        <f t="shared" ca="1" si="7"/>
        <v/>
      </c>
      <c r="M75" t="s">
        <v>251</v>
      </c>
      <c r="N75">
        <v>2012</v>
      </c>
      <c r="O75">
        <v>26873</v>
      </c>
      <c r="P75" t="str">
        <f t="shared" si="8"/>
        <v>Low</v>
      </c>
      <c r="Q75" s="1">
        <v>43840</v>
      </c>
      <c r="R75">
        <v>3</v>
      </c>
      <c r="S75">
        <f t="shared" ca="1" si="9"/>
        <v>204</v>
      </c>
    </row>
    <row r="76" spans="1:19" x14ac:dyDescent="0.25">
      <c r="A76" t="s">
        <v>30</v>
      </c>
      <c r="B76" t="s">
        <v>461</v>
      </c>
      <c r="C76" t="s">
        <v>339</v>
      </c>
      <c r="D76" t="s">
        <v>10</v>
      </c>
      <c r="E76" t="str">
        <f t="shared" si="5"/>
        <v/>
      </c>
      <c r="F76" t="s">
        <v>561</v>
      </c>
      <c r="G76" t="s">
        <v>365</v>
      </c>
      <c r="H76" t="s">
        <v>31</v>
      </c>
      <c r="I76" t="s">
        <v>9</v>
      </c>
      <c r="J76" s="1">
        <v>26246</v>
      </c>
      <c r="K76" s="2">
        <f t="shared" ca="1" si="6"/>
        <v>48</v>
      </c>
      <c r="L76" s="2" t="str">
        <f t="shared" ca="1" si="7"/>
        <v/>
      </c>
      <c r="M76" t="s">
        <v>182</v>
      </c>
      <c r="N76">
        <v>2018</v>
      </c>
      <c r="O76">
        <v>15938</v>
      </c>
      <c r="P76" t="str">
        <f t="shared" si="8"/>
        <v>Low</v>
      </c>
      <c r="Q76" s="1">
        <v>43923</v>
      </c>
      <c r="R76">
        <v>1</v>
      </c>
      <c r="S76">
        <f t="shared" ca="1" si="9"/>
        <v>121</v>
      </c>
    </row>
    <row r="77" spans="1:19" x14ac:dyDescent="0.25">
      <c r="A77" t="s">
        <v>60</v>
      </c>
      <c r="B77" t="s">
        <v>462</v>
      </c>
      <c r="C77" t="s">
        <v>340</v>
      </c>
      <c r="D77" t="s">
        <v>10</v>
      </c>
      <c r="E77" t="str">
        <f t="shared" si="5"/>
        <v/>
      </c>
      <c r="F77" t="s">
        <v>562</v>
      </c>
      <c r="G77" t="s">
        <v>381</v>
      </c>
      <c r="H77" t="s">
        <v>156</v>
      </c>
      <c r="I77" t="s">
        <v>0</v>
      </c>
      <c r="J77" s="1">
        <v>28526</v>
      </c>
      <c r="K77" s="2">
        <f t="shared" ca="1" si="6"/>
        <v>42</v>
      </c>
      <c r="L77" s="2" t="str">
        <f t="shared" ca="1" si="7"/>
        <v/>
      </c>
      <c r="M77" t="s">
        <v>244</v>
      </c>
      <c r="N77">
        <v>2012</v>
      </c>
      <c r="O77">
        <v>87310</v>
      </c>
      <c r="P77" t="str">
        <f t="shared" si="8"/>
        <v>High</v>
      </c>
      <c r="Q77" s="1">
        <v>43854</v>
      </c>
      <c r="R77">
        <v>2</v>
      </c>
      <c r="S77">
        <f t="shared" ca="1" si="9"/>
        <v>190</v>
      </c>
    </row>
    <row r="78" spans="1:19" x14ac:dyDescent="0.25">
      <c r="A78" t="s">
        <v>90</v>
      </c>
      <c r="B78" t="s">
        <v>463</v>
      </c>
      <c r="C78" t="s">
        <v>341</v>
      </c>
      <c r="D78" t="s">
        <v>1</v>
      </c>
      <c r="E78" t="str">
        <f t="shared" si="5"/>
        <v/>
      </c>
      <c r="F78" t="s">
        <v>563</v>
      </c>
      <c r="G78" t="s">
        <v>382</v>
      </c>
      <c r="H78" t="s">
        <v>12</v>
      </c>
      <c r="I78" t="s">
        <v>9</v>
      </c>
      <c r="J78" s="1">
        <v>25734</v>
      </c>
      <c r="K78" s="2">
        <f t="shared" ca="1" si="6"/>
        <v>50</v>
      </c>
      <c r="L78" s="2" t="str">
        <f t="shared" ca="1" si="7"/>
        <v/>
      </c>
      <c r="M78" t="s">
        <v>261</v>
      </c>
      <c r="N78">
        <v>2016</v>
      </c>
      <c r="O78">
        <v>39115</v>
      </c>
      <c r="P78" t="str">
        <f t="shared" si="8"/>
        <v>Med</v>
      </c>
      <c r="Q78" s="1">
        <v>43902</v>
      </c>
      <c r="R78">
        <v>1</v>
      </c>
      <c r="S78">
        <f t="shared" ca="1" si="9"/>
        <v>142</v>
      </c>
    </row>
    <row r="79" spans="1:19" x14ac:dyDescent="0.25">
      <c r="A79" t="s">
        <v>79</v>
      </c>
      <c r="B79" t="s">
        <v>464</v>
      </c>
      <c r="C79" t="s">
        <v>342</v>
      </c>
      <c r="D79" t="s">
        <v>14</v>
      </c>
      <c r="E79" t="str">
        <f t="shared" si="5"/>
        <v>Yes</v>
      </c>
      <c r="F79" t="s">
        <v>564</v>
      </c>
      <c r="G79" t="s">
        <v>383</v>
      </c>
      <c r="H79" t="s">
        <v>33</v>
      </c>
      <c r="I79" t="s">
        <v>9</v>
      </c>
      <c r="J79" s="1">
        <v>31207</v>
      </c>
      <c r="K79" s="2">
        <f t="shared" ca="1" si="6"/>
        <v>35</v>
      </c>
      <c r="L79" s="2" t="str">
        <f t="shared" ca="1" si="7"/>
        <v/>
      </c>
      <c r="M79" t="s">
        <v>165</v>
      </c>
      <c r="N79">
        <v>2011</v>
      </c>
      <c r="O79">
        <v>43008</v>
      </c>
      <c r="P79" t="str">
        <f t="shared" si="8"/>
        <v>Med</v>
      </c>
      <c r="Q79" s="1">
        <v>43855</v>
      </c>
      <c r="R79">
        <v>2</v>
      </c>
      <c r="S79">
        <f t="shared" ca="1" si="9"/>
        <v>189</v>
      </c>
    </row>
    <row r="80" spans="1:19" x14ac:dyDescent="0.25">
      <c r="A80" t="s">
        <v>93</v>
      </c>
      <c r="B80" t="s">
        <v>465</v>
      </c>
      <c r="C80" t="s">
        <v>343</v>
      </c>
      <c r="D80" t="s">
        <v>14</v>
      </c>
      <c r="E80" t="str">
        <f t="shared" si="5"/>
        <v>Yes</v>
      </c>
      <c r="F80" t="s">
        <v>565</v>
      </c>
      <c r="G80" t="s">
        <v>127</v>
      </c>
      <c r="H80" t="s">
        <v>38</v>
      </c>
      <c r="I80" t="s">
        <v>9</v>
      </c>
      <c r="J80" s="1">
        <v>27454</v>
      </c>
      <c r="K80" s="2">
        <f t="shared" ca="1" si="6"/>
        <v>45</v>
      </c>
      <c r="L80" s="2" t="str">
        <f t="shared" ca="1" si="7"/>
        <v/>
      </c>
      <c r="M80" t="s">
        <v>200</v>
      </c>
      <c r="N80">
        <v>2017</v>
      </c>
      <c r="O80">
        <v>5140</v>
      </c>
      <c r="P80" t="str">
        <f t="shared" si="8"/>
        <v>Low</v>
      </c>
      <c r="Q80" s="1">
        <v>43876</v>
      </c>
      <c r="R80">
        <v>3</v>
      </c>
      <c r="S80">
        <f t="shared" ca="1" si="9"/>
        <v>168</v>
      </c>
    </row>
    <row r="81" spans="1:19" x14ac:dyDescent="0.25">
      <c r="A81" t="s">
        <v>99</v>
      </c>
      <c r="B81" t="s">
        <v>466</v>
      </c>
      <c r="C81" t="s">
        <v>344</v>
      </c>
      <c r="D81" t="s">
        <v>16</v>
      </c>
      <c r="E81" t="str">
        <f t="shared" si="5"/>
        <v>Yes</v>
      </c>
      <c r="F81" t="s">
        <v>566</v>
      </c>
      <c r="G81" t="s">
        <v>384</v>
      </c>
      <c r="H81" t="s">
        <v>18</v>
      </c>
      <c r="I81" t="s">
        <v>0</v>
      </c>
      <c r="J81" s="1">
        <v>32938</v>
      </c>
      <c r="K81" s="2">
        <f t="shared" ca="1" si="6"/>
        <v>30</v>
      </c>
      <c r="L81" s="2" t="str">
        <f t="shared" ca="1" si="7"/>
        <v/>
      </c>
      <c r="M81" t="s">
        <v>213</v>
      </c>
      <c r="N81">
        <v>2010</v>
      </c>
      <c r="O81">
        <v>70808</v>
      </c>
      <c r="P81" t="str">
        <f t="shared" si="8"/>
        <v>High</v>
      </c>
      <c r="Q81" s="1">
        <v>43931</v>
      </c>
      <c r="R81">
        <v>2</v>
      </c>
      <c r="S81">
        <f t="shared" ca="1" si="9"/>
        <v>113</v>
      </c>
    </row>
    <row r="82" spans="1:19" x14ac:dyDescent="0.25">
      <c r="A82" t="s">
        <v>52</v>
      </c>
      <c r="B82" t="s">
        <v>467</v>
      </c>
      <c r="C82" t="s">
        <v>345</v>
      </c>
      <c r="D82" t="s">
        <v>6</v>
      </c>
      <c r="E82" t="str">
        <f t="shared" si="5"/>
        <v>Yes</v>
      </c>
      <c r="F82" t="s">
        <v>567</v>
      </c>
      <c r="G82" t="s">
        <v>154</v>
      </c>
      <c r="H82" t="s">
        <v>156</v>
      </c>
      <c r="I82" t="s">
        <v>0</v>
      </c>
      <c r="J82" s="1">
        <v>34551</v>
      </c>
      <c r="K82" s="2">
        <f t="shared" ca="1" si="6"/>
        <v>25</v>
      </c>
      <c r="L82" s="2" t="str">
        <f t="shared" ca="1" si="7"/>
        <v/>
      </c>
      <c r="M82" t="s">
        <v>247</v>
      </c>
      <c r="N82">
        <v>2015</v>
      </c>
      <c r="O82">
        <v>11705</v>
      </c>
      <c r="P82" t="str">
        <f t="shared" si="8"/>
        <v>Low</v>
      </c>
      <c r="Q82" s="1">
        <v>43955</v>
      </c>
      <c r="R82">
        <v>1</v>
      </c>
      <c r="S82">
        <f t="shared" ca="1" si="9"/>
        <v>89</v>
      </c>
    </row>
    <row r="83" spans="1:19" x14ac:dyDescent="0.25">
      <c r="A83" t="s">
        <v>52</v>
      </c>
      <c r="B83" t="s">
        <v>468</v>
      </c>
      <c r="C83" t="s">
        <v>346</v>
      </c>
      <c r="D83" t="s">
        <v>14</v>
      </c>
      <c r="E83" t="str">
        <f t="shared" si="5"/>
        <v>Yes</v>
      </c>
      <c r="F83" t="s">
        <v>568</v>
      </c>
      <c r="G83" t="s">
        <v>151</v>
      </c>
      <c r="H83" t="s">
        <v>22</v>
      </c>
      <c r="I83" t="s">
        <v>9</v>
      </c>
      <c r="J83" s="1">
        <v>22014</v>
      </c>
      <c r="K83" s="2">
        <f t="shared" ca="1" si="6"/>
        <v>60</v>
      </c>
      <c r="L83" s="2" t="str">
        <f t="shared" ca="1" si="7"/>
        <v/>
      </c>
      <c r="M83" t="s">
        <v>237</v>
      </c>
      <c r="N83">
        <v>2017</v>
      </c>
      <c r="O83">
        <v>47451</v>
      </c>
      <c r="P83" t="str">
        <f t="shared" si="8"/>
        <v>Med</v>
      </c>
      <c r="Q83" s="1">
        <v>43971</v>
      </c>
      <c r="R83">
        <v>3</v>
      </c>
      <c r="S83">
        <f t="shared" ca="1" si="9"/>
        <v>73</v>
      </c>
    </row>
    <row r="84" spans="1:19" x14ac:dyDescent="0.25">
      <c r="A84" t="s">
        <v>95</v>
      </c>
      <c r="B84" t="s">
        <v>469</v>
      </c>
      <c r="C84" t="s">
        <v>347</v>
      </c>
      <c r="D84" t="s">
        <v>14</v>
      </c>
      <c r="E84" t="str">
        <f t="shared" si="5"/>
        <v>Yes</v>
      </c>
      <c r="F84" t="s">
        <v>569</v>
      </c>
      <c r="G84" t="s">
        <v>139</v>
      </c>
      <c r="H84" t="s">
        <v>18</v>
      </c>
      <c r="I84" t="s">
        <v>9</v>
      </c>
      <c r="J84" s="1">
        <v>33166</v>
      </c>
      <c r="K84" s="2">
        <f t="shared" ca="1" si="6"/>
        <v>29</v>
      </c>
      <c r="L84" s="2" t="str">
        <f t="shared" ca="1" si="7"/>
        <v/>
      </c>
      <c r="M84" t="s">
        <v>211</v>
      </c>
      <c r="N84">
        <v>2016</v>
      </c>
      <c r="O84">
        <v>79746</v>
      </c>
      <c r="P84" t="str">
        <f t="shared" si="8"/>
        <v>High</v>
      </c>
      <c r="Q84" s="1">
        <v>43846</v>
      </c>
      <c r="R84">
        <v>2</v>
      </c>
      <c r="S84">
        <f t="shared" ca="1" si="9"/>
        <v>198</v>
      </c>
    </row>
    <row r="85" spans="1:19" x14ac:dyDescent="0.25">
      <c r="A85" t="s">
        <v>88</v>
      </c>
      <c r="B85" t="s">
        <v>470</v>
      </c>
      <c r="C85" t="s">
        <v>348</v>
      </c>
      <c r="D85" t="s">
        <v>1</v>
      </c>
      <c r="E85" t="str">
        <f t="shared" si="5"/>
        <v/>
      </c>
      <c r="F85" t="s">
        <v>570</v>
      </c>
      <c r="G85" t="s">
        <v>118</v>
      </c>
      <c r="H85" t="s">
        <v>26</v>
      </c>
      <c r="I85" t="s">
        <v>9</v>
      </c>
      <c r="J85" s="1">
        <v>29411</v>
      </c>
      <c r="K85" s="2">
        <f t="shared" ca="1" si="6"/>
        <v>40</v>
      </c>
      <c r="L85" s="2" t="str">
        <f t="shared" ca="1" si="7"/>
        <v/>
      </c>
      <c r="M85" t="s">
        <v>178</v>
      </c>
      <c r="N85">
        <v>2010</v>
      </c>
      <c r="O85">
        <v>13555</v>
      </c>
      <c r="P85" t="str">
        <f t="shared" si="8"/>
        <v>Low</v>
      </c>
      <c r="Q85" s="1">
        <v>43829</v>
      </c>
      <c r="R85">
        <v>1</v>
      </c>
      <c r="S85">
        <f t="shared" ca="1" si="9"/>
        <v>215</v>
      </c>
    </row>
    <row r="86" spans="1:19" x14ac:dyDescent="0.25">
      <c r="A86" t="s">
        <v>55</v>
      </c>
      <c r="B86" t="s">
        <v>471</v>
      </c>
      <c r="C86" t="s">
        <v>349</v>
      </c>
      <c r="D86" t="s">
        <v>6</v>
      </c>
      <c r="E86" t="str">
        <f t="shared" si="5"/>
        <v>Yes</v>
      </c>
      <c r="F86" t="s">
        <v>571</v>
      </c>
      <c r="G86" t="s">
        <v>385</v>
      </c>
      <c r="H86" t="s">
        <v>38</v>
      </c>
      <c r="I86" t="s">
        <v>0</v>
      </c>
      <c r="J86" s="1">
        <v>31461</v>
      </c>
      <c r="K86" s="2">
        <f t="shared" ca="1" si="6"/>
        <v>34</v>
      </c>
      <c r="L86" s="2" t="str">
        <f t="shared" ca="1" si="7"/>
        <v/>
      </c>
      <c r="M86" t="s">
        <v>169</v>
      </c>
      <c r="N86">
        <v>2015</v>
      </c>
      <c r="O86">
        <v>78735</v>
      </c>
      <c r="P86" t="str">
        <f t="shared" si="8"/>
        <v>High</v>
      </c>
      <c r="Q86" s="1">
        <v>43870</v>
      </c>
      <c r="R86">
        <v>2</v>
      </c>
      <c r="S86">
        <f t="shared" ca="1" si="9"/>
        <v>174</v>
      </c>
    </row>
    <row r="87" spans="1:19" x14ac:dyDescent="0.25">
      <c r="A87" t="s">
        <v>80</v>
      </c>
      <c r="B87" t="s">
        <v>472</v>
      </c>
      <c r="C87" t="s">
        <v>350</v>
      </c>
      <c r="D87" t="s">
        <v>14</v>
      </c>
      <c r="E87" t="str">
        <f t="shared" si="5"/>
        <v>Yes</v>
      </c>
      <c r="F87" t="s">
        <v>572</v>
      </c>
      <c r="G87" t="s">
        <v>370</v>
      </c>
      <c r="H87" t="s">
        <v>12</v>
      </c>
      <c r="I87" t="s">
        <v>9</v>
      </c>
      <c r="J87" s="1">
        <v>24886</v>
      </c>
      <c r="K87" s="2">
        <f t="shared" ca="1" si="6"/>
        <v>52</v>
      </c>
      <c r="L87" s="2" t="str">
        <f t="shared" ca="1" si="7"/>
        <v/>
      </c>
      <c r="M87" t="s">
        <v>258</v>
      </c>
      <c r="N87">
        <v>2013</v>
      </c>
      <c r="O87">
        <v>7030</v>
      </c>
      <c r="P87" t="str">
        <f t="shared" si="8"/>
        <v>Low</v>
      </c>
      <c r="Q87" s="1">
        <v>43908</v>
      </c>
      <c r="R87">
        <v>3</v>
      </c>
      <c r="S87">
        <f t="shared" ca="1" si="9"/>
        <v>136</v>
      </c>
    </row>
    <row r="88" spans="1:19" x14ac:dyDescent="0.25">
      <c r="A88" t="s">
        <v>11</v>
      </c>
      <c r="B88" t="s">
        <v>473</v>
      </c>
      <c r="C88" t="s">
        <v>351</v>
      </c>
      <c r="D88" t="s">
        <v>10</v>
      </c>
      <c r="E88" t="str">
        <f t="shared" si="5"/>
        <v/>
      </c>
      <c r="F88" t="s">
        <v>573</v>
      </c>
      <c r="G88" t="s">
        <v>386</v>
      </c>
      <c r="H88" t="s">
        <v>12</v>
      </c>
      <c r="I88" t="s">
        <v>9</v>
      </c>
      <c r="J88" s="1">
        <v>27592</v>
      </c>
      <c r="K88" s="2">
        <f t="shared" ca="1" si="6"/>
        <v>45</v>
      </c>
      <c r="L88" s="2" t="str">
        <f t="shared" ca="1" si="7"/>
        <v/>
      </c>
      <c r="M88" t="s">
        <v>260</v>
      </c>
      <c r="N88">
        <v>2015</v>
      </c>
      <c r="O88">
        <v>84985</v>
      </c>
      <c r="P88" t="str">
        <f t="shared" si="8"/>
        <v>High</v>
      </c>
      <c r="Q88" s="1">
        <v>43893</v>
      </c>
      <c r="R88">
        <v>2</v>
      </c>
      <c r="S88">
        <f t="shared" ca="1" si="9"/>
        <v>151</v>
      </c>
    </row>
    <row r="89" spans="1:19" x14ac:dyDescent="0.25">
      <c r="A89" t="s">
        <v>17</v>
      </c>
      <c r="B89" t="s">
        <v>474</v>
      </c>
      <c r="C89" t="s">
        <v>352</v>
      </c>
      <c r="D89" t="s">
        <v>14</v>
      </c>
      <c r="E89" t="str">
        <f t="shared" si="5"/>
        <v>Yes</v>
      </c>
      <c r="F89" t="s">
        <v>574</v>
      </c>
      <c r="G89" t="s">
        <v>138</v>
      </c>
      <c r="H89" t="s">
        <v>18</v>
      </c>
      <c r="I89" t="s">
        <v>9</v>
      </c>
      <c r="J89" s="1">
        <v>34096</v>
      </c>
      <c r="K89" s="2">
        <f t="shared" ca="1" si="6"/>
        <v>27</v>
      </c>
      <c r="L89" s="2" t="str">
        <f t="shared" ca="1" si="7"/>
        <v/>
      </c>
      <c r="M89" t="s">
        <v>208</v>
      </c>
      <c r="N89">
        <v>2013</v>
      </c>
      <c r="O89">
        <v>87569</v>
      </c>
      <c r="P89" t="str">
        <f t="shared" si="8"/>
        <v>High</v>
      </c>
      <c r="Q89" s="1">
        <v>43837</v>
      </c>
      <c r="R89">
        <v>2</v>
      </c>
      <c r="S89">
        <f t="shared" ca="1" si="9"/>
        <v>207</v>
      </c>
    </row>
    <row r="90" spans="1:19" x14ac:dyDescent="0.25">
      <c r="A90" t="s">
        <v>56</v>
      </c>
      <c r="B90" t="s">
        <v>475</v>
      </c>
      <c r="C90" t="s">
        <v>353</v>
      </c>
      <c r="D90" t="s">
        <v>10</v>
      </c>
      <c r="E90" t="str">
        <f t="shared" si="5"/>
        <v/>
      </c>
      <c r="F90" t="s">
        <v>575</v>
      </c>
      <c r="G90" t="s">
        <v>57</v>
      </c>
      <c r="H90" t="s">
        <v>26</v>
      </c>
      <c r="I90" t="s">
        <v>0</v>
      </c>
      <c r="J90" s="1">
        <v>30089</v>
      </c>
      <c r="K90" s="2">
        <f t="shared" ca="1" si="6"/>
        <v>38</v>
      </c>
      <c r="L90" s="2" t="str">
        <f t="shared" ca="1" si="7"/>
        <v/>
      </c>
      <c r="M90" t="s">
        <v>179</v>
      </c>
      <c r="N90">
        <v>2012</v>
      </c>
      <c r="O90">
        <v>84579</v>
      </c>
      <c r="P90" t="str">
        <f t="shared" si="8"/>
        <v>High</v>
      </c>
      <c r="Q90" s="1">
        <v>43850</v>
      </c>
      <c r="R90">
        <v>3</v>
      </c>
      <c r="S90">
        <f t="shared" ca="1" si="9"/>
        <v>194</v>
      </c>
    </row>
    <row r="91" spans="1:19" x14ac:dyDescent="0.25">
      <c r="A91" t="s">
        <v>46</v>
      </c>
      <c r="B91" t="s">
        <v>476</v>
      </c>
      <c r="C91" t="s">
        <v>354</v>
      </c>
      <c r="D91" t="s">
        <v>14</v>
      </c>
      <c r="E91" t="str">
        <f t="shared" si="5"/>
        <v>Yes</v>
      </c>
      <c r="F91" t="s">
        <v>576</v>
      </c>
      <c r="G91" t="s">
        <v>146</v>
      </c>
      <c r="H91" t="s">
        <v>28</v>
      </c>
      <c r="I91" t="s">
        <v>9</v>
      </c>
      <c r="J91" s="1">
        <v>32542</v>
      </c>
      <c r="K91" s="2">
        <f t="shared" ca="1" si="6"/>
        <v>31</v>
      </c>
      <c r="L91" s="2" t="str">
        <f t="shared" ca="1" si="7"/>
        <v/>
      </c>
      <c r="M91" t="s">
        <v>226</v>
      </c>
      <c r="N91">
        <v>2014</v>
      </c>
      <c r="O91">
        <v>32462</v>
      </c>
      <c r="P91" t="str">
        <f t="shared" si="8"/>
        <v>Med</v>
      </c>
      <c r="Q91" s="1">
        <v>43876</v>
      </c>
      <c r="R91">
        <v>1</v>
      </c>
      <c r="S91">
        <f t="shared" ca="1" si="9"/>
        <v>168</v>
      </c>
    </row>
    <row r="92" spans="1:19" x14ac:dyDescent="0.25">
      <c r="A92" t="s">
        <v>24</v>
      </c>
      <c r="B92" t="s">
        <v>477</v>
      </c>
      <c r="C92" t="s">
        <v>355</v>
      </c>
      <c r="D92" t="s">
        <v>6</v>
      </c>
      <c r="E92" t="str">
        <f t="shared" si="5"/>
        <v>Yes</v>
      </c>
      <c r="F92" t="s">
        <v>577</v>
      </c>
      <c r="G92" t="s">
        <v>62</v>
      </c>
      <c r="H92" t="s">
        <v>156</v>
      </c>
      <c r="I92" t="s">
        <v>0</v>
      </c>
      <c r="J92" s="1">
        <v>26583</v>
      </c>
      <c r="K92" s="2">
        <f t="shared" ca="1" si="6"/>
        <v>47</v>
      </c>
      <c r="L92" s="2" t="str">
        <f t="shared" ca="1" si="7"/>
        <v/>
      </c>
      <c r="M92" t="s">
        <v>248</v>
      </c>
      <c r="N92">
        <v>2013</v>
      </c>
      <c r="O92">
        <v>25391</v>
      </c>
      <c r="P92" t="str">
        <f t="shared" si="8"/>
        <v>Low</v>
      </c>
      <c r="Q92" s="1">
        <v>43962</v>
      </c>
      <c r="R92">
        <v>1</v>
      </c>
      <c r="S92">
        <f t="shared" ca="1" si="9"/>
        <v>82</v>
      </c>
    </row>
    <row r="93" spans="1:19" x14ac:dyDescent="0.25">
      <c r="A93" t="s">
        <v>24</v>
      </c>
      <c r="B93" t="s">
        <v>478</v>
      </c>
      <c r="C93" t="s">
        <v>356</v>
      </c>
      <c r="D93" t="s">
        <v>6</v>
      </c>
      <c r="E93" t="str">
        <f t="shared" si="5"/>
        <v>Yes</v>
      </c>
      <c r="F93" t="s">
        <v>578</v>
      </c>
      <c r="G93" t="s">
        <v>147</v>
      </c>
      <c r="H93" t="s">
        <v>22</v>
      </c>
      <c r="I93" t="s">
        <v>0</v>
      </c>
      <c r="J93" s="1">
        <v>34867</v>
      </c>
      <c r="K93" s="2">
        <f t="shared" ca="1" si="6"/>
        <v>25</v>
      </c>
      <c r="L93" s="2" t="str">
        <f t="shared" ca="1" si="7"/>
        <v>Yes</v>
      </c>
      <c r="M93" t="s">
        <v>233</v>
      </c>
      <c r="N93">
        <v>2017</v>
      </c>
      <c r="O93">
        <v>22271</v>
      </c>
      <c r="P93" t="str">
        <f t="shared" si="8"/>
        <v>Low</v>
      </c>
      <c r="Q93" s="1">
        <v>43947</v>
      </c>
      <c r="R93">
        <v>3</v>
      </c>
      <c r="S93">
        <f t="shared" ca="1" si="9"/>
        <v>97</v>
      </c>
    </row>
    <row r="94" spans="1:19" x14ac:dyDescent="0.25">
      <c r="A94" t="s">
        <v>86</v>
      </c>
      <c r="B94" t="s">
        <v>479</v>
      </c>
      <c r="C94" t="s">
        <v>357</v>
      </c>
      <c r="D94" t="s">
        <v>10</v>
      </c>
      <c r="E94" t="str">
        <f t="shared" si="5"/>
        <v/>
      </c>
      <c r="F94" t="s">
        <v>579</v>
      </c>
      <c r="G94" t="s">
        <v>141</v>
      </c>
      <c r="H94" t="s">
        <v>3</v>
      </c>
      <c r="I94" t="s">
        <v>9</v>
      </c>
      <c r="J94" s="1">
        <v>21505</v>
      </c>
      <c r="K94" s="2">
        <f t="shared" ca="1" si="6"/>
        <v>61</v>
      </c>
      <c r="L94" s="2" t="str">
        <f t="shared" ca="1" si="7"/>
        <v/>
      </c>
      <c r="M94" t="s">
        <v>216</v>
      </c>
      <c r="N94">
        <v>2017</v>
      </c>
      <c r="O94">
        <v>5938</v>
      </c>
      <c r="P94" t="str">
        <f t="shared" si="8"/>
        <v>Low</v>
      </c>
      <c r="Q94" s="1">
        <v>43869</v>
      </c>
      <c r="R94">
        <v>3</v>
      </c>
      <c r="S94">
        <f t="shared" ca="1" si="9"/>
        <v>175</v>
      </c>
    </row>
    <row r="95" spans="1:19" x14ac:dyDescent="0.25">
      <c r="A95" t="s">
        <v>87</v>
      </c>
      <c r="B95" t="s">
        <v>480</v>
      </c>
      <c r="C95" t="s">
        <v>358</v>
      </c>
      <c r="D95" t="s">
        <v>14</v>
      </c>
      <c r="E95" t="str">
        <f t="shared" si="5"/>
        <v>Yes</v>
      </c>
      <c r="F95" t="s">
        <v>580</v>
      </c>
      <c r="G95" t="s">
        <v>132</v>
      </c>
      <c r="H95" t="s">
        <v>8</v>
      </c>
      <c r="I95" t="s">
        <v>9</v>
      </c>
      <c r="J95" s="1">
        <v>31269</v>
      </c>
      <c r="K95" s="2">
        <f t="shared" ca="1" si="6"/>
        <v>34</v>
      </c>
      <c r="L95" s="2" t="str">
        <f t="shared" ca="1" si="7"/>
        <v/>
      </c>
      <c r="M95" t="s">
        <v>191</v>
      </c>
      <c r="N95">
        <v>2013</v>
      </c>
      <c r="O95">
        <v>79736</v>
      </c>
      <c r="P95" t="str">
        <f t="shared" si="8"/>
        <v>High</v>
      </c>
      <c r="Q95" s="1">
        <v>43845</v>
      </c>
      <c r="R95">
        <v>1</v>
      </c>
      <c r="S95">
        <f t="shared" ca="1" si="9"/>
        <v>199</v>
      </c>
    </row>
    <row r="96" spans="1:19" x14ac:dyDescent="0.25">
      <c r="A96" t="s">
        <v>37</v>
      </c>
      <c r="B96" t="s">
        <v>481</v>
      </c>
      <c r="C96" t="s">
        <v>359</v>
      </c>
      <c r="D96" t="s">
        <v>14</v>
      </c>
      <c r="E96" t="str">
        <f t="shared" si="5"/>
        <v>Yes</v>
      </c>
      <c r="F96" t="s">
        <v>581</v>
      </c>
      <c r="G96" t="s">
        <v>118</v>
      </c>
      <c r="H96" t="s">
        <v>38</v>
      </c>
      <c r="I96" t="s">
        <v>9</v>
      </c>
      <c r="J96" s="1">
        <v>34276</v>
      </c>
      <c r="K96" s="2">
        <f t="shared" ca="1" si="6"/>
        <v>26</v>
      </c>
      <c r="L96" s="2" t="str">
        <f t="shared" ca="1" si="7"/>
        <v/>
      </c>
      <c r="M96" t="s">
        <v>203</v>
      </c>
      <c r="N96">
        <v>2010</v>
      </c>
      <c r="O96">
        <v>86791</v>
      </c>
      <c r="P96" t="str">
        <f t="shared" si="8"/>
        <v>High</v>
      </c>
      <c r="Q96" s="1">
        <v>43919</v>
      </c>
      <c r="R96">
        <v>2</v>
      </c>
      <c r="S96">
        <f t="shared" ca="1" si="9"/>
        <v>125</v>
      </c>
    </row>
    <row r="97" spans="1:19" x14ac:dyDescent="0.25">
      <c r="A97" t="s">
        <v>44</v>
      </c>
      <c r="B97" t="s">
        <v>482</v>
      </c>
      <c r="C97" t="s">
        <v>360</v>
      </c>
      <c r="D97" t="s">
        <v>16</v>
      </c>
      <c r="E97" t="str">
        <f t="shared" si="5"/>
        <v>Yes</v>
      </c>
      <c r="F97" t="s">
        <v>582</v>
      </c>
      <c r="G97" t="s">
        <v>155</v>
      </c>
      <c r="H97" t="s">
        <v>156</v>
      </c>
      <c r="I97" t="s">
        <v>0</v>
      </c>
      <c r="J97" s="1">
        <v>24853</v>
      </c>
      <c r="K97" s="2">
        <f t="shared" ca="1" si="6"/>
        <v>52</v>
      </c>
      <c r="L97" s="2" t="str">
        <f t="shared" ca="1" si="7"/>
        <v/>
      </c>
      <c r="M97" t="s">
        <v>250</v>
      </c>
      <c r="N97">
        <v>2018</v>
      </c>
      <c r="O97">
        <v>14628</v>
      </c>
      <c r="P97" t="str">
        <f t="shared" si="8"/>
        <v>Low</v>
      </c>
      <c r="Q97" s="1">
        <v>43933</v>
      </c>
      <c r="R97">
        <v>3</v>
      </c>
      <c r="S97">
        <f t="shared" ca="1" si="9"/>
        <v>111</v>
      </c>
    </row>
    <row r="98" spans="1:19" x14ac:dyDescent="0.25">
      <c r="A98" t="s">
        <v>59</v>
      </c>
      <c r="B98" t="s">
        <v>483</v>
      </c>
      <c r="C98" t="s">
        <v>361</v>
      </c>
      <c r="D98" t="s">
        <v>16</v>
      </c>
      <c r="E98" t="str">
        <f t="shared" si="5"/>
        <v>Yes</v>
      </c>
      <c r="F98" t="s">
        <v>583</v>
      </c>
      <c r="G98" t="s">
        <v>135</v>
      </c>
      <c r="H98" t="s">
        <v>8</v>
      </c>
      <c r="I98" t="s">
        <v>0</v>
      </c>
      <c r="J98" s="1">
        <v>34826</v>
      </c>
      <c r="K98" s="2">
        <f t="shared" ca="1" si="6"/>
        <v>25</v>
      </c>
      <c r="L98" s="2" t="str">
        <f t="shared" ca="1" si="7"/>
        <v/>
      </c>
      <c r="M98" t="s">
        <v>195</v>
      </c>
      <c r="N98">
        <v>2013</v>
      </c>
      <c r="O98">
        <v>81098</v>
      </c>
      <c r="P98" t="str">
        <f t="shared" si="8"/>
        <v>High</v>
      </c>
      <c r="Q98" s="1">
        <v>43897</v>
      </c>
      <c r="R98">
        <v>2</v>
      </c>
      <c r="S98">
        <f t="shared" ca="1" si="9"/>
        <v>147</v>
      </c>
    </row>
    <row r="99" spans="1:19" x14ac:dyDescent="0.25">
      <c r="A99" t="s">
        <v>102</v>
      </c>
      <c r="B99" t="s">
        <v>484</v>
      </c>
      <c r="C99" t="s">
        <v>362</v>
      </c>
      <c r="D99" t="s">
        <v>1</v>
      </c>
      <c r="E99" t="str">
        <f t="shared" si="5"/>
        <v/>
      </c>
      <c r="F99" t="s">
        <v>584</v>
      </c>
      <c r="G99" t="s">
        <v>157</v>
      </c>
      <c r="H99" t="s">
        <v>12</v>
      </c>
      <c r="I99" t="s">
        <v>9</v>
      </c>
      <c r="J99" s="1">
        <v>31065</v>
      </c>
      <c r="K99" s="2">
        <f t="shared" ca="1" si="6"/>
        <v>35</v>
      </c>
      <c r="L99" s="2" t="str">
        <f t="shared" ca="1" si="7"/>
        <v/>
      </c>
      <c r="M99" t="s">
        <v>259</v>
      </c>
      <c r="N99">
        <v>2017</v>
      </c>
      <c r="O99">
        <v>10084</v>
      </c>
      <c r="P99" t="str">
        <f t="shared" si="8"/>
        <v>Low</v>
      </c>
      <c r="Q99" s="1">
        <v>43891</v>
      </c>
      <c r="R99">
        <v>1</v>
      </c>
      <c r="S99">
        <f t="shared" ca="1" si="9"/>
        <v>153</v>
      </c>
    </row>
    <row r="100" spans="1:19" x14ac:dyDescent="0.25">
      <c r="A100" t="s">
        <v>36</v>
      </c>
      <c r="B100" t="s">
        <v>485</v>
      </c>
      <c r="C100" t="s">
        <v>363</v>
      </c>
      <c r="D100" t="s">
        <v>6</v>
      </c>
      <c r="E100" t="str">
        <f t="shared" si="5"/>
        <v>Yes</v>
      </c>
      <c r="F100" t="s">
        <v>585</v>
      </c>
      <c r="G100" t="s">
        <v>376</v>
      </c>
      <c r="H100" t="s">
        <v>8</v>
      </c>
      <c r="I100" t="s">
        <v>0</v>
      </c>
      <c r="J100" s="1">
        <v>33028</v>
      </c>
      <c r="K100" s="2">
        <f t="shared" ca="1" si="6"/>
        <v>30</v>
      </c>
      <c r="L100" s="2" t="str">
        <f t="shared" ca="1" si="7"/>
        <v/>
      </c>
      <c r="M100" t="s">
        <v>196</v>
      </c>
      <c r="N100">
        <v>2018</v>
      </c>
      <c r="O100">
        <v>35307</v>
      </c>
      <c r="P100" t="str">
        <f t="shared" si="8"/>
        <v>Med</v>
      </c>
      <c r="Q100" s="1">
        <v>43973</v>
      </c>
      <c r="R100">
        <v>1</v>
      </c>
      <c r="S100">
        <f t="shared" ca="1" si="9"/>
        <v>71</v>
      </c>
    </row>
    <row r="101" spans="1:19" x14ac:dyDescent="0.25">
      <c r="A101" t="s">
        <v>82</v>
      </c>
      <c r="B101" t="s">
        <v>486</v>
      </c>
      <c r="C101" t="s">
        <v>364</v>
      </c>
      <c r="D101" t="s">
        <v>6</v>
      </c>
      <c r="E101" t="str">
        <f t="shared" si="5"/>
        <v>Yes</v>
      </c>
      <c r="F101" t="s">
        <v>586</v>
      </c>
      <c r="G101" t="s">
        <v>148</v>
      </c>
      <c r="H101" t="s">
        <v>22</v>
      </c>
      <c r="I101" t="s">
        <v>0</v>
      </c>
      <c r="J101" s="1">
        <v>33000</v>
      </c>
      <c r="K101" s="2">
        <f t="shared" ca="1" si="6"/>
        <v>30</v>
      </c>
      <c r="L101" s="2" t="str">
        <f t="shared" ca="1" si="7"/>
        <v>Yes</v>
      </c>
      <c r="M101" t="s">
        <v>234</v>
      </c>
      <c r="N101">
        <v>2015</v>
      </c>
      <c r="O101">
        <v>58802</v>
      </c>
      <c r="P101" t="str">
        <f t="shared" si="8"/>
        <v>Med</v>
      </c>
      <c r="Q101" s="1">
        <v>43874</v>
      </c>
      <c r="R101">
        <v>1</v>
      </c>
      <c r="S101">
        <f t="shared" ca="1" si="9"/>
        <v>170</v>
      </c>
    </row>
  </sheetData>
  <sortState xmlns:xlrd2="http://schemas.microsoft.com/office/spreadsheetml/2017/richdata2" ref="A2:Q1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Self</cp:lastModifiedBy>
  <dcterms:created xsi:type="dcterms:W3CDTF">2020-06-19T15:59:37Z</dcterms:created>
  <dcterms:modified xsi:type="dcterms:W3CDTF">2020-08-01T21:02:30Z</dcterms:modified>
</cp:coreProperties>
</file>