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\Desktop\WWF\Data\"/>
    </mc:Choice>
  </mc:AlternateContent>
  <xr:revisionPtr revIDLastSave="0" documentId="13_ncr:1_{CCB6B60E-465C-4625-8975-761612E3E556}" xr6:coauthVersionLast="47" xr6:coauthVersionMax="47" xr10:uidLastSave="{00000000-0000-0000-0000-000000000000}"/>
  <bookViews>
    <workbookView xWindow="-120" yWindow="-120" windowWidth="29040" windowHeight="15840" firstSheet="7" activeTab="14" xr2:uid="{00000000-000D-0000-FFFF-FFFF00000000}"/>
  </bookViews>
  <sheets>
    <sheet name="concordance" sheetId="1" r:id="rId1"/>
    <sheet name="eat_diet" sheetId="2" r:id="rId2"/>
    <sheet name="epo_overview" sheetId="17" r:id="rId3"/>
    <sheet name="epo_diet" sheetId="18" r:id="rId4"/>
    <sheet name="epo_portionsize" sheetId="16" r:id="rId5"/>
    <sheet name="waste" sheetId="4" r:id="rId6"/>
    <sheet name="loss" sheetId="14" r:id="rId7"/>
    <sheet name="fao_composition" sheetId="5" r:id="rId8"/>
    <sheet name="concordance_1.1" sheetId="6" r:id="rId9"/>
    <sheet name="loss_1.1" sheetId="15" r:id="rId10"/>
    <sheet name="fao_composition_1.1" sheetId="7" r:id="rId11"/>
    <sheet name="items_german" sheetId="8" r:id="rId12"/>
    <sheet name="items_german_1.1" sheetId="9" r:id="rId13"/>
    <sheet name="colors_old" sheetId="10" r:id="rId14"/>
    <sheet name="colors" sheetId="19" r:id="rId15"/>
    <sheet name="colors_alt" sheetId="2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5" i="9" l="1"/>
  <c r="L126" i="9"/>
  <c r="L1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24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N16" i="9"/>
  <c r="N17" i="9"/>
  <c r="N126" i="9"/>
  <c r="N124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92" i="9"/>
  <c r="N93" i="9"/>
  <c r="N94" i="9"/>
  <c r="N95" i="9"/>
  <c r="N111" i="9"/>
  <c r="N112" i="9"/>
  <c r="N113" i="9"/>
  <c r="N115" i="9"/>
  <c r="N116" i="9"/>
  <c r="N117" i="9"/>
  <c r="N118" i="9"/>
  <c r="N119" i="9"/>
  <c r="N120" i="9"/>
  <c r="N121" i="9"/>
  <c r="N6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65" i="9"/>
  <c r="N66" i="9"/>
  <c r="N25" i="9"/>
  <c r="N27" i="9"/>
  <c r="N28" i="9"/>
  <c r="N24" i="9"/>
  <c r="N19" i="9"/>
  <c r="N20" i="9"/>
  <c r="N21" i="9"/>
  <c r="N22" i="9"/>
  <c r="N18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M126" i="9"/>
  <c r="M124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92" i="9"/>
  <c r="M93" i="9"/>
  <c r="M94" i="9"/>
  <c r="M95" i="9"/>
  <c r="M111" i="9"/>
  <c r="M112" i="9"/>
  <c r="M113" i="9"/>
  <c r="M115" i="9"/>
  <c r="M116" i="9"/>
  <c r="M117" i="9"/>
  <c r="M118" i="9"/>
  <c r="M119" i="9"/>
  <c r="M120" i="9"/>
  <c r="M121" i="9"/>
  <c r="M69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9" i="9"/>
  <c r="M50" i="9"/>
  <c r="M51" i="9"/>
  <c r="M52" i="9"/>
  <c r="M53" i="9"/>
  <c r="M65" i="9"/>
  <c r="M66" i="9"/>
  <c r="M24" i="9"/>
  <c r="M4" i="9"/>
  <c r="M5" i="9"/>
  <c r="M6" i="9"/>
  <c r="M7" i="9"/>
  <c r="M8" i="9"/>
  <c r="M9" i="9"/>
  <c r="M10" i="9"/>
  <c r="M11" i="9"/>
  <c r="M12" i="9"/>
  <c r="M13" i="9"/>
  <c r="M14" i="9"/>
  <c r="M15" i="9"/>
  <c r="M18" i="9"/>
  <c r="M19" i="9"/>
  <c r="M20" i="9"/>
  <c r="M21" i="9"/>
  <c r="M22" i="9"/>
  <c r="M3" i="9"/>
  <c r="H19" i="17"/>
  <c r="I19" i="17" s="1"/>
  <c r="K19" i="17" s="1"/>
  <c r="N19" i="17" s="1"/>
  <c r="K18" i="17"/>
  <c r="N18" i="17" s="1"/>
  <c r="K17" i="17"/>
  <c r="N17" i="17"/>
  <c r="J69" i="6" l="1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92" i="6"/>
  <c r="J93" i="6"/>
  <c r="J94" i="6"/>
  <c r="J95" i="6"/>
  <c r="J111" i="6"/>
  <c r="J112" i="6"/>
  <c r="J113" i="6"/>
  <c r="J115" i="6"/>
  <c r="J116" i="6"/>
  <c r="J117" i="6"/>
  <c r="J118" i="6"/>
  <c r="J119" i="6"/>
  <c r="J120" i="6"/>
  <c r="J121" i="6"/>
  <c r="J124" i="6"/>
  <c r="J1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4" i="6"/>
  <c r="J25" i="6"/>
  <c r="J27" i="6"/>
  <c r="J28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65" i="6"/>
  <c r="J66" i="6"/>
  <c r="J3" i="6"/>
  <c r="C8" i="18"/>
  <c r="C7" i="18"/>
  <c r="C6" i="18"/>
  <c r="C5" i="18"/>
  <c r="I14" i="17"/>
  <c r="K14" i="17" s="1"/>
  <c r="N14" i="17" s="1"/>
  <c r="I13" i="17"/>
  <c r="K13" i="17" s="1"/>
  <c r="K12" i="17"/>
  <c r="K11" i="17"/>
  <c r="K10" i="17"/>
  <c r="K9" i="17"/>
  <c r="N9" i="17" s="1"/>
  <c r="K8" i="17"/>
  <c r="G8" i="17"/>
  <c r="L7" i="17"/>
  <c r="K7" i="17"/>
  <c r="G7" i="17"/>
  <c r="L6" i="17"/>
  <c r="G6" i="17"/>
  <c r="N6" i="17" s="1"/>
  <c r="K5" i="17"/>
  <c r="G5" i="17"/>
  <c r="N5" i="17" s="1"/>
  <c r="N3" i="17"/>
  <c r="K3" i="17"/>
  <c r="H18" i="16"/>
  <c r="H17" i="16"/>
  <c r="F14" i="16"/>
  <c r="H14" i="16" s="1"/>
  <c r="F13" i="16"/>
  <c r="H13" i="16" s="1"/>
  <c r="H12" i="16"/>
  <c r="H11" i="16"/>
  <c r="H10" i="16"/>
  <c r="H9" i="16"/>
  <c r="H8" i="16"/>
  <c r="H7" i="16"/>
  <c r="H5" i="16"/>
  <c r="H3" i="16"/>
  <c r="E17" i="15"/>
  <c r="E16" i="15"/>
  <c r="D126" i="15"/>
  <c r="D124" i="15"/>
  <c r="D121" i="15"/>
  <c r="D113" i="15"/>
  <c r="D112" i="15"/>
  <c r="D111" i="15"/>
  <c r="D95" i="15"/>
  <c r="D94" i="15"/>
  <c r="D93" i="15"/>
  <c r="D92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6" i="15"/>
  <c r="D65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8" i="15"/>
  <c r="D27" i="15"/>
  <c r="D25" i="15"/>
  <c r="D24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E17" i="14"/>
  <c r="E16" i="14"/>
  <c r="E2" i="14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4" i="6"/>
  <c r="I25" i="6"/>
  <c r="I27" i="6"/>
  <c r="I28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65" i="6"/>
  <c r="I66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92" i="6"/>
  <c r="I93" i="6"/>
  <c r="I94" i="6"/>
  <c r="I95" i="6"/>
  <c r="I111" i="6"/>
  <c r="I112" i="6"/>
  <c r="I113" i="6"/>
  <c r="I115" i="6"/>
  <c r="I116" i="6"/>
  <c r="I117" i="6"/>
  <c r="I118" i="6"/>
  <c r="I119" i="6"/>
  <c r="I120" i="6"/>
  <c r="I121" i="6"/>
  <c r="I124" i="6"/>
  <c r="I126" i="6"/>
  <c r="I3" i="6"/>
  <c r="N7" i="17" l="1"/>
  <c r="N8" i="17"/>
  <c r="L8" i="17"/>
  <c r="K124" i="9" l="1"/>
  <c r="J6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<sst xmlns="http://schemas.openxmlformats.org/spreadsheetml/2006/main" count="6269" uniqueCount="688">
  <si>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</si>
  <si>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</si>
  <si>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</si>
  <si>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</si>
  <si>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</si>
  <si>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</si>
  <si>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</si>
  <si>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</si>
  <si>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</si>
  <si>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</si>
  <si>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</si>
  <si>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</si>
  <si>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</si>
  <si>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</si>
  <si>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</si>
  <si>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</si>
  <si>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</si>
  <si>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</si>
  <si>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</si>
  <si>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</si>
  <si>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</si>
  <si>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</si>
  <si>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</si>
  <si>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</si>
  <si>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</si>
  <si>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</si>
  <si>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</si>
  <si>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</si>
  <si>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</si>
  <si>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</si>
  <si>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</si>
  <si>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</si>
  <si>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</si>
  <si>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</si>
  <si>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</si>
  <si>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</si>
  <si>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</si>
  <si>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</si>
  <si>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</si>
  <si>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</si>
  <si>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</si>
  <si>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</si>
  <si>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</si>
  <si>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</si>
  <si>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</si>
  <si>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</si>
  <si>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</si>
  <si>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</si>
  <si>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</si>
  <si>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</si>
  <si>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</si>
  <si>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</si>
  <si>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</si>
  <si>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</si>
  <si>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</si>
  <si>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</si>
  <si>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</si>
  <si>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</si>
  <si>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</si>
  <si>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</si>
  <si>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</si>
  <si>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</si>
  <si>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</si>
  <si>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</si>
  <si>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</si>
  <si>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</si>
  <si>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</si>
  <si>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</si>
  <si>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</si>
  <si>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</si>
  <si>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</si>
  <si>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</si>
  <si>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</si>
  <si>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</si>
  <si>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</si>
  <si>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</si>
  <si>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</si>
  <si>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</si>
  <si>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</si>
  <si>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</si>
  <si>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</si>
  <si>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</si>
  <si>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</si>
  <si>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</si>
  <si>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</si>
  <si>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</si>
  <si>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</si>
  <si>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</si>
  <si>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</si>
  <si>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</si>
  <si>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</si>
  <si>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</si>
  <si>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</si>
  <si>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</si>
  <si>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</si>
  <si>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</si>
  <si>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</si>
  <si>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</si>
  <si>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</si>
  <si>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</si>
  <si>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</si>
  <si>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</si>
  <si>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</si>
  <si>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</si>
  <si>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</si>
  <si>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</si>
  <si>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</si>
  <si>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</si>
  <si>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</si>
  <si>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</si>
  <si>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</si>
  <si>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</si>
  <si>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</si>
  <si>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</si>
  <si>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</si>
  <si>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</si>
  <si>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</si>
  <si>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</si>
  <si>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</si>
  <si>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</si>
  <si>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</si>
  <si>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</si>
  <si>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</si>
  <si>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</si>
  <si>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</si>
  <si>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</si>
  <si>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</si>
  <si>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</si>
  <si>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</si>
  <si>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</si>
  <si>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</si>
  <si>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</si>
  <si>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</si>
  <si>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</si>
  <si>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</si>
  <si>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</si>
  <si>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</si>
  <si>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</si>
  <si>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</si>
  <si>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</si>
  <si>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</si>
  <si>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</si>
  <si>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</si>
  <si>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</si>
  <si>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</si>
  <si>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</si>
  <si>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</si>
  <si>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</si>
  <si>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</si>
  <si>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</si>
  <si>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</si>
  <si>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</si>
  <si>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</si>
  <si>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</si>
  <si>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</si>
  <si>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</si>
  <si>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</si>
  <si>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</si>
  <si>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</si>
  <si>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</si>
  <si>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</si>
  <si>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</si>
  <si>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</si>
  <si>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</si>
  <si>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</si>
  <si>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</si>
  <si>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</si>
  <si>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</si>
  <si>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</si>
  <si>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</si>
  <si>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</si>
  <si>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</si>
  <si>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</si>
  <si>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</si>
  <si>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</si>
  <si>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</si>
  <si>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</si>
  <si>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</si>
  <si>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</si>
  <si>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</si>
  <si>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</si>
  <si>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</si>
  <si>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</si>
  <si>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</si>
  <si>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</si>
  <si>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</si>
  <si>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</si>
  <si>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</si>
  <si>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</si>
  <si>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</si>
  <si>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</si>
  <si>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</si>
  <si>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</si>
  <si>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</si>
  <si>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</si>
  <si>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</si>
  <si>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</si>
  <si>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</si>
  <si>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</si>
  <si>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</si>
  <si>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</si>
  <si>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</si>
  <si>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</si>
  <si>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</si>
  <si>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</si>
  <si>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</si>
  <si>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</si>
  <si>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</si>
  <si>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</si>
  <si>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</si>
  <si>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</si>
  <si>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</si>
  <si>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</si>
  <si>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</si>
  <si>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</si>
  <si>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</si>
  <si>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</si>
  <si>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</si>
  <si>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</si>
  <si>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</si>
  <si>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</si>
  <si>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</si>
  <si>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</si>
  <si>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</si>
  <si>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</si>
  <si>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</si>
  <si>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</si>
  <si>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</si>
  <si>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</si>
  <si>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</si>
  <si>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</si>
  <si>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</si>
  <si>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</si>
  <si>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</si>
  <si>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</si>
  <si>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</si>
  <si>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</si>
  <si>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</si>
  <si>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</si>
  <si>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</si>
  <si>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</si>
  <si>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</si>
  <si>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</si>
  <si>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</si>
  <si>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</si>
  <si>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</si>
  <si>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</si>
  <si>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</si>
  <si>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</si>
  <si>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</si>
  <si>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</si>
  <si>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</si>
  <si>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</si>
  <si>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</si>
  <si>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</si>
  <si>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</si>
  <si>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</si>
  <si>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</si>
  <si>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</si>
  <si>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</si>
  <si>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</si>
  <si>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</si>
  <si>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</si>
  <si>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</si>
  <si>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</si>
  <si>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</si>
  <si>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</si>
  <si>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</si>
  <si>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</si>
  <si>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</si>
  <si>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</si>
  <si>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</si>
  <si>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</si>
  <si>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</si>
  <si>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</si>
  <si>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</si>
  <si>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</si>
  <si>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</si>
  <si>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</si>
  <si>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</si>
  <si>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</si>
  <si>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</si>
  <si>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</si>
  <si>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</si>
  <si>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</si>
  <si>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</si>
  <si>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</si>
  <si>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</si>
  <si>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</si>
  <si>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</si>
  <si>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</si>
  <si>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</si>
  <si>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</si>
  <si>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</si>
  <si>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</si>
  <si>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</si>
  <si>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</si>
  <si>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</si>
  <si>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</si>
  <si>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</si>
  <si>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</si>
  <si>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</si>
  <si>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</si>
  <si>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</si>
  <si>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</si>
  <si>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</si>
  <si>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</si>
  <si>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</si>
  <si>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</si>
  <si>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</si>
  <si>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</si>
  <si>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</si>
  <si>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</si>
  <si>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</si>
  <si>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</si>
  <si>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</si>
  <si>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</si>
  <si>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</si>
  <si>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</si>
  <si>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</si>
  <si>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</si>
  <si>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</si>
  <si>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</si>
  <si>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</si>
  <si>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</si>
  <si>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</si>
  <si>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</si>
  <si>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</si>
  <si>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</si>
  <si>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</si>
  <si>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</si>
  <si>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</si>
  <si>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</si>
  <si>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</si>
  <si>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</si>
  <si>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</si>
  <si>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</si>
  <si>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</si>
  <si>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</si>
  <si>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</si>
  <si>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</si>
  <si>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</si>
  <si>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</si>
  <si>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</si>
  <si>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</si>
  <si>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</si>
  <si>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</si>
  <si>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</si>
  <si>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</si>
  <si>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</si>
  <si>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</si>
  <si>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</si>
  <si>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</si>
  <si>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</si>
  <si>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</si>
  <si>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</si>
  <si>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</si>
  <si>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</si>
  <si>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 xml:space="preserve">stimulants, alcoholic beverages, edible offals, and other meat 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</si>
  <si>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</si>
  <si>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</si>
  <si>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</si>
  <si>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</si>
  <si>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</si>
  <si>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</si>
  <si>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</si>
  <si>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</si>
  <si>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</si>
  <si>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</si>
  <si>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</si>
  <si>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</si>
  <si>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</si>
  <si>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</si>
  <si>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</si>
  <si>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</si>
  <si>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</si>
  <si>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</si>
  <si>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</si>
  <si>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</si>
  <si>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</si>
  <si>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</si>
  <si>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</si>
  <si>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</si>
  <si>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</si>
  <si>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</si>
  <si>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</si>
  <si>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</si>
  <si>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</si>
  <si>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</si>
  <si>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</si>
  <si>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</si>
  <si>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</si>
  <si>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</si>
  <si>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</si>
  <si>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</si>
  <si>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</si>
  <si>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</si>
  <si>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</si>
  <si>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</si>
  <si>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</si>
  <si>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</si>
  <si>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</si>
  <si>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</si>
  <si>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</si>
  <si>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</si>
  <si>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</si>
  <si>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</si>
  <si>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</si>
  <si>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</si>
  <si>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</si>
  <si>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</si>
  <si>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</si>
  <si>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</si>
  <si>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</si>
  <si>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</si>
  <si>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</si>
  <si>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</si>
  <si>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</si>
  <si>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</si>
  <si>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</si>
  <si>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</si>
  <si>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</si>
  <si>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</si>
  <si>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</si>
  <si>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</si>
  <si>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</si>
  <si>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</si>
  <si>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</si>
  <si>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</si>
  <si>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</si>
  <si>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</si>
  <si>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</si>
  <si>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</si>
  <si>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</si>
  <si>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</si>
  <si>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</si>
  <si>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</si>
  <si>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</si>
  <si>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</si>
  <si>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</si>
  <si>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</si>
  <si>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</si>
  <si>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</si>
  <si>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</si>
  <si>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</si>
  <si>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</si>
  <si>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</si>
  <si>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</si>
  <si>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</si>
  <si>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</si>
  <si>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</si>
  <si>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</si>
  <si>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</si>
  <si>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</si>
  <si>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</si>
  <si>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</si>
  <si>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</si>
  <si>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</si>
  <si>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</si>
  <si>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</si>
  <si>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</si>
  <si>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</si>
  <si>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</si>
  <si>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</si>
  <si>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</si>
  <si>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</si>
  <si>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</si>
  <si>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</si>
  <si>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</si>
  <si>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</si>
  <si>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</si>
  <si>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</si>
  <si>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</si>
  <si>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</si>
  <si>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</si>
  <si>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</si>
  <si>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</si>
  <si>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</si>
  <si>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</si>
  <si>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</si>
  <si>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</si>
  <si>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</si>
  <si>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</si>
  <si>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</si>
  <si>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</si>
  <si>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</si>
  <si>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</si>
  <si>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</si>
  <si>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</si>
  <si>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</si>
  <si>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</si>
  <si>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</si>
  <si>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</si>
  <si>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</si>
  <si>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</si>
  <si>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</si>
  <si>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</si>
  <si>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</si>
  <si>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</si>
  <si>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</si>
  <si>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</si>
  <si>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</si>
  <si>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</si>
  <si>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</si>
  <si>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</si>
  <si>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</si>
  <si>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</si>
  <si>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</si>
  <si>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</si>
  <si>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</si>
  <si>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</si>
  <si>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</si>
  <si>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</si>
  <si>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</si>
  <si>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</si>
  <si>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</si>
  <si>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</si>
  <si>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</si>
  <si>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</si>
  <si>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</si>
  <si>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</si>
  <si>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</si>
  <si>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</si>
  <si>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</si>
  <si>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</si>
  <si>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</si>
  <si>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</si>
  <si>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</si>
  <si>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</si>
  <si>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</si>
  <si>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</si>
  <si>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</si>
  <si>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</si>
  <si>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</si>
  <si>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</si>
  <si>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</si>
  <si>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</si>
  <si>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</si>
  <si>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</si>
  <si>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</si>
  <si>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</si>
  <si>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</si>
  <si>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</si>
  <si>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</si>
  <si>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</si>
  <si>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</si>
  <si>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</si>
  <si>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</si>
  <si>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</si>
  <si>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</si>
  <si>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</si>
  <si>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</si>
  <si>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</si>
  <si>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</si>
  <si>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</si>
  <si>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</si>
  <si>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</si>
  <si>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</si>
  <si>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</si>
  <si>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</si>
  <si>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</si>
  <si>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</si>
  <si>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</si>
  <si>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</si>
  <si>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</si>
  <si>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</si>
  <si>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</si>
  <si>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</si>
  <si>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</si>
  <si>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</si>
  <si>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</si>
  <si>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</si>
  <si>
    <t>Fettes, Süßes und Salziges</t>
  </si>
  <si>
    <t>Fette und Öle</t>
  </si>
  <si>
    <t>units/day</t>
  </si>
  <si>
    <t>1-2 EL</t>
  </si>
  <si>
    <t>pflanzliche Öle, Nüsse oder Samen</t>
  </si>
  <si>
    <t>Butter, Margarine, Schmalz</t>
  </si>
  <si>
    <t>sparsam</t>
  </si>
  <si>
    <t>Milch und Milchprodukte</t>
  </si>
  <si>
    <t>Milch</t>
  </si>
  <si>
    <t>Fisch, Fleisch, Wurst und Eier</t>
  </si>
  <si>
    <t>g/week</t>
  </si>
  <si>
    <t>Fleisch (fettarm)</t>
  </si>
  <si>
    <t>Fleisch (rot)</t>
  </si>
  <si>
    <t>Getreide und Erdäpfel</t>
  </si>
  <si>
    <t>Reis oder Getreide (roh)</t>
  </si>
  <si>
    <t>600 ml</t>
  </si>
  <si>
    <t>Gemüse, Hülsenfrüchte und Obst</t>
  </si>
  <si>
    <t>Erdäpfel (gegart)</t>
  </si>
  <si>
    <t>Hülsenfrüchte (roh)</t>
  </si>
  <si>
    <t>Gemüse (Rohkost)</t>
  </si>
  <si>
    <t>coversion factor</t>
  </si>
  <si>
    <t>conversion comment</t>
  </si>
  <si>
    <t xml:space="preserve">g/ml </t>
  </si>
  <si>
    <t>conversion source</t>
  </si>
  <si>
    <t>https://www.fao.org/3/ap815e/ap815e.pdf</t>
  </si>
  <si>
    <t>comment</t>
  </si>
  <si>
    <t>assuming 2 Portions</t>
  </si>
  <si>
    <t xml:space="preserve">assuming average weight of 58 for "medium" class </t>
  </si>
  <si>
    <t>g/Stk</t>
  </si>
  <si>
    <t>https://www.ages.at/mensch/ernaehrung-lebensmittel/lebensmittelinformationen/eier</t>
  </si>
  <si>
    <t>epo_group</t>
  </si>
  <si>
    <t>epo_group_german</t>
  </si>
  <si>
    <t>Milk and products</t>
  </si>
  <si>
    <t>Cereals, roots and tubers</t>
  </si>
  <si>
    <t>Coffee and tea</t>
  </si>
  <si>
    <t>Meat, low-fat</t>
  </si>
  <si>
    <t>Meat, red</t>
  </si>
  <si>
    <t>Vegetable oils, nuts and seeds</t>
  </si>
  <si>
    <t xml:space="preserve">Butter, lard or tallow </t>
  </si>
  <si>
    <t>Vegetables and legumes</t>
  </si>
  <si>
    <t>Coffee</t>
  </si>
  <si>
    <t>&gt; 1-2/week</t>
  </si>
  <si>
    <t>&lt;= 3/week</t>
  </si>
  <si>
    <t>1-2</t>
  </si>
  <si>
    <t>tablespoon</t>
  </si>
  <si>
    <t>125 - 150</t>
  </si>
  <si>
    <t>100 - 200</t>
  </si>
  <si>
    <t>0 - 300</t>
  </si>
  <si>
    <t>0 - 220</t>
  </si>
  <si>
    <t>0 - 900</t>
  </si>
  <si>
    <t>0 - 450</t>
  </si>
  <si>
    <t>portion unit</t>
  </si>
  <si>
    <t>g</t>
  </si>
  <si>
    <t>egg</t>
  </si>
  <si>
    <t>ml</t>
  </si>
  <si>
    <t>50-60</t>
  </si>
  <si>
    <t>200 - 250</t>
  </si>
  <si>
    <t>70 - 100</t>
  </si>
  <si>
    <t>1.5</t>
  </si>
  <si>
    <t>assuming  3 Portions</t>
  </si>
  <si>
    <t>WHO suggestion stated in EPÖ</t>
  </si>
  <si>
    <t>g/tblsp</t>
  </si>
  <si>
    <t xml:space="preserve">DGE </t>
  </si>
  <si>
    <t>g/portion</t>
  </si>
  <si>
    <t>portions/day</t>
  </si>
  <si>
    <t>&lt;=1/week</t>
  </si>
  <si>
    <t>all other meat types</t>
  </si>
  <si>
    <t>only include poultry here</t>
  </si>
  <si>
    <t>assuming 7g per cup</t>
  </si>
  <si>
    <t>cup</t>
  </si>
  <si>
    <t>Hamlosigkeitsgrenze BMSGPK</t>
  </si>
  <si>
    <t>assumed EL - weight conversion</t>
  </si>
  <si>
    <t>gegart-roh conversion assumed 1-1</t>
  </si>
  <si>
    <t>Schwarztee</t>
  </si>
  <si>
    <t>assuming 3g of tea per cup</t>
  </si>
  <si>
    <t>0 - 28</t>
  </si>
  <si>
    <t>0 - 12</t>
  </si>
  <si>
    <t xml:space="preserve">assuming 2 Portions of milk and one portion of cheese, which corresponds to 2 poritons of milk </t>
  </si>
  <si>
    <t>DGE suggestion 15 - 30</t>
  </si>
  <si>
    <t>source</t>
  </si>
  <si>
    <t>tcf</t>
  </si>
  <si>
    <t>assumption</t>
  </si>
  <si>
    <t>tcf, assumed average across types</t>
  </si>
  <si>
    <t>Elmadfa et al. (1998)</t>
  </si>
  <si>
    <t>loss</t>
  </si>
  <si>
    <t>portion size average</t>
  </si>
  <si>
    <t>conversion units</t>
  </si>
  <si>
    <t>"Ideal sind 3 Portionen Gemüse und/oder Hülsenfrüchte und 2 Portionen Obst"</t>
  </si>
  <si>
    <t>epo_subgroup</t>
  </si>
  <si>
    <t>Legumes</t>
  </si>
  <si>
    <t>Tea</t>
  </si>
  <si>
    <t>epo_supergroup_german</t>
  </si>
  <si>
    <t>epo_subgroup_german</t>
  </si>
  <si>
    <t>Gemüse und Hülsenfrüchte</t>
  </si>
  <si>
    <t>Kaffee und Tee</t>
  </si>
  <si>
    <t>portions/group</t>
  </si>
  <si>
    <t>portions/group/day</t>
  </si>
  <si>
    <t>portion size/subgroup</t>
  </si>
  <si>
    <t>assumed same as fruits</t>
  </si>
  <si>
    <t>1 - average edible flesh share from https://www.fao.org/3/T0219E/T0219E01.htm</t>
  </si>
  <si>
    <t>Spirituosen</t>
  </si>
  <si>
    <t>Spirits</t>
  </si>
  <si>
    <t>Bier und Most</t>
  </si>
  <si>
    <t>Beer and cider</t>
  </si>
  <si>
    <t>comm_group_ger_old</t>
  </si>
  <si>
    <t>Hülsenfrüchte</t>
  </si>
  <si>
    <t>Ölpflanzen</t>
  </si>
  <si>
    <t>Gewürze</t>
  </si>
  <si>
    <t>#194d33</t>
  </si>
  <si>
    <t>#ff6900</t>
  </si>
  <si>
    <t>Nüsse und Samen</t>
  </si>
  <si>
    <t>#e91e82</t>
  </si>
  <si>
    <t>#abb8c3</t>
  </si>
  <si>
    <t>#4caf50</t>
  </si>
  <si>
    <t>#827717</t>
  </si>
  <si>
    <t>#7bdcb5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</si>
</sst>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  <xf numFmtId="0" fontId="0" fillId="0" borderId="0" xfId="0" applyAlignment="1">
      <alignment vertical="center"/>
    </xf>
    <xf numFmtId="0" fontId="0" fillId="0" borderId="16" xfId="0" applyBorder="1" applyAlignment="1">
      <alignment horizontal="left"/>
    </xf>
    <xf numFmtId="0" fontId="0" fillId="41" borderId="0" xfId="0" applyFill="1"/>
    <xf numFmtId="165" fontId="0" fillId="0" borderId="0" xfId="0" applyNumberFormat="1"/>
    <xf numFmtId="2" fontId="0" fillId="41" borderId="0" xfId="0" applyNumberFormat="1" applyFill="1"/>
    <xf numFmtId="0" fontId="0" fillId="0" borderId="0" xfId="0" applyAlignment="1">
      <alignment horizontal="right"/>
    </xf>
    <xf numFmtId="0" fontId="26" fillId="0" borderId="0" xfId="42"/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42" borderId="0" xfId="0" applyFill="1"/>
    <xf numFmtId="0" fontId="0" fillId="0" borderId="0" xfId="0" applyNumberFormat="1" applyFill="1" applyBorder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41" borderId="0" xfId="0" applyFill="1" applyBorder="1" applyAlignment="1">
      <alignment horizontal="left"/>
    </xf>
    <xf numFmtId="0" fontId="0" fillId="41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5" borderId="0" xfId="0" applyFont="1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4"/>
  <sheetViews>
    <sheetView zoomScale="55" zoomScaleNormal="55" workbookViewId="0">
      <pane xSplit="3" ySplit="1" topLeftCell="N32" activePane="bottomRight" state="frozen"/>
      <selection pane="topRight" activeCell="D1" sqref="D1"/>
      <selection pane="bottomLeft" activeCell="A2" sqref="A2"/>
      <selection pane="bottomRight" activeCell="O82" sqref="O82:P90"/>
    </sheetView>
  </sheetViews>
  <sheetFormatPr defaultRowHeight="15"/>
  <cols>
    <col min="1" max="1" width="12" customWidth="1"/>
    <col min="2" max="2" width="12.140625" customWidth="1"/>
    <col min="3" max="3" width="34.28515625" customWidth="1"/>
    <col min="4" max="4" width="16.85546875" customWidth="1"/>
    <col min="5" max="5" width="16.28515625" bestFit="1" customWidth="1"/>
    <col min="6" max="6" width="12.140625" customWidth="1"/>
    <col min="7" max="7" width="11.42578125" customWidth="1"/>
    <col min="8" max="8" width="31.140625" bestFit="1" customWidth="1"/>
    <col min="9" max="9" width="31.28515625" style="1" customWidth="1"/>
    <col min="10" max="10" width="29.85546875" style="1" customWidth="1"/>
    <col min="11" max="11" width="31.28515625" style="6" bestFit="1" customWidth="1"/>
    <col min="12" max="12" width="31.28515625" style="8" bestFit="1" customWidth="1"/>
    <col min="13" max="13" width="31.28515625" bestFit="1" customWidth="1"/>
    <col min="14" max="14" width="31.28515625" style="14" bestFit="1" customWidth="1"/>
    <col min="15" max="15" width="31.28515625" style="14" customWidth="1"/>
    <col min="16" max="16" width="31.28515625" style="33" customWidth="1"/>
    <col min="17" max="17" width="31.140625" style="14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371</v>
      </c>
      <c r="N1" s="7" t="s">
        <v>321</v>
      </c>
      <c r="O1" s="7" t="s">
        <v>602</v>
      </c>
      <c r="P1" s="7" t="s">
        <v>660</v>
      </c>
      <c r="Q1" s="14" t="s">
        <v>365</v>
      </c>
    </row>
    <row r="2" spans="1:17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14" t="s">
        <v>605</v>
      </c>
      <c r="P2" s="33" t="s">
        <v>13</v>
      </c>
      <c r="Q2" s="14" t="s">
        <v>13</v>
      </c>
    </row>
    <row r="3" spans="1:17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14" t="s">
        <v>605</v>
      </c>
      <c r="P3" s="33" t="s">
        <v>13</v>
      </c>
      <c r="Q3" s="14" t="s">
        <v>13</v>
      </c>
    </row>
    <row r="4" spans="1:17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14" t="s">
        <v>605</v>
      </c>
      <c r="P4" s="33" t="s">
        <v>13</v>
      </c>
      <c r="Q4" s="14" t="s">
        <v>13</v>
      </c>
    </row>
    <row r="5" spans="1:17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14" t="s">
        <v>605</v>
      </c>
      <c r="P5" s="33" t="s">
        <v>13</v>
      </c>
      <c r="Q5" s="14" t="s">
        <v>13</v>
      </c>
    </row>
    <row r="6" spans="1:17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14" t="s">
        <v>605</v>
      </c>
      <c r="P6" s="33" t="s">
        <v>13</v>
      </c>
      <c r="Q6" s="14" t="s">
        <v>13</v>
      </c>
    </row>
    <row r="7" spans="1:17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14" t="s">
        <v>605</v>
      </c>
      <c r="P7" s="33" t="s">
        <v>13</v>
      </c>
      <c r="Q7" s="14" t="s">
        <v>13</v>
      </c>
    </row>
    <row r="8" spans="1:17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14" t="s">
        <v>605</v>
      </c>
      <c r="P8" s="33" t="s">
        <v>13</v>
      </c>
      <c r="Q8" s="14" t="s">
        <v>13</v>
      </c>
    </row>
    <row r="9" spans="1:17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14" t="s">
        <v>605</v>
      </c>
      <c r="P9" s="33" t="s">
        <v>13</v>
      </c>
      <c r="Q9" s="14" t="s">
        <v>13</v>
      </c>
    </row>
    <row r="10" spans="1:17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14" t="s">
        <v>605</v>
      </c>
      <c r="P10" s="33" t="s">
        <v>13</v>
      </c>
      <c r="Q10" s="14" t="s">
        <v>13</v>
      </c>
    </row>
    <row r="11" spans="1:17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14" t="s">
        <v>605</v>
      </c>
      <c r="P11" s="33" t="s">
        <v>32</v>
      </c>
      <c r="Q11" s="14" t="s">
        <v>385</v>
      </c>
    </row>
    <row r="12" spans="1:17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14" t="s">
        <v>605</v>
      </c>
      <c r="P12" s="33" t="s">
        <v>32</v>
      </c>
      <c r="Q12" s="14" t="s">
        <v>385</v>
      </c>
    </row>
    <row r="13" spans="1:17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14" t="s">
        <v>605</v>
      </c>
      <c r="P13" s="33" t="s">
        <v>32</v>
      </c>
      <c r="Q13" s="14" t="s">
        <v>385</v>
      </c>
    </row>
    <row r="14" spans="1:17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34" t="s">
        <v>605</v>
      </c>
      <c r="P14" s="33" t="s">
        <v>32</v>
      </c>
      <c r="Q14" s="14" t="s">
        <v>385</v>
      </c>
    </row>
    <row r="15" spans="1:17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14" t="s">
        <v>605</v>
      </c>
      <c r="P15" s="33" t="s">
        <v>32</v>
      </c>
      <c r="Q15" s="14" t="s">
        <v>385</v>
      </c>
    </row>
    <row r="16" spans="1:17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34" t="s">
        <v>298</v>
      </c>
      <c r="P16" s="36" t="s">
        <v>298</v>
      </c>
      <c r="Q16" s="14" t="s">
        <v>43</v>
      </c>
    </row>
    <row r="17" spans="1:17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34" t="s">
        <v>298</v>
      </c>
      <c r="P17" s="36" t="s">
        <v>298</v>
      </c>
      <c r="Q17" s="14" t="s">
        <v>43</v>
      </c>
    </row>
    <row r="18" spans="1:17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14" t="s">
        <v>611</v>
      </c>
      <c r="P18" s="33" t="s">
        <v>661</v>
      </c>
      <c r="Q18" s="14" t="s">
        <v>383</v>
      </c>
    </row>
    <row r="19" spans="1:17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14" t="s">
        <v>611</v>
      </c>
      <c r="P19" s="33" t="s">
        <v>661</v>
      </c>
      <c r="Q19" s="14" t="s">
        <v>383</v>
      </c>
    </row>
    <row r="20" spans="1:17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14" t="s">
        <v>611</v>
      </c>
      <c r="P20" s="33" t="s">
        <v>661</v>
      </c>
      <c r="Q20" s="14" t="s">
        <v>383</v>
      </c>
    </row>
    <row r="21" spans="1:17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14" t="s">
        <v>609</v>
      </c>
      <c r="P21" s="33" t="s">
        <v>609</v>
      </c>
      <c r="Q21" s="14" t="s">
        <v>383</v>
      </c>
    </row>
    <row r="22" spans="1:17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14" t="s">
        <v>611</v>
      </c>
      <c r="P22" s="33" t="s">
        <v>661</v>
      </c>
      <c r="Q22" s="14" t="s">
        <v>382</v>
      </c>
    </row>
    <row r="23" spans="1:17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57" t="s">
        <v>609</v>
      </c>
      <c r="P23" s="33" t="s">
        <v>609</v>
      </c>
      <c r="Q23" s="14" t="s">
        <v>382</v>
      </c>
    </row>
    <row r="24" spans="1:17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14" t="s">
        <v>609</v>
      </c>
      <c r="P24" s="33" t="s">
        <v>609</v>
      </c>
      <c r="Q24" s="14" t="s">
        <v>382</v>
      </c>
    </row>
    <row r="25" spans="1:17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17" t="s">
        <v>609</v>
      </c>
      <c r="P25" s="33" t="s">
        <v>609</v>
      </c>
      <c r="Q25" s="14" t="s">
        <v>382</v>
      </c>
    </row>
    <row r="26" spans="1:17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34"/>
      <c r="P26" s="36"/>
      <c r="Q26" s="14" t="s">
        <v>382</v>
      </c>
    </row>
    <row r="27" spans="1:17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17" t="s">
        <v>609</v>
      </c>
      <c r="P27" s="33" t="s">
        <v>609</v>
      </c>
      <c r="Q27" s="14" t="s">
        <v>382</v>
      </c>
    </row>
    <row r="28" spans="1:17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33" t="s">
        <v>609</v>
      </c>
      <c r="P28" s="33" t="s">
        <v>609</v>
      </c>
      <c r="Q28" s="14" t="s">
        <v>382</v>
      </c>
    </row>
    <row r="29" spans="1:17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34"/>
      <c r="P29" s="36"/>
      <c r="Q29" s="14" t="s">
        <v>382</v>
      </c>
    </row>
    <row r="30" spans="1:17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14" t="s">
        <v>611</v>
      </c>
      <c r="P30" s="33" t="s">
        <v>288</v>
      </c>
      <c r="Q30" s="17" t="s">
        <v>383</v>
      </c>
    </row>
    <row r="31" spans="1:17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14" t="s">
        <v>611</v>
      </c>
      <c r="P31" s="33" t="s">
        <v>288</v>
      </c>
      <c r="Q31" s="14" t="s">
        <v>382</v>
      </c>
    </row>
    <row r="32" spans="1:17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14" t="s">
        <v>611</v>
      </c>
      <c r="P32" s="33" t="s">
        <v>288</v>
      </c>
      <c r="Q32" s="14" t="s">
        <v>383</v>
      </c>
    </row>
    <row r="33" spans="1:17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14" t="s">
        <v>611</v>
      </c>
      <c r="P33" s="33" t="s">
        <v>288</v>
      </c>
      <c r="Q33" s="14" t="s">
        <v>383</v>
      </c>
    </row>
    <row r="34" spans="1:17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14" t="s">
        <v>611</v>
      </c>
      <c r="P34" s="33" t="s">
        <v>288</v>
      </c>
      <c r="Q34" s="14" t="s">
        <v>383</v>
      </c>
    </row>
    <row r="35" spans="1:17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24" t="s">
        <v>295</v>
      </c>
      <c r="P35" s="36" t="s">
        <v>295</v>
      </c>
      <c r="Q35" s="14" t="s">
        <v>383</v>
      </c>
    </row>
    <row r="36" spans="1:17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24" t="s">
        <v>295</v>
      </c>
      <c r="P36" s="36" t="s">
        <v>295</v>
      </c>
      <c r="Q36" s="14" t="s">
        <v>383</v>
      </c>
    </row>
    <row r="37" spans="1:17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24" t="s">
        <v>295</v>
      </c>
      <c r="P37" s="36" t="s">
        <v>295</v>
      </c>
      <c r="Q37" s="14" t="s">
        <v>383</v>
      </c>
    </row>
    <row r="38" spans="1:17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24" t="s">
        <v>295</v>
      </c>
      <c r="P38" s="36" t="s">
        <v>295</v>
      </c>
      <c r="Q38" s="14" t="s">
        <v>383</v>
      </c>
    </row>
    <row r="39" spans="1:17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24" t="s">
        <v>295</v>
      </c>
      <c r="P39" s="36" t="s">
        <v>295</v>
      </c>
      <c r="Q39" s="14" t="s">
        <v>383</v>
      </c>
    </row>
    <row r="40" spans="1:17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24" t="s">
        <v>295</v>
      </c>
      <c r="P40" s="36" t="s">
        <v>295</v>
      </c>
      <c r="Q40" s="14" t="s">
        <v>383</v>
      </c>
    </row>
    <row r="41" spans="1:17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24" t="s">
        <v>295</v>
      </c>
      <c r="P41" s="36" t="s">
        <v>295</v>
      </c>
      <c r="Q41" s="14" t="s">
        <v>383</v>
      </c>
    </row>
    <row r="42" spans="1:17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24" t="s">
        <v>295</v>
      </c>
      <c r="P42" s="36" t="s">
        <v>295</v>
      </c>
      <c r="Q42" s="14" t="s">
        <v>383</v>
      </c>
    </row>
    <row r="43" spans="1:17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24" t="s">
        <v>295</v>
      </c>
      <c r="P43" s="36" t="s">
        <v>295</v>
      </c>
      <c r="Q43" s="14" t="s">
        <v>383</v>
      </c>
    </row>
    <row r="44" spans="1:17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24" t="s">
        <v>295</v>
      </c>
      <c r="P44" s="36" t="s">
        <v>295</v>
      </c>
      <c r="Q44" s="14" t="s">
        <v>383</v>
      </c>
    </row>
    <row r="45" spans="1:17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24" t="s">
        <v>295</v>
      </c>
      <c r="P45" s="36" t="s">
        <v>295</v>
      </c>
      <c r="Q45" s="14" t="s">
        <v>383</v>
      </c>
    </row>
    <row r="46" spans="1:17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17" t="s">
        <v>606</v>
      </c>
      <c r="P46" s="33" t="s">
        <v>612</v>
      </c>
      <c r="Q46" s="14" t="s">
        <v>106</v>
      </c>
    </row>
    <row r="47" spans="1:17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14" t="s">
        <v>609</v>
      </c>
      <c r="P47" s="33" t="s">
        <v>609</v>
      </c>
      <c r="Q47" s="14" t="s">
        <v>106</v>
      </c>
    </row>
    <row r="48" spans="1:17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17" t="s">
        <v>606</v>
      </c>
      <c r="P48" s="33" t="s">
        <v>662</v>
      </c>
      <c r="Q48" s="14" t="s">
        <v>106</v>
      </c>
    </row>
    <row r="49" spans="1:17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24" t="s">
        <v>288</v>
      </c>
      <c r="O49" s="14" t="s">
        <v>611</v>
      </c>
      <c r="P49" s="33" t="s">
        <v>288</v>
      </c>
      <c r="Q49" s="14" t="s">
        <v>384</v>
      </c>
    </row>
    <row r="50" spans="1:17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24" t="s">
        <v>288</v>
      </c>
      <c r="O50" s="14" t="s">
        <v>611</v>
      </c>
      <c r="P50" s="33" t="s">
        <v>288</v>
      </c>
      <c r="Q50" s="14" t="s">
        <v>384</v>
      </c>
    </row>
    <row r="51" spans="1:17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24" t="s">
        <v>288</v>
      </c>
      <c r="O51" s="14" t="s">
        <v>611</v>
      </c>
      <c r="P51" s="33" t="s">
        <v>288</v>
      </c>
      <c r="Q51" s="14" t="s">
        <v>384</v>
      </c>
    </row>
    <row r="52" spans="1:17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24" t="s">
        <v>288</v>
      </c>
      <c r="O52" s="14" t="s">
        <v>611</v>
      </c>
      <c r="P52" s="33" t="s">
        <v>288</v>
      </c>
      <c r="Q52" s="14" t="s">
        <v>384</v>
      </c>
    </row>
    <row r="53" spans="1:17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24" t="s">
        <v>288</v>
      </c>
      <c r="O53" s="14" t="s">
        <v>611</v>
      </c>
      <c r="P53" s="33" t="s">
        <v>288</v>
      </c>
      <c r="Q53" s="14" t="s">
        <v>384</v>
      </c>
    </row>
    <row r="54" spans="1:17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24"/>
      <c r="P54" s="36"/>
      <c r="Q54" s="14" t="s">
        <v>123</v>
      </c>
    </row>
    <row r="55" spans="1:17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24"/>
      <c r="P55" s="36"/>
      <c r="Q55" s="14" t="s">
        <v>123</v>
      </c>
    </row>
    <row r="56" spans="1:17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24"/>
      <c r="P56" s="36"/>
      <c r="Q56" s="14" t="s">
        <v>123</v>
      </c>
    </row>
    <row r="57" spans="1:17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24"/>
      <c r="P57" s="36"/>
      <c r="Q57" s="14" t="s">
        <v>123</v>
      </c>
    </row>
    <row r="58" spans="1:17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24"/>
      <c r="P58" s="36"/>
      <c r="Q58" s="14" t="s">
        <v>123</v>
      </c>
    </row>
    <row r="59" spans="1:17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24"/>
      <c r="P59" s="36"/>
      <c r="Q59" s="14" t="s">
        <v>123</v>
      </c>
    </row>
    <row r="60" spans="1:17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24"/>
      <c r="P60" s="36"/>
      <c r="Q60" s="14" t="s">
        <v>136</v>
      </c>
    </row>
    <row r="61" spans="1:17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24"/>
      <c r="P61" s="36"/>
      <c r="Q61" s="14" t="s">
        <v>136</v>
      </c>
    </row>
    <row r="62" spans="1:17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24"/>
      <c r="P62" s="36"/>
      <c r="Q62" s="14" t="s">
        <v>366</v>
      </c>
    </row>
    <row r="63" spans="1:17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24"/>
      <c r="P63" s="36"/>
      <c r="Q63" s="14" t="s">
        <v>366</v>
      </c>
    </row>
    <row r="64" spans="1:17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24"/>
      <c r="P64" s="36"/>
      <c r="Q64" s="14" t="s">
        <v>123</v>
      </c>
    </row>
    <row r="65" spans="1:17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17" t="s">
        <v>609</v>
      </c>
      <c r="P65" s="33" t="s">
        <v>609</v>
      </c>
      <c r="Q65" s="14" t="s">
        <v>382</v>
      </c>
    </row>
    <row r="66" spans="1:17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24" t="s">
        <v>298</v>
      </c>
      <c r="P66" s="36" t="s">
        <v>298</v>
      </c>
      <c r="Q66" s="14" t="s">
        <v>153</v>
      </c>
    </row>
    <row r="67" spans="1:17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24" t="s">
        <v>298</v>
      </c>
      <c r="P67" s="36" t="s">
        <v>298</v>
      </c>
      <c r="Q67" s="14" t="s">
        <v>153</v>
      </c>
    </row>
    <row r="68" spans="1:17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24" t="s">
        <v>298</v>
      </c>
      <c r="P68" s="36" t="s">
        <v>298</v>
      </c>
      <c r="Q68" s="14" t="s">
        <v>153</v>
      </c>
    </row>
    <row r="69" spans="1:17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381</v>
      </c>
      <c r="O69" s="17" t="s">
        <v>609</v>
      </c>
      <c r="P69" s="33" t="s">
        <v>609</v>
      </c>
      <c r="Q69" s="14" t="s">
        <v>160</v>
      </c>
    </row>
    <row r="70" spans="1:17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381</v>
      </c>
      <c r="O70" s="17" t="s">
        <v>609</v>
      </c>
      <c r="P70" s="33" t="s">
        <v>609</v>
      </c>
      <c r="Q70" s="14" t="s">
        <v>160</v>
      </c>
    </row>
    <row r="71" spans="1:17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381</v>
      </c>
      <c r="O71" s="17" t="s">
        <v>609</v>
      </c>
      <c r="P71" s="33" t="s">
        <v>609</v>
      </c>
      <c r="Q71" s="14" t="s">
        <v>160</v>
      </c>
    </row>
    <row r="72" spans="1:17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381</v>
      </c>
      <c r="O72" s="17" t="s">
        <v>609</v>
      </c>
      <c r="P72" s="33" t="s">
        <v>609</v>
      </c>
      <c r="Q72" s="14" t="s">
        <v>160</v>
      </c>
    </row>
    <row r="73" spans="1:17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381</v>
      </c>
      <c r="O73" s="17" t="s">
        <v>609</v>
      </c>
      <c r="P73" s="33" t="s">
        <v>609</v>
      </c>
      <c r="Q73" s="14" t="s">
        <v>160</v>
      </c>
    </row>
    <row r="74" spans="1:17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381</v>
      </c>
      <c r="O74" s="17" t="s">
        <v>609</v>
      </c>
      <c r="P74" s="33" t="s">
        <v>609</v>
      </c>
      <c r="Q74" s="14" t="s">
        <v>160</v>
      </c>
    </row>
    <row r="75" spans="1:17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381</v>
      </c>
      <c r="O75" s="17" t="s">
        <v>609</v>
      </c>
      <c r="P75" s="33" t="s">
        <v>609</v>
      </c>
      <c r="Q75" s="14" t="s">
        <v>160</v>
      </c>
    </row>
    <row r="76" spans="1:17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381</v>
      </c>
      <c r="O76" s="17" t="s">
        <v>609</v>
      </c>
      <c r="P76" s="33" t="s">
        <v>609</v>
      </c>
      <c r="Q76" s="14" t="s">
        <v>160</v>
      </c>
    </row>
    <row r="77" spans="1:17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381</v>
      </c>
      <c r="O77" s="17" t="s">
        <v>609</v>
      </c>
      <c r="P77" s="33" t="s">
        <v>609</v>
      </c>
      <c r="Q77" s="14" t="s">
        <v>160</v>
      </c>
    </row>
    <row r="78" spans="1:17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381</v>
      </c>
      <c r="O78" s="17" t="s">
        <v>609</v>
      </c>
      <c r="P78" s="33" t="s">
        <v>609</v>
      </c>
      <c r="Q78" s="14" t="s">
        <v>160</v>
      </c>
    </row>
    <row r="79" spans="1:17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381</v>
      </c>
      <c r="O79" s="17" t="s">
        <v>609</v>
      </c>
      <c r="P79" s="33" t="s">
        <v>609</v>
      </c>
      <c r="Q79" s="14" t="s">
        <v>160</v>
      </c>
    </row>
    <row r="80" spans="1:17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381</v>
      </c>
      <c r="O80" s="17" t="s">
        <v>609</v>
      </c>
      <c r="P80" s="33" t="s">
        <v>609</v>
      </c>
      <c r="Q80" s="14" t="s">
        <v>160</v>
      </c>
    </row>
    <row r="81" spans="1:17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381</v>
      </c>
      <c r="O81" s="17" t="s">
        <v>609</v>
      </c>
      <c r="P81" s="33" t="s">
        <v>609</v>
      </c>
      <c r="Q81" s="14" t="s">
        <v>160</v>
      </c>
    </row>
    <row r="82" spans="1:17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24"/>
      <c r="P82" s="36"/>
      <c r="Q82" s="14" t="s">
        <v>187</v>
      </c>
    </row>
    <row r="83" spans="1:17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24"/>
      <c r="P83" s="36"/>
      <c r="Q83" s="14" t="s">
        <v>187</v>
      </c>
    </row>
    <row r="84" spans="1:17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24"/>
      <c r="P84" s="36"/>
      <c r="Q84" s="14" t="s">
        <v>187</v>
      </c>
    </row>
    <row r="85" spans="1:17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24"/>
      <c r="P85" s="36"/>
      <c r="Q85" s="14" t="s">
        <v>187</v>
      </c>
    </row>
    <row r="86" spans="1:17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24"/>
      <c r="P86" s="36"/>
      <c r="Q86" s="14" t="s">
        <v>187</v>
      </c>
    </row>
    <row r="87" spans="1:17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24"/>
      <c r="P87" s="36"/>
      <c r="Q87" s="14" t="s">
        <v>187</v>
      </c>
    </row>
    <row r="88" spans="1:17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24"/>
      <c r="P88" s="36"/>
      <c r="Q88" s="14" t="s">
        <v>187</v>
      </c>
    </row>
    <row r="89" spans="1:17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24"/>
      <c r="P89" s="36"/>
      <c r="Q89" s="14" t="s">
        <v>187</v>
      </c>
    </row>
    <row r="90" spans="1:17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24"/>
      <c r="P90" s="36"/>
      <c r="Q90" s="14" t="s">
        <v>187</v>
      </c>
    </row>
    <row r="91" spans="1:17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64" t="s">
        <v>206</v>
      </c>
      <c r="P91" s="64" t="s">
        <v>205</v>
      </c>
      <c r="Q91" s="14" t="s">
        <v>206</v>
      </c>
    </row>
    <row r="92" spans="1:17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64" t="s">
        <v>206</v>
      </c>
      <c r="P92" s="64" t="s">
        <v>675</v>
      </c>
      <c r="Q92" s="14" t="s">
        <v>206</v>
      </c>
    </row>
    <row r="93" spans="1:17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64" t="s">
        <v>206</v>
      </c>
      <c r="P93" s="64" t="s">
        <v>675</v>
      </c>
      <c r="Q93" s="14" t="s">
        <v>206</v>
      </c>
    </row>
    <row r="94" spans="1:17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64" t="s">
        <v>206</v>
      </c>
      <c r="P94" s="64" t="s">
        <v>673</v>
      </c>
      <c r="Q94" s="14" t="s">
        <v>206</v>
      </c>
    </row>
    <row r="95" spans="1:17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24"/>
      <c r="P95" s="36"/>
      <c r="Q95" s="14" t="s">
        <v>215</v>
      </c>
    </row>
    <row r="96" spans="1:17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24"/>
      <c r="P96" s="36"/>
      <c r="Q96" s="14" t="s">
        <v>123</v>
      </c>
    </row>
    <row r="97" spans="1:17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24"/>
      <c r="P97" s="36"/>
      <c r="Q97" s="14" t="s">
        <v>222</v>
      </c>
    </row>
    <row r="98" spans="1:17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24"/>
      <c r="P98" s="36"/>
      <c r="Q98" s="14" t="s">
        <v>222</v>
      </c>
    </row>
    <row r="99" spans="1:17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24"/>
      <c r="P99" s="36"/>
      <c r="Q99" s="14" t="s">
        <v>222</v>
      </c>
    </row>
    <row r="100" spans="1:17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24"/>
      <c r="P100" s="36"/>
      <c r="Q100" s="14" t="s">
        <v>222</v>
      </c>
    </row>
    <row r="101" spans="1:17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24"/>
      <c r="P101" s="36"/>
      <c r="Q101" s="14" t="s">
        <v>222</v>
      </c>
    </row>
    <row r="102" spans="1:17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24"/>
      <c r="P102" s="36"/>
      <c r="Q102" s="14" t="s">
        <v>222</v>
      </c>
    </row>
    <row r="103" spans="1:17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24"/>
      <c r="P103" s="36"/>
      <c r="Q103" s="14" t="s">
        <v>222</v>
      </c>
    </row>
    <row r="104" spans="1:17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24"/>
      <c r="P104" s="36"/>
      <c r="Q104" s="14" t="s">
        <v>222</v>
      </c>
    </row>
    <row r="105" spans="1:17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24"/>
      <c r="P105" s="36"/>
      <c r="Q105" s="14" t="s">
        <v>222</v>
      </c>
    </row>
    <row r="106" spans="1:17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24"/>
      <c r="P106" s="36"/>
      <c r="Q106" s="14" t="s">
        <v>222</v>
      </c>
    </row>
    <row r="107" spans="1:17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24"/>
      <c r="P107" s="36"/>
      <c r="Q107" s="14" t="s">
        <v>222</v>
      </c>
    </row>
    <row r="108" spans="1:17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24"/>
      <c r="P108" s="36"/>
      <c r="Q108" s="14" t="s">
        <v>222</v>
      </c>
    </row>
    <row r="109" spans="1:17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24"/>
      <c r="P109" s="36"/>
      <c r="Q109" s="14" t="s">
        <v>222</v>
      </c>
    </row>
    <row r="110" spans="1:17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36" t="s">
        <v>604</v>
      </c>
      <c r="P110" s="36" t="s">
        <v>604</v>
      </c>
      <c r="Q110" s="14" t="s">
        <v>251</v>
      </c>
    </row>
    <row r="111" spans="1:17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36" t="s">
        <v>610</v>
      </c>
      <c r="P111" s="36" t="s">
        <v>610</v>
      </c>
      <c r="Q111" s="14" t="s">
        <v>251</v>
      </c>
    </row>
    <row r="112" spans="1:17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14" t="s">
        <v>255</v>
      </c>
      <c r="P112" s="33" t="s">
        <v>255</v>
      </c>
      <c r="Q112" s="14" t="s">
        <v>255</v>
      </c>
    </row>
    <row r="113" spans="1:17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24"/>
      <c r="P113" s="36"/>
      <c r="Q113" s="14" t="s">
        <v>258</v>
      </c>
    </row>
    <row r="114" spans="1:17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34" t="s">
        <v>608</v>
      </c>
      <c r="P114" s="36" t="s">
        <v>608</v>
      </c>
      <c r="Q114" s="14" t="s">
        <v>261</v>
      </c>
    </row>
    <row r="115" spans="1:17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34" t="s">
        <v>608</v>
      </c>
      <c r="P115" s="36" t="s">
        <v>608</v>
      </c>
      <c r="Q115" s="14" t="s">
        <v>261</v>
      </c>
    </row>
    <row r="116" spans="1:17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34" t="s">
        <v>608</v>
      </c>
      <c r="P116" s="36" t="s">
        <v>608</v>
      </c>
      <c r="Q116" s="14" t="s">
        <v>261</v>
      </c>
    </row>
    <row r="117" spans="1:17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34" t="s">
        <v>607</v>
      </c>
      <c r="P117" s="36" t="s">
        <v>607</v>
      </c>
      <c r="Q117" s="14" t="s">
        <v>261</v>
      </c>
    </row>
    <row r="118" spans="1:17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34" t="s">
        <v>608</v>
      </c>
      <c r="P118" s="36" t="s">
        <v>608</v>
      </c>
      <c r="Q118" s="14" t="s">
        <v>261</v>
      </c>
    </row>
    <row r="119" spans="1:17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34" t="s">
        <v>608</v>
      </c>
      <c r="P119" s="36" t="s">
        <v>608</v>
      </c>
      <c r="Q119" s="14" t="s">
        <v>261</v>
      </c>
    </row>
    <row r="120" spans="1:17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34" t="s">
        <v>610</v>
      </c>
      <c r="P120" s="36" t="s">
        <v>610</v>
      </c>
      <c r="Q120" s="14" t="s">
        <v>274</v>
      </c>
    </row>
    <row r="121" spans="1:17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24"/>
      <c r="P121" s="36"/>
      <c r="Q121" s="14" t="s">
        <v>258</v>
      </c>
    </row>
    <row r="122" spans="1:17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24" t="s">
        <v>298</v>
      </c>
      <c r="P122" s="36" t="s">
        <v>298</v>
      </c>
      <c r="Q122" s="14" t="s">
        <v>153</v>
      </c>
    </row>
    <row r="123" spans="1:17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24"/>
      <c r="P123" s="36"/>
      <c r="Q123" s="14" t="s">
        <v>258</v>
      </c>
    </row>
    <row r="124" spans="1:17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36" t="s">
        <v>283</v>
      </c>
      <c r="P124" s="36" t="s">
        <v>283</v>
      </c>
      <c r="Q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EB09-49C2-4CB6-B43E-99A45A5F8157}">
  <dimension ref="A1:G126"/>
  <sheetViews>
    <sheetView workbookViewId="0">
      <selection activeCell="G21" sqref="G21"/>
    </sheetView>
  </sheetViews>
  <sheetFormatPr defaultRowHeight="15"/>
  <cols>
    <col min="3" max="3" width="27.42578125" bestFit="1" customWidth="1"/>
    <col min="4" max="4" width="25.7109375" bestFit="1" customWidth="1"/>
  </cols>
  <sheetData>
    <row r="1" spans="1:6">
      <c r="A1" s="14" t="s">
        <v>0</v>
      </c>
      <c r="B1" s="14" t="s">
        <v>1</v>
      </c>
      <c r="C1" s="14" t="s">
        <v>2</v>
      </c>
      <c r="D1" s="7" t="s">
        <v>602</v>
      </c>
      <c r="E1" s="7" t="s">
        <v>656</v>
      </c>
      <c r="F1" s="14" t="s">
        <v>651</v>
      </c>
    </row>
    <row r="2" spans="1:6">
      <c r="A2" s="14" t="s">
        <v>8</v>
      </c>
      <c r="B2" s="14">
        <v>2805</v>
      </c>
      <c r="C2" s="14" t="s">
        <v>377</v>
      </c>
      <c r="D2" s="14" t="s">
        <v>605</v>
      </c>
      <c r="E2">
        <v>0</v>
      </c>
    </row>
    <row r="3" spans="1:6">
      <c r="A3" s="14" t="s">
        <v>14</v>
      </c>
      <c r="B3" s="14">
        <v>2511</v>
      </c>
      <c r="C3" s="14" t="s">
        <v>15</v>
      </c>
      <c r="D3" s="14" t="str">
        <f>VLOOKUP(B3,concordance!$B$2:$Q$124,14,FALSE)</f>
        <v>Cereals, roots and tubers</v>
      </c>
      <c r="E3" s="14">
        <v>0</v>
      </c>
    </row>
    <row r="4" spans="1:6">
      <c r="A4" s="14" t="s">
        <v>16</v>
      </c>
      <c r="B4" s="14">
        <v>2513</v>
      </c>
      <c r="C4" s="14" t="s">
        <v>17</v>
      </c>
      <c r="D4" s="14" t="str">
        <f>VLOOKUP(B4,concordance!$B$2:$Q$124,14,FALSE)</f>
        <v>Cereals, roots and tubers</v>
      </c>
      <c r="E4" s="14">
        <v>0</v>
      </c>
    </row>
    <row r="5" spans="1:6">
      <c r="A5" s="14" t="s">
        <v>18</v>
      </c>
      <c r="B5" s="14">
        <v>2514</v>
      </c>
      <c r="C5" s="14" t="s">
        <v>19</v>
      </c>
      <c r="D5" s="14" t="str">
        <f>VLOOKUP(B5,concordance!$B$2:$Q$124,14,FALSE)</f>
        <v>Cereals, roots and tubers</v>
      </c>
      <c r="E5" s="14">
        <v>0</v>
      </c>
    </row>
    <row r="6" spans="1:6">
      <c r="A6" s="14" t="s">
        <v>20</v>
      </c>
      <c r="B6" s="14">
        <v>2515</v>
      </c>
      <c r="C6" s="14" t="s">
        <v>21</v>
      </c>
      <c r="D6" s="14" t="str">
        <f>VLOOKUP(B6,concordance!$B$2:$Q$124,14,FALSE)</f>
        <v>Cereals, roots and tubers</v>
      </c>
      <c r="E6" s="14">
        <v>0</v>
      </c>
    </row>
    <row r="7" spans="1:6">
      <c r="A7" s="14" t="s">
        <v>22</v>
      </c>
      <c r="B7" s="14">
        <v>2516</v>
      </c>
      <c r="C7" s="14" t="s">
        <v>23</v>
      </c>
      <c r="D7" s="14" t="str">
        <f>VLOOKUP(B7,concordance!$B$2:$Q$124,14,FALSE)</f>
        <v>Cereals, roots and tubers</v>
      </c>
      <c r="E7" s="14">
        <v>0</v>
      </c>
    </row>
    <row r="8" spans="1:6">
      <c r="A8" s="14" t="s">
        <v>24</v>
      </c>
      <c r="B8" s="14">
        <v>2517</v>
      </c>
      <c r="C8" s="14" t="s">
        <v>25</v>
      </c>
      <c r="D8" s="14" t="str">
        <f>VLOOKUP(B8,concordance!$B$2:$Q$124,14,FALSE)</f>
        <v>Cereals, roots and tubers</v>
      </c>
      <c r="E8" s="14">
        <v>0</v>
      </c>
    </row>
    <row r="9" spans="1:6">
      <c r="A9" s="14" t="s">
        <v>26</v>
      </c>
      <c r="B9" s="14">
        <v>2518</v>
      </c>
      <c r="C9" s="14" t="s">
        <v>27</v>
      </c>
      <c r="D9" s="14" t="str">
        <f>VLOOKUP(B9,concordance!$B$2:$Q$124,14,FALSE)</f>
        <v>Cereals, roots and tubers</v>
      </c>
      <c r="E9" s="14">
        <v>0</v>
      </c>
    </row>
    <row r="10" spans="1:6">
      <c r="A10" s="14" t="s">
        <v>28</v>
      </c>
      <c r="B10" s="14">
        <v>2520</v>
      </c>
      <c r="C10" s="14" t="s">
        <v>29</v>
      </c>
      <c r="D10" s="14" t="str">
        <f>VLOOKUP(B10,concordance!$B$2:$Q$124,14,FALSE)</f>
        <v>Cereals, roots and tubers</v>
      </c>
      <c r="E10" s="14">
        <v>0</v>
      </c>
    </row>
    <row r="11" spans="1:6">
      <c r="A11" s="14" t="s">
        <v>30</v>
      </c>
      <c r="B11" s="14">
        <v>2531</v>
      </c>
      <c r="C11" s="14" t="s">
        <v>31</v>
      </c>
      <c r="D11" s="14" t="str">
        <f>VLOOKUP(B11,concordance!$B$2:$Q$124,14,FALSE)</f>
        <v>Cereals, roots and tubers</v>
      </c>
      <c r="E11" s="14">
        <v>0</v>
      </c>
    </row>
    <row r="12" spans="1:6">
      <c r="A12" s="14" t="s">
        <v>33</v>
      </c>
      <c r="B12" s="14">
        <v>2532</v>
      </c>
      <c r="C12" s="14" t="s">
        <v>34</v>
      </c>
      <c r="D12" s="14" t="str">
        <f>VLOOKUP(B12,concordance!$B$2:$Q$124,14,FALSE)</f>
        <v>Cereals, roots and tubers</v>
      </c>
      <c r="E12" s="14">
        <v>0</v>
      </c>
    </row>
    <row r="13" spans="1:6">
      <c r="A13" s="14" t="s">
        <v>35</v>
      </c>
      <c r="B13" s="14">
        <v>2533</v>
      </c>
      <c r="C13" s="14" t="s">
        <v>36</v>
      </c>
      <c r="D13" s="14" t="str">
        <f>VLOOKUP(B13,concordance!$B$2:$Q$124,14,FALSE)</f>
        <v>Cereals, roots and tubers</v>
      </c>
      <c r="E13" s="14">
        <v>0</v>
      </c>
    </row>
    <row r="14" spans="1:6">
      <c r="A14" s="14" t="s">
        <v>37</v>
      </c>
      <c r="B14" s="14">
        <v>2534</v>
      </c>
      <c r="C14" s="14" t="s">
        <v>38</v>
      </c>
      <c r="D14" s="14" t="str">
        <f>VLOOKUP(B14,concordance!$B$2:$Q$124,14,FALSE)</f>
        <v>Cereals, roots and tubers</v>
      </c>
      <c r="E14" s="14">
        <v>0</v>
      </c>
    </row>
    <row r="15" spans="1:6">
      <c r="A15" s="14" t="s">
        <v>39</v>
      </c>
      <c r="B15" s="14">
        <v>2535</v>
      </c>
      <c r="C15" s="14" t="s">
        <v>40</v>
      </c>
      <c r="D15" s="14" t="str">
        <f>VLOOKUP(B15,concordance!$B$2:$Q$124,14,FALSE)</f>
        <v>Cereals, roots and tubers</v>
      </c>
      <c r="E15" s="14">
        <v>0</v>
      </c>
    </row>
    <row r="16" spans="1:6">
      <c r="A16" s="14" t="s">
        <v>41</v>
      </c>
      <c r="B16" s="14">
        <v>2536</v>
      </c>
      <c r="C16" s="14" t="s">
        <v>42</v>
      </c>
      <c r="D16" s="14" t="str">
        <f>VLOOKUP(B16,concordance!$B$2:$Q$124,14,FALSE)</f>
        <v>All sugars</v>
      </c>
      <c r="E16" s="14">
        <f>1-0.11*0.93</f>
        <v>0.89769999999999994</v>
      </c>
      <c r="F16" s="14"/>
    </row>
    <row r="17" spans="1:7">
      <c r="A17" s="14" t="s">
        <v>44</v>
      </c>
      <c r="B17" s="14">
        <v>2537</v>
      </c>
      <c r="C17" s="14" t="s">
        <v>45</v>
      </c>
      <c r="D17" s="14" t="str">
        <f>VLOOKUP(B17,concordance!$B$2:$Q$124,14,FALSE)</f>
        <v>All sugars</v>
      </c>
      <c r="E17" s="14">
        <f>1-0.14*0.93</f>
        <v>0.86980000000000002</v>
      </c>
      <c r="F17" s="14"/>
    </row>
    <row r="18" spans="1:7">
      <c r="A18" s="14" t="s">
        <v>46</v>
      </c>
      <c r="B18" s="14">
        <v>2546</v>
      </c>
      <c r="C18" s="14" t="s">
        <v>47</v>
      </c>
      <c r="D18" s="14" t="str">
        <f>VLOOKUP(B18,concordance!$B$2:$Q$124,14,FALSE)</f>
        <v>Vegetables and legumes</v>
      </c>
      <c r="E18" s="14">
        <v>0</v>
      </c>
      <c r="F18" s="14"/>
    </row>
    <row r="19" spans="1:7">
      <c r="A19" s="14" t="s">
        <v>49</v>
      </c>
      <c r="B19" s="14">
        <v>2547</v>
      </c>
      <c r="C19" s="14" t="s">
        <v>50</v>
      </c>
      <c r="D19" s="14" t="str">
        <f>VLOOKUP(B19,concordance!$B$2:$Q$124,14,FALSE)</f>
        <v>Vegetables and legumes</v>
      </c>
      <c r="E19" s="14">
        <v>0</v>
      </c>
      <c r="F19" s="14"/>
    </row>
    <row r="20" spans="1:7">
      <c r="A20" s="14" t="s">
        <v>51</v>
      </c>
      <c r="B20" s="14">
        <v>2549</v>
      </c>
      <c r="C20" s="14" t="s">
        <v>52</v>
      </c>
      <c r="D20" s="14" t="str">
        <f>VLOOKUP(B20,concordance!$B$2:$Q$124,14,FALSE)</f>
        <v>Vegetables and legumes</v>
      </c>
      <c r="E20" s="14">
        <v>0</v>
      </c>
      <c r="F20" s="14"/>
    </row>
    <row r="21" spans="1:7">
      <c r="A21" s="14" t="s">
        <v>53</v>
      </c>
      <c r="B21" s="14">
        <v>2551</v>
      </c>
      <c r="C21" s="14" t="s">
        <v>54</v>
      </c>
      <c r="D21" s="14" t="str">
        <f>VLOOKUP(B21,concordance!$B$2:$Q$124,14,FALSE)</f>
        <v>Vegetable oils, nuts and seeds</v>
      </c>
      <c r="E21" s="14">
        <v>0.5</v>
      </c>
      <c r="F21" s="14" t="s">
        <v>654</v>
      </c>
    </row>
    <row r="22" spans="1:7">
      <c r="A22" s="14" t="s">
        <v>55</v>
      </c>
      <c r="B22" s="14">
        <v>2555</v>
      </c>
      <c r="C22" s="14" t="s">
        <v>56</v>
      </c>
      <c r="D22" s="14" t="str">
        <f>VLOOKUP(B22,concordance!$B$2:$Q$124,14,FALSE)</f>
        <v>Vegetables and legumes</v>
      </c>
      <c r="E22" s="14">
        <v>0</v>
      </c>
      <c r="F22" s="14"/>
    </row>
    <row r="23" spans="1:7">
      <c r="A23" s="14" t="s">
        <v>58</v>
      </c>
      <c r="B23" s="14">
        <v>2556</v>
      </c>
      <c r="C23" s="14" t="s">
        <v>378</v>
      </c>
      <c r="D23" s="14" t="s">
        <v>609</v>
      </c>
      <c r="E23" s="14">
        <v>0</v>
      </c>
      <c r="F23" s="14"/>
    </row>
    <row r="24" spans="1:7">
      <c r="A24" s="14" t="s">
        <v>60</v>
      </c>
      <c r="B24" s="14">
        <v>2557</v>
      </c>
      <c r="C24" s="14" t="s">
        <v>61</v>
      </c>
      <c r="D24" s="14" t="str">
        <f>VLOOKUP(B24,concordance!$B$2:$Q$124,14,FALSE)</f>
        <v>Vegetable oils, nuts and seeds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14" t="str">
        <f>VLOOKUP(B25,concordance!$B$2:$Q$124,14,FALSE)</f>
        <v>Vegetable oils, nuts and seeds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14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14" t="str">
        <f>VLOOKUP(B27,concordance!$B$2:$Q$124,14,FALSE)</f>
        <v>Vegetable oils, nuts and seeds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14" t="str">
        <f>VLOOKUP(B28,concordance!$B$2:$Q$124,14,FALSE)</f>
        <v>Vegetable oils, nuts and seeds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14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14" t="str">
        <f>VLOOKUP(B30,concordance!$B$2:$Q$124,14,FALSE)</f>
        <v>Vegetables and legumes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14" t="str">
        <f>VLOOKUP(B31,concordance!$B$2:$Q$124,14,FALSE)</f>
        <v>Vegetables and legumes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14" t="str">
        <f>VLOOKUP(B32,concordance!$B$2:$Q$124,14,FALSE)</f>
        <v>Vegetables and legumes</v>
      </c>
      <c r="E32" s="14">
        <v>0.27</v>
      </c>
      <c r="F32" s="14" t="s">
        <v>655</v>
      </c>
      <c r="G32" s="14" t="s">
        <v>670</v>
      </c>
    </row>
    <row r="33" spans="1:7">
      <c r="A33" s="14" t="s">
        <v>78</v>
      </c>
      <c r="B33" s="14">
        <v>2602</v>
      </c>
      <c r="C33" s="14" t="s">
        <v>79</v>
      </c>
      <c r="D33" s="14" t="str">
        <f>VLOOKUP(B33,concordance!$B$2:$Q$124,14,FALSE)</f>
        <v>Vegetables and legumes</v>
      </c>
      <c r="E33" s="14">
        <v>0.27</v>
      </c>
      <c r="F33" s="14" t="s">
        <v>655</v>
      </c>
      <c r="G33" s="14" t="s">
        <v>670</v>
      </c>
    </row>
    <row r="34" spans="1:7">
      <c r="A34" s="14" t="s">
        <v>80</v>
      </c>
      <c r="B34" s="14">
        <v>2605</v>
      </c>
      <c r="C34" s="14" t="s">
        <v>81</v>
      </c>
      <c r="D34" s="14" t="str">
        <f>VLOOKUP(B34,concordance!$B$2:$Q$124,14,FALSE)</f>
        <v>Vegetables and legumes</v>
      </c>
      <c r="E34" s="14">
        <v>0.27</v>
      </c>
      <c r="F34" s="14" t="s">
        <v>655</v>
      </c>
      <c r="G34" s="14" t="s">
        <v>670</v>
      </c>
    </row>
    <row r="35" spans="1:7">
      <c r="A35" s="14" t="s">
        <v>82</v>
      </c>
      <c r="B35" s="14">
        <v>2611</v>
      </c>
      <c r="C35" s="14" t="s">
        <v>83</v>
      </c>
      <c r="D35" s="14" t="str">
        <f>VLOOKUP(B35,concordance!$B$2:$Q$124,14,FALSE)</f>
        <v>Fruits</v>
      </c>
      <c r="E35" s="14">
        <v>0.27</v>
      </c>
      <c r="F35" s="14" t="s">
        <v>655</v>
      </c>
      <c r="G35" s="14"/>
    </row>
    <row r="36" spans="1:7">
      <c r="A36" s="14" t="s">
        <v>84</v>
      </c>
      <c r="B36" s="14">
        <v>2612</v>
      </c>
      <c r="C36" s="14" t="s">
        <v>85</v>
      </c>
      <c r="D36" s="14" t="str">
        <f>VLOOKUP(B36,concordance!$B$2:$Q$124,14,FALSE)</f>
        <v>Fruits</v>
      </c>
      <c r="E36" s="14">
        <v>0.27</v>
      </c>
      <c r="F36" s="14" t="s">
        <v>655</v>
      </c>
      <c r="G36" s="14"/>
    </row>
    <row r="37" spans="1:7">
      <c r="A37" s="14" t="s">
        <v>86</v>
      </c>
      <c r="B37" s="14">
        <v>2613</v>
      </c>
      <c r="C37" s="14" t="s">
        <v>87</v>
      </c>
      <c r="D37" s="14" t="str">
        <f>VLOOKUP(B37,concordance!$B$2:$Q$124,14,FALSE)</f>
        <v>Fruits</v>
      </c>
      <c r="E37" s="14">
        <v>0.27</v>
      </c>
      <c r="F37" s="14" t="s">
        <v>655</v>
      </c>
      <c r="G37" s="14"/>
    </row>
    <row r="38" spans="1:7">
      <c r="A38" s="14" t="s">
        <v>88</v>
      </c>
      <c r="B38" s="14">
        <v>2614</v>
      </c>
      <c r="C38" s="14" t="s">
        <v>89</v>
      </c>
      <c r="D38" s="14" t="str">
        <f>VLOOKUP(B38,concordance!$B$2:$Q$124,14,FALSE)</f>
        <v>Fruits</v>
      </c>
      <c r="E38" s="14">
        <v>0.27</v>
      </c>
      <c r="F38" s="14" t="s">
        <v>655</v>
      </c>
      <c r="G38" s="14"/>
    </row>
    <row r="39" spans="1:7">
      <c r="A39" s="14" t="s">
        <v>90</v>
      </c>
      <c r="B39" s="14">
        <v>2615</v>
      </c>
      <c r="C39" s="14" t="s">
        <v>91</v>
      </c>
      <c r="D39" s="14" t="str">
        <f>VLOOKUP(B39,concordance!$B$2:$Q$124,14,FALSE)</f>
        <v>Fruits</v>
      </c>
      <c r="E39" s="14">
        <v>0.27</v>
      </c>
      <c r="F39" s="14" t="s">
        <v>655</v>
      </c>
      <c r="G39" s="14"/>
    </row>
    <row r="40" spans="1:7">
      <c r="A40" s="14" t="s">
        <v>92</v>
      </c>
      <c r="B40" s="14">
        <v>2616</v>
      </c>
      <c r="C40" s="14" t="s">
        <v>93</v>
      </c>
      <c r="D40" s="14" t="str">
        <f>VLOOKUP(B40,concordance!$B$2:$Q$124,14,FALSE)</f>
        <v>Fruits</v>
      </c>
      <c r="E40" s="14">
        <v>0.27</v>
      </c>
      <c r="F40" s="14" t="s">
        <v>655</v>
      </c>
      <c r="G40" s="14"/>
    </row>
    <row r="41" spans="1:7">
      <c r="A41" s="14" t="s">
        <v>94</v>
      </c>
      <c r="B41" s="14">
        <v>2617</v>
      </c>
      <c r="C41" s="14" t="s">
        <v>95</v>
      </c>
      <c r="D41" s="14" t="str">
        <f>VLOOKUP(B41,concordance!$B$2:$Q$124,14,FALSE)</f>
        <v>Fruits</v>
      </c>
      <c r="E41" s="14">
        <v>0.27</v>
      </c>
      <c r="F41" s="14" t="s">
        <v>655</v>
      </c>
      <c r="G41" s="14"/>
    </row>
    <row r="42" spans="1:7">
      <c r="A42" s="14" t="s">
        <v>96</v>
      </c>
      <c r="B42" s="14">
        <v>2618</v>
      </c>
      <c r="C42" s="14" t="s">
        <v>97</v>
      </c>
      <c r="D42" s="14" t="str">
        <f>VLOOKUP(B42,concordance!$B$2:$Q$124,14,FALSE)</f>
        <v>Fruits</v>
      </c>
      <c r="E42" s="14">
        <v>0.27</v>
      </c>
      <c r="F42" s="14" t="s">
        <v>655</v>
      </c>
      <c r="G42" s="14"/>
    </row>
    <row r="43" spans="1:7">
      <c r="A43" s="14" t="s">
        <v>98</v>
      </c>
      <c r="B43" s="14">
        <v>2619</v>
      </c>
      <c r="C43" s="14" t="s">
        <v>99</v>
      </c>
      <c r="D43" s="14" t="str">
        <f>VLOOKUP(B43,concordance!$B$2:$Q$124,14,FALSE)</f>
        <v>Fruits</v>
      </c>
      <c r="E43" s="14">
        <v>0.27</v>
      </c>
      <c r="F43" s="14" t="s">
        <v>655</v>
      </c>
      <c r="G43" s="14"/>
    </row>
    <row r="44" spans="1:7">
      <c r="A44" s="14" t="s">
        <v>100</v>
      </c>
      <c r="B44" s="14">
        <v>2620</v>
      </c>
      <c r="C44" s="14" t="s">
        <v>101</v>
      </c>
      <c r="D44" s="14" t="str">
        <f>VLOOKUP(B44,concordance!$B$2:$Q$124,14,FALSE)</f>
        <v>Fruits</v>
      </c>
      <c r="E44" s="14">
        <v>0.27</v>
      </c>
      <c r="F44" s="14" t="s">
        <v>655</v>
      </c>
      <c r="G44" s="14"/>
    </row>
    <row r="45" spans="1:7">
      <c r="A45" s="14" t="s">
        <v>102</v>
      </c>
      <c r="B45" s="14">
        <v>2625</v>
      </c>
      <c r="C45" s="14" t="s">
        <v>103</v>
      </c>
      <c r="D45" s="14" t="str">
        <f>VLOOKUP(B45,concordance!$B$2:$Q$124,14,FALSE)</f>
        <v>Fruits</v>
      </c>
      <c r="E45" s="14">
        <v>0.27</v>
      </c>
      <c r="F45" s="14" t="s">
        <v>655</v>
      </c>
      <c r="G45" s="14"/>
    </row>
    <row r="46" spans="1:7">
      <c r="A46" s="14" t="s">
        <v>104</v>
      </c>
      <c r="B46" s="14">
        <v>2630</v>
      </c>
      <c r="C46" s="14" t="s">
        <v>105</v>
      </c>
      <c r="D46" s="14" t="str">
        <f>VLOOKUP(B46,concordance!$B$2:$Q$124,14,FALSE)</f>
        <v>Coffee and tea</v>
      </c>
      <c r="E46" s="14">
        <v>0.3</v>
      </c>
      <c r="F46" s="14" t="s">
        <v>653</v>
      </c>
    </row>
    <row r="47" spans="1:7">
      <c r="A47" s="14" t="s">
        <v>107</v>
      </c>
      <c r="B47" s="14">
        <v>2633</v>
      </c>
      <c r="C47" s="14" t="s">
        <v>108</v>
      </c>
      <c r="D47" s="14" t="str">
        <f>VLOOKUP(B47,concordance!$B$2:$Q$124,14,FALSE)</f>
        <v>Vegetable oils, nuts and seeds</v>
      </c>
      <c r="E47" s="14">
        <v>0.2</v>
      </c>
      <c r="F47" s="14" t="s">
        <v>652</v>
      </c>
    </row>
    <row r="48" spans="1:7">
      <c r="A48" s="14" t="s">
        <v>109</v>
      </c>
      <c r="B48" s="14">
        <v>2635</v>
      </c>
      <c r="C48" s="14" t="s">
        <v>110</v>
      </c>
      <c r="D48" s="14" t="str">
        <f>VLOOKUP(B48,concordance!$B$2:$Q$124,14,FALSE)</f>
        <v>Coffee and tea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14" t="str">
        <f>VLOOKUP(B49,concordance!$B$2:$Q$124,14,FALSE)</f>
        <v>Vegetables and legumes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14" t="str">
        <f>VLOOKUP(B50,concordance!$B$2:$Q$124,14,FALSE)</f>
        <v>Vegetables and legumes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14" t="str">
        <f>VLOOKUP(B51,concordance!$B$2:$Q$124,14,FALSE)</f>
        <v>Vegetables and legumes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14" t="str">
        <f>VLOOKUP(B52,concordance!$B$2:$Q$124,14,FALSE)</f>
        <v>Vegetables and legumes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14" t="str">
        <f>VLOOKUP(B53,concordance!$B$2:$Q$124,14,FALSE)</f>
        <v>Vegetables and legumes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14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14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14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14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14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14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14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14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14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14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14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14" t="str">
        <f>VLOOKUP(B65,concordance!$B$2:$Q$124,14,FALSE)</f>
        <v>Vegetable oils, nuts and seeds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14" t="str">
        <f>VLOOKUP(B66,concordance!$B$2:$Q$124,14,FALSE)</f>
        <v>All sugars</v>
      </c>
      <c r="E66" s="14">
        <v>0</v>
      </c>
    </row>
    <row r="67" spans="1:5">
      <c r="A67" s="14" t="s">
        <v>154</v>
      </c>
      <c r="B67" s="14">
        <v>2544</v>
      </c>
      <c r="C67" s="14" t="s">
        <v>379</v>
      </c>
      <c r="D67" s="14" t="s">
        <v>298</v>
      </c>
      <c r="E67" s="14">
        <v>0</v>
      </c>
    </row>
    <row r="68" spans="1:5">
      <c r="A68" s="14" t="s">
        <v>156</v>
      </c>
      <c r="B68" s="14">
        <v>2818</v>
      </c>
      <c r="C68" s="14" t="s">
        <v>388</v>
      </c>
      <c r="D68" s="14" t="s">
        <v>298</v>
      </c>
      <c r="E68" s="14">
        <v>0</v>
      </c>
    </row>
    <row r="69" spans="1:5">
      <c r="A69" s="14" t="s">
        <v>158</v>
      </c>
      <c r="B69" s="14">
        <v>2543</v>
      </c>
      <c r="C69" s="14" t="s">
        <v>157</v>
      </c>
      <c r="D69" s="14" t="str">
        <f>VLOOKUP(B69,concordance!$B$2:$Q$124,14,FALSE)</f>
        <v>All sugars</v>
      </c>
      <c r="E69" s="14">
        <v>0</v>
      </c>
    </row>
    <row r="70" spans="1:5">
      <c r="A70" s="14" t="s">
        <v>161</v>
      </c>
      <c r="B70" s="14">
        <v>2571</v>
      </c>
      <c r="C70" s="14" t="s">
        <v>159</v>
      </c>
      <c r="D70" s="14" t="str">
        <f>VLOOKUP(B70,concordance!$B$2:$Q$124,14,FALSE)</f>
        <v>Vegetable oils, nuts and seeds</v>
      </c>
      <c r="E70" s="14">
        <v>0</v>
      </c>
    </row>
    <row r="71" spans="1:5">
      <c r="A71" s="14" t="s">
        <v>163</v>
      </c>
      <c r="B71" s="14">
        <v>2572</v>
      </c>
      <c r="C71" s="14" t="s">
        <v>162</v>
      </c>
      <c r="D71" s="14" t="str">
        <f>VLOOKUP(B71,concordance!$B$2:$Q$124,14,FALSE)</f>
        <v>Vegetable oils, nuts and seeds</v>
      </c>
      <c r="E71" s="14">
        <v>0</v>
      </c>
    </row>
    <row r="72" spans="1:5">
      <c r="A72" s="14" t="s">
        <v>165</v>
      </c>
      <c r="B72" s="14">
        <v>2573</v>
      </c>
      <c r="C72" s="14" t="s">
        <v>164</v>
      </c>
      <c r="D72" s="14" t="str">
        <f>VLOOKUP(B72,concordance!$B$2:$Q$124,14,FALSE)</f>
        <v>Vegetable oils, nuts and seeds</v>
      </c>
      <c r="E72" s="14">
        <v>0</v>
      </c>
    </row>
    <row r="73" spans="1:5">
      <c r="A73" s="14" t="s">
        <v>167</v>
      </c>
      <c r="B73" s="14">
        <v>2574</v>
      </c>
      <c r="C73" s="14" t="s">
        <v>166</v>
      </c>
      <c r="D73" s="14" t="str">
        <f>VLOOKUP(B73,concordance!$B$2:$Q$124,14,FALSE)</f>
        <v>Vegetable oils, nuts and seeds</v>
      </c>
      <c r="E73" s="14">
        <v>0</v>
      </c>
    </row>
    <row r="74" spans="1:5">
      <c r="A74" s="14" t="s">
        <v>169</v>
      </c>
      <c r="B74" s="14">
        <v>2575</v>
      </c>
      <c r="C74" s="14" t="s">
        <v>168</v>
      </c>
      <c r="D74" s="14" t="str">
        <f>VLOOKUP(B74,concordance!$B$2:$Q$124,14,FALSE)</f>
        <v>Vegetable oils, nuts and seeds</v>
      </c>
      <c r="E74" s="14">
        <v>0</v>
      </c>
    </row>
    <row r="75" spans="1:5">
      <c r="A75" s="14" t="s">
        <v>171</v>
      </c>
      <c r="B75" s="14">
        <v>2576</v>
      </c>
      <c r="C75" s="14" t="s">
        <v>170</v>
      </c>
      <c r="D75" s="14" t="str">
        <f>VLOOKUP(B75,concordance!$B$2:$Q$124,14,FALSE)</f>
        <v>Vegetable oils, nuts and seeds</v>
      </c>
      <c r="E75" s="14">
        <v>0</v>
      </c>
    </row>
    <row r="76" spans="1:5">
      <c r="A76" s="14" t="s">
        <v>173</v>
      </c>
      <c r="B76" s="14">
        <v>2577</v>
      </c>
      <c r="C76" s="14" t="s">
        <v>172</v>
      </c>
      <c r="D76" s="14" t="str">
        <f>VLOOKUP(B76,concordance!$B$2:$Q$124,14,FALSE)</f>
        <v>Vegetable oils, nuts and seeds</v>
      </c>
      <c r="E76" s="14">
        <v>0</v>
      </c>
    </row>
    <row r="77" spans="1:5">
      <c r="A77" s="14" t="s">
        <v>175</v>
      </c>
      <c r="B77" s="14">
        <v>2578</v>
      </c>
      <c r="C77" s="14" t="s">
        <v>174</v>
      </c>
      <c r="D77" s="14" t="str">
        <f>VLOOKUP(B77,concordance!$B$2:$Q$124,14,FALSE)</f>
        <v>Vegetable oils, nuts and seeds</v>
      </c>
      <c r="E77" s="14">
        <v>0</v>
      </c>
    </row>
    <row r="78" spans="1:5">
      <c r="A78" s="14" t="s">
        <v>177</v>
      </c>
      <c r="B78" s="14">
        <v>2579</v>
      </c>
      <c r="C78" s="14" t="s">
        <v>176</v>
      </c>
      <c r="D78" s="14" t="str">
        <f>VLOOKUP(B78,concordance!$B$2:$Q$124,14,FALSE)</f>
        <v>Vegetable oils, nuts and seeds</v>
      </c>
      <c r="E78" s="14">
        <v>0</v>
      </c>
    </row>
    <row r="79" spans="1:5">
      <c r="A79" s="14" t="s">
        <v>179</v>
      </c>
      <c r="B79" s="14">
        <v>2580</v>
      </c>
      <c r="C79" s="14" t="s">
        <v>178</v>
      </c>
      <c r="D79" s="14" t="str">
        <f>VLOOKUP(B79,concordance!$B$2:$Q$124,14,FALSE)</f>
        <v>Vegetable oils, nuts and seeds</v>
      </c>
      <c r="E79" s="14">
        <v>0</v>
      </c>
    </row>
    <row r="80" spans="1:5">
      <c r="A80" s="14" t="s">
        <v>181</v>
      </c>
      <c r="B80" s="14">
        <v>2581</v>
      </c>
      <c r="C80" s="14" t="s">
        <v>180</v>
      </c>
      <c r="D80" s="14" t="str">
        <f>VLOOKUP(B80,concordance!$B$2:$Q$124,14,FALSE)</f>
        <v>Vegetable oils, nuts and seeds</v>
      </c>
      <c r="E80" s="14">
        <v>0</v>
      </c>
    </row>
    <row r="81" spans="1:5">
      <c r="A81" s="14" t="s">
        <v>183</v>
      </c>
      <c r="B81" s="14">
        <v>2582</v>
      </c>
      <c r="C81" s="14" t="s">
        <v>182</v>
      </c>
      <c r="D81" s="14" t="str">
        <f>VLOOKUP(B81,concordance!$B$2:$Q$124,14,FALSE)</f>
        <v>Vegetable oils, nuts and seeds</v>
      </c>
      <c r="E81" s="14">
        <v>0</v>
      </c>
    </row>
    <row r="82" spans="1:5">
      <c r="A82" s="14" t="s">
        <v>185</v>
      </c>
      <c r="B82" s="14">
        <v>2586</v>
      </c>
      <c r="C82" s="14" t="s">
        <v>184</v>
      </c>
      <c r="D82" s="14" t="str">
        <f>VLOOKUP(B82,concordance!$B$2:$Q$124,14,FALSE)</f>
        <v>Vegetable oils, nuts and seeds</v>
      </c>
      <c r="E82" s="14">
        <v>0</v>
      </c>
    </row>
    <row r="83" spans="1:5">
      <c r="A83" s="14" t="s">
        <v>188</v>
      </c>
      <c r="B83" s="14">
        <v>2590</v>
      </c>
      <c r="C83" s="14" t="s">
        <v>186</v>
      </c>
      <c r="D83" s="14"/>
      <c r="E83" s="14">
        <v>0</v>
      </c>
    </row>
    <row r="84" spans="1:5">
      <c r="A84" s="14" t="s">
        <v>190</v>
      </c>
      <c r="B84" s="14">
        <v>2591</v>
      </c>
      <c r="C84" s="14" t="s">
        <v>189</v>
      </c>
      <c r="D84" s="14"/>
      <c r="E84" s="14">
        <v>0</v>
      </c>
    </row>
    <row r="85" spans="1:5">
      <c r="A85" s="14" t="s">
        <v>192</v>
      </c>
      <c r="B85" s="14">
        <v>2592</v>
      </c>
      <c r="C85" s="14" t="s">
        <v>191</v>
      </c>
      <c r="D85" s="14"/>
      <c r="E85" s="14">
        <v>0</v>
      </c>
    </row>
    <row r="86" spans="1:5">
      <c r="A86" s="14" t="s">
        <v>194</v>
      </c>
      <c r="B86" s="14">
        <v>2593</v>
      </c>
      <c r="C86" s="14" t="s">
        <v>193</v>
      </c>
      <c r="D86" s="14"/>
      <c r="E86" s="14">
        <v>0</v>
      </c>
    </row>
    <row r="87" spans="1:5">
      <c r="A87" s="14" t="s">
        <v>196</v>
      </c>
      <c r="B87" s="14">
        <v>2594</v>
      </c>
      <c r="C87" s="14" t="s">
        <v>195</v>
      </c>
      <c r="D87" s="14"/>
      <c r="E87" s="14">
        <v>0</v>
      </c>
    </row>
    <row r="88" spans="1:5">
      <c r="A88" s="14" t="s">
        <v>198</v>
      </c>
      <c r="B88" s="14">
        <v>2595</v>
      </c>
      <c r="C88" s="14" t="s">
        <v>197</v>
      </c>
      <c r="D88" s="14"/>
      <c r="E88" s="14">
        <v>0</v>
      </c>
    </row>
    <row r="89" spans="1:5">
      <c r="A89" s="14" t="s">
        <v>200</v>
      </c>
      <c r="B89" s="14">
        <v>2596</v>
      </c>
      <c r="C89" s="14" t="s">
        <v>199</v>
      </c>
      <c r="D89" s="14"/>
      <c r="E89" s="14">
        <v>0</v>
      </c>
    </row>
    <row r="90" spans="1:5">
      <c r="A90" s="14" t="s">
        <v>202</v>
      </c>
      <c r="B90" s="14">
        <v>2597</v>
      </c>
      <c r="C90" s="14" t="s">
        <v>201</v>
      </c>
      <c r="D90" s="14"/>
      <c r="E90" s="14">
        <v>0</v>
      </c>
    </row>
    <row r="91" spans="1:5">
      <c r="A91" s="14" t="s">
        <v>204</v>
      </c>
      <c r="B91" s="14">
        <v>2598</v>
      </c>
      <c r="C91" s="14" t="s">
        <v>203</v>
      </c>
      <c r="D91" s="14"/>
      <c r="E91" s="14">
        <v>0</v>
      </c>
    </row>
    <row r="92" spans="1:5">
      <c r="A92" s="14" t="s">
        <v>207</v>
      </c>
      <c r="B92" s="14">
        <v>2655</v>
      </c>
      <c r="C92" s="14" t="s">
        <v>205</v>
      </c>
      <c r="D92" s="14" t="str">
        <f>VLOOKUP(B92,concordance!$B$2:$Q$124,14,FALSE)</f>
        <v>Alcohol</v>
      </c>
      <c r="E92" s="14">
        <v>0</v>
      </c>
    </row>
    <row r="93" spans="1:5">
      <c r="A93" s="14" t="s">
        <v>209</v>
      </c>
      <c r="B93" s="14">
        <v>2656</v>
      </c>
      <c r="C93" s="14" t="s">
        <v>208</v>
      </c>
      <c r="D93" s="14" t="str">
        <f>VLOOKUP(B93,concordance!$B$2:$Q$124,14,FALSE)</f>
        <v>Alcohol</v>
      </c>
      <c r="E93" s="14">
        <v>0</v>
      </c>
    </row>
    <row r="94" spans="1:5">
      <c r="A94" s="14" t="s">
        <v>211</v>
      </c>
      <c r="B94" s="14">
        <v>2657</v>
      </c>
      <c r="C94" s="14" t="s">
        <v>210</v>
      </c>
      <c r="D94" s="14" t="str">
        <f>VLOOKUP(B94,concordance!$B$2:$Q$124,14,FALSE)</f>
        <v>Alcohol</v>
      </c>
      <c r="E94" s="14">
        <v>0</v>
      </c>
    </row>
    <row r="95" spans="1:5">
      <c r="A95" s="14" t="s">
        <v>213</v>
      </c>
      <c r="B95" s="14">
        <v>2658</v>
      </c>
      <c r="C95" s="14" t="s">
        <v>212</v>
      </c>
      <c r="D95" s="14" t="str">
        <f>VLOOKUP(B95,concordance!$B$2:$Q$124,14,FALSE)</f>
        <v>Alcohol</v>
      </c>
      <c r="E95" s="14">
        <v>0</v>
      </c>
    </row>
    <row r="96" spans="1:5">
      <c r="A96" s="14" t="s">
        <v>216</v>
      </c>
      <c r="B96" s="14">
        <v>2659</v>
      </c>
      <c r="C96" s="14" t="s">
        <v>214</v>
      </c>
      <c r="D96" s="14"/>
      <c r="E96" s="14">
        <v>0</v>
      </c>
    </row>
    <row r="97" spans="1:5">
      <c r="A97" s="14" t="s">
        <v>218</v>
      </c>
      <c r="B97" s="14">
        <v>2661</v>
      </c>
      <c r="C97" s="14" t="s">
        <v>217</v>
      </c>
      <c r="D97" s="14"/>
      <c r="E97" s="14">
        <v>0</v>
      </c>
    </row>
    <row r="98" spans="1:5">
      <c r="A98" s="14" t="s">
        <v>223</v>
      </c>
      <c r="B98" s="14">
        <v>866</v>
      </c>
      <c r="C98" s="14" t="s">
        <v>219</v>
      </c>
      <c r="D98" s="14"/>
      <c r="E98" s="14">
        <v>0</v>
      </c>
    </row>
    <row r="99" spans="1:5">
      <c r="A99" s="14" t="s">
        <v>225</v>
      </c>
      <c r="B99" s="14">
        <v>946</v>
      </c>
      <c r="C99" s="14" t="s">
        <v>224</v>
      </c>
      <c r="D99" s="14"/>
      <c r="E99" s="14">
        <v>0</v>
      </c>
    </row>
    <row r="100" spans="1:5">
      <c r="A100" s="14" t="s">
        <v>227</v>
      </c>
      <c r="B100" s="14">
        <v>976</v>
      </c>
      <c r="C100" s="14" t="s">
        <v>226</v>
      </c>
      <c r="D100" s="14"/>
      <c r="E100" s="14">
        <v>0</v>
      </c>
    </row>
    <row r="101" spans="1:5">
      <c r="A101" s="14" t="s">
        <v>229</v>
      </c>
      <c r="B101" s="14">
        <v>1016</v>
      </c>
      <c r="C101" s="14" t="s">
        <v>228</v>
      </c>
      <c r="D101" s="14"/>
      <c r="E101" s="14">
        <v>0</v>
      </c>
    </row>
    <row r="102" spans="1:5">
      <c r="A102" s="14" t="s">
        <v>231</v>
      </c>
      <c r="B102" s="14">
        <v>1034</v>
      </c>
      <c r="C102" s="14" t="s">
        <v>230</v>
      </c>
      <c r="D102" s="14"/>
      <c r="E102" s="14">
        <v>0</v>
      </c>
    </row>
    <row r="103" spans="1:5">
      <c r="A103" s="14" t="s">
        <v>233</v>
      </c>
      <c r="B103" s="14">
        <v>2029</v>
      </c>
      <c r="C103" s="14" t="s">
        <v>232</v>
      </c>
      <c r="D103" s="14"/>
      <c r="E103" s="14">
        <v>0</v>
      </c>
    </row>
    <row r="104" spans="1:5">
      <c r="A104" s="14" t="s">
        <v>235</v>
      </c>
      <c r="B104" s="14">
        <v>1096</v>
      </c>
      <c r="C104" s="14" t="s">
        <v>234</v>
      </c>
      <c r="D104" s="14"/>
      <c r="E104" s="14">
        <v>0</v>
      </c>
    </row>
    <row r="105" spans="1:5">
      <c r="A105" s="14" t="s">
        <v>237</v>
      </c>
      <c r="B105" s="14">
        <v>1107</v>
      </c>
      <c r="C105" s="14" t="s">
        <v>236</v>
      </c>
      <c r="D105" s="14"/>
      <c r="E105" s="14">
        <v>0</v>
      </c>
    </row>
    <row r="106" spans="1:5">
      <c r="A106" s="14" t="s">
        <v>239</v>
      </c>
      <c r="B106" s="14">
        <v>1110</v>
      </c>
      <c r="C106" s="14" t="s">
        <v>238</v>
      </c>
      <c r="D106" s="14"/>
      <c r="E106" s="14">
        <v>0</v>
      </c>
    </row>
    <row r="107" spans="1:5">
      <c r="A107" s="14" t="s">
        <v>241</v>
      </c>
      <c r="B107" s="14">
        <v>1126</v>
      </c>
      <c r="C107" s="14" t="s">
        <v>240</v>
      </c>
      <c r="D107" s="14"/>
      <c r="E107" s="14">
        <v>0</v>
      </c>
    </row>
    <row r="108" spans="1:5">
      <c r="A108" s="14" t="s">
        <v>243</v>
      </c>
      <c r="B108" s="14">
        <v>1157</v>
      </c>
      <c r="C108" s="14" t="s">
        <v>242</v>
      </c>
      <c r="D108" s="14"/>
      <c r="E108" s="14">
        <v>0</v>
      </c>
    </row>
    <row r="109" spans="1:5">
      <c r="A109" s="14" t="s">
        <v>245</v>
      </c>
      <c r="B109" s="14">
        <v>1140</v>
      </c>
      <c r="C109" s="14" t="s">
        <v>244</v>
      </c>
      <c r="D109" s="14"/>
      <c r="E109" s="14">
        <v>0</v>
      </c>
    </row>
    <row r="110" spans="1:5">
      <c r="A110" s="14" t="s">
        <v>247</v>
      </c>
      <c r="B110" s="14">
        <v>1150</v>
      </c>
      <c r="C110" s="14" t="s">
        <v>246</v>
      </c>
      <c r="D110" s="14"/>
      <c r="E110" s="14">
        <v>0</v>
      </c>
    </row>
    <row r="111" spans="1:5">
      <c r="A111" s="14" t="s">
        <v>252</v>
      </c>
      <c r="B111" s="14">
        <v>2848</v>
      </c>
      <c r="C111" s="14" t="s">
        <v>248</v>
      </c>
      <c r="D111" s="14" t="str">
        <f>VLOOKUP(B111,concordance!$B$2:$Q$124,14,FALSE)</f>
        <v>Milk and products</v>
      </c>
      <c r="E111" s="14">
        <v>0</v>
      </c>
    </row>
    <row r="112" spans="1:5">
      <c r="A112" s="14" t="s">
        <v>254</v>
      </c>
      <c r="B112" s="14">
        <v>2740</v>
      </c>
      <c r="C112" s="14" t="s">
        <v>253</v>
      </c>
      <c r="D112" s="14" t="str">
        <f>VLOOKUP(B112,concordance!$B$2:$Q$124,14,FALSE)</f>
        <v xml:space="preserve">Butter, lard or tallow </v>
      </c>
      <c r="E112" s="14">
        <v>0</v>
      </c>
    </row>
    <row r="113" spans="1:6">
      <c r="A113" s="14" t="s">
        <v>256</v>
      </c>
      <c r="B113" s="14">
        <v>2744</v>
      </c>
      <c r="C113" s="14" t="s">
        <v>255</v>
      </c>
      <c r="D113" s="14" t="str">
        <f>VLOOKUP(B113,concordance!$B$2:$Q$124,14,FALSE)</f>
        <v>Eggs</v>
      </c>
      <c r="E113" s="14">
        <v>0</v>
      </c>
    </row>
    <row r="114" spans="1:6">
      <c r="A114" s="14" t="s">
        <v>259</v>
      </c>
      <c r="B114" s="14">
        <v>2746</v>
      </c>
      <c r="C114" s="14" t="s">
        <v>257</v>
      </c>
      <c r="D114" s="14"/>
      <c r="E114" s="14">
        <v>0</v>
      </c>
    </row>
    <row r="115" spans="1:6">
      <c r="A115" s="14" t="s">
        <v>262</v>
      </c>
      <c r="B115" s="14">
        <v>2731</v>
      </c>
      <c r="C115" s="14" t="s">
        <v>260</v>
      </c>
      <c r="D115" s="36" t="s">
        <v>608</v>
      </c>
      <c r="E115" s="14">
        <v>0.34</v>
      </c>
      <c r="F115" s="14" t="s">
        <v>655</v>
      </c>
    </row>
    <row r="116" spans="1:6">
      <c r="A116" s="14" t="s">
        <v>264</v>
      </c>
      <c r="B116" s="14">
        <v>2732</v>
      </c>
      <c r="C116" s="14" t="s">
        <v>263</v>
      </c>
      <c r="D116" s="36" t="s">
        <v>608</v>
      </c>
      <c r="E116" s="14">
        <v>0.32500000000000001</v>
      </c>
      <c r="F116" s="14" t="s">
        <v>655</v>
      </c>
    </row>
    <row r="117" spans="1:6">
      <c r="A117" s="14" t="s">
        <v>266</v>
      </c>
      <c r="B117" s="14">
        <v>2733</v>
      </c>
      <c r="C117" s="14" t="s">
        <v>265</v>
      </c>
      <c r="D117" s="36" t="s">
        <v>608</v>
      </c>
      <c r="E117" s="14">
        <v>0.29499999999999998</v>
      </c>
      <c r="F117" s="14" t="s">
        <v>655</v>
      </c>
    </row>
    <row r="118" spans="1:6">
      <c r="A118" s="14" t="s">
        <v>268</v>
      </c>
      <c r="B118" s="14">
        <v>2734</v>
      </c>
      <c r="C118" s="14" t="s">
        <v>267</v>
      </c>
      <c r="D118" s="36" t="s">
        <v>607</v>
      </c>
      <c r="E118" s="14">
        <v>0.40500000000000003</v>
      </c>
      <c r="F118" s="14" t="s">
        <v>655</v>
      </c>
    </row>
    <row r="119" spans="1:6">
      <c r="A119" s="14" t="s">
        <v>270</v>
      </c>
      <c r="B119" s="14">
        <v>2735</v>
      </c>
      <c r="C119" s="14" t="s">
        <v>269</v>
      </c>
      <c r="D119" s="36" t="s">
        <v>608</v>
      </c>
      <c r="E119" s="14">
        <v>0.32500000000000001</v>
      </c>
      <c r="F119" s="14" t="s">
        <v>655</v>
      </c>
    </row>
    <row r="120" spans="1:6">
      <c r="A120" s="14" t="s">
        <v>272</v>
      </c>
      <c r="B120" s="14">
        <v>2736</v>
      </c>
      <c r="C120" s="14" t="s">
        <v>271</v>
      </c>
      <c r="D120" s="36" t="s">
        <v>608</v>
      </c>
      <c r="E120" s="14">
        <v>0.32500000000000001</v>
      </c>
      <c r="F120" s="14" t="s">
        <v>655</v>
      </c>
    </row>
    <row r="121" spans="1:6">
      <c r="A121" s="14" t="s">
        <v>275</v>
      </c>
      <c r="B121" s="14">
        <v>2737</v>
      </c>
      <c r="C121" s="14" t="s">
        <v>273</v>
      </c>
      <c r="D121" s="14" t="str">
        <f>VLOOKUP(B121,concordance!$B$2:$Q$124,14,FALSE)</f>
        <v xml:space="preserve">Butter, lard or tallow </v>
      </c>
      <c r="E121" s="14">
        <v>0</v>
      </c>
    </row>
    <row r="122" spans="1:6">
      <c r="A122" s="14" t="s">
        <v>277</v>
      </c>
      <c r="B122" s="14">
        <v>2748</v>
      </c>
      <c r="C122" s="14" t="s">
        <v>276</v>
      </c>
      <c r="D122" s="14"/>
      <c r="E122" s="14">
        <v>0</v>
      </c>
    </row>
    <row r="123" spans="1:6">
      <c r="A123" s="14" t="s">
        <v>279</v>
      </c>
      <c r="B123" s="14">
        <v>2749</v>
      </c>
      <c r="C123" s="14" t="s">
        <v>380</v>
      </c>
      <c r="D123" s="14" t="s">
        <v>608</v>
      </c>
      <c r="E123" s="14">
        <v>0.32500000000000001</v>
      </c>
      <c r="F123" s="14" t="s">
        <v>655</v>
      </c>
    </row>
    <row r="124" spans="1:6">
      <c r="A124" s="14" t="s">
        <v>281</v>
      </c>
      <c r="B124" s="14">
        <v>2745</v>
      </c>
      <c r="C124" s="14" t="s">
        <v>278</v>
      </c>
      <c r="D124" s="14" t="str">
        <f>VLOOKUP(B124,concordance!$B$2:$Q$124,14,FALSE)</f>
        <v>All sugars</v>
      </c>
      <c r="E124" s="14">
        <v>0</v>
      </c>
    </row>
    <row r="125" spans="1:6">
      <c r="A125" s="14" t="s">
        <v>390</v>
      </c>
      <c r="B125" s="14">
        <v>2747</v>
      </c>
      <c r="C125" s="14" t="s">
        <v>280</v>
      </c>
      <c r="D125" s="14"/>
      <c r="E125" s="14">
        <v>0</v>
      </c>
    </row>
    <row r="126" spans="1:6">
      <c r="A126" s="14" t="s">
        <v>391</v>
      </c>
      <c r="B126" s="14">
        <v>2960</v>
      </c>
      <c r="C126" s="14" t="s">
        <v>282</v>
      </c>
      <c r="D126" s="14" t="str">
        <f>VLOOKUP(B126,concordance!$B$2:$Q$124,14,FALSE)</f>
        <v>Fish</v>
      </c>
      <c r="E126" s="14">
        <v>0.45</v>
      </c>
      <c r="F126" s="14" t="s">
        <v>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7"/>
  <sheetViews>
    <sheetView workbookViewId="0">
      <selection activeCell="K36" sqref="K36"/>
    </sheetView>
  </sheetViews>
  <sheetFormatPr defaultColWidth="9.28515625" defaultRowHeight="15"/>
  <cols>
    <col min="1" max="2" width="9.28515625" style="14"/>
    <col min="3" max="3" width="28.28515625" style="14" bestFit="1" customWidth="1"/>
    <col min="4" max="16384" width="9.28515625" style="14"/>
  </cols>
  <sheetData>
    <row r="1" spans="1:6">
      <c r="D1" s="68" t="s">
        <v>373</v>
      </c>
      <c r="E1" s="69"/>
      <c r="F1" s="70"/>
    </row>
    <row r="2" spans="1:6" ht="30">
      <c r="A2" s="14" t="s">
        <v>0</v>
      </c>
      <c r="B2" s="14" t="s">
        <v>1</v>
      </c>
      <c r="C2" s="14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2805</v>
      </c>
      <c r="C3" s="14" t="s">
        <v>377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378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379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388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380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390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391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5F6A-B0BD-48B2-B1E2-ACAB1CED68C4}">
  <dimension ref="A1:M124"/>
  <sheetViews>
    <sheetView topLeftCell="B1" zoomScale="70" zoomScaleNormal="70" workbookViewId="0">
      <selection activeCell="C23" sqref="C23"/>
    </sheetView>
  </sheetViews>
  <sheetFormatPr defaultRowHeight="15"/>
  <cols>
    <col min="1" max="1" width="12" style="14" customWidth="1"/>
    <col min="2" max="2" width="12.140625" style="14" customWidth="1"/>
    <col min="3" max="3" width="23.5703125" style="14" customWidth="1"/>
    <col min="4" max="4" width="16.28515625" style="33" bestFit="1" customWidth="1"/>
    <col min="5" max="5" width="31.140625" style="33" bestFit="1" customWidth="1"/>
    <col min="6" max="6" width="29.85546875" style="36" customWidth="1"/>
    <col min="7" max="7" width="31.28515625" style="33" bestFit="1" customWidth="1"/>
    <col min="8" max="8" width="23.5703125" style="33" customWidth="1"/>
    <col min="9" max="9" width="16.28515625" style="33" bestFit="1" customWidth="1"/>
    <col min="10" max="11" width="33.42578125" style="33" customWidth="1"/>
    <col min="12" max="12" width="29.85546875" style="36" customWidth="1"/>
    <col min="13" max="13" width="31.28515625" style="33" bestFit="1" customWidth="1"/>
  </cols>
  <sheetData>
    <row r="1" spans="1:13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36" t="s">
        <v>293</v>
      </c>
      <c r="G1" s="7" t="s">
        <v>321</v>
      </c>
      <c r="H1" s="33" t="s">
        <v>392</v>
      </c>
      <c r="I1" s="33" t="s">
        <v>486</v>
      </c>
      <c r="J1" s="33" t="s">
        <v>676</v>
      </c>
      <c r="K1" s="33" t="s">
        <v>487</v>
      </c>
      <c r="L1" s="36" t="s">
        <v>488</v>
      </c>
      <c r="M1" s="7" t="s">
        <v>489</v>
      </c>
    </row>
    <row r="2" spans="1:13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37" t="s">
        <v>290</v>
      </c>
      <c r="G2" s="36" t="s">
        <v>284</v>
      </c>
      <c r="H2" s="17" t="s">
        <v>495</v>
      </c>
      <c r="I2" s="33" t="s">
        <v>455</v>
      </c>
      <c r="J2" s="14" t="s">
        <v>460</v>
      </c>
      <c r="K2" s="14" t="s">
        <v>460</v>
      </c>
      <c r="L2" s="41" t="s">
        <v>475</v>
      </c>
      <c r="M2" s="14" t="s">
        <v>460</v>
      </c>
    </row>
    <row r="3" spans="1:13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37" t="s">
        <v>290</v>
      </c>
      <c r="G3" s="36" t="s">
        <v>284</v>
      </c>
      <c r="H3" s="17" t="s">
        <v>496</v>
      </c>
      <c r="I3" s="33" t="s">
        <v>455</v>
      </c>
      <c r="J3" s="14" t="s">
        <v>460</v>
      </c>
      <c r="K3" s="14" t="s">
        <v>460</v>
      </c>
      <c r="L3" s="41" t="s">
        <v>475</v>
      </c>
      <c r="M3" s="14" t="s">
        <v>460</v>
      </c>
    </row>
    <row r="4" spans="1:13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37" t="s">
        <v>290</v>
      </c>
      <c r="G4" s="36" t="s">
        <v>284</v>
      </c>
      <c r="H4" s="17" t="s">
        <v>497</v>
      </c>
      <c r="I4" s="33" t="s">
        <v>455</v>
      </c>
      <c r="J4" s="14" t="s">
        <v>460</v>
      </c>
      <c r="K4" s="14" t="s">
        <v>460</v>
      </c>
      <c r="L4" s="41" t="s">
        <v>475</v>
      </c>
      <c r="M4" s="14" t="s">
        <v>460</v>
      </c>
    </row>
    <row r="5" spans="1:13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37" t="s">
        <v>290</v>
      </c>
      <c r="G5" s="36" t="s">
        <v>284</v>
      </c>
      <c r="H5" s="17" t="s">
        <v>498</v>
      </c>
      <c r="I5" s="33" t="s">
        <v>455</v>
      </c>
      <c r="J5" s="14" t="s">
        <v>460</v>
      </c>
      <c r="K5" s="14" t="s">
        <v>460</v>
      </c>
      <c r="L5" s="41" t="s">
        <v>475</v>
      </c>
      <c r="M5" s="14" t="s">
        <v>460</v>
      </c>
    </row>
    <row r="6" spans="1:13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37" t="s">
        <v>290</v>
      </c>
      <c r="G6" s="36" t="s">
        <v>284</v>
      </c>
      <c r="H6" s="17" t="s">
        <v>499</v>
      </c>
      <c r="I6" s="33" t="s">
        <v>455</v>
      </c>
      <c r="J6" s="14" t="s">
        <v>460</v>
      </c>
      <c r="K6" s="14" t="s">
        <v>460</v>
      </c>
      <c r="L6" s="41" t="s">
        <v>475</v>
      </c>
      <c r="M6" s="14" t="s">
        <v>460</v>
      </c>
    </row>
    <row r="7" spans="1:13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37" t="s">
        <v>290</v>
      </c>
      <c r="G7" s="36" t="s">
        <v>284</v>
      </c>
      <c r="H7" s="14" t="s">
        <v>393</v>
      </c>
      <c r="I7" s="33" t="s">
        <v>455</v>
      </c>
      <c r="J7" s="14" t="s">
        <v>460</v>
      </c>
      <c r="K7" s="14" t="s">
        <v>460</v>
      </c>
      <c r="L7" s="41" t="s">
        <v>475</v>
      </c>
      <c r="M7" s="14" t="s">
        <v>460</v>
      </c>
    </row>
    <row r="8" spans="1:13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37" t="s">
        <v>290</v>
      </c>
      <c r="G8" s="36" t="s">
        <v>284</v>
      </c>
      <c r="H8" s="17" t="s">
        <v>500</v>
      </c>
      <c r="I8" s="33" t="s">
        <v>455</v>
      </c>
      <c r="J8" s="14" t="s">
        <v>460</v>
      </c>
      <c r="K8" s="14" t="s">
        <v>460</v>
      </c>
      <c r="L8" s="41" t="s">
        <v>475</v>
      </c>
      <c r="M8" s="14" t="s">
        <v>460</v>
      </c>
    </row>
    <row r="9" spans="1:13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37" t="s">
        <v>290</v>
      </c>
      <c r="G9" s="36" t="s">
        <v>284</v>
      </c>
      <c r="H9" s="17" t="s">
        <v>501</v>
      </c>
      <c r="I9" s="33" t="s">
        <v>455</v>
      </c>
      <c r="J9" s="14" t="s">
        <v>460</v>
      </c>
      <c r="K9" s="14" t="s">
        <v>460</v>
      </c>
      <c r="L9" s="41" t="s">
        <v>475</v>
      </c>
      <c r="M9" s="14" t="s">
        <v>460</v>
      </c>
    </row>
    <row r="10" spans="1:13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37" t="s">
        <v>290</v>
      </c>
      <c r="G10" s="36" t="s">
        <v>284</v>
      </c>
      <c r="H10" s="17" t="s">
        <v>502</v>
      </c>
      <c r="I10" s="33" t="s">
        <v>455</v>
      </c>
      <c r="J10" s="14" t="s">
        <v>460</v>
      </c>
      <c r="K10" s="14" t="s">
        <v>460</v>
      </c>
      <c r="L10" s="41" t="s">
        <v>475</v>
      </c>
      <c r="M10" s="14" t="s">
        <v>460</v>
      </c>
    </row>
    <row r="11" spans="1:13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37" t="s">
        <v>291</v>
      </c>
      <c r="G11" s="36" t="s">
        <v>286</v>
      </c>
      <c r="H11" s="17" t="s">
        <v>503</v>
      </c>
      <c r="I11" s="33" t="s">
        <v>455</v>
      </c>
      <c r="J11" s="14" t="s">
        <v>461</v>
      </c>
      <c r="K11" s="14" t="s">
        <v>461</v>
      </c>
      <c r="L11" s="41" t="s">
        <v>480</v>
      </c>
      <c r="M11" s="17" t="s">
        <v>461</v>
      </c>
    </row>
    <row r="12" spans="1:13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37" t="s">
        <v>291</v>
      </c>
      <c r="G12" s="36" t="s">
        <v>286</v>
      </c>
      <c r="H12" s="17" t="s">
        <v>504</v>
      </c>
      <c r="I12" s="33" t="s">
        <v>455</v>
      </c>
      <c r="J12" s="14" t="s">
        <v>461</v>
      </c>
      <c r="K12" s="14" t="s">
        <v>461</v>
      </c>
      <c r="L12" s="41" t="s">
        <v>480</v>
      </c>
      <c r="M12" s="17" t="s">
        <v>461</v>
      </c>
    </row>
    <row r="13" spans="1:13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37" t="s">
        <v>291</v>
      </c>
      <c r="G13" s="36" t="s">
        <v>286</v>
      </c>
      <c r="H13" s="14" t="s">
        <v>394</v>
      </c>
      <c r="I13" s="33" t="s">
        <v>455</v>
      </c>
      <c r="J13" s="14" t="s">
        <v>461</v>
      </c>
      <c r="K13" s="14" t="s">
        <v>461</v>
      </c>
      <c r="L13" s="41" t="s">
        <v>480</v>
      </c>
      <c r="M13" s="17" t="s">
        <v>461</v>
      </c>
    </row>
    <row r="14" spans="1:13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37" t="s">
        <v>291</v>
      </c>
      <c r="G14" s="36" t="s">
        <v>286</v>
      </c>
      <c r="H14" s="14" t="s">
        <v>395</v>
      </c>
      <c r="I14" s="33" t="s">
        <v>455</v>
      </c>
      <c r="J14" s="14" t="s">
        <v>461</v>
      </c>
      <c r="K14" s="14" t="s">
        <v>461</v>
      </c>
      <c r="L14" s="41" t="s">
        <v>480</v>
      </c>
      <c r="M14" s="17" t="s">
        <v>461</v>
      </c>
    </row>
    <row r="15" spans="1:13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37" t="s">
        <v>291</v>
      </c>
      <c r="G15" s="36" t="s">
        <v>286</v>
      </c>
      <c r="H15" s="14" t="s">
        <v>396</v>
      </c>
      <c r="I15" s="33" t="s">
        <v>455</v>
      </c>
      <c r="J15" s="14" t="s">
        <v>461</v>
      </c>
      <c r="K15" s="14" t="s">
        <v>461</v>
      </c>
      <c r="L15" s="41" t="s">
        <v>480</v>
      </c>
      <c r="M15" s="17" t="s">
        <v>461</v>
      </c>
    </row>
    <row r="16" spans="1:13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36" t="s">
        <v>298</v>
      </c>
      <c r="H16" s="14" t="s">
        <v>397</v>
      </c>
      <c r="I16" s="33" t="s">
        <v>455</v>
      </c>
      <c r="J16" s="45" t="s">
        <v>571</v>
      </c>
      <c r="K16" s="45" t="s">
        <v>571</v>
      </c>
      <c r="L16" s="14"/>
      <c r="M16" s="14" t="s">
        <v>485</v>
      </c>
    </row>
    <row r="17" spans="1:13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36" t="s">
        <v>298</v>
      </c>
      <c r="H17" s="14" t="s">
        <v>398</v>
      </c>
      <c r="I17" s="33" t="s">
        <v>455</v>
      </c>
      <c r="J17" s="45" t="s">
        <v>571</v>
      </c>
      <c r="K17" s="45" t="s">
        <v>571</v>
      </c>
      <c r="L17" s="14"/>
      <c r="M17" s="14" t="s">
        <v>485</v>
      </c>
    </row>
    <row r="18" spans="1:13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37" t="s">
        <v>294</v>
      </c>
      <c r="G18" s="36" t="s">
        <v>299</v>
      </c>
      <c r="H18" s="14" t="s">
        <v>399</v>
      </c>
      <c r="I18" s="33" t="s">
        <v>455</v>
      </c>
      <c r="J18" s="17" t="s">
        <v>550</v>
      </c>
      <c r="K18" s="57" t="s">
        <v>677</v>
      </c>
      <c r="L18" s="41" t="s">
        <v>481</v>
      </c>
      <c r="M18" s="17" t="s">
        <v>554</v>
      </c>
    </row>
    <row r="19" spans="1:13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37" t="s">
        <v>294</v>
      </c>
      <c r="G19" s="36" t="s">
        <v>299</v>
      </c>
      <c r="H19" s="14" t="s">
        <v>400</v>
      </c>
      <c r="I19" s="33" t="s">
        <v>455</v>
      </c>
      <c r="J19" s="17" t="s">
        <v>550</v>
      </c>
      <c r="K19" s="57" t="s">
        <v>677</v>
      </c>
      <c r="L19" s="41" t="s">
        <v>481</v>
      </c>
      <c r="M19" s="17" t="s">
        <v>554</v>
      </c>
    </row>
    <row r="20" spans="1:13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37" t="s">
        <v>294</v>
      </c>
      <c r="G20" s="36" t="s">
        <v>299</v>
      </c>
      <c r="H20" s="17" t="s">
        <v>505</v>
      </c>
      <c r="I20" s="33" t="s">
        <v>455</v>
      </c>
      <c r="J20" s="17" t="s">
        <v>550</v>
      </c>
      <c r="K20" s="57" t="s">
        <v>677</v>
      </c>
      <c r="L20" s="41" t="s">
        <v>481</v>
      </c>
      <c r="M20" s="17" t="s">
        <v>554</v>
      </c>
    </row>
    <row r="21" spans="1:13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37" t="s">
        <v>294</v>
      </c>
      <c r="G21" s="36" t="s">
        <v>299</v>
      </c>
      <c r="H21" s="17" t="s">
        <v>506</v>
      </c>
      <c r="I21" s="33" t="s">
        <v>455</v>
      </c>
      <c r="J21" s="17" t="s">
        <v>550</v>
      </c>
      <c r="K21" s="57" t="s">
        <v>682</v>
      </c>
      <c r="L21" s="41" t="s">
        <v>481</v>
      </c>
      <c r="M21" s="17" t="s">
        <v>554</v>
      </c>
    </row>
    <row r="22" spans="1:13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37" t="s">
        <v>294</v>
      </c>
      <c r="G22" s="36" t="s">
        <v>299</v>
      </c>
      <c r="H22" s="14" t="s">
        <v>401</v>
      </c>
      <c r="I22" s="33" t="s">
        <v>455</v>
      </c>
      <c r="J22" s="14" t="s">
        <v>463</v>
      </c>
      <c r="K22" s="57" t="s">
        <v>677</v>
      </c>
      <c r="L22" s="41" t="s">
        <v>481</v>
      </c>
      <c r="M22" s="17" t="s">
        <v>554</v>
      </c>
    </row>
    <row r="23" spans="1:13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37" t="s">
        <v>294</v>
      </c>
      <c r="G23" s="36" t="s">
        <v>299</v>
      </c>
      <c r="H23" s="14" t="s">
        <v>402</v>
      </c>
      <c r="I23" s="33" t="s">
        <v>455</v>
      </c>
      <c r="J23" s="14" t="s">
        <v>463</v>
      </c>
      <c r="K23" s="57" t="s">
        <v>682</v>
      </c>
      <c r="L23" s="41" t="s">
        <v>481</v>
      </c>
      <c r="M23" s="17" t="s">
        <v>554</v>
      </c>
    </row>
    <row r="24" spans="1:13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37" t="s">
        <v>294</v>
      </c>
      <c r="G24" s="36" t="s">
        <v>299</v>
      </c>
      <c r="H24" s="14" t="s">
        <v>403</v>
      </c>
      <c r="I24" s="33" t="s">
        <v>455</v>
      </c>
      <c r="J24" s="14" t="s">
        <v>463</v>
      </c>
      <c r="K24" s="57" t="s">
        <v>682</v>
      </c>
      <c r="L24" s="41" t="s">
        <v>481</v>
      </c>
      <c r="M24" s="17" t="s">
        <v>554</v>
      </c>
    </row>
    <row r="25" spans="1:13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37" t="s">
        <v>294</v>
      </c>
      <c r="G25" s="36" t="s">
        <v>299</v>
      </c>
      <c r="H25" s="14" t="s">
        <v>404</v>
      </c>
      <c r="I25" s="33" t="s">
        <v>455</v>
      </c>
      <c r="J25" s="14" t="s">
        <v>463</v>
      </c>
      <c r="K25" s="57" t="s">
        <v>682</v>
      </c>
      <c r="L25" s="41" t="s">
        <v>481</v>
      </c>
      <c r="M25" s="17" t="s">
        <v>554</v>
      </c>
    </row>
    <row r="26" spans="1:13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37" t="s">
        <v>294</v>
      </c>
      <c r="G26" s="36"/>
      <c r="H26" s="14" t="s">
        <v>405</v>
      </c>
      <c r="I26" s="33" t="s">
        <v>455</v>
      </c>
      <c r="J26" s="14" t="s">
        <v>463</v>
      </c>
      <c r="K26" s="57" t="s">
        <v>682</v>
      </c>
      <c r="L26" s="41" t="s">
        <v>481</v>
      </c>
      <c r="M26" s="14"/>
    </row>
    <row r="27" spans="1:13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37" t="s">
        <v>294</v>
      </c>
      <c r="G27" s="36" t="s">
        <v>299</v>
      </c>
      <c r="H27" s="17" t="s">
        <v>507</v>
      </c>
      <c r="I27" s="33" t="s">
        <v>455</v>
      </c>
      <c r="J27" s="14" t="s">
        <v>463</v>
      </c>
      <c r="K27" s="57" t="s">
        <v>682</v>
      </c>
      <c r="L27" s="41" t="s">
        <v>481</v>
      </c>
      <c r="M27" s="17" t="s">
        <v>554</v>
      </c>
    </row>
    <row r="28" spans="1:13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37" t="s">
        <v>294</v>
      </c>
      <c r="G28" s="36" t="s">
        <v>299</v>
      </c>
      <c r="H28" s="14" t="s">
        <v>406</v>
      </c>
      <c r="I28" s="33" t="s">
        <v>455</v>
      </c>
      <c r="J28" s="14" t="s">
        <v>463</v>
      </c>
      <c r="K28" s="57" t="s">
        <v>682</v>
      </c>
      <c r="L28" s="41" t="s">
        <v>481</v>
      </c>
      <c r="M28" s="17" t="s">
        <v>554</v>
      </c>
    </row>
    <row r="29" spans="1:13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37" t="s">
        <v>288</v>
      </c>
      <c r="G29" s="36"/>
      <c r="H29" s="17" t="s">
        <v>508</v>
      </c>
      <c r="I29" s="33" t="s">
        <v>455</v>
      </c>
      <c r="J29" s="14" t="s">
        <v>463</v>
      </c>
      <c r="K29" s="57" t="s">
        <v>682</v>
      </c>
      <c r="L29" s="41" t="s">
        <v>476</v>
      </c>
      <c r="M29" s="14"/>
    </row>
    <row r="30" spans="1:13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37" t="s">
        <v>288</v>
      </c>
      <c r="G30" s="36" t="s">
        <v>288</v>
      </c>
      <c r="H30" s="17" t="s">
        <v>509</v>
      </c>
      <c r="I30" s="33" t="s">
        <v>455</v>
      </c>
      <c r="J30" s="14" t="s">
        <v>463</v>
      </c>
      <c r="K30" s="57" t="s">
        <v>551</v>
      </c>
      <c r="L30" s="41" t="s">
        <v>476</v>
      </c>
      <c r="M30" s="14" t="s">
        <v>476</v>
      </c>
    </row>
    <row r="31" spans="1:13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37" t="s">
        <v>288</v>
      </c>
      <c r="G31" s="36" t="s">
        <v>299</v>
      </c>
      <c r="H31" s="17" t="s">
        <v>510</v>
      </c>
      <c r="I31" s="33" t="s">
        <v>455</v>
      </c>
      <c r="J31" s="14" t="s">
        <v>463</v>
      </c>
      <c r="K31" s="57" t="s">
        <v>682</v>
      </c>
      <c r="L31" s="41" t="s">
        <v>476</v>
      </c>
      <c r="M31" s="17" t="s">
        <v>554</v>
      </c>
    </row>
    <row r="32" spans="1:13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37" t="s">
        <v>288</v>
      </c>
      <c r="G32" s="36" t="s">
        <v>288</v>
      </c>
      <c r="H32" s="17" t="s">
        <v>407</v>
      </c>
      <c r="I32" s="33" t="s">
        <v>455</v>
      </c>
      <c r="J32" s="17" t="s">
        <v>551</v>
      </c>
      <c r="K32" s="17" t="s">
        <v>551</v>
      </c>
      <c r="L32" s="41" t="s">
        <v>476</v>
      </c>
      <c r="M32" s="14" t="s">
        <v>476</v>
      </c>
    </row>
    <row r="33" spans="1:13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37" t="s">
        <v>288</v>
      </c>
      <c r="G33" s="36" t="s">
        <v>288</v>
      </c>
      <c r="H33" s="14" t="s">
        <v>408</v>
      </c>
      <c r="I33" s="33" t="s">
        <v>455</v>
      </c>
      <c r="J33" s="17" t="s">
        <v>551</v>
      </c>
      <c r="K33" s="17" t="s">
        <v>551</v>
      </c>
      <c r="L33" s="41" t="s">
        <v>476</v>
      </c>
      <c r="M33" s="14" t="s">
        <v>476</v>
      </c>
    </row>
    <row r="34" spans="1:13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36" t="s">
        <v>288</v>
      </c>
      <c r="H34" s="17" t="s">
        <v>511</v>
      </c>
      <c r="I34" s="33" t="s">
        <v>455</v>
      </c>
      <c r="J34" s="17" t="s">
        <v>551</v>
      </c>
      <c r="K34" s="17" t="s">
        <v>551</v>
      </c>
      <c r="L34" s="14" t="s">
        <v>476</v>
      </c>
      <c r="M34" s="14" t="s">
        <v>476</v>
      </c>
    </row>
    <row r="35" spans="1:13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36" t="s">
        <v>295</v>
      </c>
      <c r="H35" s="14" t="s">
        <v>409</v>
      </c>
      <c r="I35" s="33" t="s">
        <v>455</v>
      </c>
      <c r="J35" s="17" t="s">
        <v>551</v>
      </c>
      <c r="K35" s="17" t="s">
        <v>551</v>
      </c>
      <c r="L35" s="14" t="s">
        <v>477</v>
      </c>
      <c r="M35" s="17" t="s">
        <v>555</v>
      </c>
    </row>
    <row r="36" spans="1:13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36" t="s">
        <v>295</v>
      </c>
      <c r="H36" s="17" t="s">
        <v>512</v>
      </c>
      <c r="I36" s="33" t="s">
        <v>455</v>
      </c>
      <c r="J36" s="17" t="s">
        <v>551</v>
      </c>
      <c r="K36" s="17" t="s">
        <v>551</v>
      </c>
      <c r="L36" s="14" t="s">
        <v>477</v>
      </c>
      <c r="M36" s="17" t="s">
        <v>555</v>
      </c>
    </row>
    <row r="37" spans="1:13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36" t="s">
        <v>295</v>
      </c>
      <c r="H37" s="17" t="s">
        <v>513</v>
      </c>
      <c r="I37" s="33" t="s">
        <v>455</v>
      </c>
      <c r="J37" s="17" t="s">
        <v>551</v>
      </c>
      <c r="K37" s="17" t="s">
        <v>551</v>
      </c>
      <c r="L37" s="14" t="s">
        <v>477</v>
      </c>
      <c r="M37" s="17" t="s">
        <v>555</v>
      </c>
    </row>
    <row r="38" spans="1:13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36" t="s">
        <v>295</v>
      </c>
      <c r="H38" s="17" t="s">
        <v>514</v>
      </c>
      <c r="I38" s="33" t="s">
        <v>455</v>
      </c>
      <c r="J38" s="17" t="s">
        <v>551</v>
      </c>
      <c r="K38" s="17" t="s">
        <v>551</v>
      </c>
      <c r="L38" s="14" t="s">
        <v>477</v>
      </c>
      <c r="M38" s="17" t="s">
        <v>555</v>
      </c>
    </row>
    <row r="39" spans="1:13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36" t="s">
        <v>295</v>
      </c>
      <c r="H39" s="14" t="s">
        <v>410</v>
      </c>
      <c r="I39" s="33" t="s">
        <v>455</v>
      </c>
      <c r="J39" s="17" t="s">
        <v>551</v>
      </c>
      <c r="K39" s="17" t="s">
        <v>551</v>
      </c>
      <c r="L39" s="14" t="s">
        <v>477</v>
      </c>
      <c r="M39" s="17" t="s">
        <v>555</v>
      </c>
    </row>
    <row r="40" spans="1:13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36" t="s">
        <v>295</v>
      </c>
      <c r="H40" s="14" t="s">
        <v>411</v>
      </c>
      <c r="I40" s="33" t="s">
        <v>455</v>
      </c>
      <c r="J40" s="17" t="s">
        <v>551</v>
      </c>
      <c r="K40" s="17" t="s">
        <v>551</v>
      </c>
      <c r="L40" s="14" t="s">
        <v>477</v>
      </c>
      <c r="M40" s="17" t="s">
        <v>555</v>
      </c>
    </row>
    <row r="41" spans="1:13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36" t="s">
        <v>295</v>
      </c>
      <c r="H41" s="17" t="s">
        <v>515</v>
      </c>
      <c r="I41" s="33" t="s">
        <v>455</v>
      </c>
      <c r="J41" s="17" t="s">
        <v>551</v>
      </c>
      <c r="K41" s="17" t="s">
        <v>551</v>
      </c>
      <c r="L41" s="14" t="s">
        <v>477</v>
      </c>
      <c r="M41" s="17" t="s">
        <v>555</v>
      </c>
    </row>
    <row r="42" spans="1:13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36" t="s">
        <v>295</v>
      </c>
      <c r="H42" s="17" t="s">
        <v>516</v>
      </c>
      <c r="I42" s="33" t="s">
        <v>455</v>
      </c>
      <c r="J42" s="17" t="s">
        <v>551</v>
      </c>
      <c r="K42" s="17" t="s">
        <v>551</v>
      </c>
      <c r="L42" s="14" t="s">
        <v>477</v>
      </c>
      <c r="M42" s="17" t="s">
        <v>555</v>
      </c>
    </row>
    <row r="43" spans="1:13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36" t="s">
        <v>295</v>
      </c>
      <c r="H43" s="14" t="s">
        <v>412</v>
      </c>
      <c r="I43" s="33" t="s">
        <v>455</v>
      </c>
      <c r="J43" s="17" t="s">
        <v>551</v>
      </c>
      <c r="K43" s="17" t="s">
        <v>551</v>
      </c>
      <c r="L43" s="14" t="s">
        <v>477</v>
      </c>
      <c r="M43" s="17" t="s">
        <v>555</v>
      </c>
    </row>
    <row r="44" spans="1:13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36" t="s">
        <v>295</v>
      </c>
      <c r="H44" s="17" t="s">
        <v>517</v>
      </c>
      <c r="I44" s="33" t="s">
        <v>455</v>
      </c>
      <c r="J44" s="17" t="s">
        <v>551</v>
      </c>
      <c r="K44" s="17" t="s">
        <v>551</v>
      </c>
      <c r="L44" s="14" t="s">
        <v>477</v>
      </c>
      <c r="M44" s="17" t="s">
        <v>555</v>
      </c>
    </row>
    <row r="45" spans="1:13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36" t="s">
        <v>295</v>
      </c>
      <c r="H45" s="17" t="s">
        <v>518</v>
      </c>
      <c r="I45" s="33" t="s">
        <v>455</v>
      </c>
      <c r="J45" s="17" t="s">
        <v>551</v>
      </c>
      <c r="K45" s="17" t="s">
        <v>551</v>
      </c>
      <c r="L45" s="14" t="s">
        <v>477</v>
      </c>
      <c r="M45" s="17" t="s">
        <v>555</v>
      </c>
    </row>
    <row r="46" spans="1:13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36" t="s">
        <v>300</v>
      </c>
      <c r="H46" s="17" t="s">
        <v>519</v>
      </c>
      <c r="I46" s="33" t="s">
        <v>455</v>
      </c>
      <c r="J46" s="14" t="s">
        <v>464</v>
      </c>
      <c r="K46" s="14" t="s">
        <v>464</v>
      </c>
      <c r="L46" s="14"/>
      <c r="M46" s="14" t="s">
        <v>482</v>
      </c>
    </row>
    <row r="47" spans="1:13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36" t="s">
        <v>300</v>
      </c>
      <c r="H47" s="17" t="s">
        <v>520</v>
      </c>
      <c r="I47" s="33" t="s">
        <v>455</v>
      </c>
      <c r="J47" s="14" t="s">
        <v>464</v>
      </c>
      <c r="K47" s="14" t="s">
        <v>464</v>
      </c>
      <c r="L47" s="14"/>
      <c r="M47" s="14" t="s">
        <v>482</v>
      </c>
    </row>
    <row r="48" spans="1:13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36" t="s">
        <v>300</v>
      </c>
      <c r="H48" s="17" t="s">
        <v>521</v>
      </c>
      <c r="I48" s="33" t="s">
        <v>455</v>
      </c>
      <c r="J48" s="14" t="s">
        <v>464</v>
      </c>
      <c r="K48" s="14" t="s">
        <v>464</v>
      </c>
      <c r="L48" s="14"/>
      <c r="M48" s="14" t="s">
        <v>482</v>
      </c>
    </row>
    <row r="49" spans="1:13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37" t="s">
        <v>288</v>
      </c>
      <c r="G49" s="36" t="s">
        <v>288</v>
      </c>
      <c r="H49" s="14" t="s">
        <v>413</v>
      </c>
      <c r="I49" s="33" t="s">
        <v>455</v>
      </c>
      <c r="J49" s="17" t="s">
        <v>550</v>
      </c>
      <c r="K49" s="57" t="s">
        <v>679</v>
      </c>
      <c r="L49" s="41" t="s">
        <v>476</v>
      </c>
      <c r="M49" s="14" t="s">
        <v>476</v>
      </c>
    </row>
    <row r="50" spans="1:13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37" t="s">
        <v>288</v>
      </c>
      <c r="G50" s="36" t="s">
        <v>288</v>
      </c>
      <c r="H50" s="14" t="s">
        <v>414</v>
      </c>
      <c r="I50" s="33" t="s">
        <v>455</v>
      </c>
      <c r="J50" s="17" t="s">
        <v>550</v>
      </c>
      <c r="K50" s="57" t="s">
        <v>679</v>
      </c>
      <c r="L50" s="41" t="s">
        <v>476</v>
      </c>
      <c r="M50" s="14" t="s">
        <v>476</v>
      </c>
    </row>
    <row r="51" spans="1:13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37" t="s">
        <v>288</v>
      </c>
      <c r="G51" s="36" t="s">
        <v>288</v>
      </c>
      <c r="H51" s="14" t="s">
        <v>415</v>
      </c>
      <c r="I51" s="33" t="s">
        <v>455</v>
      </c>
      <c r="J51" s="17" t="s">
        <v>550</v>
      </c>
      <c r="K51" s="57" t="s">
        <v>679</v>
      </c>
      <c r="L51" s="41" t="s">
        <v>476</v>
      </c>
      <c r="M51" s="14" t="s">
        <v>476</v>
      </c>
    </row>
    <row r="52" spans="1:13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37" t="s">
        <v>288</v>
      </c>
      <c r="G52" s="36" t="s">
        <v>288</v>
      </c>
      <c r="H52" s="14" t="s">
        <v>416</v>
      </c>
      <c r="I52" s="33" t="s">
        <v>455</v>
      </c>
      <c r="J52" s="17" t="s">
        <v>550</v>
      </c>
      <c r="K52" s="57" t="s">
        <v>679</v>
      </c>
      <c r="L52" s="41" t="s">
        <v>476</v>
      </c>
      <c r="M52" s="14" t="s">
        <v>476</v>
      </c>
    </row>
    <row r="53" spans="1:13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37" t="s">
        <v>288</v>
      </c>
      <c r="G53" s="36" t="s">
        <v>288</v>
      </c>
      <c r="H53" s="17" t="s">
        <v>522</v>
      </c>
      <c r="I53" s="33" t="s">
        <v>455</v>
      </c>
      <c r="J53" s="17" t="s">
        <v>550</v>
      </c>
      <c r="K53" s="57" t="s">
        <v>679</v>
      </c>
      <c r="L53" s="41" t="s">
        <v>476</v>
      </c>
      <c r="M53" s="14" t="s">
        <v>476</v>
      </c>
    </row>
    <row r="54" spans="1:13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36"/>
      <c r="H54" s="14" t="s">
        <v>122</v>
      </c>
      <c r="I54" s="33" t="s">
        <v>455</v>
      </c>
      <c r="J54" s="14" t="s">
        <v>465</v>
      </c>
      <c r="K54" s="14" t="s">
        <v>465</v>
      </c>
      <c r="L54" s="14"/>
      <c r="M54" s="14"/>
    </row>
    <row r="55" spans="1:13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36"/>
      <c r="H55" s="14" t="s">
        <v>417</v>
      </c>
      <c r="I55" s="33" t="s">
        <v>455</v>
      </c>
      <c r="J55" s="14" t="s">
        <v>465</v>
      </c>
      <c r="K55" s="14" t="s">
        <v>465</v>
      </c>
      <c r="L55" s="14"/>
      <c r="M55" s="14"/>
    </row>
    <row r="56" spans="1:13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36"/>
      <c r="H56" s="17" t="s">
        <v>523</v>
      </c>
      <c r="I56" s="33" t="s">
        <v>455</v>
      </c>
      <c r="J56" s="14" t="s">
        <v>465</v>
      </c>
      <c r="K56" s="14" t="s">
        <v>465</v>
      </c>
      <c r="L56" s="14"/>
      <c r="M56" s="14"/>
    </row>
    <row r="57" spans="1:13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36"/>
      <c r="H57" s="14" t="s">
        <v>129</v>
      </c>
      <c r="I57" s="33" t="s">
        <v>455</v>
      </c>
      <c r="J57" s="14" t="s">
        <v>465</v>
      </c>
      <c r="K57" s="14" t="s">
        <v>465</v>
      </c>
      <c r="L57" s="14"/>
      <c r="M57" s="14"/>
    </row>
    <row r="58" spans="1:13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36"/>
      <c r="H58" s="14" t="s">
        <v>131</v>
      </c>
      <c r="I58" s="33" t="s">
        <v>455</v>
      </c>
      <c r="J58" s="14" t="s">
        <v>465</v>
      </c>
      <c r="K58" s="14" t="s">
        <v>465</v>
      </c>
      <c r="L58" s="14"/>
      <c r="M58" s="14"/>
    </row>
    <row r="59" spans="1:13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36"/>
      <c r="H59" s="17" t="s">
        <v>524</v>
      </c>
      <c r="I59" s="33" t="s">
        <v>455</v>
      </c>
      <c r="J59" s="14" t="s">
        <v>465</v>
      </c>
      <c r="K59" s="14" t="s">
        <v>465</v>
      </c>
      <c r="L59" s="14"/>
      <c r="M59" s="14"/>
    </row>
    <row r="60" spans="1:13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36"/>
      <c r="H60" s="14" t="s">
        <v>418</v>
      </c>
      <c r="I60" s="33" t="s">
        <v>455</v>
      </c>
      <c r="J60" s="14" t="s">
        <v>466</v>
      </c>
      <c r="K60" s="14" t="s">
        <v>466</v>
      </c>
      <c r="L60" s="14"/>
      <c r="M60" s="14"/>
    </row>
    <row r="61" spans="1:13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36"/>
      <c r="H61" s="14" t="s">
        <v>419</v>
      </c>
      <c r="I61" s="33" t="s">
        <v>455</v>
      </c>
      <c r="J61" s="14" t="s">
        <v>466</v>
      </c>
      <c r="K61" s="14" t="s">
        <v>466</v>
      </c>
      <c r="L61" s="14"/>
      <c r="M61" s="14"/>
    </row>
    <row r="62" spans="1:13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36"/>
      <c r="H62" s="14" t="s">
        <v>420</v>
      </c>
      <c r="I62" s="33" t="s">
        <v>455</v>
      </c>
      <c r="J62" s="14" t="s">
        <v>420</v>
      </c>
      <c r="K62" s="14" t="s">
        <v>420</v>
      </c>
      <c r="L62" s="14"/>
      <c r="M62" s="14"/>
    </row>
    <row r="63" spans="1:13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36"/>
      <c r="H63" s="17" t="s">
        <v>525</v>
      </c>
      <c r="I63" s="33" t="s">
        <v>455</v>
      </c>
      <c r="J63" s="14" t="s">
        <v>467</v>
      </c>
      <c r="K63" s="14" t="s">
        <v>467</v>
      </c>
      <c r="L63" s="14"/>
      <c r="M63" s="14"/>
    </row>
    <row r="64" spans="1:13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37"/>
      <c r="G64" s="36"/>
      <c r="H64" s="17" t="s">
        <v>526</v>
      </c>
      <c r="I64" s="33" t="s">
        <v>456</v>
      </c>
      <c r="J64" s="14" t="s">
        <v>465</v>
      </c>
      <c r="K64" s="14" t="s">
        <v>465</v>
      </c>
      <c r="L64" s="41"/>
      <c r="M64" s="14"/>
    </row>
    <row r="65" spans="1:13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37" t="s">
        <v>288</v>
      </c>
      <c r="G65" s="36" t="s">
        <v>299</v>
      </c>
      <c r="H65" s="14" t="s">
        <v>421</v>
      </c>
      <c r="I65" s="33" t="s">
        <v>456</v>
      </c>
      <c r="J65" s="14" t="s">
        <v>463</v>
      </c>
      <c r="K65" s="57" t="s">
        <v>682</v>
      </c>
      <c r="L65" s="41" t="s">
        <v>476</v>
      </c>
      <c r="M65" s="17" t="s">
        <v>554</v>
      </c>
    </row>
    <row r="66" spans="1:13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37" t="s">
        <v>296</v>
      </c>
      <c r="G66" s="36" t="s">
        <v>298</v>
      </c>
      <c r="H66" s="17" t="s">
        <v>527</v>
      </c>
      <c r="I66" s="33" t="s">
        <v>456</v>
      </c>
      <c r="J66" s="45" t="s">
        <v>571</v>
      </c>
      <c r="K66" s="45" t="s">
        <v>571</v>
      </c>
      <c r="L66" s="41" t="s">
        <v>478</v>
      </c>
      <c r="M66" s="14" t="s">
        <v>485</v>
      </c>
    </row>
    <row r="67" spans="1:13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37" t="s">
        <v>296</v>
      </c>
      <c r="G67" s="36" t="s">
        <v>298</v>
      </c>
      <c r="H67" s="17" t="s">
        <v>485</v>
      </c>
      <c r="I67" s="33" t="s">
        <v>456</v>
      </c>
      <c r="J67" s="45" t="s">
        <v>571</v>
      </c>
      <c r="K67" s="45" t="s">
        <v>571</v>
      </c>
      <c r="L67" s="41" t="s">
        <v>478</v>
      </c>
      <c r="M67" s="14" t="s">
        <v>485</v>
      </c>
    </row>
    <row r="68" spans="1:13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37" t="s">
        <v>296</v>
      </c>
      <c r="G68" s="36" t="s">
        <v>298</v>
      </c>
      <c r="H68" s="17" t="s">
        <v>528</v>
      </c>
      <c r="I68" s="33" t="s">
        <v>456</v>
      </c>
      <c r="J68" s="45" t="s">
        <v>571</v>
      </c>
      <c r="K68" s="45" t="s">
        <v>571</v>
      </c>
      <c r="L68" s="41" t="s">
        <v>478</v>
      </c>
      <c r="M68" s="14" t="s">
        <v>485</v>
      </c>
    </row>
    <row r="69" spans="1:13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37" t="s">
        <v>160</v>
      </c>
      <c r="G69" s="38" t="s">
        <v>381</v>
      </c>
      <c r="H69" s="17" t="s">
        <v>529</v>
      </c>
      <c r="I69" s="33" t="s">
        <v>456</v>
      </c>
      <c r="J69" s="35" t="s">
        <v>552</v>
      </c>
      <c r="K69" s="35" t="s">
        <v>552</v>
      </c>
      <c r="L69" s="41" t="s">
        <v>468</v>
      </c>
      <c r="M69" s="35" t="s">
        <v>552</v>
      </c>
    </row>
    <row r="70" spans="1:13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37" t="s">
        <v>160</v>
      </c>
      <c r="G70" s="38" t="s">
        <v>381</v>
      </c>
      <c r="H70" s="14" t="s">
        <v>422</v>
      </c>
      <c r="I70" s="33" t="s">
        <v>456</v>
      </c>
      <c r="J70" s="35" t="s">
        <v>552</v>
      </c>
      <c r="K70" s="35" t="s">
        <v>552</v>
      </c>
      <c r="L70" s="41" t="s">
        <v>468</v>
      </c>
      <c r="M70" s="35" t="s">
        <v>552</v>
      </c>
    </row>
    <row r="71" spans="1:13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37" t="s">
        <v>160</v>
      </c>
      <c r="G71" s="38" t="s">
        <v>381</v>
      </c>
      <c r="H71" s="14" t="s">
        <v>423</v>
      </c>
      <c r="I71" s="33" t="s">
        <v>456</v>
      </c>
      <c r="J71" s="35" t="s">
        <v>552</v>
      </c>
      <c r="K71" s="35" t="s">
        <v>552</v>
      </c>
      <c r="L71" s="41" t="s">
        <v>468</v>
      </c>
      <c r="M71" s="35" t="s">
        <v>552</v>
      </c>
    </row>
    <row r="72" spans="1:13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37" t="s">
        <v>160</v>
      </c>
      <c r="G72" s="38" t="s">
        <v>381</v>
      </c>
      <c r="H72" s="14" t="s">
        <v>424</v>
      </c>
      <c r="I72" s="33" t="s">
        <v>456</v>
      </c>
      <c r="J72" s="35" t="s">
        <v>552</v>
      </c>
      <c r="K72" s="35" t="s">
        <v>552</v>
      </c>
      <c r="L72" s="41" t="s">
        <v>468</v>
      </c>
      <c r="M72" s="35" t="s">
        <v>552</v>
      </c>
    </row>
    <row r="73" spans="1:13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37" t="s">
        <v>160</v>
      </c>
      <c r="G73" s="38" t="s">
        <v>381</v>
      </c>
      <c r="H73" s="14" t="s">
        <v>425</v>
      </c>
      <c r="I73" s="33" t="s">
        <v>456</v>
      </c>
      <c r="J73" s="35" t="s">
        <v>552</v>
      </c>
      <c r="K73" s="35" t="s">
        <v>552</v>
      </c>
      <c r="L73" s="41" t="s">
        <v>468</v>
      </c>
      <c r="M73" s="35" t="s">
        <v>552</v>
      </c>
    </row>
    <row r="74" spans="1:13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37" t="s">
        <v>160</v>
      </c>
      <c r="G74" s="38" t="s">
        <v>381</v>
      </c>
      <c r="H74" s="14" t="s">
        <v>426</v>
      </c>
      <c r="I74" s="33" t="s">
        <v>456</v>
      </c>
      <c r="J74" s="35" t="s">
        <v>552</v>
      </c>
      <c r="K74" s="35" t="s">
        <v>552</v>
      </c>
      <c r="L74" s="41" t="s">
        <v>468</v>
      </c>
      <c r="M74" s="35" t="s">
        <v>552</v>
      </c>
    </row>
    <row r="75" spans="1:13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37" t="s">
        <v>160</v>
      </c>
      <c r="G75" s="38" t="s">
        <v>381</v>
      </c>
      <c r="H75" s="14" t="s">
        <v>427</v>
      </c>
      <c r="I75" s="33" t="s">
        <v>456</v>
      </c>
      <c r="J75" s="35" t="s">
        <v>552</v>
      </c>
      <c r="K75" s="35" t="s">
        <v>552</v>
      </c>
      <c r="L75" s="41" t="s">
        <v>468</v>
      </c>
      <c r="M75" s="35" t="s">
        <v>552</v>
      </c>
    </row>
    <row r="76" spans="1:13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37" t="s">
        <v>160</v>
      </c>
      <c r="G76" s="38" t="s">
        <v>381</v>
      </c>
      <c r="H76" s="14" t="s">
        <v>428</v>
      </c>
      <c r="I76" s="33" t="s">
        <v>456</v>
      </c>
      <c r="J76" s="35" t="s">
        <v>552</v>
      </c>
      <c r="K76" s="35" t="s">
        <v>552</v>
      </c>
      <c r="L76" s="41" t="s">
        <v>468</v>
      </c>
      <c r="M76" s="35" t="s">
        <v>552</v>
      </c>
    </row>
    <row r="77" spans="1:13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37" t="s">
        <v>160</v>
      </c>
      <c r="G77" s="38" t="s">
        <v>381</v>
      </c>
      <c r="H77" s="17" t="s">
        <v>530</v>
      </c>
      <c r="I77" s="33" t="s">
        <v>456</v>
      </c>
      <c r="J77" s="35" t="s">
        <v>552</v>
      </c>
      <c r="K77" s="35" t="s">
        <v>552</v>
      </c>
      <c r="L77" s="41" t="s">
        <v>468</v>
      </c>
      <c r="M77" s="35" t="s">
        <v>552</v>
      </c>
    </row>
    <row r="78" spans="1:13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37" t="s">
        <v>160</v>
      </c>
      <c r="G78" s="38" t="s">
        <v>381</v>
      </c>
      <c r="H78" s="14" t="s">
        <v>429</v>
      </c>
      <c r="I78" s="33" t="s">
        <v>456</v>
      </c>
      <c r="J78" s="35" t="s">
        <v>552</v>
      </c>
      <c r="K78" s="35" t="s">
        <v>552</v>
      </c>
      <c r="L78" s="41" t="s">
        <v>468</v>
      </c>
      <c r="M78" s="35" t="s">
        <v>552</v>
      </c>
    </row>
    <row r="79" spans="1:13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37" t="s">
        <v>160</v>
      </c>
      <c r="G79" s="38" t="s">
        <v>381</v>
      </c>
      <c r="H79" s="17" t="s">
        <v>531</v>
      </c>
      <c r="I79" s="33" t="s">
        <v>456</v>
      </c>
      <c r="J79" s="35" t="s">
        <v>552</v>
      </c>
      <c r="K79" s="35" t="s">
        <v>552</v>
      </c>
      <c r="L79" s="41" t="s">
        <v>468</v>
      </c>
      <c r="M79" s="35" t="s">
        <v>552</v>
      </c>
    </row>
    <row r="80" spans="1:13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37" t="s">
        <v>160</v>
      </c>
      <c r="G80" s="38" t="s">
        <v>381</v>
      </c>
      <c r="H80" s="14" t="s">
        <v>430</v>
      </c>
      <c r="I80" s="33" t="s">
        <v>456</v>
      </c>
      <c r="J80" s="35" t="s">
        <v>552</v>
      </c>
      <c r="K80" s="35" t="s">
        <v>552</v>
      </c>
      <c r="L80" s="41" t="s">
        <v>468</v>
      </c>
      <c r="M80" s="35" t="s">
        <v>552</v>
      </c>
    </row>
    <row r="81" spans="1:13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37" t="s">
        <v>160</v>
      </c>
      <c r="G81" s="38" t="s">
        <v>381</v>
      </c>
      <c r="H81" s="35" t="s">
        <v>532</v>
      </c>
      <c r="I81" s="33" t="s">
        <v>456</v>
      </c>
      <c r="J81" s="35" t="s">
        <v>552</v>
      </c>
      <c r="K81" s="35" t="s">
        <v>552</v>
      </c>
      <c r="L81" s="41" t="s">
        <v>468</v>
      </c>
      <c r="M81" s="35" t="s">
        <v>552</v>
      </c>
    </row>
    <row r="82" spans="1:13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36"/>
      <c r="H82" s="17" t="s">
        <v>533</v>
      </c>
      <c r="I82" s="33" t="s">
        <v>456</v>
      </c>
      <c r="J82" s="14" t="s">
        <v>469</v>
      </c>
      <c r="K82" s="14" t="s">
        <v>469</v>
      </c>
      <c r="L82" s="14"/>
      <c r="M82" s="14"/>
    </row>
    <row r="83" spans="1:13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36"/>
      <c r="H83" s="17" t="s">
        <v>534</v>
      </c>
      <c r="I83" s="33" t="s">
        <v>456</v>
      </c>
      <c r="J83" s="14" t="s">
        <v>469</v>
      </c>
      <c r="K83" s="14" t="s">
        <v>469</v>
      </c>
      <c r="L83" s="14"/>
      <c r="M83" s="14"/>
    </row>
    <row r="84" spans="1:13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36"/>
      <c r="H84" s="17" t="s">
        <v>535</v>
      </c>
      <c r="I84" s="33" t="s">
        <v>456</v>
      </c>
      <c r="J84" s="14" t="s">
        <v>469</v>
      </c>
      <c r="K84" s="14" t="s">
        <v>469</v>
      </c>
      <c r="L84" s="14"/>
      <c r="M84" s="14"/>
    </row>
    <row r="85" spans="1:13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36"/>
      <c r="H85" s="17" t="s">
        <v>536</v>
      </c>
      <c r="I85" s="33" t="s">
        <v>456</v>
      </c>
      <c r="J85" s="14" t="s">
        <v>469</v>
      </c>
      <c r="K85" s="14" t="s">
        <v>469</v>
      </c>
      <c r="L85" s="14"/>
      <c r="M85" s="14"/>
    </row>
    <row r="86" spans="1:13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36"/>
      <c r="H86" s="17" t="s">
        <v>537</v>
      </c>
      <c r="I86" s="33" t="s">
        <v>456</v>
      </c>
      <c r="J86" s="14" t="s">
        <v>469</v>
      </c>
      <c r="K86" s="14" t="s">
        <v>469</v>
      </c>
      <c r="L86" s="14"/>
      <c r="M86" s="14"/>
    </row>
    <row r="87" spans="1:13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36"/>
      <c r="H87" s="17" t="s">
        <v>538</v>
      </c>
      <c r="I87" s="33" t="s">
        <v>456</v>
      </c>
      <c r="J87" s="14" t="s">
        <v>469</v>
      </c>
      <c r="K87" s="14" t="s">
        <v>469</v>
      </c>
      <c r="L87" s="14"/>
      <c r="M87" s="14"/>
    </row>
    <row r="88" spans="1:13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36"/>
      <c r="H88" s="17" t="s">
        <v>539</v>
      </c>
      <c r="I88" s="33" t="s">
        <v>456</v>
      </c>
      <c r="J88" s="14" t="s">
        <v>469</v>
      </c>
      <c r="K88" s="14" t="s">
        <v>469</v>
      </c>
      <c r="L88" s="14"/>
      <c r="M88" s="14"/>
    </row>
    <row r="89" spans="1:13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36"/>
      <c r="H89" s="17" t="s">
        <v>540</v>
      </c>
      <c r="I89" s="33" t="s">
        <v>456</v>
      </c>
      <c r="J89" s="14" t="s">
        <v>469</v>
      </c>
      <c r="K89" s="14" t="s">
        <v>469</v>
      </c>
      <c r="L89" s="14"/>
      <c r="M89" s="14"/>
    </row>
    <row r="90" spans="1:13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36"/>
      <c r="H90" s="17" t="s">
        <v>541</v>
      </c>
      <c r="I90" s="33" t="s">
        <v>456</v>
      </c>
      <c r="J90" s="14" t="s">
        <v>469</v>
      </c>
      <c r="K90" s="14" t="s">
        <v>469</v>
      </c>
      <c r="L90" s="14"/>
      <c r="M90" s="14"/>
    </row>
    <row r="91" spans="1:13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37" t="s">
        <v>296</v>
      </c>
      <c r="G91" s="36" t="s">
        <v>300</v>
      </c>
      <c r="H91" s="14" t="s">
        <v>431</v>
      </c>
      <c r="I91" s="33" t="s">
        <v>456</v>
      </c>
      <c r="J91" s="14" t="s">
        <v>470</v>
      </c>
      <c r="K91" s="14" t="s">
        <v>470</v>
      </c>
      <c r="L91" s="41" t="s">
        <v>478</v>
      </c>
      <c r="M91" s="14" t="s">
        <v>482</v>
      </c>
    </row>
    <row r="92" spans="1:13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37" t="s">
        <v>296</v>
      </c>
      <c r="G92" s="36" t="s">
        <v>300</v>
      </c>
      <c r="H92" s="14" t="s">
        <v>432</v>
      </c>
      <c r="I92" s="33" t="s">
        <v>456</v>
      </c>
      <c r="J92" s="14" t="s">
        <v>470</v>
      </c>
      <c r="K92" s="14" t="s">
        <v>470</v>
      </c>
      <c r="L92" s="41" t="s">
        <v>478</v>
      </c>
      <c r="M92" s="14" t="s">
        <v>482</v>
      </c>
    </row>
    <row r="93" spans="1:13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37" t="s">
        <v>296</v>
      </c>
      <c r="G93" s="36" t="s">
        <v>300</v>
      </c>
      <c r="H93" s="14" t="s">
        <v>433</v>
      </c>
      <c r="I93" s="33" t="s">
        <v>456</v>
      </c>
      <c r="J93" s="14" t="s">
        <v>470</v>
      </c>
      <c r="K93" s="14" t="s">
        <v>470</v>
      </c>
      <c r="L93" s="41" t="s">
        <v>478</v>
      </c>
      <c r="M93" s="14" t="s">
        <v>482</v>
      </c>
    </row>
    <row r="94" spans="1:13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37" t="s">
        <v>296</v>
      </c>
      <c r="G94" s="36" t="s">
        <v>300</v>
      </c>
      <c r="H94" s="14" t="s">
        <v>434</v>
      </c>
      <c r="I94" s="33" t="s">
        <v>456</v>
      </c>
      <c r="J94" s="14" t="s">
        <v>470</v>
      </c>
      <c r="K94" s="14" t="s">
        <v>470</v>
      </c>
      <c r="L94" s="41" t="s">
        <v>478</v>
      </c>
      <c r="M94" s="14" t="s">
        <v>482</v>
      </c>
    </row>
    <row r="95" spans="1:13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36"/>
      <c r="H95" s="14" t="s">
        <v>435</v>
      </c>
      <c r="I95" s="33" t="s">
        <v>456</v>
      </c>
      <c r="J95" s="14" t="s">
        <v>215</v>
      </c>
      <c r="K95" s="14" t="s">
        <v>215</v>
      </c>
      <c r="L95" s="14"/>
      <c r="M95" s="14"/>
    </row>
    <row r="96" spans="1:13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36"/>
      <c r="H96" s="14" t="s">
        <v>436</v>
      </c>
      <c r="I96" s="33" t="s">
        <v>456</v>
      </c>
      <c r="J96" s="14" t="s">
        <v>465</v>
      </c>
      <c r="K96" s="14" t="s">
        <v>465</v>
      </c>
      <c r="L96" s="14"/>
      <c r="M96" s="14"/>
    </row>
    <row r="97" spans="1:13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36"/>
      <c r="H97" s="14" t="s">
        <v>437</v>
      </c>
      <c r="I97" s="33" t="s">
        <v>457</v>
      </c>
      <c r="J97" s="14" t="s">
        <v>471</v>
      </c>
      <c r="K97" s="14" t="s">
        <v>471</v>
      </c>
      <c r="L97" s="14"/>
      <c r="M97" s="14"/>
    </row>
    <row r="98" spans="1:13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36"/>
      <c r="H98" s="14" t="s">
        <v>438</v>
      </c>
      <c r="I98" s="33" t="s">
        <v>457</v>
      </c>
      <c r="J98" s="14" t="s">
        <v>471</v>
      </c>
      <c r="K98" s="14" t="s">
        <v>471</v>
      </c>
      <c r="L98" s="14"/>
      <c r="M98" s="14"/>
    </row>
    <row r="99" spans="1:13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36"/>
      <c r="H99" s="14" t="s">
        <v>439</v>
      </c>
      <c r="I99" s="33" t="s">
        <v>457</v>
      </c>
      <c r="J99" s="14" t="s">
        <v>471</v>
      </c>
      <c r="K99" s="14" t="s">
        <v>471</v>
      </c>
      <c r="L99" s="14"/>
      <c r="M99" s="14"/>
    </row>
    <row r="100" spans="1:13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36"/>
      <c r="H100" s="14" t="s">
        <v>440</v>
      </c>
      <c r="I100" s="33" t="s">
        <v>457</v>
      </c>
      <c r="J100" s="14" t="s">
        <v>471</v>
      </c>
      <c r="K100" s="14" t="s">
        <v>471</v>
      </c>
      <c r="L100" s="14"/>
      <c r="M100" s="14"/>
    </row>
    <row r="101" spans="1:13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36"/>
      <c r="H101" s="14" t="s">
        <v>441</v>
      </c>
      <c r="I101" s="33" t="s">
        <v>457</v>
      </c>
      <c r="J101" s="14" t="s">
        <v>471</v>
      </c>
      <c r="K101" s="14" t="s">
        <v>471</v>
      </c>
      <c r="L101" s="14"/>
      <c r="M101" s="14"/>
    </row>
    <row r="102" spans="1:13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36"/>
      <c r="H102" s="17" t="s">
        <v>542</v>
      </c>
      <c r="I102" s="33" t="s">
        <v>457</v>
      </c>
      <c r="J102" s="14" t="s">
        <v>471</v>
      </c>
      <c r="K102" s="14" t="s">
        <v>471</v>
      </c>
      <c r="L102" s="14"/>
      <c r="M102" s="14"/>
    </row>
    <row r="103" spans="1:13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36"/>
      <c r="H103" s="14" t="s">
        <v>442</v>
      </c>
      <c r="I103" s="33" t="s">
        <v>457</v>
      </c>
      <c r="J103" s="14" t="s">
        <v>471</v>
      </c>
      <c r="K103" s="14" t="s">
        <v>471</v>
      </c>
      <c r="L103" s="14"/>
      <c r="M103" s="14"/>
    </row>
    <row r="104" spans="1:13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36"/>
      <c r="H104" s="14" t="s">
        <v>443</v>
      </c>
      <c r="I104" s="33" t="s">
        <v>457</v>
      </c>
      <c r="J104" s="14" t="s">
        <v>471</v>
      </c>
      <c r="K104" s="14" t="s">
        <v>471</v>
      </c>
      <c r="L104" s="14"/>
      <c r="M104" s="14"/>
    </row>
    <row r="105" spans="1:13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36"/>
      <c r="H105" s="14" t="s">
        <v>444</v>
      </c>
      <c r="I105" s="33" t="s">
        <v>457</v>
      </c>
      <c r="J105" s="14" t="s">
        <v>471</v>
      </c>
      <c r="K105" s="14" t="s">
        <v>471</v>
      </c>
      <c r="L105" s="14"/>
      <c r="M105" s="14"/>
    </row>
    <row r="106" spans="1:13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36"/>
      <c r="H106" s="14" t="s">
        <v>445</v>
      </c>
      <c r="I106" s="33" t="s">
        <v>457</v>
      </c>
      <c r="J106" s="14" t="s">
        <v>471</v>
      </c>
      <c r="K106" s="14" t="s">
        <v>471</v>
      </c>
      <c r="L106" s="14"/>
      <c r="M106" s="14"/>
    </row>
    <row r="107" spans="1:13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36"/>
      <c r="H107" s="17" t="s">
        <v>543</v>
      </c>
      <c r="I107" s="33" t="s">
        <v>457</v>
      </c>
      <c r="J107" s="14" t="s">
        <v>471</v>
      </c>
      <c r="K107" s="14" t="s">
        <v>471</v>
      </c>
      <c r="L107" s="14"/>
      <c r="M107" s="14"/>
    </row>
    <row r="108" spans="1:13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36"/>
      <c r="H108" s="14" t="s">
        <v>446</v>
      </c>
      <c r="I108" s="33" t="s">
        <v>457</v>
      </c>
      <c r="J108" s="14" t="s">
        <v>471</v>
      </c>
      <c r="K108" s="14" t="s">
        <v>471</v>
      </c>
      <c r="L108" s="14"/>
      <c r="M108" s="14"/>
    </row>
    <row r="109" spans="1:13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36"/>
      <c r="H109" s="17" t="s">
        <v>544</v>
      </c>
      <c r="I109" s="33" t="s">
        <v>457</v>
      </c>
      <c r="J109" s="14" t="s">
        <v>471</v>
      </c>
      <c r="K109" s="14" t="s">
        <v>471</v>
      </c>
      <c r="L109" s="14"/>
      <c r="M109" s="14"/>
    </row>
    <row r="110" spans="1:13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37" t="s">
        <v>297</v>
      </c>
      <c r="G110" s="36" t="s">
        <v>302</v>
      </c>
      <c r="H110" s="17" t="s">
        <v>545</v>
      </c>
      <c r="I110" s="33" t="s">
        <v>458</v>
      </c>
      <c r="J110" s="39" t="s">
        <v>553</v>
      </c>
      <c r="K110" s="39" t="s">
        <v>553</v>
      </c>
      <c r="L110" s="41" t="s">
        <v>479</v>
      </c>
      <c r="M110" s="39" t="s">
        <v>553</v>
      </c>
    </row>
    <row r="111" spans="1:13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37" t="s">
        <v>297</v>
      </c>
      <c r="G111" s="36" t="s">
        <v>302</v>
      </c>
      <c r="H111" s="14" t="s">
        <v>253</v>
      </c>
      <c r="I111" s="33" t="s">
        <v>458</v>
      </c>
      <c r="J111" s="39" t="s">
        <v>553</v>
      </c>
      <c r="K111" s="39" t="s">
        <v>553</v>
      </c>
      <c r="L111" s="41" t="s">
        <v>479</v>
      </c>
      <c r="M111" s="39" t="s">
        <v>553</v>
      </c>
    </row>
    <row r="112" spans="1:13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37" t="s">
        <v>255</v>
      </c>
      <c r="G112" s="36" t="s">
        <v>303</v>
      </c>
      <c r="H112" s="14" t="s">
        <v>447</v>
      </c>
      <c r="I112" s="33" t="s">
        <v>458</v>
      </c>
      <c r="J112" s="40" t="s">
        <v>447</v>
      </c>
      <c r="K112" s="40" t="s">
        <v>447</v>
      </c>
      <c r="L112" s="41" t="s">
        <v>447</v>
      </c>
      <c r="M112" s="14" t="s">
        <v>483</v>
      </c>
    </row>
    <row r="113" spans="1:13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37"/>
      <c r="G113" s="36"/>
      <c r="H113" s="17" t="s">
        <v>546</v>
      </c>
      <c r="I113" s="33" t="s">
        <v>458</v>
      </c>
      <c r="J113" s="14" t="s">
        <v>472</v>
      </c>
      <c r="K113" s="14" t="s">
        <v>472</v>
      </c>
      <c r="L113" s="41"/>
      <c r="M113" s="14"/>
    </row>
    <row r="114" spans="1:13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37" t="s">
        <v>261</v>
      </c>
      <c r="G114" s="36" t="s">
        <v>261</v>
      </c>
      <c r="H114" s="17" t="s">
        <v>547</v>
      </c>
      <c r="I114" s="33" t="s">
        <v>458</v>
      </c>
      <c r="J114" s="41" t="s">
        <v>473</v>
      </c>
      <c r="K114" s="41" t="s">
        <v>473</v>
      </c>
      <c r="L114" s="41" t="s">
        <v>473</v>
      </c>
      <c r="M114" s="14" t="s">
        <v>473</v>
      </c>
    </row>
    <row r="115" spans="1:13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37" t="s">
        <v>261</v>
      </c>
      <c r="G115" s="36" t="s">
        <v>261</v>
      </c>
      <c r="H115" s="14" t="s">
        <v>448</v>
      </c>
      <c r="I115" s="33" t="s">
        <v>458</v>
      </c>
      <c r="J115" s="41" t="s">
        <v>473</v>
      </c>
      <c r="K115" s="41" t="s">
        <v>473</v>
      </c>
      <c r="L115" s="41" t="s">
        <v>473</v>
      </c>
      <c r="M115" s="14" t="s">
        <v>473</v>
      </c>
    </row>
    <row r="116" spans="1:13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37" t="s">
        <v>261</v>
      </c>
      <c r="G116" s="36" t="s">
        <v>261</v>
      </c>
      <c r="H116" s="14" t="s">
        <v>449</v>
      </c>
      <c r="I116" s="33" t="s">
        <v>458</v>
      </c>
      <c r="J116" s="41" t="s">
        <v>473</v>
      </c>
      <c r="K116" s="41" t="s">
        <v>473</v>
      </c>
      <c r="L116" s="41" t="s">
        <v>473</v>
      </c>
      <c r="M116" s="14" t="s">
        <v>473</v>
      </c>
    </row>
    <row r="117" spans="1:13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37" t="s">
        <v>261</v>
      </c>
      <c r="G117" s="36" t="s">
        <v>303</v>
      </c>
      <c r="H117" s="14" t="s">
        <v>450</v>
      </c>
      <c r="I117" s="33" t="s">
        <v>458</v>
      </c>
      <c r="J117" s="41" t="s">
        <v>473</v>
      </c>
      <c r="K117" s="41" t="s">
        <v>473</v>
      </c>
      <c r="L117" s="41" t="s">
        <v>473</v>
      </c>
      <c r="M117" s="14" t="s">
        <v>483</v>
      </c>
    </row>
    <row r="118" spans="1:13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37" t="s">
        <v>261</v>
      </c>
      <c r="G118" s="36" t="s">
        <v>261</v>
      </c>
      <c r="H118" s="14" t="s">
        <v>451</v>
      </c>
      <c r="I118" s="33" t="s">
        <v>458</v>
      </c>
      <c r="J118" s="41" t="s">
        <v>473</v>
      </c>
      <c r="K118" s="41" t="s">
        <v>473</v>
      </c>
      <c r="L118" s="41" t="s">
        <v>473</v>
      </c>
      <c r="M118" s="14" t="s">
        <v>473</v>
      </c>
    </row>
    <row r="119" spans="1:13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37" t="s">
        <v>261</v>
      </c>
      <c r="G119" s="36" t="s">
        <v>261</v>
      </c>
      <c r="H119" s="17" t="s">
        <v>548</v>
      </c>
      <c r="I119" s="33" t="s">
        <v>458</v>
      </c>
      <c r="J119" s="41" t="s">
        <v>473</v>
      </c>
      <c r="K119" s="41" t="s">
        <v>473</v>
      </c>
      <c r="L119" s="41" t="s">
        <v>473</v>
      </c>
      <c r="M119" s="14" t="s">
        <v>473</v>
      </c>
    </row>
    <row r="120" spans="1:13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37" t="s">
        <v>261</v>
      </c>
      <c r="G120" s="38" t="s">
        <v>315</v>
      </c>
      <c r="H120" s="17" t="s">
        <v>474</v>
      </c>
      <c r="I120" s="33" t="s">
        <v>458</v>
      </c>
      <c r="J120" s="39" t="s">
        <v>473</v>
      </c>
      <c r="K120" s="39" t="s">
        <v>473</v>
      </c>
      <c r="L120" s="41" t="s">
        <v>473</v>
      </c>
      <c r="M120" s="14" t="s">
        <v>474</v>
      </c>
    </row>
    <row r="121" spans="1:13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36"/>
      <c r="H121" s="14" t="s">
        <v>452</v>
      </c>
      <c r="I121" s="33" t="s">
        <v>458</v>
      </c>
      <c r="J121" s="14" t="s">
        <v>472</v>
      </c>
      <c r="K121" s="14" t="s">
        <v>472</v>
      </c>
      <c r="L121" s="14"/>
      <c r="M121" s="14"/>
    </row>
    <row r="122" spans="1:13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37" t="s">
        <v>296</v>
      </c>
      <c r="G122" s="36" t="s">
        <v>298</v>
      </c>
      <c r="H122" s="14" t="s">
        <v>453</v>
      </c>
      <c r="I122" s="33" t="s">
        <v>458</v>
      </c>
      <c r="J122" s="45" t="s">
        <v>571</v>
      </c>
      <c r="K122" s="45" t="s">
        <v>571</v>
      </c>
      <c r="L122" s="41" t="s">
        <v>478</v>
      </c>
      <c r="M122" s="14" t="s">
        <v>485</v>
      </c>
    </row>
    <row r="123" spans="1:13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36"/>
      <c r="H123" s="14" t="s">
        <v>454</v>
      </c>
      <c r="I123" s="33" t="s">
        <v>458</v>
      </c>
      <c r="J123" s="14" t="s">
        <v>472</v>
      </c>
      <c r="K123" s="14" t="s">
        <v>472</v>
      </c>
      <c r="L123" s="14"/>
      <c r="M123" s="14"/>
    </row>
    <row r="124" spans="1:13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37" t="s">
        <v>283</v>
      </c>
      <c r="G124" s="36" t="s">
        <v>303</v>
      </c>
      <c r="H124" s="17" t="s">
        <v>549</v>
      </c>
      <c r="I124" s="33" t="s">
        <v>459</v>
      </c>
      <c r="J124" s="17" t="s">
        <v>549</v>
      </c>
      <c r="K124" s="17" t="s">
        <v>549</v>
      </c>
      <c r="L124" s="41" t="s">
        <v>459</v>
      </c>
      <c r="M124" s="14" t="s">
        <v>483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36D7-477F-4B17-B235-780297313EF6}">
  <dimension ref="A1:N126"/>
  <sheetViews>
    <sheetView topLeftCell="B1" zoomScale="85" zoomScaleNormal="85" workbookViewId="0">
      <selection activeCell="L23" sqref="L23"/>
    </sheetView>
  </sheetViews>
  <sheetFormatPr defaultRowHeight="15"/>
  <cols>
    <col min="1" max="2" width="9.28515625" style="14"/>
    <col min="3" max="3" width="28.28515625" style="14" bestFit="1" customWidth="1"/>
    <col min="4" max="4" width="9.28515625" style="14"/>
    <col min="5" max="5" width="16.5703125" style="14" bestFit="1" customWidth="1"/>
    <col min="6" max="6" width="8.42578125" style="14" bestFit="1" customWidth="1"/>
    <col min="7" max="7" width="32.7109375" style="14" bestFit="1" customWidth="1"/>
    <col min="8" max="8" width="30.140625" style="14" customWidth="1"/>
    <col min="9" max="9" width="30.5703125" customWidth="1"/>
    <col min="10" max="10" width="23.5703125" customWidth="1"/>
    <col min="11" max="11" width="35.28515625" customWidth="1"/>
    <col min="12" max="12" width="35.28515625" style="14" customWidth="1"/>
    <col min="13" max="13" width="18.140625" customWidth="1"/>
    <col min="14" max="14" width="29.85546875" customWidth="1"/>
  </cols>
  <sheetData>
    <row r="1" spans="1:1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392</v>
      </c>
      <c r="J1" s="33" t="s">
        <v>486</v>
      </c>
      <c r="K1" s="33" t="s">
        <v>676</v>
      </c>
      <c r="L1" s="33" t="s">
        <v>487</v>
      </c>
      <c r="M1" s="36" t="s">
        <v>488</v>
      </c>
      <c r="N1" s="7" t="s">
        <v>489</v>
      </c>
    </row>
    <row r="2" spans="1:14">
      <c r="A2" s="42" t="s">
        <v>8</v>
      </c>
      <c r="B2" s="42">
        <v>2805</v>
      </c>
      <c r="C2" s="42" t="s">
        <v>377</v>
      </c>
      <c r="D2" s="42" t="s">
        <v>10</v>
      </c>
      <c r="E2" s="42" t="s">
        <v>11</v>
      </c>
      <c r="F2" s="42">
        <v>0.14000000000000001</v>
      </c>
      <c r="G2" s="42" t="s">
        <v>13</v>
      </c>
      <c r="H2" s="42" t="s">
        <v>284</v>
      </c>
      <c r="I2" s="42" t="s">
        <v>490</v>
      </c>
      <c r="J2" s="42" t="s">
        <v>455</v>
      </c>
      <c r="K2" s="42" t="s">
        <v>460</v>
      </c>
      <c r="L2" s="42" t="s">
        <v>460</v>
      </c>
      <c r="M2" s="42" t="s">
        <v>475</v>
      </c>
      <c r="N2" s="42" t="s">
        <v>460</v>
      </c>
    </row>
    <row r="3" spans="1:14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VLOOKUP(B3,items_german!$B$2:$M$124,7,FALSE)</f>
        <v>Weizen</v>
      </c>
      <c r="J3" s="14" t="str">
        <f>VLOOKUP($B3,items_german!$B$2:$M$124,8,FALSE)</f>
        <v>Primäre Kulturen</v>
      </c>
      <c r="K3" s="14" t="str">
        <f>VLOOKUP($B3,items_german!$B$2:$M$124,9,FALSE)</f>
        <v>Getreide</v>
      </c>
      <c r="L3" s="14" t="str">
        <f>VLOOKUP($B3,items_german!$B$2:$M$124,10,FALSE)</f>
        <v>Getreide</v>
      </c>
      <c r="M3" s="14" t="str">
        <f>VLOOKUP($B3,items_german!$B$2:$M$124,11,FALSE)</f>
        <v xml:space="preserve">Getreide </v>
      </c>
      <c r="N3" s="14" t="str">
        <f>VLOOKUP($B3,items_german!$B$2:$M$124,12,FALSE)</f>
        <v>Getreide</v>
      </c>
    </row>
    <row r="4" spans="1:14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VLOOKUP(B4,items_german!$B$2:$M$124,7,FALSE)</f>
        <v>Gerste</v>
      </c>
      <c r="J4" s="14" t="str">
        <f>VLOOKUP($B4,items_german!$B$2:$M$124,8,FALSE)</f>
        <v>Primäre Kulturen</v>
      </c>
      <c r="K4" s="14" t="str">
        <f>VLOOKUP($B4,items_german!$B$2:$M$124,9,FALSE)</f>
        <v>Getreide</v>
      </c>
      <c r="L4" s="14" t="str">
        <f>VLOOKUP($B4,items_german!$B$2:$M$124,10,FALSE)</f>
        <v>Getreide</v>
      </c>
      <c r="M4" s="14" t="str">
        <f>VLOOKUP($B4,items_german!$B$2:$M$124,11,FALSE)</f>
        <v xml:space="preserve">Getreide </v>
      </c>
      <c r="N4" s="14" t="str">
        <f>VLOOKUP($B4,items_german!$B$2:$M$124,12,FALSE)</f>
        <v>Getreide</v>
      </c>
    </row>
    <row r="5" spans="1:14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VLOOKUP(B5,items_german!$B$2:$M$124,7,FALSE)</f>
        <v>Mais</v>
      </c>
      <c r="J5" s="14" t="str">
        <f>VLOOKUP($B5,items_german!$B$2:$M$124,8,FALSE)</f>
        <v>Primäre Kulturen</v>
      </c>
      <c r="K5" s="14" t="str">
        <f>VLOOKUP($B5,items_german!$B$2:$M$124,9,FALSE)</f>
        <v>Getreide</v>
      </c>
      <c r="L5" s="14" t="str">
        <f>VLOOKUP($B5,items_german!$B$2:$M$124,10,FALSE)</f>
        <v>Getreide</v>
      </c>
      <c r="M5" s="14" t="str">
        <f>VLOOKUP($B5,items_german!$B$2:$M$124,11,FALSE)</f>
        <v xml:space="preserve">Getreide </v>
      </c>
      <c r="N5" s="14" t="str">
        <f>VLOOKUP($B5,items_german!$B$2:$M$124,12,FALSE)</f>
        <v>Getreide</v>
      </c>
    </row>
    <row r="6" spans="1:14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VLOOKUP(B6,items_german!$B$2:$M$124,7,FALSE)</f>
        <v>Roggen</v>
      </c>
      <c r="J6" s="14" t="str">
        <f>VLOOKUP($B6,items_german!$B$2:$M$124,8,FALSE)</f>
        <v>Primäre Kulturen</v>
      </c>
      <c r="K6" s="14" t="str">
        <f>VLOOKUP($B6,items_german!$B$2:$M$124,9,FALSE)</f>
        <v>Getreide</v>
      </c>
      <c r="L6" s="14" t="str">
        <f>VLOOKUP($B6,items_german!$B$2:$M$124,10,FALSE)</f>
        <v>Getreide</v>
      </c>
      <c r="M6" s="14" t="str">
        <f>VLOOKUP($B6,items_german!$B$2:$M$124,11,FALSE)</f>
        <v xml:space="preserve">Getreide </v>
      </c>
      <c r="N6" s="14" t="str">
        <f>VLOOKUP($B6,items_german!$B$2:$M$124,12,FALSE)</f>
        <v>Getreide</v>
      </c>
    </row>
    <row r="7" spans="1:14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VLOOKUP(B7,items_german!$B$2:$M$124,7,FALSE)</f>
        <v>Hafer</v>
      </c>
      <c r="J7" s="14" t="str">
        <f>VLOOKUP($B7,items_german!$B$2:$M$124,8,FALSE)</f>
        <v>Primäre Kulturen</v>
      </c>
      <c r="K7" s="14" t="str">
        <f>VLOOKUP($B7,items_german!$B$2:$M$124,9,FALSE)</f>
        <v>Getreide</v>
      </c>
      <c r="L7" s="14" t="str">
        <f>VLOOKUP($B7,items_german!$B$2:$M$124,10,FALSE)</f>
        <v>Getreide</v>
      </c>
      <c r="M7" s="14" t="str">
        <f>VLOOKUP($B7,items_german!$B$2:$M$124,11,FALSE)</f>
        <v xml:space="preserve">Getreide </v>
      </c>
      <c r="N7" s="14" t="str">
        <f>VLOOKUP($B7,items_german!$B$2:$M$124,12,FALSE)</f>
        <v>Getreide</v>
      </c>
    </row>
    <row r="8" spans="1:14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VLOOKUP(B8,items_german!$B$2:$M$124,7,FALSE)</f>
        <v>Hirse</v>
      </c>
      <c r="J8" s="14" t="str">
        <f>VLOOKUP($B8,items_german!$B$2:$M$124,8,FALSE)</f>
        <v>Primäre Kulturen</v>
      </c>
      <c r="K8" s="14" t="str">
        <f>VLOOKUP($B8,items_german!$B$2:$M$124,9,FALSE)</f>
        <v>Getreide</v>
      </c>
      <c r="L8" s="14" t="str">
        <f>VLOOKUP($B8,items_german!$B$2:$M$124,10,FALSE)</f>
        <v>Getreide</v>
      </c>
      <c r="M8" s="14" t="str">
        <f>VLOOKUP($B8,items_german!$B$2:$M$124,11,FALSE)</f>
        <v xml:space="preserve">Getreide </v>
      </c>
      <c r="N8" s="14" t="str">
        <f>VLOOKUP($B8,items_german!$B$2:$M$124,12,FALSE)</f>
        <v>Getreide</v>
      </c>
    </row>
    <row r="9" spans="1:14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VLOOKUP(B9,items_german!$B$2:$M$124,7,FALSE)</f>
        <v>Sorghum</v>
      </c>
      <c r="J9" s="14" t="str">
        <f>VLOOKUP($B9,items_german!$B$2:$M$124,8,FALSE)</f>
        <v>Primäre Kulturen</v>
      </c>
      <c r="K9" s="14" t="str">
        <f>VLOOKUP($B9,items_german!$B$2:$M$124,9,FALSE)</f>
        <v>Getreide</v>
      </c>
      <c r="L9" s="14" t="str">
        <f>VLOOKUP($B9,items_german!$B$2:$M$124,10,FALSE)</f>
        <v>Getreide</v>
      </c>
      <c r="M9" s="14" t="str">
        <f>VLOOKUP($B9,items_german!$B$2:$M$124,11,FALSE)</f>
        <v xml:space="preserve">Getreide </v>
      </c>
      <c r="N9" s="14" t="str">
        <f>VLOOKUP($B9,items_german!$B$2:$M$124,12,FALSE)</f>
        <v>Getreide</v>
      </c>
    </row>
    <row r="10" spans="1:14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VLOOKUP(B10,items_german!$B$2:$M$124,7,FALSE)</f>
        <v>Getreide, sonstige</v>
      </c>
      <c r="J10" s="14" t="str">
        <f>VLOOKUP($B10,items_german!$B$2:$M$124,8,FALSE)</f>
        <v>Primäre Kulturen</v>
      </c>
      <c r="K10" s="14" t="str">
        <f>VLOOKUP($B10,items_german!$B$2:$M$124,9,FALSE)</f>
        <v>Getreide</v>
      </c>
      <c r="L10" s="14" t="str">
        <f>VLOOKUP($B10,items_german!$B$2:$M$124,10,FALSE)</f>
        <v>Getreide</v>
      </c>
      <c r="M10" s="14" t="str">
        <f>VLOOKUP($B10,items_german!$B$2:$M$124,11,FALSE)</f>
        <v xml:space="preserve">Getreide </v>
      </c>
      <c r="N10" s="14" t="str">
        <f>VLOOKUP($B10,items_german!$B$2:$M$124,12,FALSE)</f>
        <v>Getreide</v>
      </c>
    </row>
    <row r="11" spans="1:14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VLOOKUP(B11,items_german!$B$2:$M$124,7,FALSE)</f>
        <v>Kartoffeln</v>
      </c>
      <c r="J11" s="14" t="str">
        <f>VLOOKUP($B11,items_german!$B$2:$M$124,8,FALSE)</f>
        <v>Primäre Kulturen</v>
      </c>
      <c r="K11" s="14" t="str">
        <f>VLOOKUP($B11,items_german!$B$2:$M$124,9,FALSE)</f>
        <v>Wurzeln und Knollen</v>
      </c>
      <c r="L11" s="14" t="str">
        <f>VLOOKUP($B11,items_german!$B$2:$M$124,10,FALSE)</f>
        <v>Wurzeln und Knollen</v>
      </c>
      <c r="M11" s="14" t="str">
        <f>VLOOKUP($B11,items_german!$B$2:$M$124,11,FALSE)</f>
        <v>Kartoffeln &amp; Wurzeln</v>
      </c>
      <c r="N11" s="14" t="str">
        <f>VLOOKUP($B11,items_german!$B$2:$M$124,12,FALSE)</f>
        <v>Wurzeln und Knollen</v>
      </c>
    </row>
    <row r="12" spans="1:14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VLOOKUP(B12,items_german!$B$2:$M$124,7,FALSE)</f>
        <v>Maniok</v>
      </c>
      <c r="J12" s="14" t="str">
        <f>VLOOKUP($B12,items_german!$B$2:$M$124,8,FALSE)</f>
        <v>Primäre Kulturen</v>
      </c>
      <c r="K12" s="14" t="str">
        <f>VLOOKUP($B12,items_german!$B$2:$M$124,9,FALSE)</f>
        <v>Wurzeln und Knollen</v>
      </c>
      <c r="L12" s="14" t="str">
        <f>VLOOKUP($B12,items_german!$B$2:$M$124,10,FALSE)</f>
        <v>Wurzeln und Knollen</v>
      </c>
      <c r="M12" s="14" t="str">
        <f>VLOOKUP($B12,items_german!$B$2:$M$124,11,FALSE)</f>
        <v>Kartoffeln &amp; Wurzeln</v>
      </c>
      <c r="N12" s="14" t="str">
        <f>VLOOKUP($B12,items_german!$B$2:$M$124,12,FALSE)</f>
        <v>Wurzeln und Knollen</v>
      </c>
    </row>
    <row r="13" spans="1:14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VLOOKUP(B13,items_german!$B$2:$M$124,7,FALSE)</f>
        <v>Süßkartoffeln</v>
      </c>
      <c r="J13" s="14" t="str">
        <f>VLOOKUP($B13,items_german!$B$2:$M$124,8,FALSE)</f>
        <v>Primäre Kulturen</v>
      </c>
      <c r="K13" s="14" t="str">
        <f>VLOOKUP($B13,items_german!$B$2:$M$124,9,FALSE)</f>
        <v>Wurzeln und Knollen</v>
      </c>
      <c r="L13" s="14" t="str">
        <f>VLOOKUP($B13,items_german!$B$2:$M$124,10,FALSE)</f>
        <v>Wurzeln und Knollen</v>
      </c>
      <c r="M13" s="14" t="str">
        <f>VLOOKUP($B13,items_german!$B$2:$M$124,11,FALSE)</f>
        <v>Kartoffeln &amp; Wurzeln</v>
      </c>
      <c r="N13" s="14" t="str">
        <f>VLOOKUP($B13,items_german!$B$2:$M$124,12,FALSE)</f>
        <v>Wurzeln und Knollen</v>
      </c>
    </row>
    <row r="14" spans="1:14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VLOOKUP(B14,items_german!$B$2:$M$124,7,FALSE)</f>
        <v>Wurzeln, andere</v>
      </c>
      <c r="J14" s="14" t="str">
        <f>VLOOKUP($B14,items_german!$B$2:$M$124,8,FALSE)</f>
        <v>Primäre Kulturen</v>
      </c>
      <c r="K14" s="14" t="str">
        <f>VLOOKUP($B14,items_german!$B$2:$M$124,9,FALSE)</f>
        <v>Wurzeln und Knollen</v>
      </c>
      <c r="L14" s="14" t="str">
        <f>VLOOKUP($B14,items_german!$B$2:$M$124,10,FALSE)</f>
        <v>Wurzeln und Knollen</v>
      </c>
      <c r="M14" s="14" t="str">
        <f>VLOOKUP($B14,items_german!$B$2:$M$124,11,FALSE)</f>
        <v>Kartoffeln &amp; Wurzeln</v>
      </c>
      <c r="N14" s="14" t="str">
        <f>VLOOKUP($B14,items_german!$B$2:$M$124,12,FALSE)</f>
        <v>Wurzeln und Knollen</v>
      </c>
    </row>
    <row r="15" spans="1:14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VLOOKUP(B15,items_german!$B$2:$M$124,7,FALSE)</f>
        <v>Yamswurzeln</v>
      </c>
      <c r="J15" s="14" t="str">
        <f>VLOOKUP($B15,items_german!$B$2:$M$124,8,FALSE)</f>
        <v>Primäre Kulturen</v>
      </c>
      <c r="K15" s="14" t="str">
        <f>VLOOKUP($B15,items_german!$B$2:$M$124,9,FALSE)</f>
        <v>Wurzeln und Knollen</v>
      </c>
      <c r="L15" s="14" t="str">
        <f>VLOOKUP($B15,items_german!$B$2:$M$124,10,FALSE)</f>
        <v>Wurzeln und Knollen</v>
      </c>
      <c r="M15" s="14" t="str">
        <f>VLOOKUP($B15,items_german!$B$2:$M$124,11,FALSE)</f>
        <v>Kartoffeln &amp; Wurzeln</v>
      </c>
      <c r="N15" s="14" t="str">
        <f>VLOOKUP($B15,items_german!$B$2:$M$124,12,FALSE)</f>
        <v>Wurzeln und Knollen</v>
      </c>
    </row>
    <row r="16" spans="1:14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VLOOKUP(B16,items_german!$B$2:$M$124,7,FALSE)</f>
        <v>Zuckerrohr</v>
      </c>
      <c r="J16" s="14" t="str">
        <f>VLOOKUP($B16,items_german!$B$2:$M$124,8,FALSE)</f>
        <v>Primäre Kulturen</v>
      </c>
      <c r="K16" s="14" t="str">
        <f>VLOOKUP($B16,items_german!$B$2:$M$124,9,FALSE)</f>
        <v>Zucker und Süßungsmittel</v>
      </c>
      <c r="L16" s="14" t="str">
        <f>VLOOKUP($B16,items_german!$B$2:$M$124,10,FALSE)</f>
        <v>Zucker und Süßungsmittel</v>
      </c>
      <c r="M16" s="14"/>
      <c r="N16" s="14" t="str">
        <f>VLOOKUP($B16,items_german!$B$2:$M$124,12,FALSE)</f>
        <v>Zucker</v>
      </c>
    </row>
    <row r="17" spans="1:14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VLOOKUP(B17,items_german!$B$2:$M$124,7,FALSE)</f>
        <v>Zuckerrüben</v>
      </c>
      <c r="J17" s="14" t="str">
        <f>VLOOKUP($B17,items_german!$B$2:$M$124,8,FALSE)</f>
        <v>Primäre Kulturen</v>
      </c>
      <c r="K17" s="14" t="str">
        <f>VLOOKUP($B17,items_german!$B$2:$M$124,9,FALSE)</f>
        <v>Zucker und Süßungsmittel</v>
      </c>
      <c r="L17" s="14" t="str">
        <f>VLOOKUP($B17,items_german!$B$2:$M$124,10,FALSE)</f>
        <v>Zucker und Süßungsmittel</v>
      </c>
      <c r="M17" s="14"/>
      <c r="N17" s="14" t="str">
        <f>VLOOKUP($B17,items_german!$B$2:$M$124,12,FALSE)</f>
        <v>Zucker</v>
      </c>
    </row>
    <row r="18" spans="1:14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VLOOKUP(B18,items_german!$B$2:$M$124,7,FALSE)</f>
        <v>Bohnen</v>
      </c>
      <c r="J18" s="14" t="str">
        <f>VLOOKUP($B18,items_german!$B$2:$M$124,8,FALSE)</f>
        <v>Primäre Kulturen</v>
      </c>
      <c r="K18" s="14" t="str">
        <f>VLOOKUP($B18,items_german!$B$2:$M$124,9,FALSE)</f>
        <v>Nüsse, Hülsenfrüchte, Gewürze</v>
      </c>
      <c r="L18" s="14" t="str">
        <f>VLOOKUP($B18,items_german!$B$2:$M$124,10,FALSE)</f>
        <v>Hülsenfrüchte</v>
      </c>
      <c r="M18" s="14" t="str">
        <f>VLOOKUP($B18,items_german!$B$2:$M$124,11,FALSE)</f>
        <v>Hülsenfrüchte, Bohnen &amp; Nüsse</v>
      </c>
      <c r="N18" s="14" t="str">
        <f>VLOOKUP($B18,items_german!$B$2:$M$124,12,FALSE)</f>
        <v>Nüsse, Ölsaaten &amp; Hülsenfrüchte</v>
      </c>
    </row>
    <row r="19" spans="1:14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VLOOKUP(B19,items_german!$B$2:$M$124,7,FALSE)</f>
        <v>Erbsen</v>
      </c>
      <c r="J19" s="14" t="str">
        <f>VLOOKUP($B19,items_german!$B$2:$M$124,8,FALSE)</f>
        <v>Primäre Kulturen</v>
      </c>
      <c r="K19" s="14" t="str">
        <f>VLOOKUP($B19,items_german!$B$2:$M$124,9,FALSE)</f>
        <v>Nüsse, Hülsenfrüchte, Gewürze</v>
      </c>
      <c r="L19" s="14" t="str">
        <f>VLOOKUP($B19,items_german!$B$2:$M$124,10,FALSE)</f>
        <v>Hülsenfrüchte</v>
      </c>
      <c r="M19" s="14" t="str">
        <f>VLOOKUP($B19,items_german!$B$2:$M$124,11,FALSE)</f>
        <v>Hülsenfrüchte, Bohnen &amp; Nüsse</v>
      </c>
      <c r="N19" s="14" t="str">
        <f>VLOOKUP($B19,items_german!$B$2:$M$124,12,FALSE)</f>
        <v>Nüsse, Ölsaaten &amp; Hülsenfrüchte</v>
      </c>
    </row>
    <row r="20" spans="1:14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VLOOKUP(B20,items_german!$B$2:$M$124,7,FALSE)</f>
        <v>Hülsenfrüchte, sonstige</v>
      </c>
      <c r="J20" s="14" t="str">
        <f>VLOOKUP($B20,items_german!$B$2:$M$124,8,FALSE)</f>
        <v>Primäre Kulturen</v>
      </c>
      <c r="K20" s="14" t="str">
        <f>VLOOKUP($B20,items_german!$B$2:$M$124,9,FALSE)</f>
        <v>Nüsse, Hülsenfrüchte, Gewürze</v>
      </c>
      <c r="L20" s="14" t="str">
        <f>VLOOKUP($B20,items_german!$B$2:$M$124,10,FALSE)</f>
        <v>Hülsenfrüchte</v>
      </c>
      <c r="M20" s="14" t="str">
        <f>VLOOKUP($B20,items_german!$B$2:$M$124,11,FALSE)</f>
        <v>Hülsenfrüchte, Bohnen &amp; Nüsse</v>
      </c>
      <c r="N20" s="14" t="str">
        <f>VLOOKUP($B20,items_german!$B$2:$M$124,12,FALSE)</f>
        <v>Nüsse, Ölsaaten &amp; Hülsenfrüchte</v>
      </c>
    </row>
    <row r="21" spans="1:14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VLOOKUP(B21,items_german!$B$2:$M$124,7,FALSE)</f>
        <v>Nüsse</v>
      </c>
      <c r="J21" s="14" t="str">
        <f>VLOOKUP($B21,items_german!$B$2:$M$124,8,FALSE)</f>
        <v>Primäre Kulturen</v>
      </c>
      <c r="K21" s="14" t="str">
        <f>VLOOKUP($B21,items_german!$B$2:$M$124,9,FALSE)</f>
        <v>Nüsse, Hülsenfrüchte, Gewürze</v>
      </c>
      <c r="L21" s="14" t="str">
        <f>VLOOKUP($B21,items_german!$B$2:$M$124,10,FALSE)</f>
        <v>Nüsse und Samen</v>
      </c>
      <c r="M21" s="14" t="str">
        <f>VLOOKUP($B21,items_german!$B$2:$M$124,11,FALSE)</f>
        <v>Hülsenfrüchte, Bohnen &amp; Nüsse</v>
      </c>
      <c r="N21" s="14" t="str">
        <f>VLOOKUP($B21,items_german!$B$2:$M$124,12,FALSE)</f>
        <v>Nüsse, Ölsaaten &amp; Hülsenfrüchte</v>
      </c>
    </row>
    <row r="22" spans="1:14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VLOOKUP(B22,items_german!$B$2:$M$124,7,FALSE)</f>
        <v>Sojabohnen</v>
      </c>
      <c r="J22" s="14" t="str">
        <f>VLOOKUP($B22,items_german!$B$2:$M$124,8,FALSE)</f>
        <v>Primäre Kulturen</v>
      </c>
      <c r="K22" s="14" t="str">
        <f>VLOOKUP($B22,items_german!$B$2:$M$124,9,FALSE)</f>
        <v>Ölfrüchte</v>
      </c>
      <c r="L22" s="57" t="str">
        <f>VLOOKUP($B22,items_german!$B$2:$M$124,10,FALSE)</f>
        <v>Hülsenfrüchte</v>
      </c>
      <c r="M22" s="14" t="str">
        <f>VLOOKUP($B22,items_german!$B$2:$M$124,11,FALSE)</f>
        <v>Hülsenfrüchte, Bohnen &amp; Nüsse</v>
      </c>
      <c r="N22" s="14" t="str">
        <f>VLOOKUP($B22,items_german!$B$2:$M$124,12,FALSE)</f>
        <v>Nüsse, Ölsaaten &amp; Hülsenfrüchte</v>
      </c>
    </row>
    <row r="23" spans="1:14">
      <c r="A23" s="42" t="s">
        <v>58</v>
      </c>
      <c r="B23" s="42">
        <v>2556</v>
      </c>
      <c r="C23" s="42" t="s">
        <v>378</v>
      </c>
      <c r="D23" s="42" t="s">
        <v>10</v>
      </c>
      <c r="E23" s="42" t="s">
        <v>11</v>
      </c>
      <c r="F23" s="42">
        <v>0.06</v>
      </c>
      <c r="G23" s="42" t="s">
        <v>57</v>
      </c>
      <c r="H23" s="42" t="s">
        <v>299</v>
      </c>
      <c r="I23" s="42" t="s">
        <v>492</v>
      </c>
      <c r="J23" s="42" t="s">
        <v>455</v>
      </c>
      <c r="K23" s="42" t="s">
        <v>463</v>
      </c>
      <c r="L23" s="57" t="s">
        <v>682</v>
      </c>
      <c r="M23" s="42" t="s">
        <v>481</v>
      </c>
      <c r="N23" s="42" t="s">
        <v>484</v>
      </c>
    </row>
    <row r="24" spans="1:14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VLOOKUP(B24,items_german!$B$2:$M$124,7,FALSE)</f>
        <v>Sonnenblumenkerne</v>
      </c>
      <c r="J24" s="14" t="str">
        <f>VLOOKUP($B24,items_german!$B$2:$M$124,8,FALSE)</f>
        <v>Primäre Kulturen</v>
      </c>
      <c r="K24" s="14" t="str">
        <f>VLOOKUP($B24,items_german!$B$2:$M$124,9,FALSE)</f>
        <v>Ölfrüchte</v>
      </c>
      <c r="L24" s="14" t="str">
        <f>VLOOKUP($B24,items_german!$B$2:$M$124,10,FALSE)</f>
        <v>Nüsse und Samen</v>
      </c>
      <c r="M24" s="14" t="str">
        <f>VLOOKUP($B24,items_german!$B$2:$M$124,11,FALSE)</f>
        <v>Hülsenfrüchte, Bohnen &amp; Nüsse</v>
      </c>
      <c r="N24" s="14" t="str">
        <f>VLOOKUP($B24,items_german!$B$2:$M$124,12,FALSE)</f>
        <v>Nüsse, Ölsaaten &amp; Hülsenfrüchte</v>
      </c>
    </row>
    <row r="25" spans="1:14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VLOOKUP(B25,items_german!$B$2:$M$124,7,FALSE)</f>
        <v>Raps und Senfsaat</v>
      </c>
      <c r="J25" s="14" t="str">
        <f>VLOOKUP($B25,items_german!$B$2:$M$124,8,FALSE)</f>
        <v>Primäre Kulturen</v>
      </c>
      <c r="K25" s="14" t="str">
        <f>VLOOKUP($B25,items_german!$B$2:$M$124,9,FALSE)</f>
        <v>Ölfrüchte</v>
      </c>
      <c r="L25" s="14" t="str">
        <f>VLOOKUP($B25,items_german!$B$2:$M$124,10,FALSE)</f>
        <v>Nüsse und Samen</v>
      </c>
      <c r="M25" s="14" t="str">
        <f>VLOOKUP($B25,items_german!$B$2:$M$124,11,FALSE)</f>
        <v>Hülsenfrüchte, Bohnen &amp; Nüsse</v>
      </c>
      <c r="N25" s="14" t="str">
        <f>VLOOKUP($B25,items_german!$B$2:$M$124,12,FALSE)</f>
        <v>Nüsse, Ölsaaten &amp; Hülsenfrüchte</v>
      </c>
    </row>
    <row r="26" spans="1:14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VLOOKUP(B26,items_german!$B$2:$M$124,7,FALSE)</f>
        <v>Saatbaumwolle</v>
      </c>
      <c r="J26" s="14" t="str">
        <f>VLOOKUP($B26,items_german!$B$2:$M$124,8,FALSE)</f>
        <v>Primäre Kulturen</v>
      </c>
      <c r="K26" s="14" t="str">
        <f>VLOOKUP($B26,items_german!$B$2:$M$124,9,FALSE)</f>
        <v>Ölfrüchte</v>
      </c>
      <c r="L26" s="14" t="str">
        <f>VLOOKUP($B26,items_german!$B$2:$M$124,10,FALSE)</f>
        <v>Nüsse und Samen</v>
      </c>
      <c r="M26" s="14" t="str">
        <f>VLOOKUP($B26,items_german!$B$2:$M$124,11,FALSE)</f>
        <v>Hülsenfrüchte, Bohnen &amp; Nüsse</v>
      </c>
      <c r="N26" s="14"/>
    </row>
    <row r="27" spans="1:14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VLOOKUP(B27,items_german!$B$2:$M$124,7,FALSE)</f>
        <v>Kokosnüsse</v>
      </c>
      <c r="J27" s="14" t="str">
        <f>VLOOKUP($B27,items_german!$B$2:$M$124,8,FALSE)</f>
        <v>Primäre Kulturen</v>
      </c>
      <c r="K27" s="14" t="str">
        <f>VLOOKUP($B27,items_german!$B$2:$M$124,9,FALSE)</f>
        <v>Ölfrüchte</v>
      </c>
      <c r="L27" s="14" t="str">
        <f>VLOOKUP($B27,items_german!$B$2:$M$124,10,FALSE)</f>
        <v>Nüsse und Samen</v>
      </c>
      <c r="M27" s="14" t="str">
        <f>VLOOKUP($B27,items_german!$B$2:$M$124,11,FALSE)</f>
        <v>Hülsenfrüchte, Bohnen &amp; Nüsse</v>
      </c>
      <c r="N27" s="14" t="str">
        <f>VLOOKUP($B27,items_german!$B$2:$M$124,12,FALSE)</f>
        <v>Nüsse, Ölsaaten &amp; Hülsenfrüchte</v>
      </c>
    </row>
    <row r="28" spans="1:14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VLOOKUP(B28,items_german!$B$2:$M$124,7,FALSE)</f>
        <v>Sesamsamen</v>
      </c>
      <c r="J28" s="14" t="str">
        <f>VLOOKUP($B28,items_german!$B$2:$M$124,8,FALSE)</f>
        <v>Primäre Kulturen</v>
      </c>
      <c r="K28" s="14" t="str">
        <f>VLOOKUP($B28,items_german!$B$2:$M$124,9,FALSE)</f>
        <v>Ölfrüchte</v>
      </c>
      <c r="L28" s="14" t="str">
        <f>VLOOKUP($B28,items_german!$B$2:$M$124,10,FALSE)</f>
        <v>Nüsse und Samen</v>
      </c>
      <c r="M28" s="14" t="str">
        <f>VLOOKUP($B28,items_german!$B$2:$M$124,11,FALSE)</f>
        <v>Hülsenfrüchte, Bohnen &amp; Nüsse</v>
      </c>
      <c r="N28" s="14" t="str">
        <f>VLOOKUP($B28,items_german!$B$2:$M$124,12,FALSE)</f>
        <v>Nüsse, Ölsaaten &amp; Hülsenfrüchte</v>
      </c>
    </row>
    <row r="29" spans="1:14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VLOOKUP(B29,items_german!$B$2:$M$124,7,FALSE)</f>
        <v>Ölpalmfrucht</v>
      </c>
      <c r="J29" s="14" t="str">
        <f>VLOOKUP($B29,items_german!$B$2:$M$124,8,FALSE)</f>
        <v>Primäre Kulturen</v>
      </c>
      <c r="K29" s="14" t="str">
        <f>VLOOKUP($B29,items_german!$B$2:$M$124,9,FALSE)</f>
        <v>Ölfrüchte</v>
      </c>
      <c r="L29" s="14" t="str">
        <f>VLOOKUP($B29,items_german!$B$2:$M$124,10,FALSE)</f>
        <v>Nüsse und Samen</v>
      </c>
      <c r="M29" s="14" t="str">
        <f>VLOOKUP($B29,items_german!$B$2:$M$124,11,FALSE)</f>
        <v>Gemüse</v>
      </c>
      <c r="N29" s="14"/>
    </row>
    <row r="30" spans="1:14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VLOOKUP(B30,items_german!$B$2:$M$124,7,FALSE)</f>
        <v>Oliven</v>
      </c>
      <c r="J30" s="14" t="str">
        <f>VLOOKUP($B30,items_german!$B$2:$M$124,8,FALSE)</f>
        <v>Primäre Kulturen</v>
      </c>
      <c r="K30" s="14" t="str">
        <f>VLOOKUP($B30,items_german!$B$2:$M$124,9,FALSE)</f>
        <v>Ölfrüchte</v>
      </c>
      <c r="L30" s="14" t="str">
        <f>VLOOKUP($B30,items_german!$B$2:$M$124,10,FALSE)</f>
        <v>Obst und Gemüse</v>
      </c>
      <c r="M30" s="14" t="str">
        <f>VLOOKUP($B30,items_german!$B$2:$M$124,11,FALSE)</f>
        <v>Gemüse</v>
      </c>
      <c r="N30" s="14" t="str">
        <f>VLOOKUP($B30,items_german!$B$2:$M$124,12,FALSE)</f>
        <v>Gemüse</v>
      </c>
    </row>
    <row r="31" spans="1:14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VLOOKUP(B31,items_german!$B$2:$M$124,7,FALSE)</f>
        <v>Ölfrüchte, sonstige</v>
      </c>
      <c r="J31" s="14" t="str">
        <f>VLOOKUP($B31,items_german!$B$2:$M$124,8,FALSE)</f>
        <v>Primäre Kulturen</v>
      </c>
      <c r="K31" s="14" t="str">
        <f>VLOOKUP($B31,items_german!$B$2:$M$124,9,FALSE)</f>
        <v>Ölfrüchte</v>
      </c>
      <c r="L31" s="14" t="str">
        <f>VLOOKUP($B31,items_german!$B$2:$M$124,10,FALSE)</f>
        <v>Nüsse und Samen</v>
      </c>
      <c r="M31" s="14" t="str">
        <f>VLOOKUP($B31,items_german!$B$2:$M$124,11,FALSE)</f>
        <v>Gemüse</v>
      </c>
      <c r="N31" s="14" t="str">
        <f>VLOOKUP($B31,items_german!$B$2:$M$124,12,FALSE)</f>
        <v>Nüsse, Ölsaaten &amp; Hülsenfrüchte</v>
      </c>
    </row>
    <row r="32" spans="1:14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VLOOKUP(B32,items_german!$B$2:$M$124,7,FALSE)</f>
        <v>Tomaten und Tomatenerzeugnisse</v>
      </c>
      <c r="J32" s="14" t="str">
        <f>VLOOKUP($B32,items_german!$B$2:$M$124,8,FALSE)</f>
        <v>Primäre Kulturen</v>
      </c>
      <c r="K32" s="14" t="str">
        <f>VLOOKUP($B32,items_german!$B$2:$M$124,9,FALSE)</f>
        <v>Obst und Gemüse</v>
      </c>
      <c r="L32" s="14" t="str">
        <f>VLOOKUP($B32,items_german!$B$2:$M$124,10,FALSE)</f>
        <v>Obst und Gemüse</v>
      </c>
      <c r="M32" s="14" t="str">
        <f>VLOOKUP($B32,items_german!$B$2:$M$124,11,FALSE)</f>
        <v>Gemüse</v>
      </c>
      <c r="N32" s="14" t="str">
        <f>VLOOKUP($B32,items_german!$B$2:$M$124,12,FALSE)</f>
        <v>Gemüse</v>
      </c>
    </row>
    <row r="33" spans="1:14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VLOOKUP(B33,items_german!$B$2:$M$124,7,FALSE)</f>
        <v>Zwiebeln</v>
      </c>
      <c r="J33" s="14" t="str">
        <f>VLOOKUP($B33,items_german!$B$2:$M$124,8,FALSE)</f>
        <v>Primäre Kulturen</v>
      </c>
      <c r="K33" s="14" t="str">
        <f>VLOOKUP($B33,items_german!$B$2:$M$124,9,FALSE)</f>
        <v>Obst und Gemüse</v>
      </c>
      <c r="L33" s="14" t="str">
        <f>VLOOKUP($B33,items_german!$B$2:$M$124,10,FALSE)</f>
        <v>Obst und Gemüse</v>
      </c>
      <c r="M33" s="14" t="str">
        <f>VLOOKUP($B33,items_german!$B$2:$M$124,11,FALSE)</f>
        <v>Gemüse</v>
      </c>
      <c r="N33" s="14" t="str">
        <f>VLOOKUP($B33,items_german!$B$2:$M$124,12,FALSE)</f>
        <v>Gemüse</v>
      </c>
    </row>
    <row r="34" spans="1:14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VLOOKUP(B34,items_german!$B$2:$M$124,7,FALSE)</f>
        <v>Gemüse, sonstige</v>
      </c>
      <c r="J34" s="14" t="str">
        <f>VLOOKUP($B34,items_german!$B$2:$M$124,8,FALSE)</f>
        <v>Primäre Kulturen</v>
      </c>
      <c r="K34" s="14" t="str">
        <f>VLOOKUP($B34,items_german!$B$2:$M$124,9,FALSE)</f>
        <v>Obst und Gemüse</v>
      </c>
      <c r="L34" s="14" t="str">
        <f>VLOOKUP($B34,items_german!$B$2:$M$124,10,FALSE)</f>
        <v>Obst und Gemüse</v>
      </c>
      <c r="M34" s="14" t="str">
        <f>VLOOKUP($B34,items_german!$B$2:$M$124,11,FALSE)</f>
        <v>Gemüse</v>
      </c>
      <c r="N34" s="14" t="str">
        <f>VLOOKUP($B34,items_german!$B$2:$M$124,12,FALSE)</f>
        <v>Gemüse</v>
      </c>
    </row>
    <row r="35" spans="1:14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VLOOKUP(B35,items_german!$B$2:$M$124,7,FALSE)</f>
        <v>Orangen, Mandarinen</v>
      </c>
      <c r="J35" s="14" t="str">
        <f>VLOOKUP($B35,items_german!$B$2:$M$124,8,FALSE)</f>
        <v>Primäre Kulturen</v>
      </c>
      <c r="K35" s="14" t="str">
        <f>VLOOKUP($B35,items_german!$B$2:$M$124,9,FALSE)</f>
        <v>Obst und Gemüse</v>
      </c>
      <c r="L35" s="14" t="str">
        <f>VLOOKUP($B35,items_german!$B$2:$M$124,10,FALSE)</f>
        <v>Obst und Gemüse</v>
      </c>
      <c r="M35" s="14" t="str">
        <f>VLOOKUP($B35,items_german!$B$2:$M$124,11,FALSE)</f>
        <v>Früchte</v>
      </c>
      <c r="N35" s="14" t="str">
        <f>VLOOKUP($B35,items_german!$B$2:$M$124,12,FALSE)</f>
        <v>Obst</v>
      </c>
    </row>
    <row r="36" spans="1:14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VLOOKUP(B36,items_german!$B$2:$M$124,7,FALSE)</f>
        <v>Zitronen, Limetten</v>
      </c>
      <c r="J36" s="14" t="str">
        <f>VLOOKUP($B36,items_german!$B$2:$M$124,8,FALSE)</f>
        <v>Primäre Kulturen</v>
      </c>
      <c r="K36" s="14" t="str">
        <f>VLOOKUP($B36,items_german!$B$2:$M$124,9,FALSE)</f>
        <v>Obst und Gemüse</v>
      </c>
      <c r="L36" s="14" t="str">
        <f>VLOOKUP($B36,items_german!$B$2:$M$124,10,FALSE)</f>
        <v>Obst und Gemüse</v>
      </c>
      <c r="M36" s="14" t="str">
        <f>VLOOKUP($B36,items_german!$B$2:$M$124,11,FALSE)</f>
        <v>Früchte</v>
      </c>
      <c r="N36" s="14" t="str">
        <f>VLOOKUP($B36,items_german!$B$2:$M$124,12,FALSE)</f>
        <v>Obst</v>
      </c>
    </row>
    <row r="37" spans="1:14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VLOOKUP(B37,items_german!$B$2:$M$124,7,FALSE)</f>
        <v>Grapefruits</v>
      </c>
      <c r="J37" s="14" t="str">
        <f>VLOOKUP($B37,items_german!$B$2:$M$124,8,FALSE)</f>
        <v>Primäre Kulturen</v>
      </c>
      <c r="K37" s="14" t="str">
        <f>VLOOKUP($B37,items_german!$B$2:$M$124,9,FALSE)</f>
        <v>Obst und Gemüse</v>
      </c>
      <c r="L37" s="14" t="str">
        <f>VLOOKUP($B37,items_german!$B$2:$M$124,10,FALSE)</f>
        <v>Obst und Gemüse</v>
      </c>
      <c r="M37" s="14" t="str">
        <f>VLOOKUP($B37,items_german!$B$2:$M$124,11,FALSE)</f>
        <v>Früchte</v>
      </c>
      <c r="N37" s="14" t="str">
        <f>VLOOKUP($B37,items_german!$B$2:$M$124,12,FALSE)</f>
        <v>Obst</v>
      </c>
    </row>
    <row r="38" spans="1:14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VLOOKUP(B38,items_german!$B$2:$M$124,7,FALSE)</f>
        <v>Zitrusfrüchte, sonstige</v>
      </c>
      <c r="J38" s="14" t="str">
        <f>VLOOKUP($B38,items_german!$B$2:$M$124,8,FALSE)</f>
        <v>Primäre Kulturen</v>
      </c>
      <c r="K38" s="14" t="str">
        <f>VLOOKUP($B38,items_german!$B$2:$M$124,9,FALSE)</f>
        <v>Obst und Gemüse</v>
      </c>
      <c r="L38" s="14" t="str">
        <f>VLOOKUP($B38,items_german!$B$2:$M$124,10,FALSE)</f>
        <v>Obst und Gemüse</v>
      </c>
      <c r="M38" s="14" t="str">
        <f>VLOOKUP($B38,items_german!$B$2:$M$124,11,FALSE)</f>
        <v>Früchte</v>
      </c>
      <c r="N38" s="14" t="str">
        <f>VLOOKUP($B38,items_german!$B$2:$M$124,12,FALSE)</f>
        <v>Obst</v>
      </c>
    </row>
    <row r="39" spans="1:14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VLOOKUP(B39,items_german!$B$2:$M$124,7,FALSE)</f>
        <v>Bananen</v>
      </c>
      <c r="J39" s="14" t="str">
        <f>VLOOKUP($B39,items_german!$B$2:$M$124,8,FALSE)</f>
        <v>Primäre Kulturen</v>
      </c>
      <c r="K39" s="14" t="str">
        <f>VLOOKUP($B39,items_german!$B$2:$M$124,9,FALSE)</f>
        <v>Obst und Gemüse</v>
      </c>
      <c r="L39" s="14" t="str">
        <f>VLOOKUP($B39,items_german!$B$2:$M$124,10,FALSE)</f>
        <v>Obst und Gemüse</v>
      </c>
      <c r="M39" s="14" t="str">
        <f>VLOOKUP($B39,items_german!$B$2:$M$124,11,FALSE)</f>
        <v>Früchte</v>
      </c>
      <c r="N39" s="14" t="str">
        <f>VLOOKUP($B39,items_german!$B$2:$M$124,12,FALSE)</f>
        <v>Obst</v>
      </c>
    </row>
    <row r="40" spans="1:14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VLOOKUP(B40,items_german!$B$2:$M$124,7,FALSE)</f>
        <v>Kochbananen</v>
      </c>
      <c r="J40" s="14" t="str">
        <f>VLOOKUP($B40,items_german!$B$2:$M$124,8,FALSE)</f>
        <v>Primäre Kulturen</v>
      </c>
      <c r="K40" s="14" t="str">
        <f>VLOOKUP($B40,items_german!$B$2:$M$124,9,FALSE)</f>
        <v>Obst und Gemüse</v>
      </c>
      <c r="L40" s="14" t="str">
        <f>VLOOKUP($B40,items_german!$B$2:$M$124,10,FALSE)</f>
        <v>Obst und Gemüse</v>
      </c>
      <c r="M40" s="14" t="str">
        <f>VLOOKUP($B40,items_german!$B$2:$M$124,11,FALSE)</f>
        <v>Früchte</v>
      </c>
      <c r="N40" s="14" t="str">
        <f>VLOOKUP($B40,items_german!$B$2:$M$124,12,FALSE)</f>
        <v>Obst</v>
      </c>
    </row>
    <row r="41" spans="1:14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VLOOKUP(B41,items_german!$B$2:$M$124,7,FALSE)</f>
        <v>Äpfel</v>
      </c>
      <c r="J41" s="14" t="str">
        <f>VLOOKUP($B41,items_german!$B$2:$M$124,8,FALSE)</f>
        <v>Primäre Kulturen</v>
      </c>
      <c r="K41" s="14" t="str">
        <f>VLOOKUP($B41,items_german!$B$2:$M$124,9,FALSE)</f>
        <v>Obst und Gemüse</v>
      </c>
      <c r="L41" s="14" t="str">
        <f>VLOOKUP($B41,items_german!$B$2:$M$124,10,FALSE)</f>
        <v>Obst und Gemüse</v>
      </c>
      <c r="M41" s="14" t="str">
        <f>VLOOKUP($B41,items_german!$B$2:$M$124,11,FALSE)</f>
        <v>Früchte</v>
      </c>
      <c r="N41" s="14" t="str">
        <f>VLOOKUP($B41,items_german!$B$2:$M$124,12,FALSE)</f>
        <v>Obst</v>
      </c>
    </row>
    <row r="42" spans="1:14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VLOOKUP(B42,items_german!$B$2:$M$124,7,FALSE)</f>
        <v>Ananas</v>
      </c>
      <c r="J42" s="14" t="str">
        <f>VLOOKUP($B42,items_german!$B$2:$M$124,8,FALSE)</f>
        <v>Primäre Kulturen</v>
      </c>
      <c r="K42" s="14" t="str">
        <f>VLOOKUP($B42,items_german!$B$2:$M$124,9,FALSE)</f>
        <v>Obst und Gemüse</v>
      </c>
      <c r="L42" s="14" t="str">
        <f>VLOOKUP($B42,items_german!$B$2:$M$124,10,FALSE)</f>
        <v>Obst und Gemüse</v>
      </c>
      <c r="M42" s="14" t="str">
        <f>VLOOKUP($B42,items_german!$B$2:$M$124,11,FALSE)</f>
        <v>Früchte</v>
      </c>
      <c r="N42" s="14" t="str">
        <f>VLOOKUP($B42,items_german!$B$2:$M$124,12,FALSE)</f>
        <v>Obst</v>
      </c>
    </row>
    <row r="43" spans="1:14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VLOOKUP(B43,items_german!$B$2:$M$124,7,FALSE)</f>
        <v>Datteln</v>
      </c>
      <c r="J43" s="14" t="str">
        <f>VLOOKUP($B43,items_german!$B$2:$M$124,8,FALSE)</f>
        <v>Primäre Kulturen</v>
      </c>
      <c r="K43" s="14" t="str">
        <f>VLOOKUP($B43,items_german!$B$2:$M$124,9,FALSE)</f>
        <v>Obst und Gemüse</v>
      </c>
      <c r="L43" s="14" t="str">
        <f>VLOOKUP($B43,items_german!$B$2:$M$124,10,FALSE)</f>
        <v>Obst und Gemüse</v>
      </c>
      <c r="M43" s="14" t="str">
        <f>VLOOKUP($B43,items_german!$B$2:$M$124,11,FALSE)</f>
        <v>Früchte</v>
      </c>
      <c r="N43" s="14" t="str">
        <f>VLOOKUP($B43,items_german!$B$2:$M$124,12,FALSE)</f>
        <v>Obst</v>
      </c>
    </row>
    <row r="44" spans="1:14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VLOOKUP(B44,items_german!$B$2:$M$124,7,FALSE)</f>
        <v>Weintrauben</v>
      </c>
      <c r="J44" s="14" t="str">
        <f>VLOOKUP($B44,items_german!$B$2:$M$124,8,FALSE)</f>
        <v>Primäre Kulturen</v>
      </c>
      <c r="K44" s="14" t="str">
        <f>VLOOKUP($B44,items_german!$B$2:$M$124,9,FALSE)</f>
        <v>Obst und Gemüse</v>
      </c>
      <c r="L44" s="14" t="str">
        <f>VLOOKUP($B44,items_german!$B$2:$M$124,10,FALSE)</f>
        <v>Obst und Gemüse</v>
      </c>
      <c r="M44" s="14" t="str">
        <f>VLOOKUP($B44,items_german!$B$2:$M$124,11,FALSE)</f>
        <v>Früchte</v>
      </c>
      <c r="N44" s="14" t="str">
        <f>VLOOKUP($B44,items_german!$B$2:$M$124,12,FALSE)</f>
        <v>Obst</v>
      </c>
    </row>
    <row r="45" spans="1:14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VLOOKUP(B45,items_german!$B$2:$M$124,7,FALSE)</f>
        <v>Früchte, sonstige</v>
      </c>
      <c r="J45" s="14" t="str">
        <f>VLOOKUP($B45,items_german!$B$2:$M$124,8,FALSE)</f>
        <v>Primäre Kulturen</v>
      </c>
      <c r="K45" s="14" t="str">
        <f>VLOOKUP($B45,items_german!$B$2:$M$124,9,FALSE)</f>
        <v>Obst und Gemüse</v>
      </c>
      <c r="L45" s="14" t="str">
        <f>VLOOKUP($B45,items_german!$B$2:$M$124,10,FALSE)</f>
        <v>Obst und Gemüse</v>
      </c>
      <c r="M45" s="14" t="str">
        <f>VLOOKUP($B45,items_german!$B$2:$M$124,11,FALSE)</f>
        <v>Früchte</v>
      </c>
      <c r="N45" s="14" t="str">
        <f>VLOOKUP($B45,items_german!$B$2:$M$124,12,FALSE)</f>
        <v>Obst</v>
      </c>
    </row>
    <row r="46" spans="1:14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VLOOKUP(B46,items_german!$B$2:$M$124,7,FALSE)</f>
        <v>Kaffee</v>
      </c>
      <c r="J46" s="14" t="str">
        <f>VLOOKUP($B46,items_german!$B$2:$M$124,8,FALSE)</f>
        <v>Primäre Kulturen</v>
      </c>
      <c r="K46" s="14" t="str">
        <f>VLOOKUP($B46,items_german!$B$2:$M$124,9,FALSE)</f>
        <v>Kaffee, Tee, Kakao</v>
      </c>
      <c r="L46" s="14" t="str">
        <f>VLOOKUP($B46,items_german!$B$2:$M$124,10,FALSE)</f>
        <v>Kaffee, Tee, Kakao</v>
      </c>
      <c r="M46" s="14"/>
      <c r="N46" s="14" t="str">
        <f>VLOOKUP($B46,items_german!$B$2:$M$124,12,FALSE)</f>
        <v>Andere</v>
      </c>
    </row>
    <row r="47" spans="1:14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VLOOKUP(B47,items_german!$B$2:$M$124,7,FALSE)</f>
        <v>Kakaobohnen</v>
      </c>
      <c r="J47" s="14" t="str">
        <f>VLOOKUP($B47,items_german!$B$2:$M$124,8,FALSE)</f>
        <v>Primäre Kulturen</v>
      </c>
      <c r="K47" s="14" t="str">
        <f>VLOOKUP($B47,items_german!$B$2:$M$124,9,FALSE)</f>
        <v>Kaffee, Tee, Kakao</v>
      </c>
      <c r="L47" s="14" t="str">
        <f>VLOOKUP($B47,items_german!$B$2:$M$124,10,FALSE)</f>
        <v>Kaffee, Tee, Kakao</v>
      </c>
      <c r="M47" s="14"/>
      <c r="N47" s="14" t="str">
        <f>VLOOKUP($B47,items_german!$B$2:$M$124,12,FALSE)</f>
        <v>Andere</v>
      </c>
    </row>
    <row r="48" spans="1:14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VLOOKUP(B48,items_german!$B$2:$M$124,7,FALSE)</f>
        <v>Tee</v>
      </c>
      <c r="J48" s="14" t="str">
        <f>VLOOKUP($B48,items_german!$B$2:$M$124,8,FALSE)</f>
        <v>Primäre Kulturen</v>
      </c>
      <c r="K48" s="14" t="str">
        <f>VLOOKUP($B48,items_german!$B$2:$M$124,9,FALSE)</f>
        <v>Kaffee, Tee, Kakao</v>
      </c>
      <c r="L48" s="14" t="str">
        <f>VLOOKUP($B48,items_german!$B$2:$M$124,10,FALSE)</f>
        <v>Kaffee, Tee, Kakao</v>
      </c>
      <c r="M48" s="14"/>
      <c r="N48" s="14" t="str">
        <f>VLOOKUP($B48,items_german!$B$2:$M$124,12,FALSE)</f>
        <v>Andere</v>
      </c>
    </row>
    <row r="49" spans="1:14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VLOOKUP(B49,items_german!$B$2:$M$124,7,FALSE)</f>
        <v>Hopfen</v>
      </c>
      <c r="J49" s="14" t="str">
        <f>VLOOKUP($B49,items_german!$B$2:$M$124,8,FALSE)</f>
        <v>Primäre Kulturen</v>
      </c>
      <c r="K49" s="14" t="str">
        <f>VLOOKUP($B49,items_german!$B$2:$M$124,9,FALSE)</f>
        <v>Nüsse, Hülsenfrüchte, Gewürze</v>
      </c>
      <c r="L49" s="14" t="str">
        <f>VLOOKUP($B49,items_german!$B$2:$M$124,10,FALSE)</f>
        <v>Gewürze</v>
      </c>
      <c r="M49" s="14" t="str">
        <f>VLOOKUP($B49,items_german!$B$2:$M$124,11,FALSE)</f>
        <v>Gemüse</v>
      </c>
      <c r="N49" s="14" t="str">
        <f>VLOOKUP($B49,items_german!$B$2:$M$124,12,FALSE)</f>
        <v>Gemüse</v>
      </c>
    </row>
    <row r="50" spans="1:14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VLOOKUP(B50,items_german!$B$2:$M$124,7,FALSE)</f>
        <v>Pfeffer</v>
      </c>
      <c r="J50" s="14" t="str">
        <f>VLOOKUP($B50,items_german!$B$2:$M$124,8,FALSE)</f>
        <v>Primäre Kulturen</v>
      </c>
      <c r="K50" s="14" t="str">
        <f>VLOOKUP($B50,items_german!$B$2:$M$124,9,FALSE)</f>
        <v>Nüsse, Hülsenfrüchte, Gewürze</v>
      </c>
      <c r="L50" s="14" t="str">
        <f>VLOOKUP($B50,items_german!$B$2:$M$124,10,FALSE)</f>
        <v>Gewürze</v>
      </c>
      <c r="M50" s="14" t="str">
        <f>VLOOKUP($B50,items_german!$B$2:$M$124,11,FALSE)</f>
        <v>Gemüse</v>
      </c>
      <c r="N50" s="14" t="str">
        <f>VLOOKUP($B50,items_german!$B$2:$M$124,12,FALSE)</f>
        <v>Gemüse</v>
      </c>
    </row>
    <row r="51" spans="1:14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VLOOKUP(B51,items_german!$B$2:$M$124,7,FALSE)</f>
        <v>Piment</v>
      </c>
      <c r="J51" s="14" t="str">
        <f>VLOOKUP($B51,items_german!$B$2:$M$124,8,FALSE)</f>
        <v>Primäre Kulturen</v>
      </c>
      <c r="K51" s="14" t="str">
        <f>VLOOKUP($B51,items_german!$B$2:$M$124,9,FALSE)</f>
        <v>Nüsse, Hülsenfrüchte, Gewürze</v>
      </c>
      <c r="L51" s="14" t="str">
        <f>VLOOKUP($B51,items_german!$B$2:$M$124,10,FALSE)</f>
        <v>Gewürze</v>
      </c>
      <c r="M51" s="14" t="str">
        <f>VLOOKUP($B51,items_german!$B$2:$M$124,11,FALSE)</f>
        <v>Gemüse</v>
      </c>
      <c r="N51" s="14" t="str">
        <f>VLOOKUP($B51,items_german!$B$2:$M$124,12,FALSE)</f>
        <v>Gemüse</v>
      </c>
    </row>
    <row r="52" spans="1:14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VLOOKUP(B52,items_german!$B$2:$M$124,7,FALSE)</f>
        <v>Nelken</v>
      </c>
      <c r="J52" s="14" t="str">
        <f>VLOOKUP($B52,items_german!$B$2:$M$124,8,FALSE)</f>
        <v>Primäre Kulturen</v>
      </c>
      <c r="K52" s="14" t="str">
        <f>VLOOKUP($B52,items_german!$B$2:$M$124,9,FALSE)</f>
        <v>Nüsse, Hülsenfrüchte, Gewürze</v>
      </c>
      <c r="L52" s="14" t="str">
        <f>VLOOKUP($B52,items_german!$B$2:$M$124,10,FALSE)</f>
        <v>Gewürze</v>
      </c>
      <c r="M52" s="14" t="str">
        <f>VLOOKUP($B52,items_german!$B$2:$M$124,11,FALSE)</f>
        <v>Gemüse</v>
      </c>
      <c r="N52" s="14" t="str">
        <f>VLOOKUP($B52,items_german!$B$2:$M$124,12,FALSE)</f>
        <v>Gemüse</v>
      </c>
    </row>
    <row r="53" spans="1:14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VLOOKUP(B53,items_german!$B$2:$M$124,7,FALSE)</f>
        <v>Gewürze, sonstige</v>
      </c>
      <c r="J53" s="14" t="str">
        <f>VLOOKUP($B53,items_german!$B$2:$M$124,8,FALSE)</f>
        <v>Primäre Kulturen</v>
      </c>
      <c r="K53" s="14" t="str">
        <f>VLOOKUP($B53,items_german!$B$2:$M$124,9,FALSE)</f>
        <v>Nüsse, Hülsenfrüchte, Gewürze</v>
      </c>
      <c r="L53" s="14" t="str">
        <f>VLOOKUP($B53,items_german!$B$2:$M$124,10,FALSE)</f>
        <v>Gewürze</v>
      </c>
      <c r="M53" s="14" t="str">
        <f>VLOOKUP($B53,items_german!$B$2:$M$124,11,FALSE)</f>
        <v>Gemüse</v>
      </c>
      <c r="N53" s="14" t="str">
        <f>VLOOKUP($B53,items_german!$B$2:$M$124,12,FALSE)</f>
        <v>Gemüse</v>
      </c>
    </row>
    <row r="54" spans="1:14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VLOOKUP(B54,items_german!$B$2:$M$124,7,FALSE)</f>
        <v>Jute</v>
      </c>
      <c r="J54" s="14" t="str">
        <f>VLOOKUP($B54,items_german!$B$2:$M$124,8,FALSE)</f>
        <v>Primäre Kulturen</v>
      </c>
      <c r="K54" s="14" t="str">
        <f>VLOOKUP($B54,items_german!$B$2:$M$124,9,FALSE)</f>
        <v>Faserpflanzen</v>
      </c>
      <c r="L54" s="14" t="str">
        <f>VLOOKUP($B54,items_german!$B$2:$M$124,10,FALSE)</f>
        <v>Faserpflanzen</v>
      </c>
      <c r="M54" s="14"/>
      <c r="N54" s="14"/>
    </row>
    <row r="55" spans="1:14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VLOOKUP(B55,items_german!$B$2:$M$124,7,FALSE)</f>
        <v>juteähnliche Fasern</v>
      </c>
      <c r="J55" s="14" t="str">
        <f>VLOOKUP($B55,items_german!$B$2:$M$124,8,FALSE)</f>
        <v>Primäre Kulturen</v>
      </c>
      <c r="K55" s="14" t="str">
        <f>VLOOKUP($B55,items_german!$B$2:$M$124,9,FALSE)</f>
        <v>Faserpflanzen</v>
      </c>
      <c r="L55" s="14" t="str">
        <f>VLOOKUP($B55,items_german!$B$2:$M$124,10,FALSE)</f>
        <v>Faserpflanzen</v>
      </c>
      <c r="M55" s="14"/>
      <c r="N55" s="14"/>
    </row>
    <row r="56" spans="1:14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VLOOKUP(B56,items_german!$B$2:$M$124,7,FALSE)</f>
        <v>Weichfasern, sonstige</v>
      </c>
      <c r="J56" s="14" t="str">
        <f>VLOOKUP($B56,items_german!$B$2:$M$124,8,FALSE)</f>
        <v>Primäre Kulturen</v>
      </c>
      <c r="K56" s="14" t="str">
        <f>VLOOKUP($B56,items_german!$B$2:$M$124,9,FALSE)</f>
        <v>Faserpflanzen</v>
      </c>
      <c r="L56" s="14" t="str">
        <f>VLOOKUP($B56,items_german!$B$2:$M$124,10,FALSE)</f>
        <v>Faserpflanzen</v>
      </c>
      <c r="M56" s="14"/>
      <c r="N56" s="14"/>
    </row>
    <row r="57" spans="1:14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VLOOKUP(B57,items_german!$B$2:$M$124,7,FALSE)</f>
        <v>Sisal</v>
      </c>
      <c r="J57" s="14" t="str">
        <f>VLOOKUP($B57,items_german!$B$2:$M$124,8,FALSE)</f>
        <v>Primäre Kulturen</v>
      </c>
      <c r="K57" s="14" t="str">
        <f>VLOOKUP($B57,items_german!$B$2:$M$124,9,FALSE)</f>
        <v>Faserpflanzen</v>
      </c>
      <c r="L57" s="14" t="str">
        <f>VLOOKUP($B57,items_german!$B$2:$M$124,10,FALSE)</f>
        <v>Faserpflanzen</v>
      </c>
      <c r="M57" s="14"/>
      <c r="N57" s="14"/>
    </row>
    <row r="58" spans="1:14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VLOOKUP(B58,items_german!$B$2:$M$124,7,FALSE)</f>
        <v>Abaca</v>
      </c>
      <c r="J58" s="14" t="str">
        <f>VLOOKUP($B58,items_german!$B$2:$M$124,8,FALSE)</f>
        <v>Primäre Kulturen</v>
      </c>
      <c r="K58" s="14" t="str">
        <f>VLOOKUP($B58,items_german!$B$2:$M$124,9,FALSE)</f>
        <v>Faserpflanzen</v>
      </c>
      <c r="L58" s="14" t="str">
        <f>VLOOKUP($B58,items_german!$B$2:$M$124,10,FALSE)</f>
        <v>Faserpflanzen</v>
      </c>
      <c r="M58" s="14"/>
      <c r="N58" s="14"/>
    </row>
    <row r="59" spans="1:14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VLOOKUP(B59,items_german!$B$2:$M$124,7,FALSE)</f>
        <v>Hartfasern, sonstige</v>
      </c>
      <c r="J59" s="14" t="str">
        <f>VLOOKUP($B59,items_german!$B$2:$M$124,8,FALSE)</f>
        <v>Primäre Kulturen</v>
      </c>
      <c r="K59" s="14" t="str">
        <f>VLOOKUP($B59,items_german!$B$2:$M$124,9,FALSE)</f>
        <v>Faserpflanzen</v>
      </c>
      <c r="L59" s="14" t="str">
        <f>VLOOKUP($B59,items_german!$B$2:$M$124,10,FALSE)</f>
        <v>Faserpflanzen</v>
      </c>
      <c r="M59" s="14"/>
      <c r="N59" s="14"/>
    </row>
    <row r="60" spans="1:14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VLOOKUP(B60,items_german!$B$2:$M$124,7,FALSE)</f>
        <v>Tabak</v>
      </c>
      <c r="J60" s="14" t="str">
        <f>VLOOKUP($B60,items_german!$B$2:$M$124,8,FALSE)</f>
        <v>Primäre Kulturen</v>
      </c>
      <c r="K60" s="14" t="str">
        <f>VLOOKUP($B60,items_german!$B$2:$M$124,9,FALSE)</f>
        <v>Tabak, Kautschuk</v>
      </c>
      <c r="L60" s="14" t="str">
        <f>VLOOKUP($B60,items_german!$B$2:$M$124,10,FALSE)</f>
        <v>Tabak, Kautschuk</v>
      </c>
      <c r="M60" s="14"/>
      <c r="N60" s="14"/>
    </row>
    <row r="61" spans="1:14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VLOOKUP(B61,items_german!$B$2:$M$124,7,FALSE)</f>
        <v>Kautschuk</v>
      </c>
      <c r="J61" s="14" t="str">
        <f>VLOOKUP($B61,items_german!$B$2:$M$124,8,FALSE)</f>
        <v>Primäre Kulturen</v>
      </c>
      <c r="K61" s="14" t="str">
        <f>VLOOKUP($B61,items_german!$B$2:$M$124,9,FALSE)</f>
        <v>Tabak, Kautschuk</v>
      </c>
      <c r="L61" s="14" t="str">
        <f>VLOOKUP($B61,items_german!$B$2:$M$124,10,FALSE)</f>
        <v>Tabak, Kautschuk</v>
      </c>
      <c r="M61" s="14"/>
      <c r="N61" s="14"/>
    </row>
    <row r="62" spans="1:14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VLOOKUP(B62,items_german!$B$2:$M$124,7,FALSE)</f>
        <v>Futterpflanzen</v>
      </c>
      <c r="J62" s="14" t="str">
        <f>VLOOKUP($B62,items_german!$B$2:$M$124,8,FALSE)</f>
        <v>Primäre Kulturen</v>
      </c>
      <c r="K62" s="14" t="str">
        <f>VLOOKUP($B62,items_german!$B$2:$M$124,9,FALSE)</f>
        <v>Futterpflanzen</v>
      </c>
      <c r="L62" s="14" t="str">
        <f>VLOOKUP($B62,items_german!$B$2:$M$124,10,FALSE)</f>
        <v>Futterpflanzen</v>
      </c>
      <c r="M62" s="14"/>
      <c r="N62" s="14"/>
    </row>
    <row r="63" spans="1:14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VLOOKUP(B63,items_german!$B$2:$M$124,7,FALSE)</f>
        <v>Gras</v>
      </c>
      <c r="J63" s="14" t="str">
        <f>VLOOKUP($B63,items_german!$B$2:$M$124,8,FALSE)</f>
        <v>Primäre Kulturen</v>
      </c>
      <c r="K63" s="14" t="str">
        <f>VLOOKUP($B63,items_german!$B$2:$M$124,9,FALSE)</f>
        <v>Weiden</v>
      </c>
      <c r="L63" s="14" t="str">
        <f>VLOOKUP($B63,items_german!$B$2:$M$124,10,FALSE)</f>
        <v>Weiden</v>
      </c>
      <c r="M63" s="14"/>
      <c r="N63" s="14"/>
    </row>
    <row r="64" spans="1:14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VLOOKUP(B64,items_german!$B$2:$M$124,7,FALSE)</f>
        <v>Baumwollsaat</v>
      </c>
      <c r="J64" s="14" t="str">
        <f>VLOOKUP($B64,items_german!$B$2:$M$124,8,FALSE)</f>
        <v>Pflanzliche Erzeugnisse</v>
      </c>
      <c r="K64" s="14" t="str">
        <f>VLOOKUP($B64,items_german!$B$2:$M$124,9,FALSE)</f>
        <v>Faserpflanzen</v>
      </c>
      <c r="L64" s="14" t="str">
        <f>VLOOKUP($B64,items_german!$B$2:$M$124,10,FALSE)</f>
        <v>Faserpflanzen</v>
      </c>
      <c r="M64" s="14"/>
      <c r="N64" s="14"/>
    </row>
    <row r="65" spans="1:14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VLOOKUP(B65,items_german!$B$2:$M$124,7,FALSE)</f>
        <v>Palmkerne</v>
      </c>
      <c r="J65" s="14" t="str">
        <f>VLOOKUP($B65,items_german!$B$2:$M$124,8,FALSE)</f>
        <v>Pflanzliche Erzeugnisse</v>
      </c>
      <c r="K65" s="14" t="str">
        <f>VLOOKUP($B65,items_german!$B$2:$M$124,9,FALSE)</f>
        <v>Ölfrüchte</v>
      </c>
      <c r="L65" s="14" t="str">
        <f>VLOOKUP($B65,items_german!$B$2:$M$124,10,FALSE)</f>
        <v>Nüsse und Samen</v>
      </c>
      <c r="M65" s="14" t="str">
        <f>VLOOKUP($B65,items_german!$B$2:$M$124,11,FALSE)</f>
        <v>Gemüse</v>
      </c>
      <c r="N65" s="14" t="str">
        <f>VLOOKUP($B65,items_german!$B$2:$M$124,12,FALSE)</f>
        <v>Nüsse, Ölsaaten &amp; Hülsenfrüchte</v>
      </c>
    </row>
    <row r="66" spans="1:14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VLOOKUP(B66,items_german!$B$2:$M$124,7,FALSE)</f>
        <v>Zucker, nicht zentrifugal</v>
      </c>
      <c r="J66" s="14" t="str">
        <f>VLOOKUP($B66,items_german!$B$2:$M$124,8,FALSE)</f>
        <v>Pflanzliche Erzeugnisse</v>
      </c>
      <c r="K66" s="14" t="str">
        <f>VLOOKUP($B66,items_german!$B$2:$M$124,9,FALSE)</f>
        <v>Zucker und Süßungsmittel</v>
      </c>
      <c r="L66" s="14" t="str">
        <f>VLOOKUP($B66,items_german!$B$2:$M$124,10,FALSE)</f>
        <v>Zucker und Süßungsmittel</v>
      </c>
      <c r="M66" s="14" t="str">
        <f>VLOOKUP($B66,items_german!$B$2:$M$124,11,FALSE)</f>
        <v>Zucker &amp; Alkohol</v>
      </c>
      <c r="N66" s="14" t="str">
        <f>VLOOKUP($B66,items_german!$B$2:$M$124,12,FALSE)</f>
        <v>Zucker</v>
      </c>
    </row>
    <row r="67" spans="1:14">
      <c r="A67" s="42" t="s">
        <v>154</v>
      </c>
      <c r="B67" s="42">
        <v>2544</v>
      </c>
      <c r="C67" s="42" t="s">
        <v>379</v>
      </c>
      <c r="D67" s="42" t="s">
        <v>10</v>
      </c>
      <c r="E67" s="42" t="s">
        <v>147</v>
      </c>
      <c r="F67" s="42">
        <v>0.17</v>
      </c>
      <c r="G67" s="42" t="s">
        <v>153</v>
      </c>
      <c r="H67" s="42" t="s">
        <v>298</v>
      </c>
      <c r="I67" s="42" t="s">
        <v>491</v>
      </c>
      <c r="J67" s="42" t="s">
        <v>456</v>
      </c>
      <c r="K67" s="45" t="s">
        <v>571</v>
      </c>
      <c r="L67" s="45" t="s">
        <v>571</v>
      </c>
      <c r="M67" s="42" t="s">
        <v>478</v>
      </c>
      <c r="N67" s="42" t="s">
        <v>485</v>
      </c>
    </row>
    <row r="68" spans="1:14">
      <c r="A68" s="42" t="s">
        <v>156</v>
      </c>
      <c r="B68" s="42">
        <v>2818</v>
      </c>
      <c r="C68" s="42" t="s">
        <v>388</v>
      </c>
      <c r="D68" s="42" t="s">
        <v>10</v>
      </c>
      <c r="E68" s="42" t="s">
        <v>147</v>
      </c>
      <c r="F68" s="42">
        <v>0</v>
      </c>
      <c r="G68" s="42" t="s">
        <v>153</v>
      </c>
      <c r="H68" s="42" t="s">
        <v>298</v>
      </c>
      <c r="I68" s="42" t="s">
        <v>493</v>
      </c>
      <c r="J68" s="42" t="s">
        <v>456</v>
      </c>
      <c r="K68" s="45" t="s">
        <v>571</v>
      </c>
      <c r="L68" s="45" t="s">
        <v>571</v>
      </c>
      <c r="M68" s="42" t="s">
        <v>478</v>
      </c>
      <c r="N68" s="42" t="s">
        <v>485</v>
      </c>
    </row>
    <row r="69" spans="1:14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VLOOKUP(B69,items_german!$B$2:$M$124,7,FALSE)</f>
        <v>Süßungsmittel, sonstige</v>
      </c>
      <c r="J69" s="14" t="str">
        <f>VLOOKUP($B69,items_german!$B$2:$M$124,8,FALSE)</f>
        <v>Pflanzliche Erzeugnisse</v>
      </c>
      <c r="K69" s="14" t="str">
        <f>VLOOKUP($B69,items_german!$B$2:$M$124,9,FALSE)</f>
        <v>Zucker und Süßungsmittel</v>
      </c>
      <c r="L69" s="14" t="str">
        <f>VLOOKUP($B69,items_german!$B$2:$M$124,10,FALSE)</f>
        <v>Zucker und Süßungsmittel</v>
      </c>
      <c r="M69" s="14" t="str">
        <f>VLOOKUP($B69,items_german!$B$2:$M$124,11,FALSE)</f>
        <v>Zucker &amp; Alkohol</v>
      </c>
      <c r="N69" s="14" t="str">
        <f>VLOOKUP($B69,items_german!$B$2:$M$124,12,FALSE)</f>
        <v>Zucker</v>
      </c>
    </row>
    <row r="70" spans="1:14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tr">
        <f>VLOOKUP(B70,items_german!$B$2:$M$124,7,FALSE)</f>
        <v>Sojaöl</v>
      </c>
      <c r="J70" s="14" t="str">
        <f>VLOOKUP($B70,items_german!$B$2:$M$124,8,FALSE)</f>
        <v>Pflanzliche Erzeugnisse</v>
      </c>
      <c r="K70" s="14" t="str">
        <f>VLOOKUP($B70,items_german!$B$2:$M$124,9,FALSE)</f>
        <v>Pflanzenöle</v>
      </c>
      <c r="L70" s="14" t="str">
        <f>VLOOKUP($B70,items_german!$B$2:$M$124,10,FALSE)</f>
        <v>Pflanzenöle</v>
      </c>
      <c r="M70" s="14" t="str">
        <f>VLOOKUP($B70,items_german!$B$2:$M$124,11,FALSE)</f>
        <v>Pflanzliche Öle</v>
      </c>
      <c r="N70" s="14" t="str">
        <f>VLOOKUP($B70,items_german!$B$2:$M$124,12,FALSE)</f>
        <v>Pflanzenöle</v>
      </c>
    </row>
    <row r="71" spans="1:14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tr">
        <f>VLOOKUP(B71,items_german!$B$2:$M$124,7,FALSE)</f>
        <v>Erdnussöl</v>
      </c>
      <c r="J71" s="14" t="str">
        <f>VLOOKUP($B71,items_german!$B$2:$M$124,8,FALSE)</f>
        <v>Pflanzliche Erzeugnisse</v>
      </c>
      <c r="K71" s="14" t="str">
        <f>VLOOKUP($B71,items_german!$B$2:$M$124,9,FALSE)</f>
        <v>Pflanzenöle</v>
      </c>
      <c r="L71" s="14" t="str">
        <f>VLOOKUP($B71,items_german!$B$2:$M$124,10,FALSE)</f>
        <v>Pflanzenöle</v>
      </c>
      <c r="M71" s="14" t="str">
        <f>VLOOKUP($B71,items_german!$B$2:$M$124,11,FALSE)</f>
        <v>Pflanzliche Öle</v>
      </c>
      <c r="N71" s="14" t="str">
        <f>VLOOKUP($B71,items_german!$B$2:$M$124,12,FALSE)</f>
        <v>Pflanzenöle</v>
      </c>
    </row>
    <row r="72" spans="1:14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tr">
        <f>VLOOKUP(B72,items_german!$B$2:$M$124,7,FALSE)</f>
        <v>Sonnenblumenkernöl</v>
      </c>
      <c r="J72" s="14" t="str">
        <f>VLOOKUP($B72,items_german!$B$2:$M$124,8,FALSE)</f>
        <v>Pflanzliche Erzeugnisse</v>
      </c>
      <c r="K72" s="14" t="str">
        <f>VLOOKUP($B72,items_german!$B$2:$M$124,9,FALSE)</f>
        <v>Pflanzenöle</v>
      </c>
      <c r="L72" s="14" t="str">
        <f>VLOOKUP($B72,items_german!$B$2:$M$124,10,FALSE)</f>
        <v>Pflanzenöle</v>
      </c>
      <c r="M72" s="14" t="str">
        <f>VLOOKUP($B72,items_german!$B$2:$M$124,11,FALSE)</f>
        <v>Pflanzliche Öle</v>
      </c>
      <c r="N72" s="14" t="str">
        <f>VLOOKUP($B72,items_german!$B$2:$M$124,12,FALSE)</f>
        <v>Pflanzenöle</v>
      </c>
    </row>
    <row r="73" spans="1:14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tr">
        <f>VLOOKUP(B73,items_german!$B$2:$M$124,7,FALSE)</f>
        <v>Raps- und Senföl</v>
      </c>
      <c r="J73" s="14" t="str">
        <f>VLOOKUP($B73,items_german!$B$2:$M$124,8,FALSE)</f>
        <v>Pflanzliche Erzeugnisse</v>
      </c>
      <c r="K73" s="14" t="str">
        <f>VLOOKUP($B73,items_german!$B$2:$M$124,9,FALSE)</f>
        <v>Pflanzenöle</v>
      </c>
      <c r="L73" s="14" t="str">
        <f>VLOOKUP($B73,items_german!$B$2:$M$124,10,FALSE)</f>
        <v>Pflanzenöle</v>
      </c>
      <c r="M73" s="14" t="str">
        <f>VLOOKUP($B73,items_german!$B$2:$M$124,11,FALSE)</f>
        <v>Pflanzliche Öle</v>
      </c>
      <c r="N73" s="14" t="str">
        <f>VLOOKUP($B73,items_german!$B$2:$M$124,12,FALSE)</f>
        <v>Pflanzenöle</v>
      </c>
    </row>
    <row r="74" spans="1:14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tr">
        <f>VLOOKUP(B74,items_german!$B$2:$M$124,7,FALSE)</f>
        <v>Baumwollsamenöl</v>
      </c>
      <c r="J74" s="14" t="str">
        <f>VLOOKUP($B74,items_german!$B$2:$M$124,8,FALSE)</f>
        <v>Pflanzliche Erzeugnisse</v>
      </c>
      <c r="K74" s="14" t="str">
        <f>VLOOKUP($B74,items_german!$B$2:$M$124,9,FALSE)</f>
        <v>Pflanzenöle</v>
      </c>
      <c r="L74" s="14" t="str">
        <f>VLOOKUP($B74,items_german!$B$2:$M$124,10,FALSE)</f>
        <v>Pflanzenöle</v>
      </c>
      <c r="M74" s="14" t="str">
        <f>VLOOKUP($B74,items_german!$B$2:$M$124,11,FALSE)</f>
        <v>Pflanzliche Öle</v>
      </c>
      <c r="N74" s="14" t="str">
        <f>VLOOKUP($B74,items_german!$B$2:$M$124,12,FALSE)</f>
        <v>Pflanzenöle</v>
      </c>
    </row>
    <row r="75" spans="1:14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tr">
        <f>VLOOKUP(B75,items_german!$B$2:$M$124,7,FALSE)</f>
        <v>Palmkernöl</v>
      </c>
      <c r="J75" s="14" t="str">
        <f>VLOOKUP($B75,items_german!$B$2:$M$124,8,FALSE)</f>
        <v>Pflanzliche Erzeugnisse</v>
      </c>
      <c r="K75" s="14" t="str">
        <f>VLOOKUP($B75,items_german!$B$2:$M$124,9,FALSE)</f>
        <v>Pflanzenöle</v>
      </c>
      <c r="L75" s="14" t="str">
        <f>VLOOKUP($B75,items_german!$B$2:$M$124,10,FALSE)</f>
        <v>Pflanzenöle</v>
      </c>
      <c r="M75" s="14" t="str">
        <f>VLOOKUP($B75,items_german!$B$2:$M$124,11,FALSE)</f>
        <v>Pflanzliche Öle</v>
      </c>
      <c r="N75" s="14" t="str">
        <f>VLOOKUP($B75,items_german!$B$2:$M$124,12,FALSE)</f>
        <v>Pflanzenöle</v>
      </c>
    </row>
    <row r="76" spans="1:14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tr">
        <f>VLOOKUP(B76,items_german!$B$2:$M$124,7,FALSE)</f>
        <v>Palmöl</v>
      </c>
      <c r="J76" s="14" t="str">
        <f>VLOOKUP($B76,items_german!$B$2:$M$124,8,FALSE)</f>
        <v>Pflanzliche Erzeugnisse</v>
      </c>
      <c r="K76" s="14" t="str">
        <f>VLOOKUP($B76,items_german!$B$2:$M$124,9,FALSE)</f>
        <v>Pflanzenöle</v>
      </c>
      <c r="L76" s="14" t="str">
        <f>VLOOKUP($B76,items_german!$B$2:$M$124,10,FALSE)</f>
        <v>Pflanzenöle</v>
      </c>
      <c r="M76" s="14" t="str">
        <f>VLOOKUP($B76,items_german!$B$2:$M$124,11,FALSE)</f>
        <v>Pflanzliche Öle</v>
      </c>
      <c r="N76" s="14" t="str">
        <f>VLOOKUP($B76,items_german!$B$2:$M$124,12,FALSE)</f>
        <v>Pflanzenöle</v>
      </c>
    </row>
    <row r="77" spans="1:14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tr">
        <f>VLOOKUP(B77,items_german!$B$2:$M$124,7,FALSE)</f>
        <v>Kokosnussöl</v>
      </c>
      <c r="J77" s="14" t="str">
        <f>VLOOKUP($B77,items_german!$B$2:$M$124,8,FALSE)</f>
        <v>Pflanzliche Erzeugnisse</v>
      </c>
      <c r="K77" s="14" t="str">
        <f>VLOOKUP($B77,items_german!$B$2:$M$124,9,FALSE)</f>
        <v>Pflanzenöle</v>
      </c>
      <c r="L77" s="14" t="str">
        <f>VLOOKUP($B77,items_german!$B$2:$M$124,10,FALSE)</f>
        <v>Pflanzenöle</v>
      </c>
      <c r="M77" s="14" t="str">
        <f>VLOOKUP($B77,items_german!$B$2:$M$124,11,FALSE)</f>
        <v>Pflanzliche Öle</v>
      </c>
      <c r="N77" s="14" t="str">
        <f>VLOOKUP($B77,items_german!$B$2:$M$124,12,FALSE)</f>
        <v>Pflanzenöle</v>
      </c>
    </row>
    <row r="78" spans="1:14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tr">
        <f>VLOOKUP(B78,items_german!$B$2:$M$124,7,FALSE)</f>
        <v>Sesamöl</v>
      </c>
      <c r="J78" s="14" t="str">
        <f>VLOOKUP($B78,items_german!$B$2:$M$124,8,FALSE)</f>
        <v>Pflanzliche Erzeugnisse</v>
      </c>
      <c r="K78" s="14" t="str">
        <f>VLOOKUP($B78,items_german!$B$2:$M$124,9,FALSE)</f>
        <v>Pflanzenöle</v>
      </c>
      <c r="L78" s="14" t="str">
        <f>VLOOKUP($B78,items_german!$B$2:$M$124,10,FALSE)</f>
        <v>Pflanzenöle</v>
      </c>
      <c r="M78" s="14" t="str">
        <f>VLOOKUP($B78,items_german!$B$2:$M$124,11,FALSE)</f>
        <v>Pflanzliche Öle</v>
      </c>
      <c r="N78" s="14" t="str">
        <f>VLOOKUP($B78,items_german!$B$2:$M$124,12,FALSE)</f>
        <v>Pflanzenöle</v>
      </c>
    </row>
    <row r="79" spans="1:14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tr">
        <f>VLOOKUP(B79,items_german!$B$2:$M$124,7,FALSE)</f>
        <v>Olivenöl</v>
      </c>
      <c r="J79" s="14" t="str">
        <f>VLOOKUP($B79,items_german!$B$2:$M$124,8,FALSE)</f>
        <v>Pflanzliche Erzeugnisse</v>
      </c>
      <c r="K79" s="14" t="str">
        <f>VLOOKUP($B79,items_german!$B$2:$M$124,9,FALSE)</f>
        <v>Pflanzenöle</v>
      </c>
      <c r="L79" s="14" t="str">
        <f>VLOOKUP($B79,items_german!$B$2:$M$124,10,FALSE)</f>
        <v>Pflanzenöle</v>
      </c>
      <c r="M79" s="14" t="str">
        <f>VLOOKUP($B79,items_german!$B$2:$M$124,11,FALSE)</f>
        <v>Pflanzliche Öle</v>
      </c>
      <c r="N79" s="14" t="str">
        <f>VLOOKUP($B79,items_german!$B$2:$M$124,12,FALSE)</f>
        <v>Pflanzenöle</v>
      </c>
    </row>
    <row r="80" spans="1:14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tr">
        <f>VLOOKUP(B80,items_german!$B$2:$M$124,7,FALSE)</f>
        <v>Reiskleieöl</v>
      </c>
      <c r="J80" s="14" t="str">
        <f>VLOOKUP($B80,items_german!$B$2:$M$124,8,FALSE)</f>
        <v>Pflanzliche Erzeugnisse</v>
      </c>
      <c r="K80" s="14" t="str">
        <f>VLOOKUP($B80,items_german!$B$2:$M$124,9,FALSE)</f>
        <v>Pflanzenöle</v>
      </c>
      <c r="L80" s="14" t="str">
        <f>VLOOKUP($B80,items_german!$B$2:$M$124,10,FALSE)</f>
        <v>Pflanzenöle</v>
      </c>
      <c r="M80" s="14" t="str">
        <f>VLOOKUP($B80,items_german!$B$2:$M$124,11,FALSE)</f>
        <v>Pflanzliche Öle</v>
      </c>
      <c r="N80" s="14" t="str">
        <f>VLOOKUP($B80,items_german!$B$2:$M$124,12,FALSE)</f>
        <v>Pflanzenöle</v>
      </c>
    </row>
    <row r="81" spans="1:14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tr">
        <f>VLOOKUP(B81,items_german!$B$2:$M$124,7,FALSE)</f>
        <v>Maiskeimöl</v>
      </c>
      <c r="J81" s="14" t="str">
        <f>VLOOKUP($B81,items_german!$B$2:$M$124,8,FALSE)</f>
        <v>Pflanzliche Erzeugnisse</v>
      </c>
      <c r="K81" s="14" t="str">
        <f>VLOOKUP($B81,items_german!$B$2:$M$124,9,FALSE)</f>
        <v>Pflanzenöle</v>
      </c>
      <c r="L81" s="14" t="str">
        <f>VLOOKUP($B81,items_german!$B$2:$M$124,10,FALSE)</f>
        <v>Pflanzenöle</v>
      </c>
      <c r="M81" s="14" t="str">
        <f>VLOOKUP($B81,items_german!$B$2:$M$124,11,FALSE)</f>
        <v>Pflanzliche Öle</v>
      </c>
      <c r="N81" s="14" t="str">
        <f>VLOOKUP($B81,items_german!$B$2:$M$124,12,FALSE)</f>
        <v>Pflanzenöle</v>
      </c>
    </row>
    <row r="82" spans="1:14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tr">
        <f>VLOOKUP(B82,items_german!$B$2:$M$124,7,FALSE)</f>
        <v>Pflanzenöle, sonstige</v>
      </c>
      <c r="J82" s="14" t="str">
        <f>VLOOKUP($B82,items_german!$B$2:$M$124,8,FALSE)</f>
        <v>Pflanzliche Erzeugnisse</v>
      </c>
      <c r="K82" s="14" t="str">
        <f>VLOOKUP($B82,items_german!$B$2:$M$124,9,FALSE)</f>
        <v>Pflanzenöle</v>
      </c>
      <c r="L82" s="14" t="str">
        <f>VLOOKUP($B82,items_german!$B$2:$M$124,10,FALSE)</f>
        <v>Pflanzenöle</v>
      </c>
      <c r="M82" s="14" t="str">
        <f>VLOOKUP($B82,items_german!$B$2:$M$124,11,FALSE)</f>
        <v>Pflanzliche Öle</v>
      </c>
      <c r="N82" s="14" t="str">
        <f>VLOOKUP($B82,items_german!$B$2:$M$124,12,FALSE)</f>
        <v>Pflanzenöle</v>
      </c>
    </row>
    <row r="83" spans="1:14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VLOOKUP(B83,items_german!$B$2:$M$124,7,FALSE)</f>
        <v>Sojaextraktionsschrot</v>
      </c>
      <c r="J83" s="14" t="str">
        <f>VLOOKUP($B83,items_german!$B$2:$M$124,8,FALSE)</f>
        <v>Pflanzliche Erzeugnisse</v>
      </c>
      <c r="K83" s="14" t="str">
        <f>VLOOKUP($B83,items_german!$B$2:$M$124,9,FALSE)</f>
        <v>Ölkuchen</v>
      </c>
      <c r="L83" s="14" t="str">
        <f>VLOOKUP($B83,items_german!$B$2:$M$124,10,FALSE)</f>
        <v>Ölkuchen</v>
      </c>
      <c r="M83" s="14"/>
      <c r="N83" s="14"/>
    </row>
    <row r="84" spans="1:14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VLOOKUP(B84,items_german!$B$2:$M$124,7,FALSE)</f>
        <v>Presskuchen, Erdnuss</v>
      </c>
      <c r="J84" s="14" t="str">
        <f>VLOOKUP($B84,items_german!$B$2:$M$124,8,FALSE)</f>
        <v>Pflanzliche Erzeugnisse</v>
      </c>
      <c r="K84" s="14" t="str">
        <f>VLOOKUP($B84,items_german!$B$2:$M$124,9,FALSE)</f>
        <v>Ölkuchen</v>
      </c>
      <c r="L84" s="14" t="str">
        <f>VLOOKUP($B84,items_german!$B$2:$M$124,10,FALSE)</f>
        <v>Ölkuchen</v>
      </c>
      <c r="M84" s="14"/>
      <c r="N84" s="14"/>
    </row>
    <row r="85" spans="1:14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VLOOKUP(B85,items_german!$B$2:$M$124,7,FALSE)</f>
        <v>Presskuchen, Sonnenblumenkern</v>
      </c>
      <c r="J85" s="14" t="str">
        <f>VLOOKUP($B85,items_german!$B$2:$M$124,8,FALSE)</f>
        <v>Pflanzliche Erzeugnisse</v>
      </c>
      <c r="K85" s="14" t="str">
        <f>VLOOKUP($B85,items_german!$B$2:$M$124,9,FALSE)</f>
        <v>Ölkuchen</v>
      </c>
      <c r="L85" s="14" t="str">
        <f>VLOOKUP($B85,items_german!$B$2:$M$124,10,FALSE)</f>
        <v>Ölkuchen</v>
      </c>
      <c r="M85" s="14"/>
      <c r="N85" s="14"/>
    </row>
    <row r="86" spans="1:14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VLOOKUP(B86,items_german!$B$2:$M$124,7,FALSE)</f>
        <v>Presskuchen, Raps und Senf</v>
      </c>
      <c r="J86" s="14" t="str">
        <f>VLOOKUP($B86,items_german!$B$2:$M$124,8,FALSE)</f>
        <v>Pflanzliche Erzeugnisse</v>
      </c>
      <c r="K86" s="14" t="str">
        <f>VLOOKUP($B86,items_german!$B$2:$M$124,9,FALSE)</f>
        <v>Ölkuchen</v>
      </c>
      <c r="L86" s="14" t="str">
        <f>VLOOKUP($B86,items_german!$B$2:$M$124,10,FALSE)</f>
        <v>Ölkuchen</v>
      </c>
      <c r="M86" s="14"/>
      <c r="N86" s="14"/>
    </row>
    <row r="87" spans="1:14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VLOOKUP(B87,items_german!$B$2:$M$124,7,FALSE)</f>
        <v>Presskuchen, Baumwollsamen</v>
      </c>
      <c r="J87" s="14" t="str">
        <f>VLOOKUP($B87,items_german!$B$2:$M$124,8,FALSE)</f>
        <v>Pflanzliche Erzeugnisse</v>
      </c>
      <c r="K87" s="14" t="str">
        <f>VLOOKUP($B87,items_german!$B$2:$M$124,9,FALSE)</f>
        <v>Ölkuchen</v>
      </c>
      <c r="L87" s="14" t="str">
        <f>VLOOKUP($B87,items_german!$B$2:$M$124,10,FALSE)</f>
        <v>Ölkuchen</v>
      </c>
      <c r="M87" s="14"/>
      <c r="N87" s="14"/>
    </row>
    <row r="88" spans="1:14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VLOOKUP(B88,items_german!$B$2:$M$124,7,FALSE)</f>
        <v>Presskuchen, Palmkern</v>
      </c>
      <c r="J88" s="14" t="str">
        <f>VLOOKUP($B88,items_german!$B$2:$M$124,8,FALSE)</f>
        <v>Pflanzliche Erzeugnisse</v>
      </c>
      <c r="K88" s="14" t="str">
        <f>VLOOKUP($B88,items_german!$B$2:$M$124,9,FALSE)</f>
        <v>Ölkuchen</v>
      </c>
      <c r="L88" s="14" t="str">
        <f>VLOOKUP($B88,items_german!$B$2:$M$124,10,FALSE)</f>
        <v>Ölkuchen</v>
      </c>
      <c r="M88" s="14"/>
      <c r="N88" s="14"/>
    </row>
    <row r="89" spans="1:14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VLOOKUP(B89,items_german!$B$2:$M$124,7,FALSE)</f>
        <v>Presskuchen, Kopra</v>
      </c>
      <c r="J89" s="14" t="str">
        <f>VLOOKUP($B89,items_german!$B$2:$M$124,8,FALSE)</f>
        <v>Pflanzliche Erzeugnisse</v>
      </c>
      <c r="K89" s="14" t="str">
        <f>VLOOKUP($B89,items_german!$B$2:$M$124,9,FALSE)</f>
        <v>Ölkuchen</v>
      </c>
      <c r="L89" s="14" t="str">
        <f>VLOOKUP($B89,items_german!$B$2:$M$124,10,FALSE)</f>
        <v>Ölkuchen</v>
      </c>
      <c r="M89" s="14"/>
      <c r="N89" s="14"/>
    </row>
    <row r="90" spans="1:14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VLOOKUP(B90,items_german!$B$2:$M$124,7,FALSE)</f>
        <v>Presskuchen, Sesamsamen</v>
      </c>
      <c r="J90" s="14" t="str">
        <f>VLOOKUP($B90,items_german!$B$2:$M$124,8,FALSE)</f>
        <v>Pflanzliche Erzeugnisse</v>
      </c>
      <c r="K90" s="14" t="str">
        <f>VLOOKUP($B90,items_german!$B$2:$M$124,9,FALSE)</f>
        <v>Ölkuchen</v>
      </c>
      <c r="L90" s="14" t="str">
        <f>VLOOKUP($B90,items_german!$B$2:$M$124,10,FALSE)</f>
        <v>Ölkuchen</v>
      </c>
      <c r="M90" s="14"/>
      <c r="N90" s="14"/>
    </row>
    <row r="91" spans="1:14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VLOOKUP(B91,items_german!$B$2:$M$124,7,FALSE)</f>
        <v>Presskuchen, sonstige Ölsaaten</v>
      </c>
      <c r="J91" s="14" t="str">
        <f>VLOOKUP($B91,items_german!$B$2:$M$124,8,FALSE)</f>
        <v>Pflanzliche Erzeugnisse</v>
      </c>
      <c r="K91" s="14" t="str">
        <f>VLOOKUP($B91,items_german!$B$2:$M$124,9,FALSE)</f>
        <v>Ölkuchen</v>
      </c>
      <c r="L91" s="14" t="str">
        <f>VLOOKUP($B91,items_german!$B$2:$M$124,10,FALSE)</f>
        <v>Ölkuchen</v>
      </c>
      <c r="M91" s="14"/>
      <c r="N91" s="14"/>
    </row>
    <row r="92" spans="1:14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tr">
        <f>VLOOKUP(B92,items_german!$B$2:$M$124,7,FALSE)</f>
        <v>Wein</v>
      </c>
      <c r="J92" s="14" t="str">
        <f>VLOOKUP($B92,items_german!$B$2:$M$124,8,FALSE)</f>
        <v>Pflanzliche Erzeugnisse</v>
      </c>
      <c r="K92" s="14" t="str">
        <f>VLOOKUP($B92,items_german!$B$2:$M$124,9,FALSE)</f>
        <v>Alkohol</v>
      </c>
      <c r="L92" s="14" t="str">
        <f>VLOOKUP($B92,items_german!$B$2:$M$124,10,FALSE)</f>
        <v>Alkohol</v>
      </c>
      <c r="M92" s="14" t="str">
        <f>VLOOKUP($B92,items_german!$B$2:$M$124,11,FALSE)</f>
        <v>Zucker &amp; Alkohol</v>
      </c>
      <c r="N92" s="14" t="str">
        <f>VLOOKUP($B92,items_german!$B$2:$M$124,12,FALSE)</f>
        <v>Andere</v>
      </c>
    </row>
    <row r="93" spans="1:14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tr">
        <f>VLOOKUP(B93,items_german!$B$2:$M$124,7,FALSE)</f>
        <v>Bier</v>
      </c>
      <c r="J93" s="14" t="str">
        <f>VLOOKUP($B93,items_german!$B$2:$M$124,8,FALSE)</f>
        <v>Pflanzliche Erzeugnisse</v>
      </c>
      <c r="K93" s="14" t="str">
        <f>VLOOKUP($B93,items_german!$B$2:$M$124,9,FALSE)</f>
        <v>Alkohol</v>
      </c>
      <c r="L93" s="14" t="str">
        <f>VLOOKUP($B93,items_german!$B$2:$M$124,10,FALSE)</f>
        <v>Alkohol</v>
      </c>
      <c r="M93" s="14" t="str">
        <f>VLOOKUP($B93,items_german!$B$2:$M$124,11,FALSE)</f>
        <v>Zucker &amp; Alkohol</v>
      </c>
      <c r="N93" s="14" t="str">
        <f>VLOOKUP($B93,items_german!$B$2:$M$124,12,FALSE)</f>
        <v>Andere</v>
      </c>
    </row>
    <row r="94" spans="1:14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tr">
        <f>VLOOKUP(B94,items_german!$B$2:$M$124,7,FALSE)</f>
        <v>Getränke, vergorene</v>
      </c>
      <c r="J94" s="14" t="str">
        <f>VLOOKUP($B94,items_german!$B$2:$M$124,8,FALSE)</f>
        <v>Pflanzliche Erzeugnisse</v>
      </c>
      <c r="K94" s="14" t="str">
        <f>VLOOKUP($B94,items_german!$B$2:$M$124,9,FALSE)</f>
        <v>Alkohol</v>
      </c>
      <c r="L94" s="14" t="str">
        <f>VLOOKUP($B94,items_german!$B$2:$M$124,10,FALSE)</f>
        <v>Alkohol</v>
      </c>
      <c r="M94" s="14" t="str">
        <f>VLOOKUP($B94,items_german!$B$2:$M$124,11,FALSE)</f>
        <v>Zucker &amp; Alkohol</v>
      </c>
      <c r="N94" s="14" t="str">
        <f>VLOOKUP($B94,items_german!$B$2:$M$124,12,FALSE)</f>
        <v>Andere</v>
      </c>
    </row>
    <row r="95" spans="1:14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tr">
        <f>VLOOKUP(B95,items_german!$B$2:$M$124,7,FALSE)</f>
        <v>Getränke, alkoholische</v>
      </c>
      <c r="J95" s="14" t="str">
        <f>VLOOKUP($B95,items_german!$B$2:$M$124,8,FALSE)</f>
        <v>Pflanzliche Erzeugnisse</v>
      </c>
      <c r="K95" s="14" t="str">
        <f>VLOOKUP($B95,items_german!$B$2:$M$124,9,FALSE)</f>
        <v>Alkohol</v>
      </c>
      <c r="L95" s="14" t="str">
        <f>VLOOKUP($B95,items_german!$B$2:$M$124,10,FALSE)</f>
        <v>Alkohol</v>
      </c>
      <c r="M95" s="14" t="str">
        <f>VLOOKUP($B95,items_german!$B$2:$M$124,11,FALSE)</f>
        <v>Zucker &amp; Alkohol</v>
      </c>
      <c r="N95" s="14" t="str">
        <f>VLOOKUP($B95,items_german!$B$2:$M$124,12,FALSE)</f>
        <v>Andere</v>
      </c>
    </row>
    <row r="96" spans="1:14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VLOOKUP(B96,items_german!$B$2:$M$124,7,FALSE)</f>
        <v>Alkohol, Non-Food</v>
      </c>
      <c r="J96" s="14" t="str">
        <f>VLOOKUP($B96,items_german!$B$2:$M$124,8,FALSE)</f>
        <v>Pflanzliche Erzeugnisse</v>
      </c>
      <c r="K96" s="14" t="str">
        <f>VLOOKUP($B96,items_german!$B$2:$M$124,9,FALSE)</f>
        <v>Ethanol</v>
      </c>
      <c r="L96" s="14" t="str">
        <f>VLOOKUP($B96,items_german!$B$2:$M$124,10,FALSE)</f>
        <v>Ethanol</v>
      </c>
      <c r="M96" s="14"/>
      <c r="N96" s="14"/>
    </row>
    <row r="97" spans="1:14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VLOOKUP(B97,items_german!$B$2:$M$124,7,FALSE)</f>
        <v>Baumwollflaum</v>
      </c>
      <c r="J97" s="14" t="str">
        <f>VLOOKUP($B97,items_german!$B$2:$M$124,8,FALSE)</f>
        <v>Pflanzliche Erzeugnisse</v>
      </c>
      <c r="K97" s="14" t="str">
        <f>VLOOKUP($B97,items_german!$B$2:$M$124,9,FALSE)</f>
        <v>Faserpflanzen</v>
      </c>
      <c r="L97" s="14" t="str">
        <f>VLOOKUP($B97,items_german!$B$2:$M$124,10,FALSE)</f>
        <v>Faserpflanzen</v>
      </c>
      <c r="M97" s="14"/>
      <c r="N97" s="14"/>
    </row>
    <row r="98" spans="1:14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VLOOKUP(B98,items_german!$B$2:$M$124,7,FALSE)</f>
        <v>Rinder</v>
      </c>
      <c r="J98" s="14" t="str">
        <f>VLOOKUP($B98,items_german!$B$2:$M$124,8,FALSE)</f>
        <v>Viehbestand</v>
      </c>
      <c r="K98" s="14" t="str">
        <f>VLOOKUP($B98,items_german!$B$2:$M$124,9,FALSE)</f>
        <v>Lebende Tiere</v>
      </c>
      <c r="L98" s="14" t="str">
        <f>VLOOKUP($B98,items_german!$B$2:$M$124,10,FALSE)</f>
        <v>Lebende Tiere</v>
      </c>
      <c r="M98" s="14"/>
      <c r="N98" s="14"/>
    </row>
    <row r="99" spans="1:14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VLOOKUP(B99,items_german!$B$2:$M$124,7,FALSE)</f>
        <v>Büffel</v>
      </c>
      <c r="J99" s="14" t="str">
        <f>VLOOKUP($B99,items_german!$B$2:$M$124,8,FALSE)</f>
        <v>Viehbestand</v>
      </c>
      <c r="K99" s="14" t="str">
        <f>VLOOKUP($B99,items_german!$B$2:$M$124,9,FALSE)</f>
        <v>Lebende Tiere</v>
      </c>
      <c r="L99" s="14" t="str">
        <f>VLOOKUP($B99,items_german!$B$2:$M$124,10,FALSE)</f>
        <v>Lebende Tiere</v>
      </c>
      <c r="M99" s="14"/>
      <c r="N99" s="14"/>
    </row>
    <row r="100" spans="1:14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VLOOKUP(B100,items_german!$B$2:$M$124,7,FALSE)</f>
        <v>Schafe</v>
      </c>
      <c r="J100" s="14" t="str">
        <f>VLOOKUP($B100,items_german!$B$2:$M$124,8,FALSE)</f>
        <v>Viehbestand</v>
      </c>
      <c r="K100" s="14" t="str">
        <f>VLOOKUP($B100,items_german!$B$2:$M$124,9,FALSE)</f>
        <v>Lebende Tiere</v>
      </c>
      <c r="L100" s="14" t="str">
        <f>VLOOKUP($B100,items_german!$B$2:$M$124,10,FALSE)</f>
        <v>Lebende Tiere</v>
      </c>
      <c r="M100" s="14"/>
      <c r="N100" s="14"/>
    </row>
    <row r="101" spans="1:14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VLOOKUP(B101,items_german!$B$2:$M$124,7,FALSE)</f>
        <v>Ziegen</v>
      </c>
      <c r="J101" s="14" t="str">
        <f>VLOOKUP($B101,items_german!$B$2:$M$124,8,FALSE)</f>
        <v>Viehbestand</v>
      </c>
      <c r="K101" s="14" t="str">
        <f>VLOOKUP($B101,items_german!$B$2:$M$124,9,FALSE)</f>
        <v>Lebende Tiere</v>
      </c>
      <c r="L101" s="14" t="str">
        <f>VLOOKUP($B101,items_german!$B$2:$M$124,10,FALSE)</f>
        <v>Lebende Tiere</v>
      </c>
      <c r="M101" s="14"/>
      <c r="N101" s="14"/>
    </row>
    <row r="102" spans="1:14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VLOOKUP(B102,items_german!$B$2:$M$124,7,FALSE)</f>
        <v>Schweine</v>
      </c>
      <c r="J102" s="14" t="str">
        <f>VLOOKUP($B102,items_german!$B$2:$M$124,8,FALSE)</f>
        <v>Viehbestand</v>
      </c>
      <c r="K102" s="14" t="str">
        <f>VLOOKUP($B102,items_german!$B$2:$M$124,9,FALSE)</f>
        <v>Lebende Tiere</v>
      </c>
      <c r="L102" s="14" t="str">
        <f>VLOOKUP($B102,items_german!$B$2:$M$124,10,FALSE)</f>
        <v>Lebende Tiere</v>
      </c>
      <c r="M102" s="14"/>
      <c r="N102" s="14"/>
    </row>
    <row r="103" spans="1:14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VLOOKUP(B103,items_german!$B$2:$M$124,7,FALSE)</f>
        <v>Geflügel</v>
      </c>
      <c r="J103" s="14" t="str">
        <f>VLOOKUP($B103,items_german!$B$2:$M$124,8,FALSE)</f>
        <v>Viehbestand</v>
      </c>
      <c r="K103" s="14" t="str">
        <f>VLOOKUP($B103,items_german!$B$2:$M$124,9,FALSE)</f>
        <v>Lebende Tiere</v>
      </c>
      <c r="L103" s="14" t="str">
        <f>VLOOKUP($B103,items_german!$B$2:$M$124,10,FALSE)</f>
        <v>Lebende Tiere</v>
      </c>
      <c r="M103" s="14"/>
      <c r="N103" s="14"/>
    </row>
    <row r="104" spans="1:14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VLOOKUP(B104,items_german!$B$2:$M$124,7,FALSE)</f>
        <v>Pferde</v>
      </c>
      <c r="J104" s="14" t="str">
        <f>VLOOKUP($B104,items_german!$B$2:$M$124,8,FALSE)</f>
        <v>Viehbestand</v>
      </c>
      <c r="K104" s="14" t="str">
        <f>VLOOKUP($B104,items_german!$B$2:$M$124,9,FALSE)</f>
        <v>Lebende Tiere</v>
      </c>
      <c r="L104" s="14" t="str">
        <f>VLOOKUP($B104,items_german!$B$2:$M$124,10,FALSE)</f>
        <v>Lebende Tiere</v>
      </c>
      <c r="M104" s="14"/>
      <c r="N104" s="14"/>
    </row>
    <row r="105" spans="1:14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VLOOKUP(B105,items_german!$B$2:$M$124,7,FALSE)</f>
        <v>Esel</v>
      </c>
      <c r="J105" s="14" t="str">
        <f>VLOOKUP($B105,items_german!$B$2:$M$124,8,FALSE)</f>
        <v>Viehbestand</v>
      </c>
      <c r="K105" s="14" t="str">
        <f>VLOOKUP($B105,items_german!$B$2:$M$124,9,FALSE)</f>
        <v>Lebende Tiere</v>
      </c>
      <c r="L105" s="14" t="str">
        <f>VLOOKUP($B105,items_german!$B$2:$M$124,10,FALSE)</f>
        <v>Lebende Tiere</v>
      </c>
      <c r="M105" s="14"/>
      <c r="N105" s="14"/>
    </row>
    <row r="106" spans="1:14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VLOOKUP(B106,items_german!$B$2:$M$124,7,FALSE)</f>
        <v>Maultiere</v>
      </c>
      <c r="J106" s="14" t="str">
        <f>VLOOKUP($B106,items_german!$B$2:$M$124,8,FALSE)</f>
        <v>Viehbestand</v>
      </c>
      <c r="K106" s="14" t="str">
        <f>VLOOKUP($B106,items_german!$B$2:$M$124,9,FALSE)</f>
        <v>Lebende Tiere</v>
      </c>
      <c r="L106" s="14" t="str">
        <f>VLOOKUP($B106,items_german!$B$2:$M$124,10,FALSE)</f>
        <v>Lebende Tiere</v>
      </c>
      <c r="M106" s="14"/>
      <c r="N106" s="14"/>
    </row>
    <row r="107" spans="1:14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VLOOKUP(B107,items_german!$B$2:$M$124,7,FALSE)</f>
        <v>Kamele</v>
      </c>
      <c r="J107" s="14" t="str">
        <f>VLOOKUP($B107,items_german!$B$2:$M$124,8,FALSE)</f>
        <v>Viehbestand</v>
      </c>
      <c r="K107" s="14" t="str">
        <f>VLOOKUP($B107,items_german!$B$2:$M$124,9,FALSE)</f>
        <v>Lebende Tiere</v>
      </c>
      <c r="L107" s="14" t="str">
        <f>VLOOKUP($B107,items_german!$B$2:$M$124,10,FALSE)</f>
        <v>Lebende Tiere</v>
      </c>
      <c r="M107" s="14"/>
      <c r="N107" s="14"/>
    </row>
    <row r="108" spans="1:14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VLOOKUP(B108,items_german!$B$2:$M$124,7,FALSE)</f>
        <v>Kameliden, sonstige</v>
      </c>
      <c r="J108" s="14" t="str">
        <f>VLOOKUP($B108,items_german!$B$2:$M$124,8,FALSE)</f>
        <v>Viehbestand</v>
      </c>
      <c r="K108" s="14" t="str">
        <f>VLOOKUP($B108,items_german!$B$2:$M$124,9,FALSE)</f>
        <v>Lebende Tiere</v>
      </c>
      <c r="L108" s="14" t="str">
        <f>VLOOKUP($B108,items_german!$B$2:$M$124,10,FALSE)</f>
        <v>Lebende Tiere</v>
      </c>
      <c r="M108" s="14"/>
      <c r="N108" s="14"/>
    </row>
    <row r="109" spans="1:14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VLOOKUP(B109,items_german!$B$2:$M$124,7,FALSE)</f>
        <v>Kaninchen und Hasen</v>
      </c>
      <c r="J109" s="14" t="str">
        <f>VLOOKUP($B109,items_german!$B$2:$M$124,8,FALSE)</f>
        <v>Viehbestand</v>
      </c>
      <c r="K109" s="14" t="str">
        <f>VLOOKUP($B109,items_german!$B$2:$M$124,9,FALSE)</f>
        <v>Lebende Tiere</v>
      </c>
      <c r="L109" s="14" t="str">
        <f>VLOOKUP($B109,items_german!$B$2:$M$124,10,FALSE)</f>
        <v>Lebende Tiere</v>
      </c>
      <c r="M109" s="14"/>
      <c r="N109" s="14"/>
    </row>
    <row r="110" spans="1:14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VLOOKUP(B110,items_german!$B$2:$M$124,7,FALSE)</f>
        <v>Nagetiere, sonstige</v>
      </c>
      <c r="J110" s="14" t="str">
        <f>VLOOKUP($B110,items_german!$B$2:$M$124,8,FALSE)</f>
        <v>Viehbestand</v>
      </c>
      <c r="K110" s="14" t="str">
        <f>VLOOKUP($B110,items_german!$B$2:$M$124,9,FALSE)</f>
        <v>Lebende Tiere</v>
      </c>
      <c r="L110" s="14" t="str">
        <f>VLOOKUP($B110,items_german!$B$2:$M$124,10,FALSE)</f>
        <v>Lebende Tiere</v>
      </c>
      <c r="M110" s="14"/>
      <c r="N110" s="14"/>
    </row>
    <row r="111" spans="1:14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VLOOKUP(B111,items_german!$B$2:$M$124,7,FALSE)</f>
        <v>Milchprodukte, ohne Butter</v>
      </c>
      <c r="J111" s="14" t="str">
        <f>VLOOKUP($B111,items_german!$B$2:$M$124,8,FALSE)</f>
        <v>Tierische Erzeugnisse</v>
      </c>
      <c r="K111" s="14" t="str">
        <f>VLOOKUP($B111,items_german!$B$2:$M$124,9,FALSE)</f>
        <v>Milchprodukte</v>
      </c>
      <c r="L111" s="14" t="str">
        <f>VLOOKUP($B111,items_german!$B$2:$M$124,10,FALSE)</f>
        <v>Milchprodukte</v>
      </c>
      <c r="M111" s="14" t="str">
        <f>VLOOKUP($B111,items_german!$B$2:$M$124,11,FALSE)</f>
        <v>Milch &amp; Produkte</v>
      </c>
      <c r="N111" s="14" t="str">
        <f>VLOOKUP($B111,items_german!$B$2:$M$124,12,FALSE)</f>
        <v>Milchprodukte</v>
      </c>
    </row>
    <row r="112" spans="1:14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VLOOKUP(B112,items_german!$B$2:$M$124,7,FALSE)</f>
        <v>Butter, Ghee</v>
      </c>
      <c r="J112" s="14" t="str">
        <f>VLOOKUP($B112,items_german!$B$2:$M$124,8,FALSE)</f>
        <v>Tierische Erzeugnisse</v>
      </c>
      <c r="K112" s="14" t="str">
        <f>VLOOKUP($B112,items_german!$B$2:$M$124,9,FALSE)</f>
        <v>Milchprodukte</v>
      </c>
      <c r="L112" s="14" t="str">
        <f>VLOOKUP($B112,items_german!$B$2:$M$124,10,FALSE)</f>
        <v>Milchprodukte</v>
      </c>
      <c r="M112" s="14" t="str">
        <f>VLOOKUP($B112,items_german!$B$2:$M$124,11,FALSE)</f>
        <v>Milch &amp; Produkte</v>
      </c>
      <c r="N112" s="14" t="str">
        <f>VLOOKUP($B112,items_german!$B$2:$M$124,12,FALSE)</f>
        <v>Milchprodukte</v>
      </c>
    </row>
    <row r="113" spans="1:14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VLOOKUP(B113,items_german!$B$2:$M$124,7,FALSE)</f>
        <v>Eier</v>
      </c>
      <c r="J113" s="14" t="str">
        <f>VLOOKUP($B113,items_german!$B$2:$M$124,8,FALSE)</f>
        <v>Tierische Erzeugnisse</v>
      </c>
      <c r="K113" s="14" t="str">
        <f>VLOOKUP($B113,items_german!$B$2:$M$124,9,FALSE)</f>
        <v>Eier</v>
      </c>
      <c r="L113" s="14" t="str">
        <f>VLOOKUP($B113,items_german!$B$2:$M$124,10,FALSE)</f>
        <v>Eier</v>
      </c>
      <c r="M113" s="14" t="str">
        <f>VLOOKUP($B113,items_german!$B$2:$M$124,11,FALSE)</f>
        <v>Eier</v>
      </c>
      <c r="N113" s="14" t="str">
        <f>VLOOKUP($B113,items_german!$B$2:$M$124,12,FALSE)</f>
        <v>Eier, Geflügel &amp; Fisch</v>
      </c>
    </row>
    <row r="114" spans="1:14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VLOOKUP(B114,items_german!$B$2:$M$124,7,FALSE)</f>
        <v>Wolle</v>
      </c>
      <c r="J114" s="14" t="str">
        <f>VLOOKUP($B114,items_german!$B$2:$M$124,8,FALSE)</f>
        <v>Tierische Erzeugnisse</v>
      </c>
      <c r="K114" s="14" t="str">
        <f>VLOOKUP($B114,items_german!$B$2:$M$124,9,FALSE)</f>
        <v>Häute, Felle, Wolle</v>
      </c>
      <c r="L114" s="14" t="str">
        <f>VLOOKUP($B114,items_german!$B$2:$M$124,10,FALSE)</f>
        <v>Häute, Felle, Wolle</v>
      </c>
      <c r="M114" s="14"/>
      <c r="N114" s="14"/>
    </row>
    <row r="115" spans="1:14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VLOOKUP(B115,items_german!$B$2:$M$124,7,FALSE)</f>
        <v>Rindfleisch</v>
      </c>
      <c r="J115" s="14" t="str">
        <f>VLOOKUP($B115,items_german!$B$2:$M$124,8,FALSE)</f>
        <v>Tierische Erzeugnisse</v>
      </c>
      <c r="K115" s="14" t="str">
        <f>VLOOKUP($B115,items_german!$B$2:$M$124,9,FALSE)</f>
        <v>Fleisch</v>
      </c>
      <c r="L115" s="14" t="str">
        <f>VLOOKUP($B115,items_german!$B$2:$M$124,10,FALSE)</f>
        <v>Fleisch</v>
      </c>
      <c r="M115" s="14" t="str">
        <f>VLOOKUP($B115,items_german!$B$2:$M$124,11,FALSE)</f>
        <v>Fleisch</v>
      </c>
      <c r="N115" s="14" t="str">
        <f>VLOOKUP($B115,items_german!$B$2:$M$124,12,FALSE)</f>
        <v>Fleisch</v>
      </c>
    </row>
    <row r="116" spans="1:14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VLOOKUP(B116,items_german!$B$2:$M$124,7,FALSE)</f>
        <v>Hammel- und Ziegenfleisch</v>
      </c>
      <c r="J116" s="14" t="str">
        <f>VLOOKUP($B116,items_german!$B$2:$M$124,8,FALSE)</f>
        <v>Tierische Erzeugnisse</v>
      </c>
      <c r="K116" s="14" t="str">
        <f>VLOOKUP($B116,items_german!$B$2:$M$124,9,FALSE)</f>
        <v>Fleisch</v>
      </c>
      <c r="L116" s="14" t="str">
        <f>VLOOKUP($B116,items_german!$B$2:$M$124,10,FALSE)</f>
        <v>Fleisch</v>
      </c>
      <c r="M116" s="14" t="str">
        <f>VLOOKUP($B116,items_german!$B$2:$M$124,11,FALSE)</f>
        <v>Fleisch</v>
      </c>
      <c r="N116" s="14" t="str">
        <f>VLOOKUP($B116,items_german!$B$2:$M$124,12,FALSE)</f>
        <v>Fleisch</v>
      </c>
    </row>
    <row r="117" spans="1:14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VLOOKUP(B117,items_german!$B$2:$M$124,7,FALSE)</f>
        <v>Schweinefleisch</v>
      </c>
      <c r="J117" s="14" t="str">
        <f>VLOOKUP($B117,items_german!$B$2:$M$124,8,FALSE)</f>
        <v>Tierische Erzeugnisse</v>
      </c>
      <c r="K117" s="14" t="str">
        <f>VLOOKUP($B117,items_german!$B$2:$M$124,9,FALSE)</f>
        <v>Fleisch</v>
      </c>
      <c r="L117" s="14" t="str">
        <f>VLOOKUP($B117,items_german!$B$2:$M$124,10,FALSE)</f>
        <v>Fleisch</v>
      </c>
      <c r="M117" s="14" t="str">
        <f>VLOOKUP($B117,items_german!$B$2:$M$124,11,FALSE)</f>
        <v>Fleisch</v>
      </c>
      <c r="N117" s="14" t="str">
        <f>VLOOKUP($B117,items_german!$B$2:$M$124,12,FALSE)</f>
        <v>Fleisch</v>
      </c>
    </row>
    <row r="118" spans="1:14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VLOOKUP(B118,items_german!$B$2:$M$124,7,FALSE)</f>
        <v>Geflügelfleisch</v>
      </c>
      <c r="J118" s="14" t="str">
        <f>VLOOKUP($B118,items_german!$B$2:$M$124,8,FALSE)</f>
        <v>Tierische Erzeugnisse</v>
      </c>
      <c r="K118" s="14" t="str">
        <f>VLOOKUP($B118,items_german!$B$2:$M$124,9,FALSE)</f>
        <v>Fleisch</v>
      </c>
      <c r="L118" s="14" t="str">
        <f>VLOOKUP($B118,items_german!$B$2:$M$124,10,FALSE)</f>
        <v>Fleisch</v>
      </c>
      <c r="M118" s="14" t="str">
        <f>VLOOKUP($B118,items_german!$B$2:$M$124,11,FALSE)</f>
        <v>Fleisch</v>
      </c>
      <c r="N118" s="14" t="str">
        <f>VLOOKUP($B118,items_german!$B$2:$M$124,12,FALSE)</f>
        <v>Eier, Geflügel &amp; Fisch</v>
      </c>
    </row>
    <row r="119" spans="1:14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VLOOKUP(B119,items_german!$B$2:$M$124,7,FALSE)</f>
        <v>Fleisch, sonstiges</v>
      </c>
      <c r="J119" s="14" t="str">
        <f>VLOOKUP($B119,items_german!$B$2:$M$124,8,FALSE)</f>
        <v>Tierische Erzeugnisse</v>
      </c>
      <c r="K119" s="14" t="str">
        <f>VLOOKUP($B119,items_german!$B$2:$M$124,9,FALSE)</f>
        <v>Fleisch</v>
      </c>
      <c r="L119" s="14" t="str">
        <f>VLOOKUP($B119,items_german!$B$2:$M$124,10,FALSE)</f>
        <v>Fleisch</v>
      </c>
      <c r="M119" s="14" t="str">
        <f>VLOOKUP($B119,items_german!$B$2:$M$124,11,FALSE)</f>
        <v>Fleisch</v>
      </c>
      <c r="N119" s="14" t="str">
        <f>VLOOKUP($B119,items_german!$B$2:$M$124,12,FALSE)</f>
        <v>Fleisch</v>
      </c>
    </row>
    <row r="120" spans="1:14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VLOOKUP(B120,items_german!$B$2:$M$124,7,FALSE)</f>
        <v>Innereien</v>
      </c>
      <c r="J120" s="14" t="str">
        <f>VLOOKUP($B120,items_german!$B$2:$M$124,8,FALSE)</f>
        <v>Tierische Erzeugnisse</v>
      </c>
      <c r="K120" s="14" t="str">
        <f>VLOOKUP($B120,items_german!$B$2:$M$124,9,FALSE)</f>
        <v>Fleisch</v>
      </c>
      <c r="L120" s="14" t="str">
        <f>VLOOKUP($B120,items_german!$B$2:$M$124,10,FALSE)</f>
        <v>Fleisch</v>
      </c>
      <c r="M120" s="14" t="str">
        <f>VLOOKUP($B120,items_german!$B$2:$M$124,11,FALSE)</f>
        <v>Fleisch</v>
      </c>
      <c r="N120" s="14" t="str">
        <f>VLOOKUP($B120,items_german!$B$2:$M$124,12,FALSE)</f>
        <v>Fleisch</v>
      </c>
    </row>
    <row r="121" spans="1:14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VLOOKUP(B121,items_german!$B$2:$M$124,7,FALSE)</f>
        <v>Tierische Fette</v>
      </c>
      <c r="J121" s="14" t="str">
        <f>VLOOKUP($B121,items_german!$B$2:$M$124,8,FALSE)</f>
        <v>Tierische Erzeugnisse</v>
      </c>
      <c r="K121" s="14" t="str">
        <f>VLOOKUP($B121,items_german!$B$2:$M$124,9,FALSE)</f>
        <v>Fleisch</v>
      </c>
      <c r="L121" s="14" t="str">
        <f>VLOOKUP($B121,items_german!$B$2:$M$124,10,FALSE)</f>
        <v>Fleisch</v>
      </c>
      <c r="M121" s="14" t="str">
        <f>VLOOKUP($B121,items_german!$B$2:$M$124,11,FALSE)</f>
        <v>Fleisch</v>
      </c>
      <c r="N121" s="14" t="str">
        <f>VLOOKUP($B121,items_german!$B$2:$M$124,12,FALSE)</f>
        <v>Tierische Fette</v>
      </c>
    </row>
    <row r="122" spans="1:14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VLOOKUP(B122,items_german!$B$2:$M$124,7,FALSE)</f>
        <v>Häute und Felle</v>
      </c>
      <c r="J122" s="14" t="str">
        <f>VLOOKUP($B122,items_german!$B$2:$M$124,8,FALSE)</f>
        <v>Tierische Erzeugnisse</v>
      </c>
      <c r="K122" s="14" t="str">
        <f>VLOOKUP($B122,items_german!$B$2:$M$124,9,FALSE)</f>
        <v>Häute, Felle, Wolle</v>
      </c>
      <c r="L122" s="14" t="str">
        <f>VLOOKUP($B122,items_german!$B$2:$M$124,10,FALSE)</f>
        <v>Häute, Felle, Wolle</v>
      </c>
      <c r="M122" s="14"/>
      <c r="N122" s="14"/>
    </row>
    <row r="123" spans="1:14">
      <c r="A123" s="42" t="s">
        <v>279</v>
      </c>
      <c r="B123" s="42">
        <v>2749</v>
      </c>
      <c r="C123" s="42" t="s">
        <v>380</v>
      </c>
      <c r="D123" s="42" t="s">
        <v>10</v>
      </c>
      <c r="E123" s="42" t="s">
        <v>249</v>
      </c>
      <c r="F123" s="42">
        <v>7.4999999999999997E-2</v>
      </c>
      <c r="G123" s="42" t="s">
        <v>261</v>
      </c>
      <c r="H123" s="42" t="s">
        <v>261</v>
      </c>
      <c r="I123" s="42" t="s">
        <v>494</v>
      </c>
      <c r="J123" s="42" t="s">
        <v>458</v>
      </c>
      <c r="K123" s="42" t="s">
        <v>473</v>
      </c>
      <c r="L123" s="42" t="s">
        <v>473</v>
      </c>
      <c r="M123" s="42" t="s">
        <v>473</v>
      </c>
      <c r="N123" s="42" t="s">
        <v>473</v>
      </c>
    </row>
    <row r="124" spans="1:14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VLOOKUP(B124,items_german!$B$2:$M$124,7,FALSE)</f>
        <v>Honig</v>
      </c>
      <c r="J124" s="14" t="str">
        <f>VLOOKUP($B124,items_german!$B$2:$M$124,8,FALSE)</f>
        <v>Tierische Erzeugnisse</v>
      </c>
      <c r="K124" s="14" t="str">
        <f>VLOOKUP($B124,items_german!$B$2:$M$124,9,FALSE)</f>
        <v>Zucker und Süßungsmittel</v>
      </c>
      <c r="L124" s="14" t="str">
        <f>VLOOKUP($B124,items_german!$B$2:$M$124,10,FALSE)</f>
        <v>Zucker und Süßungsmittel</v>
      </c>
      <c r="M124" s="14" t="str">
        <f>VLOOKUP($B124,items_german!$B$2:$M$124,11,FALSE)</f>
        <v>Zucker &amp; Alkohol</v>
      </c>
      <c r="N124" s="14" t="str">
        <f>VLOOKUP($B124,items_german!$B$2:$M$124,12,FALSE)</f>
        <v>Zucker</v>
      </c>
    </row>
    <row r="125" spans="1:14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VLOOKUP(B125,items_german!$B$2:$M$124,7,FALSE)</f>
        <v>Seide</v>
      </c>
      <c r="J125" s="14" t="str">
        <f>VLOOKUP($B125,items_german!$B$2:$M$124,8,FALSE)</f>
        <v>Tierische Erzeugnisse</v>
      </c>
      <c r="K125" s="14" t="str">
        <f>VLOOKUP($B125,items_german!$B$2:$M$124,9,FALSE)</f>
        <v>Häute, Felle, Wolle</v>
      </c>
      <c r="L125" s="14" t="str">
        <f>VLOOKUP($B125,items_german!$B$2:$M$124,10,FALSE)</f>
        <v>Häute, Felle, Wolle</v>
      </c>
      <c r="M125" s="14"/>
      <c r="N125" s="14"/>
    </row>
    <row r="126" spans="1:14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VLOOKUP(B126,items_german!$B$2:$M$124,7,FALSE)</f>
        <v>Fisch und Meeresfrüchte</v>
      </c>
      <c r="J126" s="14" t="str">
        <f>VLOOKUP($B126,items_german!$B$2:$M$124,8,FALSE)</f>
        <v>Fisch</v>
      </c>
      <c r="K126" s="14" t="str">
        <f>VLOOKUP($B126,items_german!$B$2:$M$124,9,FALSE)</f>
        <v>Fisch und Meeresfrüchte</v>
      </c>
      <c r="L126" s="14" t="str">
        <f>VLOOKUP($B126,items_german!$B$2:$M$124,10,FALSE)</f>
        <v>Fisch und Meeresfrüchte</v>
      </c>
      <c r="M126" s="14" t="str">
        <f>VLOOKUP($B126,items_german!$B$2:$M$124,11,FALSE)</f>
        <v>Fisch</v>
      </c>
      <c r="N126" s="14" t="str">
        <f>VLOOKUP($B126,items_german!$B$2:$M$124,12,FALSE)</f>
        <v>Eier, Geflügel &amp; Fisch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919E-D7B4-45D6-80C5-E525C6FBA6B8}">
  <dimension ref="A1:B22"/>
  <sheetViews>
    <sheetView workbookViewId="0">
      <selection activeCell="B5" sqref="B5"/>
    </sheetView>
  </sheetViews>
  <sheetFormatPr defaultRowHeight="15"/>
  <cols>
    <col min="1" max="1" width="26.7109375" bestFit="1" customWidth="1"/>
    <col min="2" max="2" width="9.28515625" style="8"/>
  </cols>
  <sheetData>
    <row r="1" spans="1:2">
      <c r="A1" t="s">
        <v>460</v>
      </c>
      <c r="B1" s="8" t="s">
        <v>556</v>
      </c>
    </row>
    <row r="2" spans="1:2">
      <c r="A2" t="s">
        <v>461</v>
      </c>
      <c r="B2" s="8" t="s">
        <v>557</v>
      </c>
    </row>
    <row r="3" spans="1:2">
      <c r="A3" t="s">
        <v>462</v>
      </c>
      <c r="B3" s="43" t="s">
        <v>558</v>
      </c>
    </row>
    <row r="4" spans="1:2">
      <c r="A4" t="s">
        <v>550</v>
      </c>
      <c r="B4" s="8" t="s">
        <v>559</v>
      </c>
    </row>
    <row r="5" spans="1:2" ht="15.75">
      <c r="A5" t="s">
        <v>463</v>
      </c>
      <c r="B5" s="44" t="s">
        <v>562</v>
      </c>
    </row>
    <row r="6" spans="1:2" ht="15.75">
      <c r="A6" t="s">
        <v>551</v>
      </c>
      <c r="B6" s="44" t="s">
        <v>568</v>
      </c>
    </row>
    <row r="7" spans="1:2" ht="15.75">
      <c r="A7" t="s">
        <v>465</v>
      </c>
      <c r="B7" s="44" t="s">
        <v>563</v>
      </c>
    </row>
    <row r="8" spans="1:2" ht="15.75">
      <c r="A8" t="s">
        <v>466</v>
      </c>
      <c r="B8" s="44" t="s">
        <v>563</v>
      </c>
    </row>
    <row r="9" spans="1:2" ht="15.75">
      <c r="A9" t="s">
        <v>420</v>
      </c>
      <c r="B9" s="44" t="s">
        <v>563</v>
      </c>
    </row>
    <row r="10" spans="1:2" ht="15.75">
      <c r="A10" t="s">
        <v>467</v>
      </c>
      <c r="B10" s="44" t="s">
        <v>563</v>
      </c>
    </row>
    <row r="11" spans="1:2" ht="15.75">
      <c r="A11" t="s">
        <v>552</v>
      </c>
      <c r="B11" s="44" t="s">
        <v>564</v>
      </c>
    </row>
    <row r="12" spans="1:2" ht="15.75">
      <c r="A12" t="s">
        <v>469</v>
      </c>
      <c r="B12" s="44" t="s">
        <v>563</v>
      </c>
    </row>
    <row r="13" spans="1:2" ht="15.75">
      <c r="A13" t="s">
        <v>215</v>
      </c>
      <c r="B13" s="44" t="s">
        <v>563</v>
      </c>
    </row>
    <row r="14" spans="1:2" ht="15.75">
      <c r="A14" t="s">
        <v>471</v>
      </c>
      <c r="B14" s="44" t="s">
        <v>563</v>
      </c>
    </row>
    <row r="15" spans="1:2" ht="15.75">
      <c r="A15" t="s">
        <v>553</v>
      </c>
      <c r="B15" s="44" t="s">
        <v>565</v>
      </c>
    </row>
    <row r="16" spans="1:2" ht="15.75">
      <c r="A16" t="s">
        <v>447</v>
      </c>
      <c r="B16" s="44" t="s">
        <v>569</v>
      </c>
    </row>
    <row r="17" spans="1:2" ht="15.75">
      <c r="A17" t="s">
        <v>472</v>
      </c>
      <c r="B17" s="44" t="s">
        <v>563</v>
      </c>
    </row>
    <row r="18" spans="1:2" ht="15.75">
      <c r="A18" t="s">
        <v>473</v>
      </c>
      <c r="B18" s="44" t="s">
        <v>566</v>
      </c>
    </row>
    <row r="19" spans="1:2" ht="15.75">
      <c r="A19" t="s">
        <v>549</v>
      </c>
      <c r="B19" s="44" t="s">
        <v>567</v>
      </c>
    </row>
    <row r="20" spans="1:2" ht="15.75">
      <c r="A20" t="s">
        <v>464</v>
      </c>
      <c r="B20" s="44" t="s">
        <v>561</v>
      </c>
    </row>
    <row r="21" spans="1:2" ht="15.75">
      <c r="A21" t="s">
        <v>470</v>
      </c>
      <c r="B21" s="44" t="s">
        <v>570</v>
      </c>
    </row>
    <row r="22" spans="1:2" ht="15.75">
      <c r="A22" t="s">
        <v>571</v>
      </c>
      <c r="B22" s="44" t="s">
        <v>560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F574-DCD4-445E-AB71-FF54E65499B5}">
  <dimension ref="A1:C26"/>
  <sheetViews>
    <sheetView tabSelected="1" workbookViewId="0">
      <selection activeCell="A22" sqref="A22:XFD22"/>
    </sheetView>
  </sheetViews>
  <sheetFormatPr defaultRowHeight="15"/>
  <cols>
    <col min="1" max="1" width="26.7109375" style="14" bestFit="1" customWidth="1"/>
    <col min="2" max="2" width="9.140625" style="8"/>
    <col min="3" max="16384" width="9.140625" style="14"/>
  </cols>
  <sheetData>
    <row r="1" spans="1:3">
      <c r="A1" s="14" t="s">
        <v>460</v>
      </c>
      <c r="B1" s="8" t="s">
        <v>556</v>
      </c>
    </row>
    <row r="2" spans="1:3">
      <c r="A2" s="14" t="s">
        <v>461</v>
      </c>
      <c r="B2" s="8" t="s">
        <v>557</v>
      </c>
    </row>
    <row r="3" spans="1:3">
      <c r="A3" s="14" t="s">
        <v>462</v>
      </c>
      <c r="B3" s="43" t="s">
        <v>558</v>
      </c>
    </row>
    <row r="4" spans="1:3">
      <c r="A4" s="14" t="s">
        <v>677</v>
      </c>
      <c r="B4" s="43" t="s">
        <v>680</v>
      </c>
    </row>
    <row r="5" spans="1:3" ht="15.75">
      <c r="A5" s="57" t="s">
        <v>682</v>
      </c>
      <c r="B5" s="44" t="s">
        <v>681</v>
      </c>
      <c r="C5" s="44"/>
    </row>
    <row r="6" spans="1:3" ht="15.75">
      <c r="A6" s="14" t="s">
        <v>678</v>
      </c>
      <c r="B6" s="44" t="s">
        <v>562</v>
      </c>
    </row>
    <row r="7" spans="1:3" ht="15.75">
      <c r="A7" s="14" t="s">
        <v>551</v>
      </c>
      <c r="B7" s="44" t="s">
        <v>685</v>
      </c>
    </row>
    <row r="8" spans="1:3" ht="15.75">
      <c r="A8" s="14" t="s">
        <v>465</v>
      </c>
      <c r="B8" s="44" t="s">
        <v>563</v>
      </c>
    </row>
    <row r="9" spans="1:3" ht="15.75">
      <c r="A9" s="14" t="s">
        <v>466</v>
      </c>
      <c r="B9" s="44" t="s">
        <v>563</v>
      </c>
    </row>
    <row r="10" spans="1:3" ht="15.75">
      <c r="A10" s="14" t="s">
        <v>420</v>
      </c>
      <c r="B10" s="44" t="s">
        <v>563</v>
      </c>
    </row>
    <row r="11" spans="1:3" ht="15.75">
      <c r="A11" s="14" t="s">
        <v>467</v>
      </c>
      <c r="B11" s="44" t="s">
        <v>563</v>
      </c>
    </row>
    <row r="12" spans="1:3" ht="15.75">
      <c r="A12" s="14" t="s">
        <v>552</v>
      </c>
      <c r="B12" s="44" t="s">
        <v>564</v>
      </c>
    </row>
    <row r="13" spans="1:3" ht="15.75">
      <c r="A13" s="14" t="s">
        <v>469</v>
      </c>
      <c r="B13" s="44" t="s">
        <v>563</v>
      </c>
    </row>
    <row r="14" spans="1:3" ht="15.75">
      <c r="A14" s="14" t="s">
        <v>215</v>
      </c>
      <c r="B14" s="44" t="s">
        <v>563</v>
      </c>
    </row>
    <row r="15" spans="1:3" ht="15.75">
      <c r="A15" s="14" t="s">
        <v>471</v>
      </c>
      <c r="B15" s="44" t="s">
        <v>563</v>
      </c>
    </row>
    <row r="16" spans="1:3" ht="15.75">
      <c r="A16" s="14" t="s">
        <v>553</v>
      </c>
      <c r="B16" s="44" t="s">
        <v>565</v>
      </c>
    </row>
    <row r="17" spans="1:3" ht="15.75">
      <c r="A17" s="14" t="s">
        <v>447</v>
      </c>
      <c r="B17" s="44" t="s">
        <v>562</v>
      </c>
    </row>
    <row r="18" spans="1:3" ht="15.75">
      <c r="A18" s="14" t="s">
        <v>472</v>
      </c>
      <c r="B18" s="44" t="s">
        <v>563</v>
      </c>
    </row>
    <row r="19" spans="1:3" ht="15.75">
      <c r="A19" s="14" t="s">
        <v>473</v>
      </c>
      <c r="B19" s="44" t="s">
        <v>566</v>
      </c>
    </row>
    <row r="20" spans="1:3" ht="15.75">
      <c r="A20" s="14" t="s">
        <v>549</v>
      </c>
      <c r="B20" s="44" t="s">
        <v>570</v>
      </c>
    </row>
    <row r="21" spans="1:3" ht="15.75">
      <c r="A21" s="14" t="s">
        <v>679</v>
      </c>
      <c r="B21" s="44" t="s">
        <v>683</v>
      </c>
    </row>
    <row r="22" spans="1:3" ht="15.75">
      <c r="A22" s="14" t="s">
        <v>464</v>
      </c>
      <c r="B22" s="44" t="s">
        <v>561</v>
      </c>
    </row>
    <row r="23" spans="1:3" ht="15.75">
      <c r="A23" s="14" t="s">
        <v>571</v>
      </c>
      <c r="B23" s="44" t="s">
        <v>560</v>
      </c>
      <c r="C23" s="44"/>
    </row>
    <row r="24" spans="1:3" ht="15.75">
      <c r="A24" s="14" t="s">
        <v>470</v>
      </c>
      <c r="B24" s="44" t="s">
        <v>684</v>
      </c>
    </row>
    <row r="25" spans="1:3">
      <c r="B25" s="14"/>
    </row>
    <row r="26" spans="1:3">
      <c r="B26" s="14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B87A-064D-4FAD-94DA-F827BFB2E549}">
  <dimension ref="A1:B26"/>
  <sheetViews>
    <sheetView workbookViewId="0">
      <selection activeCell="A21" sqref="A21"/>
    </sheetView>
  </sheetViews>
  <sheetFormatPr defaultRowHeight="15"/>
  <cols>
    <col min="1" max="1" width="26.7109375" style="14" bestFit="1" customWidth="1"/>
    <col min="2" max="2" width="9.140625" style="8"/>
    <col min="3" max="16384" width="9.140625" style="14"/>
  </cols>
  <sheetData>
    <row r="1" spans="1:2">
      <c r="A1" s="14" t="s">
        <v>460</v>
      </c>
      <c r="B1" s="8" t="s">
        <v>556</v>
      </c>
    </row>
    <row r="2" spans="1:2">
      <c r="A2" s="14" t="s">
        <v>461</v>
      </c>
      <c r="B2" s="8" t="s">
        <v>557</v>
      </c>
    </row>
    <row r="3" spans="1:2">
      <c r="A3" s="14" t="s">
        <v>462</v>
      </c>
      <c r="B3" s="43" t="s">
        <v>558</v>
      </c>
    </row>
    <row r="4" spans="1:2">
      <c r="A4" s="14" t="s">
        <v>677</v>
      </c>
      <c r="B4" s="43" t="s">
        <v>680</v>
      </c>
    </row>
    <row r="5" spans="1:2" ht="15.75">
      <c r="A5" s="57" t="s">
        <v>682</v>
      </c>
      <c r="B5" s="44" t="s">
        <v>686</v>
      </c>
    </row>
    <row r="6" spans="1:2" ht="15.75">
      <c r="A6" s="14" t="s">
        <v>678</v>
      </c>
      <c r="B6" s="44" t="s">
        <v>562</v>
      </c>
    </row>
    <row r="7" spans="1:2" ht="15.75">
      <c r="A7" s="14" t="s">
        <v>551</v>
      </c>
      <c r="B7" s="44" t="s">
        <v>685</v>
      </c>
    </row>
    <row r="8" spans="1:2" ht="15.75">
      <c r="A8" s="14" t="s">
        <v>465</v>
      </c>
      <c r="B8" s="44" t="s">
        <v>563</v>
      </c>
    </row>
    <row r="9" spans="1:2" ht="15.75">
      <c r="A9" s="14" t="s">
        <v>466</v>
      </c>
      <c r="B9" s="44" t="s">
        <v>563</v>
      </c>
    </row>
    <row r="10" spans="1:2" ht="15.75">
      <c r="A10" s="14" t="s">
        <v>420</v>
      </c>
      <c r="B10" s="44" t="s">
        <v>563</v>
      </c>
    </row>
    <row r="11" spans="1:2" ht="15.75">
      <c r="A11" s="14" t="s">
        <v>467</v>
      </c>
      <c r="B11" s="44" t="s">
        <v>563</v>
      </c>
    </row>
    <row r="12" spans="1:2" ht="15.75">
      <c r="A12" s="14" t="s">
        <v>552</v>
      </c>
      <c r="B12" s="44" t="s">
        <v>564</v>
      </c>
    </row>
    <row r="13" spans="1:2" ht="15.75">
      <c r="A13" s="14" t="s">
        <v>469</v>
      </c>
      <c r="B13" s="44" t="s">
        <v>563</v>
      </c>
    </row>
    <row r="14" spans="1:2" ht="15.75">
      <c r="A14" s="14" t="s">
        <v>215</v>
      </c>
      <c r="B14" s="44" t="s">
        <v>563</v>
      </c>
    </row>
    <row r="15" spans="1:2" ht="15.75">
      <c r="A15" s="14" t="s">
        <v>471</v>
      </c>
      <c r="B15" s="44" t="s">
        <v>563</v>
      </c>
    </row>
    <row r="16" spans="1:2" ht="15.75">
      <c r="A16" s="14" t="s">
        <v>553</v>
      </c>
      <c r="B16" s="44" t="s">
        <v>565</v>
      </c>
    </row>
    <row r="17" spans="1:2" ht="15.75">
      <c r="A17" s="14" t="s">
        <v>447</v>
      </c>
      <c r="B17" s="44" t="s">
        <v>562</v>
      </c>
    </row>
    <row r="18" spans="1:2" ht="15.75">
      <c r="A18" s="14" t="s">
        <v>472</v>
      </c>
      <c r="B18" s="44" t="s">
        <v>563</v>
      </c>
    </row>
    <row r="19" spans="1:2" ht="15.75">
      <c r="A19" s="14" t="s">
        <v>473</v>
      </c>
      <c r="B19" s="44" t="s">
        <v>566</v>
      </c>
    </row>
    <row r="20" spans="1:2" ht="15.75">
      <c r="A20" s="14" t="s">
        <v>549</v>
      </c>
      <c r="B20" s="44" t="s">
        <v>570</v>
      </c>
    </row>
    <row r="21" spans="1:2" ht="15.75">
      <c r="A21" s="14" t="s">
        <v>679</v>
      </c>
      <c r="B21" s="44" t="s">
        <v>681</v>
      </c>
    </row>
    <row r="22" spans="1:2" ht="15.75">
      <c r="A22" s="14" t="s">
        <v>464</v>
      </c>
      <c r="B22" s="44" t="s">
        <v>561</v>
      </c>
    </row>
    <row r="23" spans="1:2" ht="15.75">
      <c r="A23" s="14" t="s">
        <v>571</v>
      </c>
      <c r="B23" s="44" t="s">
        <v>687</v>
      </c>
    </row>
    <row r="24" spans="1:2" ht="15.75">
      <c r="A24" s="14" t="s">
        <v>470</v>
      </c>
      <c r="B24" s="44" t="s">
        <v>684</v>
      </c>
    </row>
    <row r="25" spans="1:2">
      <c r="B25" s="14"/>
    </row>
    <row r="26" spans="1:2">
      <c r="B26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H15" sqref="H15:H18"/>
    </sheetView>
  </sheetViews>
  <sheetFormatPr defaultRowHeight="15"/>
  <cols>
    <col min="1" max="1" width="25.28515625" customWidth="1"/>
    <col min="2" max="2" width="30" customWidth="1"/>
    <col min="5" max="5" width="16.28515625" customWidth="1"/>
    <col min="6" max="6" width="28.85546875" customWidth="1"/>
    <col min="7" max="7" width="19.7109375" bestFit="1" customWidth="1"/>
    <col min="8" max="8" width="28.85546875" style="14" customWidth="1"/>
    <col min="9" max="9" width="19.7109375" style="14" bestFit="1" customWidth="1"/>
  </cols>
  <sheetData>
    <row r="1" spans="1:9">
      <c r="A1" s="67" t="s">
        <v>322</v>
      </c>
      <c r="B1" s="67"/>
      <c r="C1" s="67"/>
      <c r="D1" s="67"/>
      <c r="E1" s="67"/>
    </row>
    <row r="2" spans="1:9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371</v>
      </c>
      <c r="G2" s="7" t="s">
        <v>372</v>
      </c>
      <c r="H2" s="7" t="s">
        <v>321</v>
      </c>
      <c r="I2" s="7" t="s">
        <v>362</v>
      </c>
    </row>
    <row r="3" spans="1:9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</row>
    <row r="4" spans="1:9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</row>
    <row r="5" spans="1:9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</row>
    <row r="6" spans="1:9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</row>
    <row r="7" spans="1:9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</row>
    <row r="8" spans="1:9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</row>
    <row r="9" spans="1:9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</row>
    <row r="10" spans="1:9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</row>
    <row r="11" spans="1:9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</row>
    <row r="12" spans="1:9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</row>
    <row r="13" spans="1:9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</row>
    <row r="14" spans="1:9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</row>
    <row r="15" spans="1:9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</row>
    <row r="16" spans="1:9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</row>
    <row r="17" spans="1:9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</row>
    <row r="18" spans="1:9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</row>
    <row r="19" spans="1:9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361</v>
      </c>
      <c r="H19" s="13" t="s">
        <v>381</v>
      </c>
      <c r="I19" s="15" t="s">
        <v>361</v>
      </c>
    </row>
    <row r="20" spans="1:9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363</v>
      </c>
      <c r="H20" s="13" t="s">
        <v>381</v>
      </c>
      <c r="I20" s="15" t="s">
        <v>361</v>
      </c>
    </row>
    <row r="21" spans="1:9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364</v>
      </c>
      <c r="H21" s="13" t="s">
        <v>315</v>
      </c>
      <c r="I21" s="15" t="s">
        <v>363</v>
      </c>
    </row>
    <row r="22" spans="1:9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</row>
    <row r="23" spans="1:9" ht="25.5">
      <c r="A23" s="23" t="s">
        <v>300</v>
      </c>
      <c r="B23" s="23" t="s">
        <v>358</v>
      </c>
      <c r="C23" s="23" t="s">
        <v>359</v>
      </c>
      <c r="D23" s="23" t="s">
        <v>359</v>
      </c>
      <c r="E23" s="16" t="s">
        <v>360</v>
      </c>
      <c r="F23" s="23" t="s">
        <v>300</v>
      </c>
      <c r="G23" s="16" t="s">
        <v>360</v>
      </c>
      <c r="H23" s="23" t="s">
        <v>300</v>
      </c>
      <c r="I23" s="16" t="s">
        <v>360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A92B-B5A6-47E3-A568-CAD07E7362C5}">
  <dimension ref="A1:T21"/>
  <sheetViews>
    <sheetView zoomScale="70" zoomScaleNormal="70" workbookViewId="0">
      <selection activeCell="O9" sqref="O9"/>
    </sheetView>
  </sheetViews>
  <sheetFormatPr defaultColWidth="9.28515625" defaultRowHeight="15"/>
  <cols>
    <col min="1" max="1" width="28.42578125" style="14" bestFit="1" customWidth="1"/>
    <col min="2" max="3" width="29.42578125" style="14" bestFit="1" customWidth="1"/>
    <col min="4" max="5" width="25.7109375" style="14" bestFit="1" customWidth="1"/>
    <col min="6" max="6" width="18.140625" style="14" bestFit="1" customWidth="1"/>
    <col min="7" max="7" width="20.28515625" style="14" customWidth="1"/>
    <col min="8" max="8" width="22.28515625" style="14" customWidth="1"/>
    <col min="9" max="9" width="17.7109375" style="14" bestFit="1" customWidth="1"/>
    <col min="10" max="11" width="13.5703125" style="14" customWidth="1"/>
    <col min="12" max="12" width="8.85546875" style="14" customWidth="1"/>
    <col min="13" max="13" width="12.5703125" style="14" hidden="1" customWidth="1"/>
    <col min="14" max="14" width="10.42578125" style="14" bestFit="1" customWidth="1"/>
    <col min="15" max="15" width="34" style="14" customWidth="1"/>
    <col min="16" max="16" width="16.85546875" style="14" customWidth="1"/>
    <col min="17" max="17" width="18.140625" style="14" customWidth="1"/>
    <col min="18" max="18" width="74.42578125" style="14" bestFit="1" customWidth="1"/>
    <col min="19" max="19" width="43" style="14" bestFit="1" customWidth="1"/>
    <col min="20" max="16384" width="9.28515625" style="14"/>
  </cols>
  <sheetData>
    <row r="1" spans="1:20" s="53" customFormat="1">
      <c r="A1" s="53" t="s">
        <v>663</v>
      </c>
      <c r="B1" s="53" t="s">
        <v>603</v>
      </c>
      <c r="C1" s="53" t="s">
        <v>664</v>
      </c>
      <c r="D1" s="53" t="s">
        <v>602</v>
      </c>
      <c r="E1" s="53" t="s">
        <v>660</v>
      </c>
      <c r="F1" s="53" t="s">
        <v>667</v>
      </c>
      <c r="G1" s="53" t="s">
        <v>668</v>
      </c>
      <c r="H1" s="53" t="s">
        <v>669</v>
      </c>
      <c r="I1" s="53" t="s">
        <v>657</v>
      </c>
      <c r="J1" s="53" t="s">
        <v>623</v>
      </c>
      <c r="K1" s="53" t="s">
        <v>635</v>
      </c>
      <c r="L1" s="53" t="s">
        <v>582</v>
      </c>
      <c r="M1" s="53" t="s">
        <v>574</v>
      </c>
      <c r="N1" s="53" t="s">
        <v>325</v>
      </c>
      <c r="O1" s="53" t="s">
        <v>597</v>
      </c>
      <c r="P1" s="53" t="s">
        <v>592</v>
      </c>
      <c r="Q1" s="53" t="s">
        <v>658</v>
      </c>
      <c r="R1" s="53" t="s">
        <v>595</v>
      </c>
      <c r="S1" s="53" t="s">
        <v>593</v>
      </c>
    </row>
    <row r="2" spans="1:20">
      <c r="A2" s="14" t="s">
        <v>572</v>
      </c>
      <c r="B2" s="14" t="s">
        <v>572</v>
      </c>
      <c r="C2" s="14" t="s">
        <v>485</v>
      </c>
      <c r="D2" s="14" t="s">
        <v>298</v>
      </c>
      <c r="E2" s="14" t="s">
        <v>298</v>
      </c>
      <c r="F2" s="14">
        <v>1</v>
      </c>
      <c r="G2" s="14">
        <v>1</v>
      </c>
      <c r="H2" s="51">
        <v>50</v>
      </c>
      <c r="I2" s="51">
        <v>50</v>
      </c>
      <c r="J2" s="14" t="s">
        <v>624</v>
      </c>
      <c r="K2" s="14">
        <v>50</v>
      </c>
      <c r="L2" s="48"/>
      <c r="M2" s="48"/>
      <c r="N2" s="48">
        <v>50</v>
      </c>
      <c r="O2" s="63" t="s">
        <v>632</v>
      </c>
      <c r="S2" s="33"/>
      <c r="T2" s="33"/>
    </row>
    <row r="3" spans="1:20">
      <c r="A3" s="14" t="s">
        <v>573</v>
      </c>
      <c r="B3" s="47" t="s">
        <v>576</v>
      </c>
      <c r="C3" s="47" t="s">
        <v>576</v>
      </c>
      <c r="D3" s="14" t="s">
        <v>609</v>
      </c>
      <c r="E3" s="14" t="s">
        <v>609</v>
      </c>
      <c r="F3" s="14">
        <v>1</v>
      </c>
      <c r="G3" s="14">
        <v>1</v>
      </c>
      <c r="H3" s="54" t="s">
        <v>615</v>
      </c>
      <c r="I3" s="54" t="s">
        <v>630</v>
      </c>
      <c r="J3" s="36" t="s">
        <v>616</v>
      </c>
      <c r="K3" s="58">
        <f>I3*P3</f>
        <v>20.25</v>
      </c>
      <c r="L3" s="61"/>
      <c r="M3" s="48" t="s">
        <v>575</v>
      </c>
      <c r="N3" s="62">
        <f>I3*P3</f>
        <v>20.25</v>
      </c>
      <c r="O3" s="33" t="s">
        <v>643</v>
      </c>
      <c r="P3" s="33">
        <v>13.5</v>
      </c>
      <c r="Q3" s="14" t="s">
        <v>633</v>
      </c>
      <c r="R3" s="14" t="s">
        <v>634</v>
      </c>
      <c r="S3" s="33"/>
      <c r="T3" s="33"/>
    </row>
    <row r="4" spans="1:20">
      <c r="A4" s="14" t="s">
        <v>573</v>
      </c>
      <c r="B4" s="47" t="s">
        <v>577</v>
      </c>
      <c r="C4" s="47" t="s">
        <v>577</v>
      </c>
      <c r="D4" s="14" t="s">
        <v>610</v>
      </c>
      <c r="E4" s="14" t="s">
        <v>610</v>
      </c>
      <c r="F4" s="33">
        <v>1</v>
      </c>
      <c r="G4" s="33">
        <v>1</v>
      </c>
      <c r="H4" s="56">
        <v>22.5</v>
      </c>
      <c r="I4" s="56">
        <v>22.5</v>
      </c>
      <c r="J4" s="33" t="s">
        <v>624</v>
      </c>
      <c r="K4" s="33">
        <v>22.5</v>
      </c>
      <c r="L4" s="61"/>
      <c r="M4" s="48" t="s">
        <v>578</v>
      </c>
      <c r="N4" s="48">
        <v>22.5</v>
      </c>
      <c r="O4" s="33" t="s">
        <v>650</v>
      </c>
    </row>
    <row r="5" spans="1:20">
      <c r="A5" s="14" t="s">
        <v>581</v>
      </c>
      <c r="B5" s="14" t="s">
        <v>459</v>
      </c>
      <c r="C5" s="14" t="s">
        <v>459</v>
      </c>
      <c r="D5" s="14" t="s">
        <v>283</v>
      </c>
      <c r="E5" s="14" t="s">
        <v>283</v>
      </c>
      <c r="F5" s="51" t="s">
        <v>613</v>
      </c>
      <c r="G5" s="49">
        <f>2/7</f>
        <v>0.2857142857142857</v>
      </c>
      <c r="H5" s="56">
        <v>150</v>
      </c>
      <c r="I5" s="56">
        <v>150</v>
      </c>
      <c r="J5" s="36" t="s">
        <v>624</v>
      </c>
      <c r="K5" s="36">
        <f>H5</f>
        <v>150</v>
      </c>
      <c r="L5" s="48">
        <v>300</v>
      </c>
      <c r="M5" s="48"/>
      <c r="N5" s="50">
        <f>G5*K5</f>
        <v>42.857142857142854</v>
      </c>
      <c r="O5" s="14" t="s">
        <v>598</v>
      </c>
    </row>
    <row r="6" spans="1:20">
      <c r="A6" s="14" t="s">
        <v>581</v>
      </c>
      <c r="B6" s="14" t="s">
        <v>447</v>
      </c>
      <c r="C6" s="14" t="s">
        <v>447</v>
      </c>
      <c r="D6" s="14" t="s">
        <v>255</v>
      </c>
      <c r="E6" s="14" t="s">
        <v>255</v>
      </c>
      <c r="F6" s="51" t="s">
        <v>614</v>
      </c>
      <c r="G6" s="49">
        <f>3/7</f>
        <v>0.42857142857142855</v>
      </c>
      <c r="H6" s="56">
        <v>1</v>
      </c>
      <c r="I6" s="56">
        <v>1</v>
      </c>
      <c r="J6" s="36" t="s">
        <v>625</v>
      </c>
      <c r="K6" s="36">
        <v>58</v>
      </c>
      <c r="L6" s="48">
        <f>3*P6</f>
        <v>174</v>
      </c>
      <c r="M6" s="48"/>
      <c r="N6" s="50">
        <f>K6*G6</f>
        <v>24.857142857142854</v>
      </c>
      <c r="O6" s="14" t="s">
        <v>631</v>
      </c>
      <c r="P6" s="14">
        <v>58</v>
      </c>
      <c r="Q6" s="14" t="s">
        <v>600</v>
      </c>
      <c r="R6" s="14" t="s">
        <v>601</v>
      </c>
      <c r="S6" s="14" t="s">
        <v>599</v>
      </c>
    </row>
    <row r="7" spans="1:20">
      <c r="A7" s="14" t="s">
        <v>581</v>
      </c>
      <c r="B7" s="14" t="s">
        <v>583</v>
      </c>
      <c r="C7" s="14" t="s">
        <v>583</v>
      </c>
      <c r="D7" s="14" t="s">
        <v>607</v>
      </c>
      <c r="E7" s="14" t="s">
        <v>607</v>
      </c>
      <c r="F7" s="51" t="s">
        <v>614</v>
      </c>
      <c r="G7" s="49">
        <f>3/7</f>
        <v>0.42857142857142855</v>
      </c>
      <c r="H7" s="51">
        <v>150</v>
      </c>
      <c r="I7" s="51">
        <v>150</v>
      </c>
      <c r="J7" s="36" t="s">
        <v>624</v>
      </c>
      <c r="K7" s="36">
        <f>I7</f>
        <v>150</v>
      </c>
      <c r="L7" s="48">
        <f>I7*3</f>
        <v>450</v>
      </c>
      <c r="M7" s="48"/>
      <c r="N7" s="50">
        <f>K7*G7</f>
        <v>64.285714285714278</v>
      </c>
      <c r="O7" s="33" t="s">
        <v>639</v>
      </c>
    </row>
    <row r="8" spans="1:20">
      <c r="A8" s="14" t="s">
        <v>581</v>
      </c>
      <c r="B8" s="36" t="s">
        <v>584</v>
      </c>
      <c r="C8" s="36" t="s">
        <v>584</v>
      </c>
      <c r="D8" s="14" t="s">
        <v>608</v>
      </c>
      <c r="E8" s="14" t="s">
        <v>608</v>
      </c>
      <c r="F8" s="56" t="s">
        <v>637</v>
      </c>
      <c r="G8" s="59">
        <f>1/7</f>
        <v>0.14285714285714285</v>
      </c>
      <c r="H8" s="60">
        <v>150</v>
      </c>
      <c r="I8" s="60">
        <v>150</v>
      </c>
      <c r="J8" s="33" t="s">
        <v>624</v>
      </c>
      <c r="K8" s="36">
        <f>H8</f>
        <v>150</v>
      </c>
      <c r="L8" s="48">
        <f>1*K8</f>
        <v>150</v>
      </c>
      <c r="M8" s="48"/>
      <c r="N8" s="50">
        <f>G8*K8</f>
        <v>21.428571428571427</v>
      </c>
      <c r="O8" s="33" t="s">
        <v>638</v>
      </c>
    </row>
    <row r="9" spans="1:20">
      <c r="A9" s="14" t="s">
        <v>579</v>
      </c>
      <c r="B9" s="14" t="s">
        <v>580</v>
      </c>
      <c r="C9" s="14" t="s">
        <v>580</v>
      </c>
      <c r="D9" s="14" t="s">
        <v>604</v>
      </c>
      <c r="E9" s="14" t="s">
        <v>604</v>
      </c>
      <c r="F9" s="51">
        <v>4</v>
      </c>
      <c r="G9" s="14">
        <v>4</v>
      </c>
      <c r="H9" s="51">
        <v>200</v>
      </c>
      <c r="I9" s="51">
        <v>200</v>
      </c>
      <c r="J9" s="14" t="s">
        <v>626</v>
      </c>
      <c r="K9" s="14">
        <f>I9*P9</f>
        <v>206</v>
      </c>
      <c r="L9" s="48"/>
      <c r="M9" s="48" t="s">
        <v>587</v>
      </c>
      <c r="N9" s="48">
        <f>K9*G9</f>
        <v>824</v>
      </c>
      <c r="O9" s="33" t="s">
        <v>649</v>
      </c>
      <c r="P9" s="14">
        <v>1.03</v>
      </c>
      <c r="Q9" s="14" t="s">
        <v>594</v>
      </c>
      <c r="R9" s="14" t="s">
        <v>596</v>
      </c>
    </row>
    <row r="10" spans="1:20">
      <c r="A10" s="14" t="s">
        <v>585</v>
      </c>
      <c r="B10" s="14" t="s">
        <v>585</v>
      </c>
      <c r="C10" s="14" t="s">
        <v>586</v>
      </c>
      <c r="D10" s="14" t="s">
        <v>605</v>
      </c>
      <c r="E10" s="14" t="s">
        <v>13</v>
      </c>
      <c r="F10" s="55">
        <v>4</v>
      </c>
      <c r="G10" s="46">
        <v>4</v>
      </c>
      <c r="H10" s="51" t="s">
        <v>627</v>
      </c>
      <c r="I10" s="51">
        <v>55</v>
      </c>
      <c r="J10" s="14" t="s">
        <v>624</v>
      </c>
      <c r="K10" s="14">
        <f>I10</f>
        <v>55</v>
      </c>
      <c r="L10" s="48"/>
      <c r="M10" s="48"/>
      <c r="N10" s="48" t="s">
        <v>620</v>
      </c>
    </row>
    <row r="11" spans="1:20">
      <c r="A11" s="14" t="s">
        <v>585</v>
      </c>
      <c r="B11" s="14" t="s">
        <v>585</v>
      </c>
      <c r="C11" s="14" t="s">
        <v>589</v>
      </c>
      <c r="D11" s="14" t="s">
        <v>605</v>
      </c>
      <c r="E11" s="14" t="s">
        <v>32</v>
      </c>
      <c r="F11" s="55">
        <v>4</v>
      </c>
      <c r="G11" s="46">
        <v>4</v>
      </c>
      <c r="H11" s="51" t="s">
        <v>628</v>
      </c>
      <c r="I11" s="51">
        <v>225</v>
      </c>
      <c r="J11" s="14" t="s">
        <v>624</v>
      </c>
      <c r="K11" s="14">
        <f t="shared" ref="K11:K14" si="0">I11</f>
        <v>225</v>
      </c>
      <c r="L11" s="48"/>
      <c r="M11" s="48"/>
      <c r="N11" s="48" t="s">
        <v>621</v>
      </c>
      <c r="O11" s="33" t="s">
        <v>644</v>
      </c>
      <c r="P11" s="33"/>
      <c r="Q11" s="33"/>
      <c r="R11" s="33"/>
      <c r="S11" s="33"/>
    </row>
    <row r="12" spans="1:20">
      <c r="A12" s="14" t="s">
        <v>588</v>
      </c>
      <c r="B12" s="14" t="s">
        <v>665</v>
      </c>
      <c r="C12" s="36" t="s">
        <v>591</v>
      </c>
      <c r="D12" s="14" t="s">
        <v>611</v>
      </c>
      <c r="E12" s="14" t="s">
        <v>288</v>
      </c>
      <c r="F12" s="55">
        <v>3</v>
      </c>
      <c r="G12" s="46">
        <v>3</v>
      </c>
      <c r="H12" s="51" t="s">
        <v>618</v>
      </c>
      <c r="I12" s="51">
        <v>150</v>
      </c>
      <c r="J12" s="14" t="s">
        <v>624</v>
      </c>
      <c r="K12" s="14">
        <f t="shared" si="0"/>
        <v>150</v>
      </c>
      <c r="L12" s="48"/>
      <c r="M12" s="48"/>
      <c r="N12" s="48" t="s">
        <v>622</v>
      </c>
      <c r="P12" s="33"/>
      <c r="Q12" s="33"/>
      <c r="R12" s="33"/>
      <c r="S12" s="33"/>
    </row>
    <row r="13" spans="1:20">
      <c r="A13" s="14" t="s">
        <v>588</v>
      </c>
      <c r="B13" s="14" t="s">
        <v>665</v>
      </c>
      <c r="C13" s="14" t="s">
        <v>590</v>
      </c>
      <c r="D13" s="14" t="s">
        <v>611</v>
      </c>
      <c r="E13" s="14" t="s">
        <v>661</v>
      </c>
      <c r="F13" s="55">
        <v>3</v>
      </c>
      <c r="G13" s="46">
        <v>3</v>
      </c>
      <c r="H13" s="51" t="s">
        <v>629</v>
      </c>
      <c r="I13" s="51">
        <f>(70+100)/2</f>
        <v>85</v>
      </c>
      <c r="J13" s="14" t="s">
        <v>624</v>
      </c>
      <c r="K13" s="14">
        <f t="shared" si="0"/>
        <v>85</v>
      </c>
      <c r="L13" s="48"/>
      <c r="M13" s="48"/>
      <c r="N13" s="48" t="s">
        <v>619</v>
      </c>
      <c r="P13" s="33"/>
      <c r="Q13" s="33"/>
      <c r="R13" s="33"/>
      <c r="S13" s="33"/>
    </row>
    <row r="14" spans="1:20">
      <c r="A14" s="14" t="s">
        <v>588</v>
      </c>
      <c r="B14" s="14" t="s">
        <v>555</v>
      </c>
      <c r="C14" s="14" t="s">
        <v>555</v>
      </c>
      <c r="D14" s="14" t="s">
        <v>295</v>
      </c>
      <c r="E14" s="14" t="s">
        <v>295</v>
      </c>
      <c r="F14" s="51">
        <v>2</v>
      </c>
      <c r="G14" s="14">
        <v>2</v>
      </c>
      <c r="H14" s="51" t="s">
        <v>617</v>
      </c>
      <c r="I14" s="51">
        <f>(125+150)/2</f>
        <v>137.5</v>
      </c>
      <c r="J14" s="14" t="s">
        <v>624</v>
      </c>
      <c r="K14" s="14">
        <f t="shared" si="0"/>
        <v>137.5</v>
      </c>
      <c r="L14" s="48"/>
      <c r="M14" s="48"/>
      <c r="N14" s="48">
        <f>K14*F14</f>
        <v>275</v>
      </c>
      <c r="O14" s="14" t="s">
        <v>659</v>
      </c>
      <c r="P14" s="33"/>
      <c r="Q14" s="33"/>
      <c r="R14" s="33"/>
      <c r="S14" s="33"/>
    </row>
    <row r="15" spans="1:20">
      <c r="A15" s="14" t="s">
        <v>666</v>
      </c>
      <c r="B15" s="14" t="s">
        <v>666</v>
      </c>
      <c r="C15" s="14" t="s">
        <v>519</v>
      </c>
      <c r="D15" s="14" t="s">
        <v>606</v>
      </c>
      <c r="E15" s="14" t="s">
        <v>612</v>
      </c>
      <c r="F15" s="65" t="s">
        <v>359</v>
      </c>
      <c r="G15" s="66" t="s">
        <v>359</v>
      </c>
      <c r="H15" s="33">
        <v>1</v>
      </c>
      <c r="I15" s="60">
        <v>1</v>
      </c>
      <c r="J15" s="33" t="s">
        <v>641</v>
      </c>
      <c r="K15" s="33">
        <v>7</v>
      </c>
      <c r="L15" s="48"/>
      <c r="M15" s="48"/>
      <c r="N15" s="48" t="s">
        <v>647</v>
      </c>
      <c r="O15" s="33" t="s">
        <v>640</v>
      </c>
      <c r="P15" s="33"/>
      <c r="Q15" s="33"/>
      <c r="R15" s="33"/>
      <c r="S15" s="33"/>
    </row>
    <row r="16" spans="1:20">
      <c r="A16" s="14" t="s">
        <v>666</v>
      </c>
      <c r="B16" s="14" t="s">
        <v>666</v>
      </c>
      <c r="C16" s="14" t="s">
        <v>645</v>
      </c>
      <c r="D16" s="14" t="s">
        <v>606</v>
      </c>
      <c r="E16" s="14" t="s">
        <v>662</v>
      </c>
      <c r="F16" s="65" t="s">
        <v>359</v>
      </c>
      <c r="G16" s="66" t="s">
        <v>359</v>
      </c>
      <c r="H16" s="33">
        <v>1</v>
      </c>
      <c r="I16" s="60">
        <v>1</v>
      </c>
      <c r="J16" s="33" t="s">
        <v>641</v>
      </c>
      <c r="K16" s="33">
        <v>3</v>
      </c>
      <c r="L16" s="48"/>
      <c r="M16" s="48"/>
      <c r="N16" s="48" t="s">
        <v>648</v>
      </c>
      <c r="O16" s="33" t="s">
        <v>646</v>
      </c>
      <c r="P16" s="33"/>
      <c r="Q16" s="33"/>
      <c r="R16" s="33"/>
      <c r="S16" s="33"/>
    </row>
    <row r="17" spans="1:18">
      <c r="A17" s="14" t="s">
        <v>470</v>
      </c>
      <c r="B17" s="14" t="s">
        <v>470</v>
      </c>
      <c r="C17" s="14" t="s">
        <v>674</v>
      </c>
      <c r="D17" s="14" t="s">
        <v>206</v>
      </c>
      <c r="E17" s="14" t="s">
        <v>675</v>
      </c>
      <c r="F17" s="65" t="s">
        <v>359</v>
      </c>
      <c r="G17" s="66" t="s">
        <v>359</v>
      </c>
      <c r="H17" s="33">
        <v>0.5</v>
      </c>
      <c r="I17" s="33">
        <v>500</v>
      </c>
      <c r="J17" s="33" t="s">
        <v>626</v>
      </c>
      <c r="K17" s="33">
        <f>I17*P17</f>
        <v>505</v>
      </c>
      <c r="L17" s="48"/>
      <c r="M17" s="48"/>
      <c r="N17" s="48" t="e">
        <f>K17*G17</f>
        <v>#VALUE!</v>
      </c>
      <c r="O17" s="33" t="s">
        <v>642</v>
      </c>
      <c r="P17" s="14">
        <v>1.01</v>
      </c>
      <c r="Q17" s="14" t="s">
        <v>594</v>
      </c>
      <c r="R17" s="14" t="s">
        <v>596</v>
      </c>
    </row>
    <row r="18" spans="1:18">
      <c r="A18" s="14" t="s">
        <v>470</v>
      </c>
      <c r="B18" s="14" t="s">
        <v>470</v>
      </c>
      <c r="C18" s="14" t="s">
        <v>431</v>
      </c>
      <c r="D18" s="14" t="s">
        <v>206</v>
      </c>
      <c r="E18" s="14" t="s">
        <v>205</v>
      </c>
      <c r="F18" s="65" t="s">
        <v>359</v>
      </c>
      <c r="G18" s="66" t="s">
        <v>359</v>
      </c>
      <c r="H18" s="33">
        <v>0.25</v>
      </c>
      <c r="I18" s="33">
        <v>250</v>
      </c>
      <c r="J18" s="33" t="s">
        <v>626</v>
      </c>
      <c r="K18" s="33">
        <f>I18*P18</f>
        <v>247.5</v>
      </c>
      <c r="L18" s="48"/>
      <c r="M18" s="48"/>
      <c r="N18" s="48" t="e">
        <f>K18*G17</f>
        <v>#VALUE!</v>
      </c>
      <c r="O18" s="33" t="s">
        <v>642</v>
      </c>
      <c r="P18" s="14">
        <v>0.99</v>
      </c>
      <c r="Q18" s="14" t="s">
        <v>594</v>
      </c>
      <c r="R18" s="14" t="s">
        <v>596</v>
      </c>
    </row>
    <row r="19" spans="1:18">
      <c r="A19" s="14" t="s">
        <v>470</v>
      </c>
      <c r="B19" s="14" t="s">
        <v>470</v>
      </c>
      <c r="C19" s="14" t="s">
        <v>672</v>
      </c>
      <c r="D19" s="14" t="s">
        <v>206</v>
      </c>
      <c r="E19" s="14" t="s">
        <v>673</v>
      </c>
      <c r="F19" s="65" t="s">
        <v>359</v>
      </c>
      <c r="G19" s="66" t="s">
        <v>359</v>
      </c>
      <c r="H19" s="71">
        <f>0.06</f>
        <v>0.06</v>
      </c>
      <c r="I19" s="71">
        <f>H19*1000</f>
        <v>60</v>
      </c>
      <c r="J19" s="33" t="s">
        <v>626</v>
      </c>
      <c r="K19" s="33">
        <f>I19*P19</f>
        <v>57</v>
      </c>
      <c r="L19" s="48"/>
      <c r="M19" s="48"/>
      <c r="N19" s="48" t="e">
        <f>K19*G18</f>
        <v>#VALUE!</v>
      </c>
      <c r="O19" s="33" t="s">
        <v>642</v>
      </c>
      <c r="P19" s="14">
        <v>0.95</v>
      </c>
      <c r="Q19" s="14" t="s">
        <v>594</v>
      </c>
      <c r="R19" s="14" t="s">
        <v>596</v>
      </c>
    </row>
    <row r="20" spans="1:18">
      <c r="A20" s="33"/>
      <c r="B20" s="33"/>
      <c r="C20" s="33"/>
    </row>
    <row r="21" spans="1:18">
      <c r="A21" s="52"/>
      <c r="B21" s="52"/>
      <c r="D21" s="52"/>
      <c r="E21" s="5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25C-EE04-49D3-96F8-D624C850C48D}">
  <dimension ref="A1:C17"/>
  <sheetViews>
    <sheetView zoomScale="85" zoomScaleNormal="85" workbookViewId="0">
      <selection activeCell="C7" sqref="C7"/>
    </sheetView>
  </sheetViews>
  <sheetFormatPr defaultColWidth="9.28515625" defaultRowHeight="15"/>
  <cols>
    <col min="1" max="1" width="29.42578125" style="14" bestFit="1" customWidth="1"/>
    <col min="2" max="2" width="25.7109375" style="14" bestFit="1" customWidth="1"/>
    <col min="3" max="3" width="20.28515625" style="14" customWidth="1"/>
    <col min="4" max="16384" width="9.28515625" style="14"/>
  </cols>
  <sheetData>
    <row r="1" spans="1:3" s="53" customFormat="1">
      <c r="A1" s="53" t="s">
        <v>603</v>
      </c>
      <c r="B1" s="53" t="s">
        <v>602</v>
      </c>
      <c r="C1" s="53" t="s">
        <v>636</v>
      </c>
    </row>
    <row r="2" spans="1:3">
      <c r="A2" s="14" t="s">
        <v>572</v>
      </c>
      <c r="B2" s="14" t="s">
        <v>298</v>
      </c>
      <c r="C2" s="14">
        <v>1</v>
      </c>
    </row>
    <row r="3" spans="1:3">
      <c r="A3" s="47" t="s">
        <v>576</v>
      </c>
      <c r="B3" s="14" t="s">
        <v>609</v>
      </c>
      <c r="C3" s="14">
        <v>1</v>
      </c>
    </row>
    <row r="4" spans="1:3">
      <c r="A4" s="47" t="s">
        <v>577</v>
      </c>
      <c r="B4" s="14" t="s">
        <v>610</v>
      </c>
      <c r="C4" s="33">
        <v>1</v>
      </c>
    </row>
    <row r="5" spans="1:3">
      <c r="A5" s="14" t="s">
        <v>459</v>
      </c>
      <c r="B5" s="14" t="s">
        <v>283</v>
      </c>
      <c r="C5" s="49">
        <f>2/7</f>
        <v>0.2857142857142857</v>
      </c>
    </row>
    <row r="6" spans="1:3">
      <c r="A6" s="14" t="s">
        <v>447</v>
      </c>
      <c r="B6" s="14" t="s">
        <v>255</v>
      </c>
      <c r="C6" s="49">
        <f>3/7</f>
        <v>0.42857142857142855</v>
      </c>
    </row>
    <row r="7" spans="1:3">
      <c r="A7" s="14" t="s">
        <v>583</v>
      </c>
      <c r="B7" s="14" t="s">
        <v>607</v>
      </c>
      <c r="C7" s="49">
        <f>3/7</f>
        <v>0.42857142857142855</v>
      </c>
    </row>
    <row r="8" spans="1:3">
      <c r="A8" s="36" t="s">
        <v>584</v>
      </c>
      <c r="B8" s="14" t="s">
        <v>608</v>
      </c>
      <c r="C8" s="59">
        <f>1/7</f>
        <v>0.14285714285714285</v>
      </c>
    </row>
    <row r="9" spans="1:3">
      <c r="A9" s="14" t="s">
        <v>580</v>
      </c>
      <c r="B9" s="14" t="s">
        <v>604</v>
      </c>
      <c r="C9" s="14">
        <v>4</v>
      </c>
    </row>
    <row r="10" spans="1:3">
      <c r="A10" s="14" t="s">
        <v>585</v>
      </c>
      <c r="B10" s="14" t="s">
        <v>605</v>
      </c>
      <c r="C10" s="46">
        <v>4</v>
      </c>
    </row>
    <row r="11" spans="1:3">
      <c r="A11" s="14" t="s">
        <v>665</v>
      </c>
      <c r="B11" s="14" t="s">
        <v>611</v>
      </c>
      <c r="C11" s="46">
        <v>3</v>
      </c>
    </row>
    <row r="12" spans="1:3">
      <c r="A12" s="14" t="s">
        <v>555</v>
      </c>
      <c r="B12" s="14" t="s">
        <v>295</v>
      </c>
      <c r="C12" s="14">
        <v>2</v>
      </c>
    </row>
    <row r="13" spans="1:3">
      <c r="A13" s="14" t="s">
        <v>666</v>
      </c>
      <c r="B13" s="14" t="s">
        <v>606</v>
      </c>
      <c r="C13" s="66" t="s">
        <v>359</v>
      </c>
    </row>
    <row r="14" spans="1:3">
      <c r="A14" s="14" t="s">
        <v>470</v>
      </c>
      <c r="B14" s="14" t="s">
        <v>206</v>
      </c>
      <c r="C14" s="66" t="s">
        <v>359</v>
      </c>
    </row>
    <row r="15" spans="1:3">
      <c r="C15" s="33"/>
    </row>
    <row r="17" spans="1:2">
      <c r="A17" s="52"/>
      <c r="B17" s="5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6C5C-EB59-4436-B536-E20742AF84D3}">
  <dimension ref="A1:L123"/>
  <sheetViews>
    <sheetView zoomScale="55" zoomScaleNormal="55" workbookViewId="0">
      <selection activeCell="F3" sqref="F3"/>
    </sheetView>
  </sheetViews>
  <sheetFormatPr defaultColWidth="9.28515625" defaultRowHeight="15"/>
  <cols>
    <col min="1" max="2" width="29.42578125" style="14" bestFit="1" customWidth="1"/>
    <col min="3" max="4" width="25.7109375" style="14" bestFit="1" customWidth="1"/>
    <col min="5" max="5" width="27.28515625" style="14" customWidth="1"/>
    <col min="6" max="6" width="17.7109375" style="14" bestFit="1" customWidth="1"/>
    <col min="7" max="8" width="13.5703125" style="14" customWidth="1"/>
    <col min="9" max="9" width="16.85546875" style="14" customWidth="1"/>
    <col min="10" max="10" width="18.140625" style="14" customWidth="1"/>
    <col min="11" max="16384" width="9.28515625" style="14"/>
  </cols>
  <sheetData>
    <row r="1" spans="1:12" s="53" customFormat="1">
      <c r="A1" s="53" t="s">
        <v>603</v>
      </c>
      <c r="B1" s="53" t="s">
        <v>664</v>
      </c>
      <c r="C1" s="53" t="s">
        <v>602</v>
      </c>
      <c r="D1" s="53" t="s">
        <v>660</v>
      </c>
      <c r="E1" s="53" t="s">
        <v>669</v>
      </c>
      <c r="F1" s="53" t="s">
        <v>657</v>
      </c>
      <c r="G1" s="53" t="s">
        <v>623</v>
      </c>
      <c r="H1" s="53" t="s">
        <v>635</v>
      </c>
      <c r="I1" s="53" t="s">
        <v>592</v>
      </c>
      <c r="J1" s="53" t="s">
        <v>658</v>
      </c>
      <c r="L1" s="33"/>
    </row>
    <row r="2" spans="1:12">
      <c r="A2" s="14" t="s">
        <v>572</v>
      </c>
      <c r="B2" s="14" t="s">
        <v>485</v>
      </c>
      <c r="C2" s="14" t="s">
        <v>298</v>
      </c>
      <c r="D2" s="14" t="s">
        <v>298</v>
      </c>
      <c r="E2" s="51">
        <v>50</v>
      </c>
      <c r="F2" s="51">
        <v>50</v>
      </c>
      <c r="G2" s="14" t="s">
        <v>624</v>
      </c>
      <c r="H2" s="14">
        <v>50</v>
      </c>
      <c r="K2" s="33"/>
      <c r="L2" s="33"/>
    </row>
    <row r="3" spans="1:12">
      <c r="A3" s="47" t="s">
        <v>576</v>
      </c>
      <c r="B3" s="47" t="s">
        <v>576</v>
      </c>
      <c r="C3" s="14" t="s">
        <v>609</v>
      </c>
      <c r="D3" s="14" t="s">
        <v>609</v>
      </c>
      <c r="E3" s="54" t="s">
        <v>615</v>
      </c>
      <c r="F3" s="54" t="s">
        <v>630</v>
      </c>
      <c r="G3" s="36" t="s">
        <v>616</v>
      </c>
      <c r="H3" s="58">
        <f>F3*I3</f>
        <v>20.25</v>
      </c>
      <c r="I3" s="33">
        <v>13.5</v>
      </c>
      <c r="J3" s="14" t="s">
        <v>633</v>
      </c>
      <c r="K3" s="33"/>
      <c r="L3" s="36"/>
    </row>
    <row r="4" spans="1:12">
      <c r="A4" s="47" t="s">
        <v>577</v>
      </c>
      <c r="B4" s="47" t="s">
        <v>577</v>
      </c>
      <c r="C4" s="14" t="s">
        <v>610</v>
      </c>
      <c r="D4" s="14" t="s">
        <v>610</v>
      </c>
      <c r="E4" s="56">
        <v>22.5</v>
      </c>
      <c r="F4" s="56">
        <v>22.5</v>
      </c>
      <c r="G4" s="33" t="s">
        <v>624</v>
      </c>
      <c r="H4" s="33">
        <v>22.5</v>
      </c>
      <c r="L4" s="33"/>
    </row>
    <row r="5" spans="1:12">
      <c r="A5" s="14" t="s">
        <v>459</v>
      </c>
      <c r="B5" s="14" t="s">
        <v>459</v>
      </c>
      <c r="C5" s="14" t="s">
        <v>283</v>
      </c>
      <c r="D5" s="14" t="s">
        <v>283</v>
      </c>
      <c r="E5" s="56">
        <v>150</v>
      </c>
      <c r="F5" s="56">
        <v>150</v>
      </c>
      <c r="G5" s="36" t="s">
        <v>624</v>
      </c>
      <c r="H5" s="36">
        <f>E5</f>
        <v>150</v>
      </c>
      <c r="L5" s="33"/>
    </row>
    <row r="6" spans="1:12">
      <c r="A6" s="14" t="s">
        <v>447</v>
      </c>
      <c r="B6" s="14" t="s">
        <v>447</v>
      </c>
      <c r="C6" s="14" t="s">
        <v>255</v>
      </c>
      <c r="D6" s="14" t="s">
        <v>255</v>
      </c>
      <c r="E6" s="56">
        <v>1</v>
      </c>
      <c r="F6" s="56">
        <v>1</v>
      </c>
      <c r="G6" s="36" t="s">
        <v>625</v>
      </c>
      <c r="H6" s="36">
        <v>58</v>
      </c>
      <c r="I6" s="14">
        <v>58</v>
      </c>
      <c r="J6" s="14" t="s">
        <v>600</v>
      </c>
      <c r="L6" s="36"/>
    </row>
    <row r="7" spans="1:12">
      <c r="A7" s="14" t="s">
        <v>583</v>
      </c>
      <c r="B7" s="14" t="s">
        <v>583</v>
      </c>
      <c r="C7" s="14" t="s">
        <v>607</v>
      </c>
      <c r="D7" s="14" t="s">
        <v>607</v>
      </c>
      <c r="E7" s="51">
        <v>150</v>
      </c>
      <c r="F7" s="51">
        <v>150</v>
      </c>
      <c r="G7" s="36" t="s">
        <v>624</v>
      </c>
      <c r="H7" s="36">
        <f>F7</f>
        <v>150</v>
      </c>
      <c r="L7" s="33"/>
    </row>
    <row r="8" spans="1:12">
      <c r="A8" s="36" t="s">
        <v>584</v>
      </c>
      <c r="B8" s="36" t="s">
        <v>584</v>
      </c>
      <c r="C8" s="14" t="s">
        <v>608</v>
      </c>
      <c r="D8" s="14" t="s">
        <v>608</v>
      </c>
      <c r="E8" s="60">
        <v>150</v>
      </c>
      <c r="F8" s="60">
        <v>150</v>
      </c>
      <c r="G8" s="33" t="s">
        <v>624</v>
      </c>
      <c r="H8" s="36">
        <f>E8</f>
        <v>150</v>
      </c>
      <c r="L8" s="36"/>
    </row>
    <row r="9" spans="1:12">
      <c r="A9" s="14" t="s">
        <v>580</v>
      </c>
      <c r="B9" s="14" t="s">
        <v>580</v>
      </c>
      <c r="C9" s="14" t="s">
        <v>604</v>
      </c>
      <c r="D9" s="14" t="s">
        <v>604</v>
      </c>
      <c r="E9" s="51">
        <v>200</v>
      </c>
      <c r="F9" s="51">
        <v>200</v>
      </c>
      <c r="G9" s="14" t="s">
        <v>626</v>
      </c>
      <c r="H9" s="14">
        <f>F9*I9</f>
        <v>206</v>
      </c>
      <c r="I9" s="14">
        <v>1.03</v>
      </c>
      <c r="J9" s="14" t="s">
        <v>594</v>
      </c>
      <c r="L9" s="33"/>
    </row>
    <row r="10" spans="1:12">
      <c r="A10" s="14" t="s">
        <v>585</v>
      </c>
      <c r="B10" s="14" t="s">
        <v>586</v>
      </c>
      <c r="C10" s="14" t="s">
        <v>605</v>
      </c>
      <c r="D10" s="14" t="s">
        <v>13</v>
      </c>
      <c r="E10" s="51" t="s">
        <v>627</v>
      </c>
      <c r="F10" s="51">
        <v>55</v>
      </c>
      <c r="G10" s="14" t="s">
        <v>624</v>
      </c>
      <c r="H10" s="14">
        <f>F10</f>
        <v>55</v>
      </c>
      <c r="L10" s="33"/>
    </row>
    <row r="11" spans="1:12">
      <c r="A11" s="14" t="s">
        <v>585</v>
      </c>
      <c r="B11" s="14" t="s">
        <v>589</v>
      </c>
      <c r="C11" s="14" t="s">
        <v>605</v>
      </c>
      <c r="D11" s="14" t="s">
        <v>32</v>
      </c>
      <c r="E11" s="51" t="s">
        <v>628</v>
      </c>
      <c r="F11" s="51">
        <v>225</v>
      </c>
      <c r="G11" s="14" t="s">
        <v>624</v>
      </c>
      <c r="H11" s="14">
        <f t="shared" ref="H11:H14" si="0">F11</f>
        <v>225</v>
      </c>
      <c r="I11" s="33"/>
      <c r="J11" s="33"/>
      <c r="L11" s="7"/>
    </row>
    <row r="12" spans="1:12">
      <c r="A12" s="14" t="s">
        <v>665</v>
      </c>
      <c r="B12" s="36" t="s">
        <v>591</v>
      </c>
      <c r="C12" s="14" t="s">
        <v>611</v>
      </c>
      <c r="D12" s="14" t="s">
        <v>288</v>
      </c>
      <c r="E12" s="51" t="s">
        <v>618</v>
      </c>
      <c r="F12" s="51">
        <v>150</v>
      </c>
      <c r="G12" s="14" t="s">
        <v>624</v>
      </c>
      <c r="H12" s="14">
        <f t="shared" si="0"/>
        <v>150</v>
      </c>
      <c r="I12" s="33"/>
      <c r="J12" s="33"/>
      <c r="L12" s="7"/>
    </row>
    <row r="13" spans="1:12">
      <c r="A13" s="14" t="s">
        <v>665</v>
      </c>
      <c r="B13" s="14" t="s">
        <v>590</v>
      </c>
      <c r="C13" s="14" t="s">
        <v>611</v>
      </c>
      <c r="D13" s="14" t="s">
        <v>661</v>
      </c>
      <c r="E13" s="51" t="s">
        <v>629</v>
      </c>
      <c r="F13" s="51">
        <f>(70+100)/2</f>
        <v>85</v>
      </c>
      <c r="G13" s="14" t="s">
        <v>624</v>
      </c>
      <c r="H13" s="14">
        <f t="shared" si="0"/>
        <v>85</v>
      </c>
      <c r="I13" s="33"/>
      <c r="J13" s="33"/>
      <c r="L13" s="36"/>
    </row>
    <row r="14" spans="1:12">
      <c r="A14" s="14" t="s">
        <v>555</v>
      </c>
      <c r="B14" s="14" t="s">
        <v>555</v>
      </c>
      <c r="C14" s="14" t="s">
        <v>295</v>
      </c>
      <c r="D14" s="14" t="s">
        <v>295</v>
      </c>
      <c r="E14" s="51" t="s">
        <v>617</v>
      </c>
      <c r="F14" s="51">
        <f>(125+150)/2</f>
        <v>137.5</v>
      </c>
      <c r="G14" s="14" t="s">
        <v>624</v>
      </c>
      <c r="H14" s="14">
        <f t="shared" si="0"/>
        <v>137.5</v>
      </c>
      <c r="I14" s="33"/>
      <c r="J14" s="33"/>
      <c r="L14" s="36"/>
    </row>
    <row r="15" spans="1:12">
      <c r="A15" s="14" t="s">
        <v>666</v>
      </c>
      <c r="B15" s="14" t="s">
        <v>519</v>
      </c>
      <c r="C15" s="14" t="s">
        <v>606</v>
      </c>
      <c r="D15" s="14" t="s">
        <v>612</v>
      </c>
      <c r="E15" s="33">
        <v>1</v>
      </c>
      <c r="F15" s="60">
        <v>1</v>
      </c>
      <c r="G15" s="33" t="s">
        <v>641</v>
      </c>
      <c r="H15" s="33">
        <v>7</v>
      </c>
      <c r="I15" s="33"/>
      <c r="J15" s="33"/>
      <c r="L15" s="33"/>
    </row>
    <row r="16" spans="1:12">
      <c r="A16" s="14" t="s">
        <v>666</v>
      </c>
      <c r="B16" s="14" t="s">
        <v>645</v>
      </c>
      <c r="C16" s="14" t="s">
        <v>606</v>
      </c>
      <c r="D16" s="14" t="s">
        <v>662</v>
      </c>
      <c r="E16" s="33">
        <v>1</v>
      </c>
      <c r="F16" s="60">
        <v>1</v>
      </c>
      <c r="G16" s="33" t="s">
        <v>641</v>
      </c>
      <c r="H16" s="33">
        <v>3</v>
      </c>
      <c r="I16" s="33"/>
      <c r="J16" s="33"/>
      <c r="L16" s="36"/>
    </row>
    <row r="17" spans="1:12">
      <c r="A17" s="14" t="s">
        <v>470</v>
      </c>
      <c r="B17" s="14" t="s">
        <v>674</v>
      </c>
      <c r="C17" s="14" t="s">
        <v>206</v>
      </c>
      <c r="D17" s="14" t="s">
        <v>675</v>
      </c>
      <c r="E17" s="33">
        <v>0.5</v>
      </c>
      <c r="F17" s="33">
        <v>500</v>
      </c>
      <c r="G17" s="33" t="s">
        <v>626</v>
      </c>
      <c r="H17" s="33">
        <f>F17*I17</f>
        <v>505</v>
      </c>
      <c r="I17" s="14">
        <v>1.01</v>
      </c>
      <c r="J17" s="14" t="s">
        <v>594</v>
      </c>
      <c r="L17" s="36"/>
    </row>
    <row r="18" spans="1:12">
      <c r="A18" s="14" t="s">
        <v>470</v>
      </c>
      <c r="B18" s="14" t="s">
        <v>431</v>
      </c>
      <c r="C18" s="14" t="s">
        <v>206</v>
      </c>
      <c r="D18" s="14" t="s">
        <v>205</v>
      </c>
      <c r="E18" s="33">
        <v>0.25</v>
      </c>
      <c r="F18" s="33">
        <v>250</v>
      </c>
      <c r="G18" s="33" t="s">
        <v>626</v>
      </c>
      <c r="H18" s="33">
        <f>F18*I18</f>
        <v>247.5</v>
      </c>
      <c r="I18" s="14">
        <v>0.99</v>
      </c>
      <c r="J18" s="14" t="s">
        <v>594</v>
      </c>
      <c r="L18" s="36"/>
    </row>
    <row r="19" spans="1:12">
      <c r="A19" s="14" t="s">
        <v>470</v>
      </c>
      <c r="B19" s="14" t="s">
        <v>672</v>
      </c>
      <c r="C19" s="14" t="s">
        <v>206</v>
      </c>
      <c r="D19" s="14" t="s">
        <v>673</v>
      </c>
      <c r="E19" s="71">
        <v>0.06</v>
      </c>
      <c r="F19" s="72">
        <v>60</v>
      </c>
      <c r="G19" s="33" t="s">
        <v>626</v>
      </c>
      <c r="H19" s="59">
        <v>57</v>
      </c>
      <c r="I19" s="14">
        <v>0.95</v>
      </c>
      <c r="J19" s="14" t="s">
        <v>594</v>
      </c>
      <c r="L19"/>
    </row>
    <row r="20" spans="1:12">
      <c r="L20"/>
    </row>
    <row r="21" spans="1:12">
      <c r="A21" s="52"/>
      <c r="C21" s="52"/>
      <c r="D21" s="52"/>
      <c r="L21"/>
    </row>
    <row r="22" spans="1:12"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workbookViewId="0">
      <selection activeCell="A24" sqref="A24"/>
    </sheetView>
  </sheetViews>
  <sheetFormatPr defaultRowHeight="15"/>
  <cols>
    <col min="1" max="1" width="37.7109375" customWidth="1"/>
    <col min="2" max="2" width="18.5703125" customWidth="1"/>
    <col min="3" max="3" width="24.5703125" customWidth="1"/>
    <col min="4" max="4" width="14.42578125" bestFit="1" customWidth="1"/>
    <col min="5" max="5" width="20.5703125" bestFit="1" customWidth="1"/>
    <col min="6" max="6" width="20" customWidth="1"/>
    <col min="7" max="7" width="20.85546875" customWidth="1"/>
  </cols>
  <sheetData>
    <row r="1" spans="1:12" s="14" customFormat="1">
      <c r="A1" s="14" t="s">
        <v>365</v>
      </c>
      <c r="B1" s="14" t="s">
        <v>368</v>
      </c>
      <c r="C1" s="14" t="s">
        <v>367</v>
      </c>
      <c r="D1" s="14" t="s">
        <v>369</v>
      </c>
      <c r="E1" s="14" t="s">
        <v>370</v>
      </c>
      <c r="F1" s="14" t="s">
        <v>386</v>
      </c>
      <c r="G1" s="14" t="s">
        <v>387</v>
      </c>
    </row>
    <row r="2" spans="1:12">
      <c r="A2" s="14" t="s">
        <v>13</v>
      </c>
      <c r="B2" s="14">
        <v>5.9624304014518563E-2</v>
      </c>
      <c r="C2" s="14">
        <v>0.23</v>
      </c>
      <c r="D2" s="14">
        <v>0.02</v>
      </c>
      <c r="E2" s="14">
        <v>0.25</v>
      </c>
      <c r="F2" s="14">
        <v>0.02</v>
      </c>
      <c r="G2" s="14">
        <v>0.25</v>
      </c>
      <c r="I2" s="14"/>
      <c r="L2" s="14"/>
    </row>
    <row r="3" spans="1:12">
      <c r="A3" s="14" t="s">
        <v>32</v>
      </c>
      <c r="B3" s="14">
        <v>5.1321427795455427E-2</v>
      </c>
      <c r="C3" s="14">
        <v>0.26</v>
      </c>
      <c r="D3" s="14">
        <v>7.0000000000000007E-2</v>
      </c>
      <c r="E3" s="14">
        <v>0.17</v>
      </c>
      <c r="F3" s="14">
        <v>7.0000000000000007E-2</v>
      </c>
      <c r="G3" s="14">
        <v>0.17</v>
      </c>
      <c r="I3" s="14"/>
      <c r="L3" s="14"/>
    </row>
    <row r="4" spans="1:12" s="14" customFormat="1">
      <c r="A4" s="14" t="s">
        <v>383</v>
      </c>
      <c r="B4" s="14">
        <v>0.2</v>
      </c>
      <c r="C4" s="14">
        <v>0.05</v>
      </c>
      <c r="D4" s="33">
        <v>0.1</v>
      </c>
      <c r="E4" s="33">
        <v>0.19</v>
      </c>
      <c r="F4" s="33">
        <v>0.1</v>
      </c>
      <c r="G4" s="33">
        <v>0.19</v>
      </c>
    </row>
    <row r="5" spans="1:12">
      <c r="A5" t="s">
        <v>382</v>
      </c>
      <c r="B5" s="14">
        <v>0.01</v>
      </c>
      <c r="C5" s="14">
        <v>0.04</v>
      </c>
      <c r="D5" s="33">
        <v>0.01</v>
      </c>
      <c r="E5" s="33">
        <v>0.04</v>
      </c>
      <c r="F5" s="33">
        <v>0.01</v>
      </c>
      <c r="G5" s="33">
        <v>0.04</v>
      </c>
      <c r="I5" s="14"/>
      <c r="L5" s="14"/>
    </row>
    <row r="6" spans="1:12">
      <c r="A6" s="14" t="s">
        <v>43</v>
      </c>
      <c r="B6" s="14">
        <v>7.0000000000000007E-2</v>
      </c>
      <c r="C6" s="14">
        <v>0.15</v>
      </c>
      <c r="D6" s="33">
        <v>0.02</v>
      </c>
      <c r="E6" s="33">
        <v>0.25</v>
      </c>
      <c r="F6" s="33">
        <v>0.02</v>
      </c>
      <c r="G6" s="33">
        <v>0.25</v>
      </c>
      <c r="I6" s="14"/>
      <c r="L6" s="14"/>
    </row>
    <row r="7" spans="1:12" s="14" customFormat="1">
      <c r="A7" s="14" t="s">
        <v>384</v>
      </c>
      <c r="B7" s="14">
        <v>0</v>
      </c>
      <c r="C7" s="14">
        <v>0</v>
      </c>
      <c r="D7" s="14">
        <v>0</v>
      </c>
      <c r="E7" s="14">
        <v>0</v>
      </c>
      <c r="F7" s="33">
        <v>0.01</v>
      </c>
      <c r="G7" s="33">
        <v>0.04</v>
      </c>
    </row>
    <row r="8" spans="1:12">
      <c r="A8" s="14" t="s">
        <v>106</v>
      </c>
      <c r="B8" s="14">
        <v>0</v>
      </c>
      <c r="C8" s="14">
        <v>0</v>
      </c>
      <c r="D8">
        <v>0</v>
      </c>
      <c r="E8" s="14">
        <v>0</v>
      </c>
      <c r="F8" s="33">
        <v>0.01</v>
      </c>
      <c r="G8" s="33">
        <v>0.04</v>
      </c>
      <c r="I8" s="14"/>
      <c r="J8" s="14"/>
      <c r="L8" s="14"/>
    </row>
    <row r="9" spans="1:12">
      <c r="A9" s="14" t="s">
        <v>206</v>
      </c>
      <c r="B9" s="14">
        <v>0.01</v>
      </c>
      <c r="C9" s="14">
        <v>0.04</v>
      </c>
      <c r="D9" s="17">
        <v>0.01</v>
      </c>
      <c r="E9" s="17">
        <v>0.04</v>
      </c>
      <c r="F9" s="33">
        <v>0.01</v>
      </c>
      <c r="G9" s="33">
        <v>0.04</v>
      </c>
      <c r="I9" s="14"/>
      <c r="L9" s="14"/>
    </row>
    <row r="10" spans="1:12">
      <c r="A10" s="14" t="s">
        <v>153</v>
      </c>
      <c r="B10" s="14">
        <v>7.0000000000000007E-2</v>
      </c>
      <c r="C10" s="14">
        <v>0.15</v>
      </c>
      <c r="D10" s="17">
        <v>0.02</v>
      </c>
      <c r="E10" s="17">
        <v>0.25</v>
      </c>
      <c r="F10" s="33">
        <v>0.01</v>
      </c>
      <c r="G10" s="33">
        <v>0.04</v>
      </c>
      <c r="I10" s="14"/>
      <c r="L10" s="14"/>
    </row>
    <row r="11" spans="1:12">
      <c r="A11" s="14" t="s">
        <v>123</v>
      </c>
      <c r="B11" s="14">
        <v>0</v>
      </c>
      <c r="C11" s="14">
        <v>0</v>
      </c>
      <c r="D11">
        <v>0</v>
      </c>
      <c r="E11" s="14">
        <v>0</v>
      </c>
      <c r="F11" s="33">
        <v>0</v>
      </c>
      <c r="G11" s="33">
        <v>0</v>
      </c>
      <c r="I11" s="14"/>
      <c r="L11" s="14"/>
    </row>
    <row r="12" spans="1:12">
      <c r="A12" s="14" t="s">
        <v>136</v>
      </c>
      <c r="B12" s="14">
        <v>0</v>
      </c>
      <c r="C12" s="14">
        <v>0</v>
      </c>
      <c r="D12">
        <v>0</v>
      </c>
      <c r="E12" s="14">
        <v>0</v>
      </c>
      <c r="F12" s="14">
        <v>0</v>
      </c>
      <c r="G12" s="14">
        <v>0</v>
      </c>
      <c r="I12" s="14"/>
      <c r="L12" s="14"/>
    </row>
    <row r="13" spans="1:12">
      <c r="A13" s="14" t="s">
        <v>366</v>
      </c>
      <c r="B13" s="14">
        <v>0</v>
      </c>
      <c r="C13" s="14">
        <v>0</v>
      </c>
      <c r="D13">
        <v>0</v>
      </c>
      <c r="E13" s="14">
        <v>0</v>
      </c>
      <c r="F13" s="14">
        <v>0</v>
      </c>
      <c r="G13" s="14">
        <v>0</v>
      </c>
      <c r="I13" s="14"/>
      <c r="L13" s="14"/>
    </row>
    <row r="14" spans="1:12">
      <c r="A14" s="14" t="s">
        <v>160</v>
      </c>
      <c r="B14" s="14">
        <v>0.01</v>
      </c>
      <c r="C14" s="14">
        <v>0.15</v>
      </c>
      <c r="D14" s="14">
        <v>0.01</v>
      </c>
      <c r="E14" s="14">
        <v>0.04</v>
      </c>
      <c r="F14" s="14">
        <v>0.01</v>
      </c>
      <c r="G14" s="14">
        <v>0.04</v>
      </c>
      <c r="I14" s="14"/>
      <c r="L14" s="14"/>
    </row>
    <row r="15" spans="1:12">
      <c r="A15" s="14" t="s">
        <v>187</v>
      </c>
      <c r="B15" s="14">
        <v>0.01</v>
      </c>
      <c r="C15" s="14">
        <v>0.15</v>
      </c>
      <c r="D15" s="14">
        <v>0.01</v>
      </c>
      <c r="E15" s="14">
        <v>0.04</v>
      </c>
      <c r="F15" s="14">
        <v>0.01</v>
      </c>
      <c r="G15" s="14">
        <v>0.04</v>
      </c>
      <c r="I15" s="14"/>
      <c r="L15" s="14"/>
    </row>
    <row r="16" spans="1:12">
      <c r="A16" s="14" t="s">
        <v>215</v>
      </c>
      <c r="B16" s="14">
        <v>0</v>
      </c>
      <c r="C16" s="14">
        <v>0</v>
      </c>
      <c r="D16">
        <v>0</v>
      </c>
      <c r="E16" s="14">
        <v>0</v>
      </c>
      <c r="F16" s="14">
        <v>0</v>
      </c>
      <c r="G16" s="14">
        <v>0</v>
      </c>
      <c r="I16" s="14"/>
      <c r="L16" s="14"/>
    </row>
    <row r="17" spans="1:12">
      <c r="A17" s="14" t="s">
        <v>222</v>
      </c>
      <c r="B17" s="14">
        <v>0</v>
      </c>
      <c r="C17" s="14">
        <v>0</v>
      </c>
      <c r="D17">
        <v>0</v>
      </c>
      <c r="E17" s="14">
        <v>0</v>
      </c>
      <c r="F17" s="14">
        <v>0</v>
      </c>
      <c r="G17" s="14">
        <v>0</v>
      </c>
      <c r="I17" s="14"/>
      <c r="L17" s="14"/>
    </row>
    <row r="18" spans="1:12">
      <c r="A18" s="14" t="s">
        <v>251</v>
      </c>
      <c r="B18" s="14">
        <v>0.01</v>
      </c>
      <c r="C18" s="14">
        <v>0.15</v>
      </c>
      <c r="D18" s="14">
        <v>5.0000000000000001E-3</v>
      </c>
      <c r="E18" s="14">
        <v>7.0000000000000007E-2</v>
      </c>
      <c r="F18" s="14">
        <v>5.0000000000000001E-3</v>
      </c>
      <c r="G18" s="14">
        <v>7.0000000000000007E-2</v>
      </c>
      <c r="I18" s="14"/>
      <c r="L18" s="14"/>
    </row>
    <row r="19" spans="1:12">
      <c r="A19" s="14" t="s">
        <v>255</v>
      </c>
      <c r="B19" s="14">
        <v>1.4999999999999999E-2</v>
      </c>
      <c r="C19" s="14">
        <v>0.16</v>
      </c>
      <c r="D19" s="14">
        <v>0.02</v>
      </c>
      <c r="E19" s="14">
        <v>0.08</v>
      </c>
      <c r="F19" s="17">
        <v>0.04</v>
      </c>
      <c r="G19" s="17">
        <v>0.11</v>
      </c>
      <c r="I19" s="14"/>
      <c r="L19" s="14"/>
    </row>
    <row r="20" spans="1:12">
      <c r="A20" s="14" t="s">
        <v>258</v>
      </c>
      <c r="B20" s="14">
        <v>0</v>
      </c>
      <c r="C20" s="14">
        <v>0</v>
      </c>
      <c r="D20">
        <v>0</v>
      </c>
      <c r="E20" s="14">
        <v>0</v>
      </c>
      <c r="F20" s="14">
        <v>0</v>
      </c>
      <c r="G20" s="14">
        <v>0</v>
      </c>
      <c r="I20" s="14"/>
      <c r="L20" s="14"/>
    </row>
    <row r="21" spans="1:12">
      <c r="A21" s="14" t="s">
        <v>261</v>
      </c>
      <c r="B21" s="14">
        <v>2.0996885378545702E-2</v>
      </c>
      <c r="C21" s="14">
        <v>0.16</v>
      </c>
      <c r="D21" s="14">
        <v>0.04</v>
      </c>
      <c r="E21" s="14">
        <v>0.11</v>
      </c>
      <c r="F21" s="14">
        <v>0.04</v>
      </c>
      <c r="G21" s="14">
        <v>0.11</v>
      </c>
      <c r="I21" s="14"/>
      <c r="L21" s="14"/>
    </row>
    <row r="22" spans="1:12">
      <c r="A22" s="14" t="s">
        <v>274</v>
      </c>
      <c r="B22" s="14">
        <v>2.0996885378545702E-2</v>
      </c>
      <c r="C22" s="14">
        <v>0.16</v>
      </c>
      <c r="D22" s="14">
        <v>0.04</v>
      </c>
      <c r="E22" s="14">
        <v>0.11</v>
      </c>
      <c r="F22" s="14">
        <v>0.04</v>
      </c>
      <c r="G22" s="14">
        <v>0.11</v>
      </c>
      <c r="I22" s="14"/>
      <c r="L22" s="14"/>
    </row>
    <row r="23" spans="1:12">
      <c r="A23" s="14" t="s">
        <v>283</v>
      </c>
      <c r="B23" s="14">
        <v>0.09</v>
      </c>
      <c r="C23" s="14">
        <v>0.11</v>
      </c>
      <c r="D23" s="14">
        <v>0.09</v>
      </c>
      <c r="E23" s="14">
        <v>0.11</v>
      </c>
      <c r="F23" s="14">
        <v>0.09</v>
      </c>
      <c r="G23" s="14">
        <v>0.11</v>
      </c>
      <c r="I23" s="14"/>
      <c r="J23" s="14"/>
      <c r="L23" s="14"/>
    </row>
    <row r="24" spans="1:12">
      <c r="C24" s="14"/>
      <c r="E24" s="14"/>
    </row>
    <row r="25" spans="1:12">
      <c r="C25" s="14"/>
      <c r="D25" s="14"/>
      <c r="E25" s="14"/>
      <c r="F25" s="14"/>
      <c r="G25" s="14"/>
    </row>
    <row r="26" spans="1:12">
      <c r="B26" s="14"/>
      <c r="C26" s="14"/>
      <c r="D26" s="14"/>
      <c r="E26" s="14"/>
      <c r="F26" s="14"/>
      <c r="G26" s="14"/>
    </row>
    <row r="27" spans="1:12">
      <c r="B27" s="14"/>
      <c r="C27" s="14"/>
      <c r="D27" s="14"/>
      <c r="E27" s="14"/>
      <c r="F27" s="14"/>
      <c r="G27" s="14"/>
    </row>
    <row r="28" spans="1:12">
      <c r="B28" s="14"/>
      <c r="C28" s="14"/>
      <c r="D28" s="14"/>
      <c r="E28" s="14"/>
      <c r="F28" s="14"/>
      <c r="G28" s="14"/>
    </row>
    <row r="29" spans="1:12">
      <c r="B29" s="14"/>
      <c r="C29" s="14"/>
      <c r="D29" s="14"/>
      <c r="E29" s="14"/>
      <c r="F29" s="14"/>
      <c r="G29" s="14"/>
    </row>
    <row r="30" spans="1:12">
      <c r="B30" s="14"/>
      <c r="C30" s="14"/>
      <c r="D30" s="14"/>
      <c r="E30" s="14"/>
      <c r="F30" s="14"/>
      <c r="G30" s="14"/>
    </row>
    <row r="31" spans="1:12">
      <c r="B31" s="14"/>
      <c r="C31" s="14"/>
      <c r="D31" s="14"/>
      <c r="E31" s="14"/>
      <c r="F31" s="14"/>
      <c r="G31" s="14"/>
    </row>
    <row r="32" spans="1:12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  <row r="34" spans="2:7">
      <c r="B34" s="14"/>
      <c r="C34" s="14"/>
      <c r="D34" s="14"/>
      <c r="E34" s="14"/>
      <c r="F34" s="14"/>
      <c r="G34" s="14"/>
    </row>
    <row r="35" spans="2:7">
      <c r="B35" s="14"/>
      <c r="C35" s="14"/>
      <c r="D35" s="14"/>
      <c r="E35" s="14"/>
      <c r="F35" s="14"/>
      <c r="G35" s="14"/>
    </row>
    <row r="36" spans="2:7">
      <c r="B36" s="14"/>
      <c r="C36" s="14"/>
      <c r="D36" s="14"/>
      <c r="E36" s="14"/>
      <c r="F36" s="14"/>
      <c r="G36" s="14"/>
    </row>
    <row r="37" spans="2:7">
      <c r="B37" s="14"/>
      <c r="C37" s="14"/>
      <c r="D37" s="14"/>
      <c r="E37" s="14"/>
      <c r="F37" s="14"/>
      <c r="G37" s="14"/>
    </row>
    <row r="38" spans="2:7">
      <c r="B38" s="14"/>
      <c r="C38" s="14"/>
      <c r="D38" s="14"/>
      <c r="E38" s="14"/>
      <c r="F38" s="14"/>
      <c r="G38" s="14"/>
    </row>
    <row r="39" spans="2:7">
      <c r="B39" s="14"/>
      <c r="C39" s="14"/>
      <c r="D39" s="14"/>
      <c r="E39" s="14"/>
      <c r="F39" s="14"/>
      <c r="G39" s="14"/>
    </row>
    <row r="40" spans="2:7">
      <c r="B40" s="14"/>
      <c r="C40" s="14"/>
      <c r="D40" s="14"/>
      <c r="E40" s="14"/>
      <c r="F40" s="14"/>
      <c r="G40" s="14"/>
    </row>
    <row r="41" spans="2:7">
      <c r="B41" s="14"/>
      <c r="C41" s="14"/>
      <c r="D41" s="14"/>
      <c r="E41" s="14"/>
      <c r="F41" s="14"/>
      <c r="G41" s="14"/>
    </row>
    <row r="42" spans="2:7">
      <c r="B42" s="14"/>
      <c r="C42" s="14"/>
      <c r="D42" s="14"/>
      <c r="E42" s="14"/>
      <c r="F42" s="14"/>
      <c r="G42" s="14"/>
    </row>
    <row r="43" spans="2:7">
      <c r="B43" s="14"/>
      <c r="C43" s="14"/>
      <c r="D43" s="14"/>
      <c r="E43" s="14"/>
      <c r="F43" s="14"/>
      <c r="G43" s="14"/>
    </row>
    <row r="44" spans="2:7">
      <c r="B44" s="14"/>
      <c r="C44" s="14"/>
      <c r="D44" s="14"/>
      <c r="E44" s="14"/>
      <c r="F44" s="14"/>
      <c r="G44" s="14"/>
    </row>
    <row r="45" spans="2:7">
      <c r="B45" s="14"/>
      <c r="C45" s="14"/>
      <c r="D45" s="14"/>
      <c r="E45" s="14"/>
      <c r="F45" s="14"/>
      <c r="G45" s="14"/>
    </row>
    <row r="46" spans="2:7">
      <c r="B46" s="14"/>
      <c r="C46" s="14"/>
      <c r="D46" s="14"/>
      <c r="E46" s="14"/>
      <c r="F46" s="14"/>
      <c r="G46" s="14"/>
    </row>
    <row r="47" spans="2:7">
      <c r="B47" s="14"/>
      <c r="C47" s="14"/>
      <c r="D47" s="14"/>
      <c r="E47" s="14"/>
      <c r="F47" s="14"/>
      <c r="G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F7E9-319B-4EE9-87FA-1B8B59FCFD55}">
  <dimension ref="A1:G124"/>
  <sheetViews>
    <sheetView workbookViewId="0">
      <selection activeCell="E124" sqref="E124:F124"/>
    </sheetView>
  </sheetViews>
  <sheetFormatPr defaultRowHeight="15"/>
  <cols>
    <col min="2" max="2" width="9.28515625" customWidth="1"/>
    <col min="3" max="3" width="27.42578125" bestFit="1" customWidth="1"/>
    <col min="4" max="4" width="27.42578125" style="33" customWidth="1"/>
    <col min="6" max="6" width="74.28515625" bestFit="1" customWidth="1"/>
  </cols>
  <sheetData>
    <row r="1" spans="1:6">
      <c r="A1" s="14" t="s">
        <v>0</v>
      </c>
      <c r="B1" s="14" t="s">
        <v>1</v>
      </c>
      <c r="C1" s="14" t="s">
        <v>2</v>
      </c>
      <c r="D1" s="7" t="s">
        <v>602</v>
      </c>
      <c r="E1" s="7" t="s">
        <v>656</v>
      </c>
      <c r="F1" t="s">
        <v>651</v>
      </c>
    </row>
    <row r="2" spans="1:6">
      <c r="A2" s="14" t="s">
        <v>8</v>
      </c>
      <c r="B2" s="14">
        <v>2807</v>
      </c>
      <c r="C2" s="14" t="s">
        <v>9</v>
      </c>
      <c r="D2" s="33" t="s">
        <v>605</v>
      </c>
      <c r="E2">
        <f>1 - 0.77*0.9</f>
        <v>0.30699999999999994</v>
      </c>
      <c r="F2" t="s">
        <v>652</v>
      </c>
    </row>
    <row r="3" spans="1:6">
      <c r="A3" s="14" t="s">
        <v>14</v>
      </c>
      <c r="B3" s="14">
        <v>2511</v>
      </c>
      <c r="C3" s="14" t="s">
        <v>15</v>
      </c>
      <c r="D3" s="33" t="s">
        <v>605</v>
      </c>
      <c r="E3" s="14">
        <v>0</v>
      </c>
    </row>
    <row r="4" spans="1:6">
      <c r="A4" s="14" t="s">
        <v>16</v>
      </c>
      <c r="B4" s="14">
        <v>2513</v>
      </c>
      <c r="C4" s="14" t="s">
        <v>17</v>
      </c>
      <c r="D4" s="33" t="s">
        <v>605</v>
      </c>
      <c r="E4" s="14">
        <v>0</v>
      </c>
    </row>
    <row r="5" spans="1:6">
      <c r="A5" s="14" t="s">
        <v>18</v>
      </c>
      <c r="B5" s="14">
        <v>2514</v>
      </c>
      <c r="C5" s="14" t="s">
        <v>19</v>
      </c>
      <c r="D5" s="33" t="s">
        <v>605</v>
      </c>
      <c r="E5" s="14">
        <v>0</v>
      </c>
    </row>
    <row r="6" spans="1:6">
      <c r="A6" s="14" t="s">
        <v>20</v>
      </c>
      <c r="B6" s="14">
        <v>2515</v>
      </c>
      <c r="C6" s="14" t="s">
        <v>21</v>
      </c>
      <c r="D6" s="33" t="s">
        <v>605</v>
      </c>
      <c r="E6" s="14">
        <v>0</v>
      </c>
    </row>
    <row r="7" spans="1:6">
      <c r="A7" s="14" t="s">
        <v>22</v>
      </c>
      <c r="B7" s="14">
        <v>2516</v>
      </c>
      <c r="C7" s="14" t="s">
        <v>23</v>
      </c>
      <c r="D7" s="33" t="s">
        <v>605</v>
      </c>
      <c r="E7" s="14">
        <v>0</v>
      </c>
    </row>
    <row r="8" spans="1:6">
      <c r="A8" s="14" t="s">
        <v>24</v>
      </c>
      <c r="B8" s="14">
        <v>2517</v>
      </c>
      <c r="C8" s="14" t="s">
        <v>25</v>
      </c>
      <c r="D8" s="33" t="s">
        <v>605</v>
      </c>
      <c r="E8" s="14">
        <v>0</v>
      </c>
    </row>
    <row r="9" spans="1:6">
      <c r="A9" s="14" t="s">
        <v>26</v>
      </c>
      <c r="B9" s="14">
        <v>2518</v>
      </c>
      <c r="C9" s="14" t="s">
        <v>27</v>
      </c>
      <c r="D9" s="33" t="s">
        <v>605</v>
      </c>
      <c r="E9" s="14">
        <v>0</v>
      </c>
    </row>
    <row r="10" spans="1:6">
      <c r="A10" s="14" t="s">
        <v>28</v>
      </c>
      <c r="B10" s="14">
        <v>2520</v>
      </c>
      <c r="C10" s="14" t="s">
        <v>29</v>
      </c>
      <c r="D10" s="33" t="s">
        <v>605</v>
      </c>
      <c r="E10" s="14">
        <v>0</v>
      </c>
    </row>
    <row r="11" spans="1:6">
      <c r="A11" s="14" t="s">
        <v>30</v>
      </c>
      <c r="B11" s="14">
        <v>2531</v>
      </c>
      <c r="C11" s="14" t="s">
        <v>31</v>
      </c>
      <c r="D11" s="33" t="s">
        <v>605</v>
      </c>
      <c r="E11" s="14">
        <v>0</v>
      </c>
    </row>
    <row r="12" spans="1:6">
      <c r="A12" s="14" t="s">
        <v>33</v>
      </c>
      <c r="B12" s="14">
        <v>2532</v>
      </c>
      <c r="C12" s="14" t="s">
        <v>34</v>
      </c>
      <c r="D12" s="33" t="s">
        <v>605</v>
      </c>
      <c r="E12" s="14">
        <v>0</v>
      </c>
    </row>
    <row r="13" spans="1:6">
      <c r="A13" s="14" t="s">
        <v>35</v>
      </c>
      <c r="B13" s="14">
        <v>2533</v>
      </c>
      <c r="C13" s="14" t="s">
        <v>36</v>
      </c>
      <c r="D13" s="33" t="s">
        <v>605</v>
      </c>
      <c r="E13" s="14">
        <v>0</v>
      </c>
    </row>
    <row r="14" spans="1:6">
      <c r="A14" s="14" t="s">
        <v>37</v>
      </c>
      <c r="B14" s="14">
        <v>2534</v>
      </c>
      <c r="C14" s="14" t="s">
        <v>38</v>
      </c>
      <c r="D14" s="36" t="s">
        <v>605</v>
      </c>
      <c r="E14" s="14">
        <v>0</v>
      </c>
    </row>
    <row r="15" spans="1:6">
      <c r="A15" s="14" t="s">
        <v>39</v>
      </c>
      <c r="B15" s="14">
        <v>2535</v>
      </c>
      <c r="C15" s="14" t="s">
        <v>40</v>
      </c>
      <c r="D15" s="33" t="s">
        <v>605</v>
      </c>
      <c r="E15" s="14">
        <v>0</v>
      </c>
    </row>
    <row r="16" spans="1:6">
      <c r="A16" s="14" t="s">
        <v>41</v>
      </c>
      <c r="B16" s="14">
        <v>2536</v>
      </c>
      <c r="C16" s="14" t="s">
        <v>42</v>
      </c>
      <c r="D16" s="36" t="s">
        <v>298</v>
      </c>
      <c r="E16" s="14">
        <f>1-0.11*0.93</f>
        <v>0.89769999999999994</v>
      </c>
    </row>
    <row r="17" spans="1:7">
      <c r="A17" s="14" t="s">
        <v>44</v>
      </c>
      <c r="B17" s="14">
        <v>2537</v>
      </c>
      <c r="C17" s="14" t="s">
        <v>45</v>
      </c>
      <c r="D17" s="36" t="s">
        <v>298</v>
      </c>
      <c r="E17">
        <f>1-0.14*0.93</f>
        <v>0.86980000000000002</v>
      </c>
    </row>
    <row r="18" spans="1:7">
      <c r="A18" s="14" t="s">
        <v>46</v>
      </c>
      <c r="B18" s="14">
        <v>2546</v>
      </c>
      <c r="C18" s="14" t="s">
        <v>47</v>
      </c>
      <c r="D18" s="33" t="s">
        <v>611</v>
      </c>
      <c r="E18" s="14">
        <v>0</v>
      </c>
    </row>
    <row r="19" spans="1:7">
      <c r="A19" s="14" t="s">
        <v>49</v>
      </c>
      <c r="B19" s="14">
        <v>2547</v>
      </c>
      <c r="C19" s="14" t="s">
        <v>50</v>
      </c>
      <c r="D19" s="33" t="s">
        <v>611</v>
      </c>
      <c r="E19" s="14">
        <v>0</v>
      </c>
    </row>
    <row r="20" spans="1:7">
      <c r="A20" s="14" t="s">
        <v>51</v>
      </c>
      <c r="B20" s="14">
        <v>2549</v>
      </c>
      <c r="C20" s="14" t="s">
        <v>52</v>
      </c>
      <c r="D20" s="33" t="s">
        <v>611</v>
      </c>
      <c r="E20" s="14">
        <v>0</v>
      </c>
    </row>
    <row r="21" spans="1:7">
      <c r="A21" s="14" t="s">
        <v>53</v>
      </c>
      <c r="B21" s="14">
        <v>2551</v>
      </c>
      <c r="C21" s="14" t="s">
        <v>54</v>
      </c>
      <c r="D21" s="33" t="s">
        <v>609</v>
      </c>
      <c r="E21" s="14">
        <v>0.5</v>
      </c>
      <c r="F21" t="s">
        <v>654</v>
      </c>
    </row>
    <row r="22" spans="1:7">
      <c r="A22" s="14" t="s">
        <v>55</v>
      </c>
      <c r="B22" s="14">
        <v>2555</v>
      </c>
      <c r="C22" s="14" t="s">
        <v>56</v>
      </c>
      <c r="D22" s="33" t="s">
        <v>611</v>
      </c>
      <c r="E22" s="14">
        <v>0</v>
      </c>
    </row>
    <row r="23" spans="1:7">
      <c r="A23" s="14" t="s">
        <v>58</v>
      </c>
      <c r="B23" s="14">
        <v>2552</v>
      </c>
      <c r="C23" s="14" t="s">
        <v>59</v>
      </c>
      <c r="D23" s="33" t="s">
        <v>609</v>
      </c>
      <c r="E23" s="14">
        <v>0.3</v>
      </c>
      <c r="F23" t="s">
        <v>652</v>
      </c>
    </row>
    <row r="24" spans="1:7">
      <c r="A24" s="14" t="s">
        <v>60</v>
      </c>
      <c r="B24" s="14">
        <v>2557</v>
      </c>
      <c r="C24" s="14" t="s">
        <v>61</v>
      </c>
      <c r="D24" s="33" t="s">
        <v>609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33" t="s">
        <v>609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36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33" t="s">
        <v>609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33" t="s">
        <v>609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36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33" t="s">
        <v>611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33" t="s">
        <v>611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33" t="s">
        <v>611</v>
      </c>
      <c r="E32" s="14">
        <v>0.27</v>
      </c>
      <c r="F32" s="14" t="s">
        <v>655</v>
      </c>
      <c r="G32" t="s">
        <v>670</v>
      </c>
    </row>
    <row r="33" spans="1:7">
      <c r="A33" s="14" t="s">
        <v>78</v>
      </c>
      <c r="B33" s="14">
        <v>2602</v>
      </c>
      <c r="C33" s="14" t="s">
        <v>79</v>
      </c>
      <c r="D33" s="33" t="s">
        <v>611</v>
      </c>
      <c r="E33" s="14">
        <v>0.27</v>
      </c>
      <c r="F33" s="14" t="s">
        <v>655</v>
      </c>
      <c r="G33" s="14" t="s">
        <v>670</v>
      </c>
    </row>
    <row r="34" spans="1:7">
      <c r="A34" s="14" t="s">
        <v>80</v>
      </c>
      <c r="B34" s="14">
        <v>2605</v>
      </c>
      <c r="C34" s="14" t="s">
        <v>81</v>
      </c>
      <c r="D34" s="33" t="s">
        <v>611</v>
      </c>
      <c r="E34" s="14">
        <v>0.27</v>
      </c>
      <c r="F34" s="14" t="s">
        <v>655</v>
      </c>
      <c r="G34" s="14" t="s">
        <v>670</v>
      </c>
    </row>
    <row r="35" spans="1:7">
      <c r="A35" s="14" t="s">
        <v>82</v>
      </c>
      <c r="B35" s="14">
        <v>2611</v>
      </c>
      <c r="C35" s="14" t="s">
        <v>83</v>
      </c>
      <c r="D35" s="36" t="s">
        <v>295</v>
      </c>
      <c r="E35" s="14">
        <v>0.27</v>
      </c>
      <c r="F35" s="14" t="s">
        <v>655</v>
      </c>
    </row>
    <row r="36" spans="1:7">
      <c r="A36" s="14" t="s">
        <v>84</v>
      </c>
      <c r="B36" s="14">
        <v>2612</v>
      </c>
      <c r="C36" s="14" t="s">
        <v>85</v>
      </c>
      <c r="D36" s="36" t="s">
        <v>295</v>
      </c>
      <c r="E36" s="14">
        <v>0.27</v>
      </c>
      <c r="F36" s="14" t="s">
        <v>655</v>
      </c>
    </row>
    <row r="37" spans="1:7">
      <c r="A37" s="14" t="s">
        <v>86</v>
      </c>
      <c r="B37" s="14">
        <v>2613</v>
      </c>
      <c r="C37" s="14" t="s">
        <v>87</v>
      </c>
      <c r="D37" s="36" t="s">
        <v>295</v>
      </c>
      <c r="E37" s="14">
        <v>0.27</v>
      </c>
      <c r="F37" s="14" t="s">
        <v>655</v>
      </c>
    </row>
    <row r="38" spans="1:7">
      <c r="A38" s="14" t="s">
        <v>88</v>
      </c>
      <c r="B38" s="14">
        <v>2614</v>
      </c>
      <c r="C38" s="14" t="s">
        <v>89</v>
      </c>
      <c r="D38" s="36" t="s">
        <v>295</v>
      </c>
      <c r="E38" s="14">
        <v>0.27</v>
      </c>
      <c r="F38" s="14" t="s">
        <v>655</v>
      </c>
    </row>
    <row r="39" spans="1:7">
      <c r="A39" s="14" t="s">
        <v>90</v>
      </c>
      <c r="B39" s="14">
        <v>2615</v>
      </c>
      <c r="C39" s="14" t="s">
        <v>91</v>
      </c>
      <c r="D39" s="36" t="s">
        <v>295</v>
      </c>
      <c r="E39" s="14">
        <v>0.27</v>
      </c>
      <c r="F39" s="14" t="s">
        <v>655</v>
      </c>
    </row>
    <row r="40" spans="1:7">
      <c r="A40" s="14" t="s">
        <v>92</v>
      </c>
      <c r="B40" s="14">
        <v>2616</v>
      </c>
      <c r="C40" s="14" t="s">
        <v>93</v>
      </c>
      <c r="D40" s="36" t="s">
        <v>295</v>
      </c>
      <c r="E40" s="14">
        <v>0.27</v>
      </c>
      <c r="F40" s="14" t="s">
        <v>655</v>
      </c>
    </row>
    <row r="41" spans="1:7">
      <c r="A41" s="14" t="s">
        <v>94</v>
      </c>
      <c r="B41" s="14">
        <v>2617</v>
      </c>
      <c r="C41" s="14" t="s">
        <v>95</v>
      </c>
      <c r="D41" s="36" t="s">
        <v>295</v>
      </c>
      <c r="E41" s="14">
        <v>0.27</v>
      </c>
      <c r="F41" s="14" t="s">
        <v>655</v>
      </c>
    </row>
    <row r="42" spans="1:7">
      <c r="A42" s="14" t="s">
        <v>96</v>
      </c>
      <c r="B42" s="14">
        <v>2618</v>
      </c>
      <c r="C42" s="14" t="s">
        <v>97</v>
      </c>
      <c r="D42" s="36" t="s">
        <v>295</v>
      </c>
      <c r="E42" s="14">
        <v>0.27</v>
      </c>
      <c r="F42" s="14" t="s">
        <v>655</v>
      </c>
    </row>
    <row r="43" spans="1:7">
      <c r="A43" s="14" t="s">
        <v>98</v>
      </c>
      <c r="B43" s="14">
        <v>2619</v>
      </c>
      <c r="C43" s="14" t="s">
        <v>99</v>
      </c>
      <c r="D43" s="36" t="s">
        <v>295</v>
      </c>
      <c r="E43" s="14">
        <v>0.27</v>
      </c>
      <c r="F43" s="14" t="s">
        <v>655</v>
      </c>
    </row>
    <row r="44" spans="1:7">
      <c r="A44" s="14" t="s">
        <v>100</v>
      </c>
      <c r="B44" s="14">
        <v>2620</v>
      </c>
      <c r="C44" s="14" t="s">
        <v>101</v>
      </c>
      <c r="D44" s="36" t="s">
        <v>295</v>
      </c>
      <c r="E44" s="14">
        <v>0.27</v>
      </c>
      <c r="F44" s="14" t="s">
        <v>655</v>
      </c>
    </row>
    <row r="45" spans="1:7">
      <c r="A45" s="14" t="s">
        <v>102</v>
      </c>
      <c r="B45" s="14">
        <v>2625</v>
      </c>
      <c r="C45" s="14" t="s">
        <v>103</v>
      </c>
      <c r="D45" s="36" t="s">
        <v>295</v>
      </c>
      <c r="E45" s="14">
        <v>0.27</v>
      </c>
      <c r="F45" s="14" t="s">
        <v>655</v>
      </c>
    </row>
    <row r="46" spans="1:7">
      <c r="A46" s="14" t="s">
        <v>104</v>
      </c>
      <c r="B46" s="14">
        <v>2630</v>
      </c>
      <c r="C46" s="14" t="s">
        <v>105</v>
      </c>
      <c r="D46" s="33" t="s">
        <v>606</v>
      </c>
      <c r="E46" s="14">
        <v>0.3</v>
      </c>
      <c r="F46" t="s">
        <v>653</v>
      </c>
    </row>
    <row r="47" spans="1:7">
      <c r="A47" s="14" t="s">
        <v>107</v>
      </c>
      <c r="B47" s="14">
        <v>2633</v>
      </c>
      <c r="C47" s="14" t="s">
        <v>108</v>
      </c>
      <c r="D47" s="33" t="s">
        <v>609</v>
      </c>
      <c r="E47" s="14">
        <v>0.2</v>
      </c>
      <c r="F47" t="s">
        <v>652</v>
      </c>
    </row>
    <row r="48" spans="1:7">
      <c r="A48" s="14" t="s">
        <v>109</v>
      </c>
      <c r="B48" s="14">
        <v>2635</v>
      </c>
      <c r="C48" s="14" t="s">
        <v>110</v>
      </c>
      <c r="D48" s="33" t="s">
        <v>606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33" t="s">
        <v>611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33" t="s">
        <v>611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33" t="s">
        <v>611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33" t="s">
        <v>611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33" t="s">
        <v>611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36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36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36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36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36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36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36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36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36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36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36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33" t="s">
        <v>609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36" t="s">
        <v>298</v>
      </c>
      <c r="E66" s="14">
        <v>0</v>
      </c>
    </row>
    <row r="67" spans="1:5">
      <c r="A67" s="14" t="s">
        <v>154</v>
      </c>
      <c r="B67" s="14">
        <v>2542</v>
      </c>
      <c r="C67" s="14" t="s">
        <v>155</v>
      </c>
      <c r="D67" s="36" t="s">
        <v>298</v>
      </c>
      <c r="E67" s="14">
        <v>7.0000000000000007E-2</v>
      </c>
    </row>
    <row r="68" spans="1:5">
      <c r="A68" s="14" t="s">
        <v>156</v>
      </c>
      <c r="B68" s="14">
        <v>2543</v>
      </c>
      <c r="C68" s="14" t="s">
        <v>157</v>
      </c>
      <c r="D68" s="36" t="s">
        <v>298</v>
      </c>
      <c r="E68" s="14">
        <v>0</v>
      </c>
    </row>
    <row r="69" spans="1:5">
      <c r="A69" s="14" t="s">
        <v>158</v>
      </c>
      <c r="B69" s="14">
        <v>2571</v>
      </c>
      <c r="C69" s="14" t="s">
        <v>159</v>
      </c>
      <c r="D69" s="33" t="s">
        <v>609</v>
      </c>
      <c r="E69" s="14">
        <v>0</v>
      </c>
    </row>
    <row r="70" spans="1:5">
      <c r="A70" s="14" t="s">
        <v>161</v>
      </c>
      <c r="B70" s="14">
        <v>2572</v>
      </c>
      <c r="C70" s="14" t="s">
        <v>162</v>
      </c>
      <c r="D70" s="33" t="s">
        <v>609</v>
      </c>
      <c r="E70" s="14">
        <v>0</v>
      </c>
    </row>
    <row r="71" spans="1:5">
      <c r="A71" s="14" t="s">
        <v>163</v>
      </c>
      <c r="B71" s="14">
        <v>2573</v>
      </c>
      <c r="C71" s="14" t="s">
        <v>164</v>
      </c>
      <c r="D71" s="33" t="s">
        <v>609</v>
      </c>
      <c r="E71" s="14">
        <v>0</v>
      </c>
    </row>
    <row r="72" spans="1:5">
      <c r="A72" s="14" t="s">
        <v>165</v>
      </c>
      <c r="B72" s="14">
        <v>2574</v>
      </c>
      <c r="C72" s="14" t="s">
        <v>166</v>
      </c>
      <c r="D72" s="33" t="s">
        <v>609</v>
      </c>
      <c r="E72" s="14">
        <v>0</v>
      </c>
    </row>
    <row r="73" spans="1:5">
      <c r="A73" s="14" t="s">
        <v>167</v>
      </c>
      <c r="B73" s="14">
        <v>2575</v>
      </c>
      <c r="C73" s="14" t="s">
        <v>168</v>
      </c>
      <c r="D73" s="33" t="s">
        <v>609</v>
      </c>
      <c r="E73" s="14">
        <v>0</v>
      </c>
    </row>
    <row r="74" spans="1:5">
      <c r="A74" s="14" t="s">
        <v>169</v>
      </c>
      <c r="B74" s="14">
        <v>2576</v>
      </c>
      <c r="C74" s="14" t="s">
        <v>170</v>
      </c>
      <c r="D74" s="33" t="s">
        <v>609</v>
      </c>
      <c r="E74" s="14">
        <v>0</v>
      </c>
    </row>
    <row r="75" spans="1:5">
      <c r="A75" s="14" t="s">
        <v>171</v>
      </c>
      <c r="B75" s="14">
        <v>2577</v>
      </c>
      <c r="C75" s="14" t="s">
        <v>172</v>
      </c>
      <c r="D75" s="33" t="s">
        <v>609</v>
      </c>
      <c r="E75" s="14">
        <v>0</v>
      </c>
    </row>
    <row r="76" spans="1:5">
      <c r="A76" s="14" t="s">
        <v>173</v>
      </c>
      <c r="B76" s="14">
        <v>2578</v>
      </c>
      <c r="C76" s="14" t="s">
        <v>174</v>
      </c>
      <c r="D76" s="33" t="s">
        <v>609</v>
      </c>
      <c r="E76" s="14">
        <v>0</v>
      </c>
    </row>
    <row r="77" spans="1:5">
      <c r="A77" s="14" t="s">
        <v>175</v>
      </c>
      <c r="B77" s="14">
        <v>2579</v>
      </c>
      <c r="C77" s="14" t="s">
        <v>176</v>
      </c>
      <c r="D77" s="33" t="s">
        <v>609</v>
      </c>
      <c r="E77" s="14">
        <v>0</v>
      </c>
    </row>
    <row r="78" spans="1:5">
      <c r="A78" s="14" t="s">
        <v>177</v>
      </c>
      <c r="B78" s="14">
        <v>2580</v>
      </c>
      <c r="C78" s="14" t="s">
        <v>178</v>
      </c>
      <c r="D78" s="33" t="s">
        <v>609</v>
      </c>
      <c r="E78" s="14">
        <v>0</v>
      </c>
    </row>
    <row r="79" spans="1:5">
      <c r="A79" s="14" t="s">
        <v>179</v>
      </c>
      <c r="B79" s="14">
        <v>2581</v>
      </c>
      <c r="C79" s="14" t="s">
        <v>180</v>
      </c>
      <c r="D79" s="33" t="s">
        <v>609</v>
      </c>
      <c r="E79" s="14">
        <v>0</v>
      </c>
    </row>
    <row r="80" spans="1:5">
      <c r="A80" s="14" t="s">
        <v>181</v>
      </c>
      <c r="B80" s="14">
        <v>2582</v>
      </c>
      <c r="C80" s="14" t="s">
        <v>182</v>
      </c>
      <c r="D80" s="33" t="s">
        <v>609</v>
      </c>
      <c r="E80" s="14">
        <v>0</v>
      </c>
    </row>
    <row r="81" spans="1:5">
      <c r="A81" s="14" t="s">
        <v>183</v>
      </c>
      <c r="B81" s="14">
        <v>2586</v>
      </c>
      <c r="C81" s="14" t="s">
        <v>184</v>
      </c>
      <c r="D81" s="33" t="s">
        <v>609</v>
      </c>
      <c r="E81" s="14">
        <v>0</v>
      </c>
    </row>
    <row r="82" spans="1:5">
      <c r="A82" s="14" t="s">
        <v>185</v>
      </c>
      <c r="B82" s="14">
        <v>2590</v>
      </c>
      <c r="C82" s="14" t="s">
        <v>186</v>
      </c>
      <c r="D82" s="36"/>
      <c r="E82" s="14">
        <v>0</v>
      </c>
    </row>
    <row r="83" spans="1:5">
      <c r="A83" s="14" t="s">
        <v>188</v>
      </c>
      <c r="B83" s="14">
        <v>2591</v>
      </c>
      <c r="C83" s="14" t="s">
        <v>189</v>
      </c>
      <c r="D83" s="36"/>
      <c r="E83" s="14">
        <v>0</v>
      </c>
    </row>
    <row r="84" spans="1:5">
      <c r="A84" s="14" t="s">
        <v>190</v>
      </c>
      <c r="B84" s="14">
        <v>2592</v>
      </c>
      <c r="C84" s="14" t="s">
        <v>191</v>
      </c>
      <c r="D84" s="36"/>
      <c r="E84" s="14">
        <v>0</v>
      </c>
    </row>
    <row r="85" spans="1:5">
      <c r="A85" s="14" t="s">
        <v>192</v>
      </c>
      <c r="B85" s="14">
        <v>2593</v>
      </c>
      <c r="C85" s="14" t="s">
        <v>193</v>
      </c>
      <c r="D85" s="36"/>
      <c r="E85" s="14">
        <v>0</v>
      </c>
    </row>
    <row r="86" spans="1:5">
      <c r="A86" s="14" t="s">
        <v>194</v>
      </c>
      <c r="B86" s="14">
        <v>2594</v>
      </c>
      <c r="C86" s="14" t="s">
        <v>195</v>
      </c>
      <c r="D86" s="36"/>
      <c r="E86" s="14">
        <v>0</v>
      </c>
    </row>
    <row r="87" spans="1:5">
      <c r="A87" s="14" t="s">
        <v>196</v>
      </c>
      <c r="B87" s="14">
        <v>2595</v>
      </c>
      <c r="C87" s="14" t="s">
        <v>197</v>
      </c>
      <c r="D87" s="36"/>
      <c r="E87" s="14">
        <v>0</v>
      </c>
    </row>
    <row r="88" spans="1:5">
      <c r="A88" s="14" t="s">
        <v>198</v>
      </c>
      <c r="B88" s="14">
        <v>2596</v>
      </c>
      <c r="C88" s="14" t="s">
        <v>199</v>
      </c>
      <c r="D88" s="36"/>
      <c r="E88" s="14">
        <v>0</v>
      </c>
    </row>
    <row r="89" spans="1:5">
      <c r="A89" s="14" t="s">
        <v>200</v>
      </c>
      <c r="B89" s="14">
        <v>2597</v>
      </c>
      <c r="C89" s="14" t="s">
        <v>201</v>
      </c>
      <c r="D89" s="36"/>
      <c r="E89" s="14">
        <v>0</v>
      </c>
    </row>
    <row r="90" spans="1:5">
      <c r="A90" s="14" t="s">
        <v>202</v>
      </c>
      <c r="B90" s="14">
        <v>2598</v>
      </c>
      <c r="C90" s="14" t="s">
        <v>203</v>
      </c>
      <c r="D90" s="36"/>
      <c r="E90" s="14">
        <v>0</v>
      </c>
    </row>
    <row r="91" spans="1:5">
      <c r="A91" s="14" t="s">
        <v>204</v>
      </c>
      <c r="B91" s="14">
        <v>2655</v>
      </c>
      <c r="C91" s="14" t="s">
        <v>205</v>
      </c>
      <c r="D91" s="7" t="s">
        <v>206</v>
      </c>
      <c r="E91" s="14">
        <v>0</v>
      </c>
    </row>
    <row r="92" spans="1:5">
      <c r="A92" s="14" t="s">
        <v>207</v>
      </c>
      <c r="B92" s="14">
        <v>2656</v>
      </c>
      <c r="C92" s="14" t="s">
        <v>208</v>
      </c>
      <c r="D92" s="7" t="s">
        <v>206</v>
      </c>
      <c r="E92" s="14">
        <v>0</v>
      </c>
    </row>
    <row r="93" spans="1:5">
      <c r="A93" s="14" t="s">
        <v>209</v>
      </c>
      <c r="B93" s="14">
        <v>2657</v>
      </c>
      <c r="C93" s="14" t="s">
        <v>210</v>
      </c>
      <c r="D93" s="7" t="s">
        <v>300</v>
      </c>
      <c r="E93" s="14">
        <v>0</v>
      </c>
    </row>
    <row r="94" spans="1:5">
      <c r="A94" s="14" t="s">
        <v>211</v>
      </c>
      <c r="B94" s="14">
        <v>2658</v>
      </c>
      <c r="C94" s="14" t="s">
        <v>212</v>
      </c>
      <c r="D94" s="7" t="s">
        <v>300</v>
      </c>
      <c r="E94" s="14">
        <v>0</v>
      </c>
    </row>
    <row r="95" spans="1:5">
      <c r="A95" s="14" t="s">
        <v>213</v>
      </c>
      <c r="B95" s="14">
        <v>2659</v>
      </c>
      <c r="C95" s="14" t="s">
        <v>214</v>
      </c>
      <c r="D95" s="36"/>
      <c r="E95" s="14">
        <v>0</v>
      </c>
    </row>
    <row r="96" spans="1:5">
      <c r="A96" s="14" t="s">
        <v>216</v>
      </c>
      <c r="B96" s="14">
        <v>2661</v>
      </c>
      <c r="C96" s="14" t="s">
        <v>217</v>
      </c>
      <c r="D96" s="36"/>
      <c r="E96" s="14">
        <v>0</v>
      </c>
    </row>
    <row r="97" spans="1:5">
      <c r="A97" s="14" t="s">
        <v>218</v>
      </c>
      <c r="B97" s="14">
        <v>866</v>
      </c>
      <c r="C97" s="14" t="s">
        <v>219</v>
      </c>
      <c r="D97" s="36"/>
      <c r="E97" s="14">
        <v>0</v>
      </c>
    </row>
    <row r="98" spans="1:5">
      <c r="A98" s="14" t="s">
        <v>223</v>
      </c>
      <c r="B98" s="14">
        <v>946</v>
      </c>
      <c r="C98" s="14" t="s">
        <v>224</v>
      </c>
      <c r="D98" s="36"/>
      <c r="E98" s="14">
        <v>0</v>
      </c>
    </row>
    <row r="99" spans="1:5">
      <c r="A99" s="14" t="s">
        <v>225</v>
      </c>
      <c r="B99" s="14">
        <v>976</v>
      </c>
      <c r="C99" s="14" t="s">
        <v>226</v>
      </c>
      <c r="D99" s="36"/>
      <c r="E99" s="14">
        <v>0</v>
      </c>
    </row>
    <row r="100" spans="1:5">
      <c r="A100" s="14" t="s">
        <v>227</v>
      </c>
      <c r="B100" s="14">
        <v>1016</v>
      </c>
      <c r="C100" s="14" t="s">
        <v>228</v>
      </c>
      <c r="D100" s="36"/>
      <c r="E100" s="14">
        <v>0</v>
      </c>
    </row>
    <row r="101" spans="1:5">
      <c r="A101" s="14" t="s">
        <v>229</v>
      </c>
      <c r="B101" s="14">
        <v>1034</v>
      </c>
      <c r="C101" s="14" t="s">
        <v>230</v>
      </c>
      <c r="D101" s="36"/>
      <c r="E101" s="14">
        <v>0</v>
      </c>
    </row>
    <row r="102" spans="1:5">
      <c r="A102" s="14" t="s">
        <v>231</v>
      </c>
      <c r="B102" s="14">
        <v>2029</v>
      </c>
      <c r="C102" s="14" t="s">
        <v>232</v>
      </c>
      <c r="D102" s="36"/>
      <c r="E102" s="14">
        <v>0</v>
      </c>
    </row>
    <row r="103" spans="1:5">
      <c r="A103" s="14" t="s">
        <v>233</v>
      </c>
      <c r="B103" s="14">
        <v>1096</v>
      </c>
      <c r="C103" s="14" t="s">
        <v>234</v>
      </c>
      <c r="D103" s="36"/>
      <c r="E103" s="14">
        <v>0</v>
      </c>
    </row>
    <row r="104" spans="1:5">
      <c r="A104" s="14" t="s">
        <v>235</v>
      </c>
      <c r="B104" s="14">
        <v>1107</v>
      </c>
      <c r="C104" s="14" t="s">
        <v>236</v>
      </c>
      <c r="D104" s="36"/>
      <c r="E104" s="14">
        <v>0</v>
      </c>
    </row>
    <row r="105" spans="1:5">
      <c r="A105" s="14" t="s">
        <v>237</v>
      </c>
      <c r="B105" s="14">
        <v>1110</v>
      </c>
      <c r="C105" s="14" t="s">
        <v>238</v>
      </c>
      <c r="D105" s="36"/>
      <c r="E105" s="14">
        <v>0</v>
      </c>
    </row>
    <row r="106" spans="1:5">
      <c r="A106" s="14" t="s">
        <v>239</v>
      </c>
      <c r="B106" s="14">
        <v>1126</v>
      </c>
      <c r="C106" s="14" t="s">
        <v>240</v>
      </c>
      <c r="D106" s="36"/>
      <c r="E106" s="14">
        <v>0</v>
      </c>
    </row>
    <row r="107" spans="1:5">
      <c r="A107" s="14" t="s">
        <v>241</v>
      </c>
      <c r="B107" s="14">
        <v>1157</v>
      </c>
      <c r="C107" s="14" t="s">
        <v>242</v>
      </c>
      <c r="D107" s="36"/>
      <c r="E107" s="14">
        <v>0</v>
      </c>
    </row>
    <row r="108" spans="1:5">
      <c r="A108" s="14" t="s">
        <v>243</v>
      </c>
      <c r="B108" s="14">
        <v>1140</v>
      </c>
      <c r="C108" s="14" t="s">
        <v>244</v>
      </c>
      <c r="D108" s="36"/>
      <c r="E108" s="14">
        <v>0</v>
      </c>
    </row>
    <row r="109" spans="1:5">
      <c r="A109" s="14" t="s">
        <v>245</v>
      </c>
      <c r="B109" s="14">
        <v>1150</v>
      </c>
      <c r="C109" s="14" t="s">
        <v>246</v>
      </c>
      <c r="D109" s="36"/>
      <c r="E109" s="14">
        <v>0</v>
      </c>
    </row>
    <row r="110" spans="1:5">
      <c r="A110" s="14" t="s">
        <v>247</v>
      </c>
      <c r="B110" s="14">
        <v>2848</v>
      </c>
      <c r="C110" s="14" t="s">
        <v>248</v>
      </c>
      <c r="D110" s="36" t="s">
        <v>604</v>
      </c>
      <c r="E110" s="14">
        <v>0</v>
      </c>
    </row>
    <row r="111" spans="1:5">
      <c r="A111" s="14" t="s">
        <v>252</v>
      </c>
      <c r="B111" s="14">
        <v>2740</v>
      </c>
      <c r="C111" s="14" t="s">
        <v>253</v>
      </c>
      <c r="D111" s="36" t="s">
        <v>610</v>
      </c>
      <c r="E111" s="14">
        <v>0</v>
      </c>
    </row>
    <row r="112" spans="1:5">
      <c r="A112" s="14" t="s">
        <v>254</v>
      </c>
      <c r="B112" s="14">
        <v>2744</v>
      </c>
      <c r="C112" s="14" t="s">
        <v>255</v>
      </c>
      <c r="D112" s="33" t="s">
        <v>255</v>
      </c>
      <c r="E112" s="14">
        <v>0</v>
      </c>
    </row>
    <row r="113" spans="1:7">
      <c r="A113" s="14" t="s">
        <v>256</v>
      </c>
      <c r="B113" s="14">
        <v>2746</v>
      </c>
      <c r="C113" s="14" t="s">
        <v>257</v>
      </c>
      <c r="D113" s="36"/>
      <c r="E113" s="14">
        <v>0</v>
      </c>
    </row>
    <row r="114" spans="1:7">
      <c r="A114" s="14" t="s">
        <v>259</v>
      </c>
      <c r="B114" s="14">
        <v>2731</v>
      </c>
      <c r="C114" s="14" t="s">
        <v>260</v>
      </c>
      <c r="D114" s="36" t="s">
        <v>608</v>
      </c>
      <c r="E114" s="14">
        <v>0.34</v>
      </c>
      <c r="F114" t="s">
        <v>655</v>
      </c>
      <c r="G114" s="52"/>
    </row>
    <row r="115" spans="1:7">
      <c r="A115" s="14" t="s">
        <v>262</v>
      </c>
      <c r="B115" s="14">
        <v>2732</v>
      </c>
      <c r="C115" s="14" t="s">
        <v>263</v>
      </c>
      <c r="D115" s="36" t="s">
        <v>608</v>
      </c>
      <c r="E115" s="14">
        <v>0.32500000000000001</v>
      </c>
      <c r="F115" s="14" t="s">
        <v>655</v>
      </c>
    </row>
    <row r="116" spans="1:7">
      <c r="A116" s="14" t="s">
        <v>264</v>
      </c>
      <c r="B116" s="14">
        <v>2733</v>
      </c>
      <c r="C116" s="14" t="s">
        <v>265</v>
      </c>
      <c r="D116" s="36" t="s">
        <v>608</v>
      </c>
      <c r="E116" s="14">
        <v>0.29499999999999998</v>
      </c>
      <c r="F116" s="14" t="s">
        <v>655</v>
      </c>
    </row>
    <row r="117" spans="1:7">
      <c r="A117" s="14" t="s">
        <v>266</v>
      </c>
      <c r="B117" s="14">
        <v>2734</v>
      </c>
      <c r="C117" s="14" t="s">
        <v>267</v>
      </c>
      <c r="D117" s="36" t="s">
        <v>607</v>
      </c>
      <c r="E117" s="14">
        <v>0.40500000000000003</v>
      </c>
      <c r="F117" s="14" t="s">
        <v>655</v>
      </c>
    </row>
    <row r="118" spans="1:7">
      <c r="A118" s="14" t="s">
        <v>268</v>
      </c>
      <c r="B118" s="14">
        <v>2735</v>
      </c>
      <c r="C118" s="14" t="s">
        <v>269</v>
      </c>
      <c r="D118" s="36" t="s">
        <v>608</v>
      </c>
      <c r="E118" s="14">
        <v>0.32500000000000001</v>
      </c>
      <c r="F118" s="14" t="s">
        <v>655</v>
      </c>
    </row>
    <row r="119" spans="1:7">
      <c r="A119" s="14" t="s">
        <v>270</v>
      </c>
      <c r="B119" s="14">
        <v>2736</v>
      </c>
      <c r="C119" s="14" t="s">
        <v>271</v>
      </c>
      <c r="D119" s="36" t="s">
        <v>608</v>
      </c>
      <c r="E119" s="14">
        <v>0.32500000000000001</v>
      </c>
      <c r="F119" s="14" t="s">
        <v>655</v>
      </c>
    </row>
    <row r="120" spans="1:7">
      <c r="A120" s="14" t="s">
        <v>272</v>
      </c>
      <c r="B120" s="14">
        <v>2737</v>
      </c>
      <c r="C120" s="14" t="s">
        <v>273</v>
      </c>
      <c r="D120" s="36" t="s">
        <v>610</v>
      </c>
      <c r="E120" s="14">
        <v>0</v>
      </c>
    </row>
    <row r="121" spans="1:7">
      <c r="A121" s="14" t="s">
        <v>275</v>
      </c>
      <c r="B121" s="14">
        <v>2748</v>
      </c>
      <c r="C121" s="14" t="s">
        <v>276</v>
      </c>
      <c r="D121" s="36"/>
      <c r="E121" s="14">
        <v>0</v>
      </c>
    </row>
    <row r="122" spans="1:7">
      <c r="A122" s="14" t="s">
        <v>277</v>
      </c>
      <c r="B122" s="14">
        <v>2745</v>
      </c>
      <c r="C122" s="14" t="s">
        <v>278</v>
      </c>
      <c r="D122" s="36" t="s">
        <v>298</v>
      </c>
      <c r="E122" s="14">
        <v>0</v>
      </c>
    </row>
    <row r="123" spans="1:7">
      <c r="A123" s="14" t="s">
        <v>279</v>
      </c>
      <c r="B123" s="14">
        <v>2747</v>
      </c>
      <c r="C123" s="14" t="s">
        <v>280</v>
      </c>
      <c r="D123" s="36"/>
      <c r="E123" s="14">
        <v>0</v>
      </c>
    </row>
    <row r="124" spans="1:7">
      <c r="A124" s="14" t="s">
        <v>281</v>
      </c>
      <c r="B124" s="14">
        <v>2960</v>
      </c>
      <c r="C124" s="14" t="s">
        <v>282</v>
      </c>
      <c r="D124" s="36" t="s">
        <v>283</v>
      </c>
      <c r="E124" s="14">
        <v>0.45</v>
      </c>
      <c r="F124" t="s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topLeftCell="A58" workbookViewId="0">
      <selection activeCell="D64" sqref="D64:F64"/>
    </sheetView>
  </sheetViews>
  <sheetFormatPr defaultRowHeight="15"/>
  <cols>
    <col min="1" max="2" width="9.28515625" style="14"/>
    <col min="3" max="3" width="28.28515625" bestFit="1" customWidth="1"/>
  </cols>
  <sheetData>
    <row r="1" spans="1:6">
      <c r="D1" s="68" t="s">
        <v>373</v>
      </c>
      <c r="E1" s="69"/>
      <c r="F1" s="70"/>
    </row>
    <row r="2" spans="1:6" ht="30">
      <c r="A2" s="14" t="s">
        <v>0</v>
      </c>
      <c r="B2" s="14" t="s">
        <v>1</v>
      </c>
      <c r="C2" s="32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6"/>
  <sheetViews>
    <sheetView topLeftCell="A82" zoomScale="70" zoomScaleNormal="70" workbookViewId="0">
      <selection activeCell="H30" sqref="H30"/>
    </sheetView>
  </sheetViews>
  <sheetFormatPr defaultRowHeight="15"/>
  <cols>
    <col min="3" max="3" width="28.28515625" bestFit="1" customWidth="1"/>
    <col min="5" max="5" width="16.5703125" bestFit="1" customWidth="1"/>
    <col min="6" max="6" width="8.42578125" bestFit="1" customWidth="1"/>
    <col min="7" max="7" width="32.7109375" bestFit="1" customWidth="1"/>
    <col min="8" max="8" width="30.140625" customWidth="1"/>
    <col min="9" max="10" width="30.140625" style="14" customWidth="1"/>
    <col min="11" max="11" width="16.140625" customWidth="1"/>
  </cols>
  <sheetData>
    <row r="1" spans="1:1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7" t="s">
        <v>602</v>
      </c>
      <c r="J1" s="7" t="s">
        <v>660</v>
      </c>
      <c r="K1" s="14" t="s">
        <v>365</v>
      </c>
    </row>
    <row r="2" spans="1:11">
      <c r="A2" s="14" t="s">
        <v>8</v>
      </c>
      <c r="B2" s="14">
        <v>2805</v>
      </c>
      <c r="C2" s="14" t="s">
        <v>377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14" t="s">
        <v>284</v>
      </c>
      <c r="I2" s="14" t="s">
        <v>605</v>
      </c>
      <c r="J2" s="14" t="s">
        <v>13</v>
      </c>
      <c r="K2" s="14" t="s">
        <v>13</v>
      </c>
    </row>
    <row r="3" spans="1:11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VLOOKUP(B3,concordance!$B$2:$Q$124,14,FALSE)</f>
        <v>Cereals, roots and tubers</v>
      </c>
      <c r="J3" s="14" t="str">
        <f>VLOOKUP(B3,concordance!$B$2:$Q$124,15,FALSE)</f>
        <v>Cereals</v>
      </c>
      <c r="K3" s="14" t="s">
        <v>13</v>
      </c>
    </row>
    <row r="4" spans="1:11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VLOOKUP(B4,concordance!$B$2:$Q$124,14,FALSE)</f>
        <v>Cereals, roots and tubers</v>
      </c>
      <c r="J4" s="14" t="str">
        <f>VLOOKUP(B4,concordance!$B$2:$Q$124,15,FALSE)</f>
        <v>Cereals</v>
      </c>
      <c r="K4" s="14" t="s">
        <v>13</v>
      </c>
    </row>
    <row r="5" spans="1:11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VLOOKUP(B5,concordance!$B$2:$Q$124,14,FALSE)</f>
        <v>Cereals, roots and tubers</v>
      </c>
      <c r="J5" s="14" t="str">
        <f>VLOOKUP(B5,concordance!$B$2:$Q$124,15,FALSE)</f>
        <v>Cereals</v>
      </c>
      <c r="K5" s="14" t="s">
        <v>13</v>
      </c>
    </row>
    <row r="6" spans="1:11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VLOOKUP(B6,concordance!$B$2:$Q$124,14,FALSE)</f>
        <v>Cereals, roots and tubers</v>
      </c>
      <c r="J6" s="14" t="str">
        <f>VLOOKUP(B6,concordance!$B$2:$Q$124,15,FALSE)</f>
        <v>Cereals</v>
      </c>
      <c r="K6" s="14" t="s">
        <v>13</v>
      </c>
    </row>
    <row r="7" spans="1:11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VLOOKUP(B7,concordance!$B$2:$Q$124,14,FALSE)</f>
        <v>Cereals, roots and tubers</v>
      </c>
      <c r="J7" s="14" t="str">
        <f>VLOOKUP(B7,concordance!$B$2:$Q$124,15,FALSE)</f>
        <v>Cereals</v>
      </c>
      <c r="K7" s="14" t="s">
        <v>13</v>
      </c>
    </row>
    <row r="8" spans="1:11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VLOOKUP(B8,concordance!$B$2:$Q$124,14,FALSE)</f>
        <v>Cereals, roots and tubers</v>
      </c>
      <c r="J8" s="14" t="str">
        <f>VLOOKUP(B8,concordance!$B$2:$Q$124,15,FALSE)</f>
        <v>Cereals</v>
      </c>
      <c r="K8" s="14" t="s">
        <v>13</v>
      </c>
    </row>
    <row r="9" spans="1:11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VLOOKUP(B9,concordance!$B$2:$Q$124,14,FALSE)</f>
        <v>Cereals, roots and tubers</v>
      </c>
      <c r="J9" s="14" t="str">
        <f>VLOOKUP(B9,concordance!$B$2:$Q$124,15,FALSE)</f>
        <v>Cereals</v>
      </c>
      <c r="K9" s="14" t="s">
        <v>13</v>
      </c>
    </row>
    <row r="10" spans="1:11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VLOOKUP(B10,concordance!$B$2:$Q$124,14,FALSE)</f>
        <v>Cereals, roots and tubers</v>
      </c>
      <c r="J10" s="14" t="str">
        <f>VLOOKUP(B10,concordance!$B$2:$Q$124,15,FALSE)</f>
        <v>Cereals</v>
      </c>
      <c r="K10" s="14" t="s">
        <v>13</v>
      </c>
    </row>
    <row r="11" spans="1:11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VLOOKUP(B11,concordance!$B$2:$Q$124,14,FALSE)</f>
        <v>Cereals, roots and tubers</v>
      </c>
      <c r="J11" s="14" t="str">
        <f>VLOOKUP(B11,concordance!$B$2:$Q$124,15,FALSE)</f>
        <v>Roots and tubers</v>
      </c>
      <c r="K11" s="14" t="s">
        <v>385</v>
      </c>
    </row>
    <row r="12" spans="1:11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VLOOKUP(B12,concordance!$B$2:$Q$124,14,FALSE)</f>
        <v>Cereals, roots and tubers</v>
      </c>
      <c r="J12" s="14" t="str">
        <f>VLOOKUP(B12,concordance!$B$2:$Q$124,15,FALSE)</f>
        <v>Roots and tubers</v>
      </c>
      <c r="K12" s="14" t="s">
        <v>385</v>
      </c>
    </row>
    <row r="13" spans="1:11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VLOOKUP(B13,concordance!$B$2:$Q$124,14,FALSE)</f>
        <v>Cereals, roots and tubers</v>
      </c>
      <c r="J13" s="14" t="str">
        <f>VLOOKUP(B13,concordance!$B$2:$Q$124,15,FALSE)</f>
        <v>Roots and tubers</v>
      </c>
      <c r="K13" s="14" t="s">
        <v>385</v>
      </c>
    </row>
    <row r="14" spans="1:11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VLOOKUP(B14,concordance!$B$2:$Q$124,14,FALSE)</f>
        <v>Cereals, roots and tubers</v>
      </c>
      <c r="J14" s="14" t="str">
        <f>VLOOKUP(B14,concordance!$B$2:$Q$124,15,FALSE)</f>
        <v>Roots and tubers</v>
      </c>
      <c r="K14" s="14" t="s">
        <v>385</v>
      </c>
    </row>
    <row r="15" spans="1:11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VLOOKUP(B15,concordance!$B$2:$Q$124,14,FALSE)</f>
        <v>Cereals, roots and tubers</v>
      </c>
      <c r="J15" s="14" t="str">
        <f>VLOOKUP(B15,concordance!$B$2:$Q$124,15,FALSE)</f>
        <v>Roots and tubers</v>
      </c>
      <c r="K15" s="14" t="s">
        <v>385</v>
      </c>
    </row>
    <row r="16" spans="1:11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VLOOKUP(B16,concordance!$B$2:$Q$124,14,FALSE)</f>
        <v>All sugars</v>
      </c>
      <c r="J16" s="14" t="str">
        <f>VLOOKUP(B16,concordance!$B$2:$Q$124,15,FALSE)</f>
        <v>All sugars</v>
      </c>
      <c r="K16" s="14" t="s">
        <v>43</v>
      </c>
    </row>
    <row r="17" spans="1:11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VLOOKUP(B17,concordance!$B$2:$Q$124,14,FALSE)</f>
        <v>All sugars</v>
      </c>
      <c r="J17" s="14" t="str">
        <f>VLOOKUP(B17,concordance!$B$2:$Q$124,15,FALSE)</f>
        <v>All sugars</v>
      </c>
      <c r="K17" s="14" t="s">
        <v>43</v>
      </c>
    </row>
    <row r="18" spans="1:11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VLOOKUP(B18,concordance!$B$2:$Q$124,14,FALSE)</f>
        <v>Vegetables and legumes</v>
      </c>
      <c r="J18" s="14" t="str">
        <f>VLOOKUP(B18,concordance!$B$2:$Q$124,15,FALSE)</f>
        <v>Legumes</v>
      </c>
      <c r="K18" s="14" t="s">
        <v>383</v>
      </c>
    </row>
    <row r="19" spans="1:11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VLOOKUP(B19,concordance!$B$2:$Q$124,14,FALSE)</f>
        <v>Vegetables and legumes</v>
      </c>
      <c r="J19" s="14" t="str">
        <f>VLOOKUP(B19,concordance!$B$2:$Q$124,15,FALSE)</f>
        <v>Legumes</v>
      </c>
      <c r="K19" s="14" t="s">
        <v>383</v>
      </c>
    </row>
    <row r="20" spans="1:11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VLOOKUP(B20,concordance!$B$2:$Q$124,14,FALSE)</f>
        <v>Vegetables and legumes</v>
      </c>
      <c r="J20" s="14" t="str">
        <f>VLOOKUP(B20,concordance!$B$2:$Q$124,15,FALSE)</f>
        <v>Legumes</v>
      </c>
      <c r="K20" s="14" t="s">
        <v>383</v>
      </c>
    </row>
    <row r="21" spans="1:11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VLOOKUP(B21,concordance!$B$2:$Q$124,14,FALSE)</f>
        <v>Vegetable oils, nuts and seeds</v>
      </c>
      <c r="J21" s="14" t="str">
        <f>VLOOKUP(B21,concordance!$B$2:$Q$124,15,FALSE)</f>
        <v>Vegetable oils, nuts and seeds</v>
      </c>
      <c r="K21" s="14" t="s">
        <v>383</v>
      </c>
    </row>
    <row r="22" spans="1:11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VLOOKUP(B22,concordance!$B$2:$Q$124,14,FALSE)</f>
        <v>Vegetables and legumes</v>
      </c>
      <c r="J22" s="14" t="str">
        <f>VLOOKUP(B22,concordance!$B$2:$Q$124,15,FALSE)</f>
        <v>Legumes</v>
      </c>
      <c r="K22" s="14" t="s">
        <v>382</v>
      </c>
    </row>
    <row r="23" spans="1:11">
      <c r="A23" s="14" t="s">
        <v>58</v>
      </c>
      <c r="B23" s="14">
        <v>2556</v>
      </c>
      <c r="C23" s="14" t="s">
        <v>378</v>
      </c>
      <c r="D23" s="14" t="s">
        <v>10</v>
      </c>
      <c r="E23" s="14" t="s">
        <v>11</v>
      </c>
      <c r="F23" s="14">
        <v>0.06</v>
      </c>
      <c r="G23" s="14" t="s">
        <v>57</v>
      </c>
      <c r="H23" s="14" t="s">
        <v>299</v>
      </c>
      <c r="I23" s="14" t="s">
        <v>609</v>
      </c>
      <c r="J23" s="14" t="s">
        <v>609</v>
      </c>
      <c r="K23" s="14" t="s">
        <v>382</v>
      </c>
    </row>
    <row r="24" spans="1:11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VLOOKUP(B24,concordance!$B$2:$Q$124,14,FALSE)</f>
        <v>Vegetable oils, nuts and seeds</v>
      </c>
      <c r="J24" s="14" t="str">
        <f>VLOOKUP(B24,concordance!$B$2:$Q$124,15,FALSE)</f>
        <v>Vegetable oils, nuts and seeds</v>
      </c>
      <c r="K24" s="14" t="s">
        <v>382</v>
      </c>
    </row>
    <row r="25" spans="1:11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VLOOKUP(B25,concordance!$B$2:$Q$124,14,FALSE)</f>
        <v>Vegetable oils, nuts and seeds</v>
      </c>
      <c r="J25" s="14" t="str">
        <f>VLOOKUP(B25,concordance!$B$2:$Q$124,15,FALSE)</f>
        <v>Vegetable oils, nuts and seeds</v>
      </c>
      <c r="K25" s="14" t="s">
        <v>382</v>
      </c>
    </row>
    <row r="26" spans="1:11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/>
      <c r="K26" s="14" t="s">
        <v>382</v>
      </c>
    </row>
    <row r="27" spans="1:11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VLOOKUP(B27,concordance!$B$2:$Q$124,14,FALSE)</f>
        <v>Vegetable oils, nuts and seeds</v>
      </c>
      <c r="J27" s="14" t="str">
        <f>VLOOKUP(B27,concordance!$B$2:$Q$124,15,FALSE)</f>
        <v>Vegetable oils, nuts and seeds</v>
      </c>
      <c r="K27" s="14" t="s">
        <v>382</v>
      </c>
    </row>
    <row r="28" spans="1:11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VLOOKUP(B28,concordance!$B$2:$Q$124,14,FALSE)</f>
        <v>Vegetable oils, nuts and seeds</v>
      </c>
      <c r="J28" s="14" t="str">
        <f>VLOOKUP(B28,concordance!$B$2:$Q$124,15,FALSE)</f>
        <v>Vegetable oils, nuts and seeds</v>
      </c>
      <c r="K28" s="14" t="s">
        <v>382</v>
      </c>
    </row>
    <row r="29" spans="1:11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/>
      <c r="K29" s="14" t="s">
        <v>382</v>
      </c>
    </row>
    <row r="30" spans="1:11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VLOOKUP(B30,concordance!$B$2:$Q$124,14,FALSE)</f>
        <v>Vegetables and legumes</v>
      </c>
      <c r="J30" s="14" t="str">
        <f>VLOOKUP(B30,concordance!$B$2:$Q$124,15,FALSE)</f>
        <v>Vegetables</v>
      </c>
      <c r="K30" s="14" t="s">
        <v>383</v>
      </c>
    </row>
    <row r="31" spans="1:11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VLOOKUP(B31,concordance!$B$2:$Q$124,14,FALSE)</f>
        <v>Vegetables and legumes</v>
      </c>
      <c r="J31" s="14" t="str">
        <f>VLOOKUP(B31,concordance!$B$2:$Q$124,15,FALSE)</f>
        <v>Vegetables</v>
      </c>
      <c r="K31" s="14" t="s">
        <v>382</v>
      </c>
    </row>
    <row r="32" spans="1:11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VLOOKUP(B32,concordance!$B$2:$Q$124,14,FALSE)</f>
        <v>Vegetables and legumes</v>
      </c>
      <c r="J32" s="14" t="str">
        <f>VLOOKUP(B32,concordance!$B$2:$Q$124,15,FALSE)</f>
        <v>Vegetables</v>
      </c>
      <c r="K32" s="14" t="s">
        <v>383</v>
      </c>
    </row>
    <row r="33" spans="1:11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VLOOKUP(B33,concordance!$B$2:$Q$124,14,FALSE)</f>
        <v>Vegetables and legumes</v>
      </c>
      <c r="J33" s="14" t="str">
        <f>VLOOKUP(B33,concordance!$B$2:$Q$124,15,FALSE)</f>
        <v>Vegetables</v>
      </c>
      <c r="K33" s="14" t="s">
        <v>383</v>
      </c>
    </row>
    <row r="34" spans="1:11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VLOOKUP(B34,concordance!$B$2:$Q$124,14,FALSE)</f>
        <v>Vegetables and legumes</v>
      </c>
      <c r="J34" s="14" t="str">
        <f>VLOOKUP(B34,concordance!$B$2:$Q$124,15,FALSE)</f>
        <v>Vegetables</v>
      </c>
      <c r="K34" s="14" t="s">
        <v>383</v>
      </c>
    </row>
    <row r="35" spans="1:11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VLOOKUP(B35,concordance!$B$2:$Q$124,14,FALSE)</f>
        <v>Fruits</v>
      </c>
      <c r="J35" s="14" t="str">
        <f>VLOOKUP(B35,concordance!$B$2:$Q$124,15,FALSE)</f>
        <v>Fruits</v>
      </c>
      <c r="K35" s="14" t="s">
        <v>383</v>
      </c>
    </row>
    <row r="36" spans="1:11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VLOOKUP(B36,concordance!$B$2:$Q$124,14,FALSE)</f>
        <v>Fruits</v>
      </c>
      <c r="J36" s="14" t="str">
        <f>VLOOKUP(B36,concordance!$B$2:$Q$124,15,FALSE)</f>
        <v>Fruits</v>
      </c>
      <c r="K36" s="14" t="s">
        <v>383</v>
      </c>
    </row>
    <row r="37" spans="1:11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VLOOKUP(B37,concordance!$B$2:$Q$124,14,FALSE)</f>
        <v>Fruits</v>
      </c>
      <c r="J37" s="14" t="str">
        <f>VLOOKUP(B37,concordance!$B$2:$Q$124,15,FALSE)</f>
        <v>Fruits</v>
      </c>
      <c r="K37" s="14" t="s">
        <v>383</v>
      </c>
    </row>
    <row r="38" spans="1:11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VLOOKUP(B38,concordance!$B$2:$Q$124,14,FALSE)</f>
        <v>Fruits</v>
      </c>
      <c r="J38" s="14" t="str">
        <f>VLOOKUP(B38,concordance!$B$2:$Q$124,15,FALSE)</f>
        <v>Fruits</v>
      </c>
      <c r="K38" s="14" t="s">
        <v>383</v>
      </c>
    </row>
    <row r="39" spans="1:11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VLOOKUP(B39,concordance!$B$2:$Q$124,14,FALSE)</f>
        <v>Fruits</v>
      </c>
      <c r="J39" s="14" t="str">
        <f>VLOOKUP(B39,concordance!$B$2:$Q$124,15,FALSE)</f>
        <v>Fruits</v>
      </c>
      <c r="K39" s="14" t="s">
        <v>383</v>
      </c>
    </row>
    <row r="40" spans="1:11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VLOOKUP(B40,concordance!$B$2:$Q$124,14,FALSE)</f>
        <v>Fruits</v>
      </c>
      <c r="J40" s="14" t="str">
        <f>VLOOKUP(B40,concordance!$B$2:$Q$124,15,FALSE)</f>
        <v>Fruits</v>
      </c>
      <c r="K40" s="14" t="s">
        <v>383</v>
      </c>
    </row>
    <row r="41" spans="1:11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VLOOKUP(B41,concordance!$B$2:$Q$124,14,FALSE)</f>
        <v>Fruits</v>
      </c>
      <c r="J41" s="14" t="str">
        <f>VLOOKUP(B41,concordance!$B$2:$Q$124,15,FALSE)</f>
        <v>Fruits</v>
      </c>
      <c r="K41" s="14" t="s">
        <v>383</v>
      </c>
    </row>
    <row r="42" spans="1:11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VLOOKUP(B42,concordance!$B$2:$Q$124,14,FALSE)</f>
        <v>Fruits</v>
      </c>
      <c r="J42" s="14" t="str">
        <f>VLOOKUP(B42,concordance!$B$2:$Q$124,15,FALSE)</f>
        <v>Fruits</v>
      </c>
      <c r="K42" s="14" t="s">
        <v>383</v>
      </c>
    </row>
    <row r="43" spans="1:11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VLOOKUP(B43,concordance!$B$2:$Q$124,14,FALSE)</f>
        <v>Fruits</v>
      </c>
      <c r="J43" s="14" t="str">
        <f>VLOOKUP(B43,concordance!$B$2:$Q$124,15,FALSE)</f>
        <v>Fruits</v>
      </c>
      <c r="K43" s="14" t="s">
        <v>383</v>
      </c>
    </row>
    <row r="44" spans="1:11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VLOOKUP(B44,concordance!$B$2:$Q$124,14,FALSE)</f>
        <v>Fruits</v>
      </c>
      <c r="J44" s="14" t="str">
        <f>VLOOKUP(B44,concordance!$B$2:$Q$124,15,FALSE)</f>
        <v>Fruits</v>
      </c>
      <c r="K44" s="14" t="s">
        <v>383</v>
      </c>
    </row>
    <row r="45" spans="1:11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VLOOKUP(B45,concordance!$B$2:$Q$124,14,FALSE)</f>
        <v>Fruits</v>
      </c>
      <c r="J45" s="14" t="str">
        <f>VLOOKUP(B45,concordance!$B$2:$Q$124,15,FALSE)</f>
        <v>Fruits</v>
      </c>
      <c r="K45" s="14" t="s">
        <v>383</v>
      </c>
    </row>
    <row r="46" spans="1:11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VLOOKUP(B46,concordance!$B$2:$Q$124,14,FALSE)</f>
        <v>Coffee and tea</v>
      </c>
      <c r="J46" s="14" t="str">
        <f>VLOOKUP(B46,concordance!$B$2:$Q$124,15,FALSE)</f>
        <v>Coffee</v>
      </c>
      <c r="K46" s="14" t="s">
        <v>106</v>
      </c>
    </row>
    <row r="47" spans="1:11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VLOOKUP(B47,concordance!$B$2:$Q$124,14,FALSE)</f>
        <v>Vegetable oils, nuts and seeds</v>
      </c>
      <c r="J47" s="14" t="str">
        <f>VLOOKUP(B47,concordance!$B$2:$Q$124,15,FALSE)</f>
        <v>Vegetable oils, nuts and seeds</v>
      </c>
      <c r="K47" s="14" t="s">
        <v>106</v>
      </c>
    </row>
    <row r="48" spans="1:11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VLOOKUP(B48,concordance!$B$2:$Q$124,14,FALSE)</f>
        <v>Coffee and tea</v>
      </c>
      <c r="J48" s="14" t="str">
        <f>VLOOKUP(B48,concordance!$B$2:$Q$124,15,FALSE)</f>
        <v>Tea</v>
      </c>
      <c r="K48" s="14" t="s">
        <v>106</v>
      </c>
    </row>
    <row r="49" spans="1:11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VLOOKUP(B49,concordance!$B$2:$Q$124,14,FALSE)</f>
        <v>Vegetables and legumes</v>
      </c>
      <c r="J49" s="14" t="str">
        <f>VLOOKUP(B49,concordance!$B$2:$Q$124,15,FALSE)</f>
        <v>Vegetables</v>
      </c>
      <c r="K49" s="14" t="s">
        <v>384</v>
      </c>
    </row>
    <row r="50" spans="1:11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VLOOKUP(B50,concordance!$B$2:$Q$124,14,FALSE)</f>
        <v>Vegetables and legumes</v>
      </c>
      <c r="J50" s="14" t="str">
        <f>VLOOKUP(B50,concordance!$B$2:$Q$124,15,FALSE)</f>
        <v>Vegetables</v>
      </c>
      <c r="K50" s="14" t="s">
        <v>384</v>
      </c>
    </row>
    <row r="51" spans="1:11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VLOOKUP(B51,concordance!$B$2:$Q$124,14,FALSE)</f>
        <v>Vegetables and legumes</v>
      </c>
      <c r="J51" s="14" t="str">
        <f>VLOOKUP(B51,concordance!$B$2:$Q$124,15,FALSE)</f>
        <v>Vegetables</v>
      </c>
      <c r="K51" s="14" t="s">
        <v>384</v>
      </c>
    </row>
    <row r="52" spans="1:11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VLOOKUP(B52,concordance!$B$2:$Q$124,14,FALSE)</f>
        <v>Vegetables and legumes</v>
      </c>
      <c r="J52" s="14" t="str">
        <f>VLOOKUP(B52,concordance!$B$2:$Q$124,15,FALSE)</f>
        <v>Vegetables</v>
      </c>
      <c r="K52" s="14" t="s">
        <v>384</v>
      </c>
    </row>
    <row r="53" spans="1:11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VLOOKUP(B53,concordance!$B$2:$Q$124,14,FALSE)</f>
        <v>Vegetables and legumes</v>
      </c>
      <c r="J53" s="14" t="str">
        <f>VLOOKUP(B53,concordance!$B$2:$Q$124,15,FALSE)</f>
        <v>Vegetables</v>
      </c>
      <c r="K53" s="14" t="s">
        <v>384</v>
      </c>
    </row>
    <row r="54" spans="1:11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K54" s="14" t="s">
        <v>123</v>
      </c>
    </row>
    <row r="55" spans="1:11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K55" s="14" t="s">
        <v>123</v>
      </c>
    </row>
    <row r="56" spans="1:11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K56" s="14" t="s">
        <v>123</v>
      </c>
    </row>
    <row r="57" spans="1:11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K57" s="14" t="s">
        <v>123</v>
      </c>
    </row>
    <row r="58" spans="1:11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K58" s="14" t="s">
        <v>123</v>
      </c>
    </row>
    <row r="59" spans="1:11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K59" s="14" t="s">
        <v>123</v>
      </c>
    </row>
    <row r="60" spans="1:11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K60" s="14" t="s">
        <v>136</v>
      </c>
    </row>
    <row r="61" spans="1:11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K61" s="14" t="s">
        <v>136</v>
      </c>
    </row>
    <row r="62" spans="1:11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K62" s="14" t="s">
        <v>366</v>
      </c>
    </row>
    <row r="63" spans="1:11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K63" s="14" t="s">
        <v>366</v>
      </c>
    </row>
    <row r="64" spans="1:11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K64" s="14" t="s">
        <v>123</v>
      </c>
    </row>
    <row r="65" spans="1:11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VLOOKUP(B65,concordance!$B$2:$Q$124,14,FALSE)</f>
        <v>Vegetable oils, nuts and seeds</v>
      </c>
      <c r="J65" s="14" t="str">
        <f>VLOOKUP(B65,concordance!$B$2:$Q$124,15,FALSE)</f>
        <v>Vegetable oils, nuts and seeds</v>
      </c>
      <c r="K65" s="14" t="s">
        <v>382</v>
      </c>
    </row>
    <row r="66" spans="1:11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VLOOKUP(B66,concordance!$B$2:$Q$124,14,FALSE)</f>
        <v>All sugars</v>
      </c>
      <c r="J66" s="14" t="str">
        <f>VLOOKUP(B66,concordance!$B$2:$Q$124,15,FALSE)</f>
        <v>All sugars</v>
      </c>
      <c r="K66" s="14" t="s">
        <v>153</v>
      </c>
    </row>
    <row r="67" spans="1:11">
      <c r="A67" s="14" t="s">
        <v>154</v>
      </c>
      <c r="B67" s="14">
        <v>2544</v>
      </c>
      <c r="C67" s="14" t="s">
        <v>379</v>
      </c>
      <c r="D67" s="14" t="s">
        <v>10</v>
      </c>
      <c r="E67" s="14" t="s">
        <v>147</v>
      </c>
      <c r="F67" s="14">
        <v>0.17</v>
      </c>
      <c r="G67" s="14" t="s">
        <v>153</v>
      </c>
      <c r="H67" s="14" t="s">
        <v>298</v>
      </c>
      <c r="I67" s="14" t="s">
        <v>298</v>
      </c>
      <c r="J67" s="14" t="s">
        <v>298</v>
      </c>
      <c r="K67" s="14" t="s">
        <v>153</v>
      </c>
    </row>
    <row r="68" spans="1:11">
      <c r="A68" s="14" t="s">
        <v>156</v>
      </c>
      <c r="B68" s="14">
        <v>2818</v>
      </c>
      <c r="C68" s="14" t="s">
        <v>388</v>
      </c>
      <c r="D68" s="14" t="s">
        <v>10</v>
      </c>
      <c r="E68" s="14" t="s">
        <v>147</v>
      </c>
      <c r="F68" s="14">
        <v>0</v>
      </c>
      <c r="G68" s="14" t="s">
        <v>153</v>
      </c>
      <c r="H68" s="14" t="s">
        <v>298</v>
      </c>
      <c r="I68" s="14" t="s">
        <v>298</v>
      </c>
      <c r="J68" s="14" t="s">
        <v>298</v>
      </c>
      <c r="K68" s="14" t="s">
        <v>153</v>
      </c>
    </row>
    <row r="69" spans="1:11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VLOOKUP(B69,concordance!$B$2:$Q$124,14,FALSE)</f>
        <v>All sugars</v>
      </c>
      <c r="J69" s="14" t="str">
        <f>VLOOKUP(B69,concordance!$B$2:$Q$124,15,FALSE)</f>
        <v>All sugars</v>
      </c>
      <c r="K69" s="14" t="s">
        <v>153</v>
      </c>
    </row>
    <row r="70" spans="1:11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tr">
        <f>VLOOKUP(B70,concordance!$B$2:$Q$124,14,FALSE)</f>
        <v>Vegetable oils, nuts and seeds</v>
      </c>
      <c r="J70" s="14" t="str">
        <f>VLOOKUP(B70,concordance!$B$2:$Q$124,15,FALSE)</f>
        <v>Vegetable oils, nuts and seeds</v>
      </c>
      <c r="K70" s="14" t="s">
        <v>160</v>
      </c>
    </row>
    <row r="71" spans="1:11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tr">
        <f>VLOOKUP(B71,concordance!$B$2:$Q$124,14,FALSE)</f>
        <v>Vegetable oils, nuts and seeds</v>
      </c>
      <c r="J71" s="14" t="str">
        <f>VLOOKUP(B71,concordance!$B$2:$Q$124,15,FALSE)</f>
        <v>Vegetable oils, nuts and seeds</v>
      </c>
      <c r="K71" s="14" t="s">
        <v>160</v>
      </c>
    </row>
    <row r="72" spans="1:11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tr">
        <f>VLOOKUP(B72,concordance!$B$2:$Q$124,14,FALSE)</f>
        <v>Vegetable oils, nuts and seeds</v>
      </c>
      <c r="J72" s="14" t="str">
        <f>VLOOKUP(B72,concordance!$B$2:$Q$124,15,FALSE)</f>
        <v>Vegetable oils, nuts and seeds</v>
      </c>
      <c r="K72" s="14" t="s">
        <v>160</v>
      </c>
    </row>
    <row r="73" spans="1:11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tr">
        <f>VLOOKUP(B73,concordance!$B$2:$Q$124,14,FALSE)</f>
        <v>Vegetable oils, nuts and seeds</v>
      </c>
      <c r="J73" s="14" t="str">
        <f>VLOOKUP(B73,concordance!$B$2:$Q$124,15,FALSE)</f>
        <v>Vegetable oils, nuts and seeds</v>
      </c>
      <c r="K73" s="14" t="s">
        <v>160</v>
      </c>
    </row>
    <row r="74" spans="1:11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tr">
        <f>VLOOKUP(B74,concordance!$B$2:$Q$124,14,FALSE)</f>
        <v>Vegetable oils, nuts and seeds</v>
      </c>
      <c r="J74" s="14" t="str">
        <f>VLOOKUP(B74,concordance!$B$2:$Q$124,15,FALSE)</f>
        <v>Vegetable oils, nuts and seeds</v>
      </c>
      <c r="K74" s="14" t="s">
        <v>160</v>
      </c>
    </row>
    <row r="75" spans="1:11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tr">
        <f>VLOOKUP(B75,concordance!$B$2:$Q$124,14,FALSE)</f>
        <v>Vegetable oils, nuts and seeds</v>
      </c>
      <c r="J75" s="14" t="str">
        <f>VLOOKUP(B75,concordance!$B$2:$Q$124,15,FALSE)</f>
        <v>Vegetable oils, nuts and seeds</v>
      </c>
      <c r="K75" s="14" t="s">
        <v>160</v>
      </c>
    </row>
    <row r="76" spans="1:11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tr">
        <f>VLOOKUP(B76,concordance!$B$2:$Q$124,14,FALSE)</f>
        <v>Vegetable oils, nuts and seeds</v>
      </c>
      <c r="J76" s="14" t="str">
        <f>VLOOKUP(B76,concordance!$B$2:$Q$124,15,FALSE)</f>
        <v>Vegetable oils, nuts and seeds</v>
      </c>
      <c r="K76" s="14" t="s">
        <v>160</v>
      </c>
    </row>
    <row r="77" spans="1:11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tr">
        <f>VLOOKUP(B77,concordance!$B$2:$Q$124,14,FALSE)</f>
        <v>Vegetable oils, nuts and seeds</v>
      </c>
      <c r="J77" s="14" t="str">
        <f>VLOOKUP(B77,concordance!$B$2:$Q$124,15,FALSE)</f>
        <v>Vegetable oils, nuts and seeds</v>
      </c>
      <c r="K77" s="14" t="s">
        <v>160</v>
      </c>
    </row>
    <row r="78" spans="1:11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tr">
        <f>VLOOKUP(B78,concordance!$B$2:$Q$124,14,FALSE)</f>
        <v>Vegetable oils, nuts and seeds</v>
      </c>
      <c r="J78" s="14" t="str">
        <f>VLOOKUP(B78,concordance!$B$2:$Q$124,15,FALSE)</f>
        <v>Vegetable oils, nuts and seeds</v>
      </c>
      <c r="K78" s="14" t="s">
        <v>160</v>
      </c>
    </row>
    <row r="79" spans="1:11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tr">
        <f>VLOOKUP(B79,concordance!$B$2:$Q$124,14,FALSE)</f>
        <v>Vegetable oils, nuts and seeds</v>
      </c>
      <c r="J79" s="14" t="str">
        <f>VLOOKUP(B79,concordance!$B$2:$Q$124,15,FALSE)</f>
        <v>Vegetable oils, nuts and seeds</v>
      </c>
      <c r="K79" s="14" t="s">
        <v>160</v>
      </c>
    </row>
    <row r="80" spans="1:11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tr">
        <f>VLOOKUP(B80,concordance!$B$2:$Q$124,14,FALSE)</f>
        <v>Vegetable oils, nuts and seeds</v>
      </c>
      <c r="J80" s="14" t="str">
        <f>VLOOKUP(B80,concordance!$B$2:$Q$124,15,FALSE)</f>
        <v>Vegetable oils, nuts and seeds</v>
      </c>
      <c r="K80" s="14" t="s">
        <v>160</v>
      </c>
    </row>
    <row r="81" spans="1:11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tr">
        <f>VLOOKUP(B81,concordance!$B$2:$Q$124,14,FALSE)</f>
        <v>Vegetable oils, nuts and seeds</v>
      </c>
      <c r="J81" s="14" t="str">
        <f>VLOOKUP(B81,concordance!$B$2:$Q$124,15,FALSE)</f>
        <v>Vegetable oils, nuts and seeds</v>
      </c>
      <c r="K81" s="14" t="s">
        <v>160</v>
      </c>
    </row>
    <row r="82" spans="1:11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tr">
        <f>VLOOKUP(B82,concordance!$B$2:$Q$124,14,FALSE)</f>
        <v>Vegetable oils, nuts and seeds</v>
      </c>
      <c r="J82" s="14" t="str">
        <f>VLOOKUP(B82,concordance!$B$2:$Q$124,15,FALSE)</f>
        <v>Vegetable oils, nuts and seeds</v>
      </c>
      <c r="K82" s="14" t="s">
        <v>160</v>
      </c>
    </row>
    <row r="83" spans="1:11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K83" s="14" t="s">
        <v>187</v>
      </c>
    </row>
    <row r="84" spans="1:11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K84" s="14" t="s">
        <v>187</v>
      </c>
    </row>
    <row r="85" spans="1:11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K85" s="14" t="s">
        <v>187</v>
      </c>
    </row>
    <row r="86" spans="1:11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K86" s="14" t="s">
        <v>187</v>
      </c>
    </row>
    <row r="87" spans="1:11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K87" s="14" t="s">
        <v>187</v>
      </c>
    </row>
    <row r="88" spans="1:11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K88" s="14" t="s">
        <v>187</v>
      </c>
    </row>
    <row r="89" spans="1:11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K89" s="14" t="s">
        <v>187</v>
      </c>
    </row>
    <row r="90" spans="1:11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K90" s="14" t="s">
        <v>187</v>
      </c>
    </row>
    <row r="91" spans="1:11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K91" s="14" t="s">
        <v>187</v>
      </c>
    </row>
    <row r="92" spans="1:11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tr">
        <f>VLOOKUP(B92,concordance!$B$2:$Q$124,14,FALSE)</f>
        <v>Alcohol</v>
      </c>
      <c r="J92" s="14" t="str">
        <f>VLOOKUP(B92,concordance!$B$2:$Q$124,15,FALSE)</f>
        <v>Wine</v>
      </c>
      <c r="K92" s="14" t="s">
        <v>206</v>
      </c>
    </row>
    <row r="93" spans="1:11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tr">
        <f>VLOOKUP(B93,concordance!$B$2:$Q$124,14,FALSE)</f>
        <v>Alcohol</v>
      </c>
      <c r="J93" s="14" t="str">
        <f>VLOOKUP(B93,concordance!$B$2:$Q$124,15,FALSE)</f>
        <v>Beer and cider</v>
      </c>
      <c r="K93" s="14" t="s">
        <v>206</v>
      </c>
    </row>
    <row r="94" spans="1:11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tr">
        <f>VLOOKUP(B94,concordance!$B$2:$Q$124,14,FALSE)</f>
        <v>Alcohol</v>
      </c>
      <c r="J94" s="14" t="str">
        <f>VLOOKUP(B94,concordance!$B$2:$Q$124,15,FALSE)</f>
        <v>Beer and cider</v>
      </c>
      <c r="K94" s="14" t="s">
        <v>206</v>
      </c>
    </row>
    <row r="95" spans="1:11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tr">
        <f>VLOOKUP(B95,concordance!$B$2:$Q$124,14,FALSE)</f>
        <v>Alcohol</v>
      </c>
      <c r="J95" s="14" t="str">
        <f>VLOOKUP(B95,concordance!$B$2:$Q$124,15,FALSE)</f>
        <v>Spirits</v>
      </c>
      <c r="K95" s="14" t="s">
        <v>206</v>
      </c>
    </row>
    <row r="96" spans="1:11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K96" s="14" t="s">
        <v>215</v>
      </c>
    </row>
    <row r="97" spans="1:11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K97" s="14" t="s">
        <v>123</v>
      </c>
    </row>
    <row r="98" spans="1:11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K98" s="14" t="s">
        <v>222</v>
      </c>
    </row>
    <row r="99" spans="1:11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K99" s="14" t="s">
        <v>222</v>
      </c>
    </row>
    <row r="100" spans="1:11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K100" s="14" t="s">
        <v>222</v>
      </c>
    </row>
    <row r="101" spans="1:11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K101" s="14" t="s">
        <v>222</v>
      </c>
    </row>
    <row r="102" spans="1:11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K102" s="14" t="s">
        <v>222</v>
      </c>
    </row>
    <row r="103" spans="1:11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K103" s="14" t="s">
        <v>222</v>
      </c>
    </row>
    <row r="104" spans="1:11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K104" s="14" t="s">
        <v>222</v>
      </c>
    </row>
    <row r="105" spans="1:11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K105" s="14" t="s">
        <v>222</v>
      </c>
    </row>
    <row r="106" spans="1:11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K106" s="14" t="s">
        <v>222</v>
      </c>
    </row>
    <row r="107" spans="1:11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K107" s="14" t="s">
        <v>222</v>
      </c>
    </row>
    <row r="108" spans="1:11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K108" s="14" t="s">
        <v>222</v>
      </c>
    </row>
    <row r="109" spans="1:11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K109" s="14" t="s">
        <v>222</v>
      </c>
    </row>
    <row r="110" spans="1:11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K110" s="14" t="s">
        <v>222</v>
      </c>
    </row>
    <row r="111" spans="1:11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VLOOKUP(B111,concordance!$B$2:$Q$124,14,FALSE)</f>
        <v>Milk and products</v>
      </c>
      <c r="J111" s="14" t="str">
        <f>VLOOKUP(B111,concordance!$B$2:$Q$124,15,FALSE)</f>
        <v>Milk and products</v>
      </c>
      <c r="K111" s="14" t="s">
        <v>251</v>
      </c>
    </row>
    <row r="112" spans="1:11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VLOOKUP(B112,concordance!$B$2:$Q$124,14,FALSE)</f>
        <v xml:space="preserve">Butter, lard or tallow </v>
      </c>
      <c r="J112" s="14" t="str">
        <f>VLOOKUP(B112,concordance!$B$2:$Q$124,15,FALSE)</f>
        <v xml:space="preserve">Butter, lard or tallow </v>
      </c>
      <c r="K112" s="14" t="s">
        <v>251</v>
      </c>
    </row>
    <row r="113" spans="1:11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VLOOKUP(B113,concordance!$B$2:$Q$124,14,FALSE)</f>
        <v>Eggs</v>
      </c>
      <c r="J113" s="14" t="str">
        <f>VLOOKUP(B113,concordance!$B$2:$Q$124,15,FALSE)</f>
        <v>Eggs</v>
      </c>
      <c r="K113" s="14" t="s">
        <v>255</v>
      </c>
    </row>
    <row r="114" spans="1:11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K114" s="14" t="s">
        <v>258</v>
      </c>
    </row>
    <row r="115" spans="1:11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VLOOKUP(B115,concordance!$B$2:$Q$124,14,FALSE)</f>
        <v>Meat, red</v>
      </c>
      <c r="J115" s="14" t="str">
        <f>VLOOKUP(B115,concordance!$B$2:$Q$124,15,FALSE)</f>
        <v>Meat, red</v>
      </c>
      <c r="K115" s="14" t="s">
        <v>261</v>
      </c>
    </row>
    <row r="116" spans="1:11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VLOOKUP(B116,concordance!$B$2:$Q$124,14,FALSE)</f>
        <v>Meat, red</v>
      </c>
      <c r="J116" s="14" t="str">
        <f>VLOOKUP(B116,concordance!$B$2:$Q$124,15,FALSE)</f>
        <v>Meat, red</v>
      </c>
      <c r="K116" s="14" t="s">
        <v>261</v>
      </c>
    </row>
    <row r="117" spans="1:11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VLOOKUP(B117,concordance!$B$2:$Q$124,14,FALSE)</f>
        <v>Meat, red</v>
      </c>
      <c r="J117" s="14" t="str">
        <f>VLOOKUP(B117,concordance!$B$2:$Q$124,15,FALSE)</f>
        <v>Meat, red</v>
      </c>
      <c r="K117" s="14" t="s">
        <v>261</v>
      </c>
    </row>
    <row r="118" spans="1:11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VLOOKUP(B118,concordance!$B$2:$Q$124,14,FALSE)</f>
        <v>Meat, low-fat</v>
      </c>
      <c r="J118" s="14" t="str">
        <f>VLOOKUP(B118,concordance!$B$2:$Q$124,15,FALSE)</f>
        <v>Meat, low-fat</v>
      </c>
      <c r="K118" s="14" t="s">
        <v>261</v>
      </c>
    </row>
    <row r="119" spans="1:11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VLOOKUP(B119,concordance!$B$2:$Q$124,14,FALSE)</f>
        <v>Meat, red</v>
      </c>
      <c r="J119" s="14" t="str">
        <f>VLOOKUP(B119,concordance!$B$2:$Q$124,15,FALSE)</f>
        <v>Meat, red</v>
      </c>
      <c r="K119" s="14" t="s">
        <v>261</v>
      </c>
    </row>
    <row r="120" spans="1:11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VLOOKUP(B120,concordance!$B$2:$Q$124,14,FALSE)</f>
        <v>Meat, red</v>
      </c>
      <c r="J120" s="14" t="str">
        <f>VLOOKUP(B120,concordance!$B$2:$Q$124,15,FALSE)</f>
        <v>Meat, red</v>
      </c>
      <c r="K120" s="14" t="s">
        <v>261</v>
      </c>
    </row>
    <row r="121" spans="1:11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VLOOKUP(B121,concordance!$B$2:$Q$124,14,FALSE)</f>
        <v xml:space="preserve">Butter, lard or tallow </v>
      </c>
      <c r="J121" s="14" t="str">
        <f>VLOOKUP(B121,concordance!$B$2:$Q$124,15,FALSE)</f>
        <v xml:space="preserve">Butter, lard or tallow </v>
      </c>
      <c r="K121" s="14" t="s">
        <v>274</v>
      </c>
    </row>
    <row r="122" spans="1:11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K122" s="14" t="s">
        <v>258</v>
      </c>
    </row>
    <row r="123" spans="1:11">
      <c r="A123" s="14" t="s">
        <v>279</v>
      </c>
      <c r="B123" s="14">
        <v>2749</v>
      </c>
      <c r="C123" s="14" t="s">
        <v>380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14" t="s">
        <v>261</v>
      </c>
      <c r="I123" s="14" t="s">
        <v>608</v>
      </c>
      <c r="J123" s="14" t="s">
        <v>608</v>
      </c>
      <c r="K123" s="14" t="s">
        <v>261</v>
      </c>
    </row>
    <row r="124" spans="1:11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VLOOKUP(B124,concordance!$B$2:$Q$124,14,FALSE)</f>
        <v>All sugars</v>
      </c>
      <c r="J124" s="14" t="str">
        <f>VLOOKUP(B124,concordance!$B$2:$Q$124,15,FALSE)</f>
        <v>All sugars</v>
      </c>
      <c r="K124" s="14" t="s">
        <v>153</v>
      </c>
    </row>
    <row r="125" spans="1:11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K125" s="14" t="s">
        <v>258</v>
      </c>
    </row>
    <row r="126" spans="1:11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VLOOKUP(B126,concordance!$B$2:$Q$124,14,FALSE)</f>
        <v>Fish</v>
      </c>
      <c r="J126" s="14" t="str">
        <f>VLOOKUP(B126,concordance!$B$2:$Q$124,15,FALSE)</f>
        <v>Fish</v>
      </c>
      <c r="K126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concordance</vt:lpstr>
      <vt:lpstr>eat_diet</vt:lpstr>
      <vt:lpstr>epo_overview</vt:lpstr>
      <vt:lpstr>epo_diet</vt:lpstr>
      <vt:lpstr>epo_portionsize</vt:lpstr>
      <vt:lpstr>waste</vt:lpstr>
      <vt:lpstr>loss</vt:lpstr>
      <vt:lpstr>fao_composition</vt:lpstr>
      <vt:lpstr>concordance_1.1</vt:lpstr>
      <vt:lpstr>loss_1.1</vt:lpstr>
      <vt:lpstr>fao_composition_1.1</vt:lpstr>
      <vt:lpstr>items_german</vt:lpstr>
      <vt:lpstr>items_german_1.1</vt:lpstr>
      <vt:lpstr>colors_old</vt:lpstr>
      <vt:lpstr>colors</vt:lpstr>
      <vt:lpstr>colors_alt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T.</cp:lastModifiedBy>
  <dcterms:created xsi:type="dcterms:W3CDTF">2022-07-11T06:03:47Z</dcterms:created>
  <dcterms:modified xsi:type="dcterms:W3CDTF">2022-08-25T09:36:01Z</dcterms:modified>
</cp:coreProperties>
</file>