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UAS NUÑEZ SA DE CV\Desktop\REPOSITORIO-GRUAS-2019\"/>
    </mc:Choice>
  </mc:AlternateContent>
  <xr:revisionPtr revIDLastSave="0" documentId="13_ncr:1_{B74B0E3D-9CE0-4802-A118-7DBB843B5C25}" xr6:coauthVersionLast="45" xr6:coauthVersionMax="45" xr10:uidLastSave="{00000000-0000-0000-0000-000000000000}"/>
  <bookViews>
    <workbookView xWindow="-108" yWindow="-108" windowWidth="23256" windowHeight="12576" tabRatio="813" firstSheet="1" activeTab="2" xr2:uid="{00000000-000D-0000-FFFF-FFFF00000000}"/>
  </bookViews>
  <sheets>
    <sheet name="Hoja1" sheetId="1" r:id="rId1"/>
    <sheet name="Hoja2" sheetId="2" r:id="rId2"/>
    <sheet name="GASTOS" sheetId="3" r:id="rId3"/>
    <sheet name="Hoja3" sheetId="8" r:id="rId4"/>
    <sheet name="INGRESO SEMANAL 4648" sheetId="4" r:id="rId5"/>
    <sheet name="INGRESO SEMANAL PUENTE" sheetId="5" r:id="rId6"/>
    <sheet name="GASOLINA 4648" sheetId="6" r:id="rId7"/>
    <sheet name="GASOLINA PTE" sheetId="7" r:id="rId8"/>
  </sheets>
  <definedNames>
    <definedName name="_xlnm._FilterDatabase" localSheetId="7" hidden="1">'GASOLINA PTE'!$B$1:$I$59</definedName>
    <definedName name="_xlnm._FilterDatabase" localSheetId="2" hidden="1">GASTOS!$D$2:$D$2374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143" i="3" l="1"/>
  <c r="H7143" i="3" s="1"/>
  <c r="G7126" i="3" l="1"/>
  <c r="H7126" i="3" s="1"/>
  <c r="G7109" i="3" l="1"/>
  <c r="H7109" i="3" s="1"/>
  <c r="G7092" i="3" l="1"/>
  <c r="H7092" i="3" s="1"/>
  <c r="G7075" i="3" l="1"/>
  <c r="H7075" i="3" s="1"/>
  <c r="G7058" i="3" l="1"/>
  <c r="H7058" i="3" s="1"/>
  <c r="G7041" i="3" l="1"/>
  <c r="H7041" i="3" s="1"/>
  <c r="G7024" i="3" l="1"/>
  <c r="H7024" i="3" s="1"/>
  <c r="G7007" i="3" l="1"/>
  <c r="H7007" i="3" s="1"/>
  <c r="G6990" i="3" l="1"/>
  <c r="H6990" i="3" s="1"/>
  <c r="G6972" i="3" l="1"/>
  <c r="H6972" i="3" s="1"/>
  <c r="G6953" i="3" l="1"/>
  <c r="H6953" i="3" s="1"/>
  <c r="G6933" i="3" l="1"/>
  <c r="H6933" i="3" s="1"/>
  <c r="G6913" i="3" l="1"/>
  <c r="H6913" i="3" s="1"/>
  <c r="G6894" i="3" l="1"/>
  <c r="H6894" i="3" s="1"/>
  <c r="G6874" i="3" l="1"/>
  <c r="H6874" i="3" s="1"/>
  <c r="G6854" i="3" l="1"/>
  <c r="H6854" i="3" s="1"/>
  <c r="G6834" i="3" l="1"/>
  <c r="H6834" i="3" s="1"/>
  <c r="G6814" i="3" l="1"/>
  <c r="H6814" i="3" s="1"/>
  <c r="G6794" i="3" l="1"/>
  <c r="H6794" i="3" s="1"/>
  <c r="G6774" i="3" l="1"/>
  <c r="H6774" i="3" s="1"/>
  <c r="G6755" i="3" l="1"/>
  <c r="H6755" i="3" s="1"/>
  <c r="G6736" i="3" l="1"/>
  <c r="H6736" i="3" s="1"/>
  <c r="G6715" i="3" l="1"/>
  <c r="H6715" i="3" s="1"/>
  <c r="G6696" i="3" l="1"/>
  <c r="H6696" i="3" s="1"/>
  <c r="G6676" i="3" l="1"/>
  <c r="H6676" i="3" s="1"/>
  <c r="G6656" i="3" l="1"/>
  <c r="H6656" i="3" s="1"/>
  <c r="G6636" i="3" l="1"/>
  <c r="H6636" i="3" s="1"/>
  <c r="G6616" i="3" l="1"/>
  <c r="H6616" i="3" s="1"/>
  <c r="G6596" i="3" l="1"/>
  <c r="H6596" i="3" s="1"/>
  <c r="G6575" i="3" l="1"/>
  <c r="H6575" i="3" s="1"/>
  <c r="G6555" i="3" l="1"/>
  <c r="H6555" i="3" s="1"/>
  <c r="G6535" i="3" l="1"/>
  <c r="H6535" i="3" s="1"/>
  <c r="G6516" i="3" l="1"/>
  <c r="H6516" i="3" s="1"/>
  <c r="G6496" i="3" l="1"/>
  <c r="H6496" i="3" s="1"/>
  <c r="G6476" i="3" l="1"/>
  <c r="H6476" i="3" s="1"/>
  <c r="G6456" i="3" l="1"/>
  <c r="H6456" i="3" s="1"/>
  <c r="G6436" i="3" l="1"/>
  <c r="H6436" i="3" s="1"/>
  <c r="G6416" i="3" l="1"/>
  <c r="H6416" i="3" s="1"/>
  <c r="G6396" i="3" l="1"/>
  <c r="H6396" i="3" s="1"/>
  <c r="G6376" i="3" l="1"/>
  <c r="H6376" i="3" s="1"/>
  <c r="G6356" i="3" l="1"/>
  <c r="H6356" i="3" s="1"/>
  <c r="G6335" i="3" l="1"/>
  <c r="H6335" i="3" s="1"/>
  <c r="G6314" i="3" l="1"/>
  <c r="H6314" i="3" s="1"/>
  <c r="G6293" i="3" l="1"/>
  <c r="H6293" i="3" s="1"/>
  <c r="G6271" i="3" l="1"/>
  <c r="H6271" i="3" s="1"/>
  <c r="G6249" i="3" l="1"/>
  <c r="H6249" i="3" s="1"/>
  <c r="G6227" i="3" l="1"/>
  <c r="H6227" i="3" s="1"/>
  <c r="G6205" i="3" l="1"/>
  <c r="H6205" i="3" s="1"/>
  <c r="G6182" i="3" l="1"/>
  <c r="H6182" i="3" s="1"/>
  <c r="G6160" i="3" l="1"/>
  <c r="H6160" i="3" s="1"/>
  <c r="G6138" i="3" l="1"/>
  <c r="H6138" i="3" s="1"/>
  <c r="G6113" i="3" l="1"/>
  <c r="H6113" i="3" s="1"/>
  <c r="G6089" i="3" l="1"/>
  <c r="H6089" i="3" s="1"/>
  <c r="G6066" i="3" l="1"/>
  <c r="H6066" i="3" s="1"/>
  <c r="G6043" i="3" l="1"/>
  <c r="H6043" i="3" s="1"/>
  <c r="G6020" i="3" l="1"/>
  <c r="H6020" i="3" s="1"/>
  <c r="G5997" i="3" l="1"/>
  <c r="H5997" i="3" s="1"/>
  <c r="G5976" i="3"/>
  <c r="H5976" i="3" s="1"/>
  <c r="G5955" i="3"/>
  <c r="H5955" i="3" s="1"/>
  <c r="G5934" i="3"/>
  <c r="H5934" i="3" s="1"/>
  <c r="G5913" i="3"/>
  <c r="H5913" i="3" s="1"/>
  <c r="G5892" i="3" l="1"/>
  <c r="H5892" i="3" l="1"/>
  <c r="G5871" i="3"/>
  <c r="H5871" i="3" l="1"/>
  <c r="G5849" i="3"/>
  <c r="H5849" i="3" s="1"/>
  <c r="G5829" i="3" l="1"/>
  <c r="H5829" i="3" s="1"/>
  <c r="G5808" i="3" l="1"/>
  <c r="H5808" i="3" s="1"/>
  <c r="G5787" i="3" l="1"/>
  <c r="H5787" i="3" s="1"/>
  <c r="G5766" i="3" l="1"/>
  <c r="H5766" i="3" s="1"/>
  <c r="G5744" i="3" l="1"/>
  <c r="H5744" i="3" s="1"/>
  <c r="G5722" i="3" l="1"/>
  <c r="H5722" i="3" s="1"/>
  <c r="G5700" i="3" l="1"/>
  <c r="H5700" i="3" s="1"/>
  <c r="G5678" i="3" l="1"/>
  <c r="H5678" i="3" s="1"/>
  <c r="G5656" i="3" l="1"/>
  <c r="H5656" i="3" l="1"/>
  <c r="J5655" i="3"/>
  <c r="G5635" i="3"/>
  <c r="H5635" i="3" s="1"/>
  <c r="G5615" i="3" l="1"/>
  <c r="G5593" i="3"/>
  <c r="H5593" i="3" s="1"/>
  <c r="H5615" i="3" l="1"/>
  <c r="G5570" i="3"/>
  <c r="H5570" i="3" l="1"/>
  <c r="G5547" i="3" l="1"/>
  <c r="H5547" i="3" s="1"/>
  <c r="K5546" i="3" l="1"/>
  <c r="G5525" i="3"/>
  <c r="H5525" i="3" s="1"/>
  <c r="G5502" i="3" l="1"/>
  <c r="H5502" i="3" s="1"/>
  <c r="G5480" i="3" l="1"/>
  <c r="H5480" i="3" s="1"/>
  <c r="G5457" i="3" l="1"/>
  <c r="H5457" i="3" s="1"/>
  <c r="G5436" i="3" l="1"/>
  <c r="H5436" i="3" s="1"/>
  <c r="G5415" i="3" l="1"/>
  <c r="H5415" i="3" s="1"/>
  <c r="G5392" i="3" l="1"/>
  <c r="H5392" i="3" s="1"/>
  <c r="G5368" i="3" l="1"/>
  <c r="H5368" i="3" s="1"/>
  <c r="G5346" i="3" l="1"/>
  <c r="H5346" i="3" s="1"/>
  <c r="L5316" i="3" l="1"/>
  <c r="G5323" i="3" l="1"/>
  <c r="H5323" i="3" l="1"/>
  <c r="H5325" i="3"/>
  <c r="I5325" i="3" s="1"/>
  <c r="G5300" i="3"/>
  <c r="H5300" i="3" s="1"/>
  <c r="G5277" i="3" l="1"/>
  <c r="H5277" i="3" s="1"/>
  <c r="G5254" i="3" l="1"/>
  <c r="F5254" i="3"/>
  <c r="H5254" i="3" l="1"/>
  <c r="G5242" i="3"/>
  <c r="H5242" i="3" s="1"/>
  <c r="F5217" i="3" l="1"/>
  <c r="G5217" i="3"/>
  <c r="H5217" i="3" l="1"/>
  <c r="G5195" i="3"/>
  <c r="F5195" i="3"/>
  <c r="H5195" i="3" l="1"/>
  <c r="F5185" i="3"/>
  <c r="G5185" i="3"/>
  <c r="H5185" i="3" l="1"/>
  <c r="G5168" i="3"/>
  <c r="H5168" i="3" s="1"/>
  <c r="G5143" i="3" l="1"/>
  <c r="H5143" i="3" s="1"/>
  <c r="G5118" i="3" l="1"/>
  <c r="H5118" i="3" s="1"/>
  <c r="G5094" i="3" l="1"/>
  <c r="H5094" i="3" s="1"/>
  <c r="G5070" i="3" l="1"/>
  <c r="H5070" i="3" s="1"/>
  <c r="G5046" i="3"/>
  <c r="H5046" i="3" s="1"/>
  <c r="G5023" i="3" l="1"/>
  <c r="H5023" i="3" s="1"/>
  <c r="G4999" i="3" l="1"/>
  <c r="H4999" i="3" s="1"/>
  <c r="G4977" i="3" l="1"/>
  <c r="H4977" i="3" s="1"/>
  <c r="G4954" i="3" l="1"/>
  <c r="H4954" i="3" s="1"/>
  <c r="G4930" i="3" l="1"/>
  <c r="H4930" i="3" s="1"/>
  <c r="G4906" i="3" l="1"/>
  <c r="H4906" i="3" s="1"/>
  <c r="G4881" i="3" l="1"/>
  <c r="H4881" i="3" s="1"/>
  <c r="G4857" i="3" l="1"/>
  <c r="H4857" i="3" s="1"/>
  <c r="G4834" i="3" l="1"/>
  <c r="H4834" i="3" s="1"/>
  <c r="G4810" i="3" l="1"/>
  <c r="H4810" i="3" s="1"/>
  <c r="G4787" i="3" l="1"/>
  <c r="H4787" i="3" s="1"/>
  <c r="G4765" i="3" l="1"/>
  <c r="H4765" i="3" s="1"/>
  <c r="F51" i="8" l="1"/>
  <c r="E51" i="8"/>
  <c r="G51" i="8" l="1"/>
  <c r="G22" i="8"/>
  <c r="F35" i="8"/>
  <c r="E35" i="8"/>
  <c r="G35" i="8" s="1"/>
  <c r="F29" i="8"/>
  <c r="E29" i="8"/>
  <c r="G29" i="8" l="1"/>
  <c r="F17" i="8"/>
  <c r="E17" i="8"/>
  <c r="G17" i="8" l="1"/>
  <c r="G3" i="8"/>
  <c r="F11" i="8"/>
  <c r="E11" i="8"/>
  <c r="G11" i="8" l="1"/>
  <c r="G4744" i="3"/>
  <c r="H4744" i="3" s="1"/>
  <c r="G4722" i="3" l="1"/>
  <c r="H4722" i="3" s="1"/>
  <c r="G4701" i="3" l="1"/>
  <c r="H4701" i="3" s="1"/>
  <c r="G4679" i="3" l="1"/>
  <c r="H4679" i="3" s="1"/>
  <c r="G4657" i="3" l="1"/>
  <c r="H4657" i="3" s="1"/>
  <c r="G4636" i="3" l="1"/>
  <c r="H4636" i="3" s="1"/>
  <c r="G4615" i="3" l="1"/>
  <c r="H4615" i="3" s="1"/>
  <c r="G4595" i="3" l="1"/>
  <c r="H4595" i="3" s="1"/>
  <c r="G4575" i="3" l="1"/>
  <c r="H4575" i="3" s="1"/>
  <c r="G4552" i="3" l="1"/>
  <c r="H4552" i="3" s="1"/>
  <c r="G4531" i="3" l="1"/>
  <c r="H4531" i="3" s="1"/>
  <c r="G4511" i="3" l="1"/>
  <c r="H4511" i="3" s="1"/>
  <c r="G4491" i="3" l="1"/>
  <c r="H4491" i="3" s="1"/>
  <c r="G4470" i="3" l="1"/>
  <c r="H4470" i="3" s="1"/>
  <c r="K4443" i="3" l="1"/>
  <c r="K4442" i="3"/>
  <c r="H4442" i="3"/>
  <c r="H4432" i="3"/>
  <c r="F4449" i="3" l="1"/>
  <c r="H4439" i="3"/>
  <c r="G4449" i="3"/>
  <c r="H4449" i="3" l="1"/>
  <c r="G4428" i="3"/>
  <c r="H4428" i="3" s="1"/>
  <c r="G4407" i="3" l="1"/>
  <c r="G4350" i="3" l="1"/>
  <c r="F4350" i="3" l="1"/>
  <c r="H4350" i="3" l="1"/>
  <c r="G4330" i="3"/>
  <c r="F4330" i="3"/>
  <c r="H4330" i="3" l="1"/>
  <c r="H4313" i="3"/>
  <c r="G4318" i="3"/>
  <c r="F4318" i="3"/>
  <c r="H4318" i="3" l="1"/>
  <c r="G4304" i="3"/>
  <c r="F4304" i="3"/>
  <c r="H4304" i="3" l="1"/>
  <c r="G4284" i="3"/>
  <c r="F4284" i="3"/>
  <c r="H4254" i="3" l="1"/>
  <c r="H4284" i="3" l="1"/>
  <c r="G4234" i="3"/>
  <c r="F4234" i="3"/>
  <c r="H4234" i="3" l="1"/>
  <c r="G4220" i="3"/>
  <c r="F4220" i="3"/>
  <c r="H4220" i="3" l="1"/>
  <c r="G4200" i="3"/>
  <c r="F4200" i="3"/>
  <c r="H4200" i="3" l="1"/>
  <c r="G4180" i="3"/>
  <c r="F4180" i="3"/>
  <c r="H4180" i="3" l="1"/>
  <c r="G4170" i="3"/>
  <c r="F4170" i="3"/>
  <c r="H4170" i="3" l="1"/>
  <c r="H4158" i="3"/>
  <c r="H4155" i="3"/>
  <c r="G4160" i="3"/>
  <c r="F4160" i="3"/>
  <c r="H4160" i="3" l="1"/>
  <c r="H4145" i="3"/>
  <c r="H4143" i="3"/>
  <c r="H4138" i="3"/>
  <c r="G4152" i="3"/>
  <c r="F4152" i="3"/>
  <c r="H4152" i="3" l="1"/>
  <c r="F4135" i="3"/>
  <c r="G4135" i="3"/>
  <c r="H4135" i="3" l="1"/>
  <c r="G4113" i="3"/>
  <c r="F4113" i="3"/>
  <c r="H4113" i="3" l="1"/>
  <c r="G4097" i="3"/>
  <c r="F4097" i="3"/>
  <c r="H4097" i="3" l="1"/>
  <c r="G4089" i="3"/>
  <c r="F4089" i="3"/>
  <c r="H4089" i="3" l="1"/>
  <c r="G4050" i="3"/>
  <c r="F4050" i="3"/>
  <c r="H4050" i="3" l="1"/>
  <c r="G4039" i="3"/>
  <c r="F4039" i="3"/>
  <c r="H4039" i="3" l="1"/>
  <c r="G4031" i="3"/>
  <c r="F4031" i="3"/>
  <c r="H4031" i="3" l="1"/>
  <c r="G4012" i="3"/>
  <c r="F4012" i="3" l="1"/>
  <c r="H4012" i="3" s="1"/>
  <c r="H3986" i="3" l="1"/>
  <c r="G3993" i="3"/>
  <c r="F3993" i="3"/>
  <c r="H3993" i="3" l="1"/>
  <c r="G3978" i="3"/>
  <c r="F3978" i="3"/>
  <c r="G3963" i="3"/>
  <c r="F3963" i="3"/>
  <c r="G3952" i="3"/>
  <c r="F3952" i="3"/>
  <c r="H3912" i="3"/>
  <c r="H3913" i="3" s="1"/>
  <c r="H3917" i="3" s="1"/>
  <c r="H3918" i="3" s="1"/>
  <c r="H3919" i="3" s="1"/>
  <c r="H3920" i="3" s="1"/>
  <c r="G3921" i="3"/>
  <c r="F3921" i="3"/>
  <c r="H3877" i="3"/>
  <c r="F3909" i="3"/>
  <c r="G3909" i="3"/>
  <c r="H3889" i="3"/>
  <c r="H3978" i="3" l="1"/>
  <c r="H3963" i="3"/>
  <c r="H3952" i="3"/>
  <c r="H3866" i="3"/>
  <c r="H3865" i="3"/>
  <c r="G3873" i="3"/>
  <c r="F3873" i="3"/>
  <c r="G3862" i="3"/>
  <c r="F3862" i="3"/>
  <c r="G3850" i="3"/>
  <c r="F3850" i="3"/>
  <c r="H3909" i="3" l="1"/>
  <c r="H3873" i="3"/>
  <c r="H3862" i="3"/>
  <c r="H3850" i="3"/>
  <c r="G3839" i="3"/>
  <c r="F3839" i="3"/>
  <c r="G3831" i="3"/>
  <c r="F3831" i="3"/>
  <c r="H3839" i="3" l="1"/>
  <c r="H3831" i="3"/>
  <c r="G3806" i="3"/>
  <c r="F3806" i="3"/>
  <c r="H3785" i="3"/>
  <c r="G3791" i="3"/>
  <c r="F3791" i="3"/>
  <c r="G3782" i="3"/>
  <c r="F3782" i="3"/>
  <c r="H3806" i="3" l="1"/>
  <c r="H3791" i="3"/>
  <c r="G3753" i="3"/>
  <c r="F3753" i="3"/>
  <c r="G3744" i="3"/>
  <c r="F3744" i="3"/>
  <c r="G3732" i="3"/>
  <c r="F3732" i="3"/>
  <c r="H3782" i="3" l="1"/>
  <c r="H3753" i="3"/>
  <c r="H3744" i="3"/>
  <c r="H3732" i="3"/>
  <c r="G3716" i="3"/>
  <c r="F3716" i="3"/>
  <c r="G3703" i="3"/>
  <c r="F3703" i="3"/>
  <c r="H3716" i="3" l="1"/>
  <c r="H3703" i="3"/>
  <c r="G3688" i="3"/>
  <c r="G3694" i="3" s="1"/>
  <c r="F3688" i="3"/>
  <c r="F3694" i="3" s="1"/>
  <c r="G3669" i="3"/>
  <c r="F3669" i="3"/>
  <c r="F3644" i="3"/>
  <c r="G3644" i="3"/>
  <c r="H3694" i="3" l="1"/>
  <c r="H3688" i="3"/>
  <c r="H3669" i="3"/>
  <c r="H3644" i="3"/>
  <c r="G3623" i="3"/>
  <c r="F3623" i="3" l="1"/>
  <c r="H3623" i="3" s="1"/>
  <c r="G3615" i="3" l="1"/>
  <c r="F3615" i="3"/>
  <c r="H3615" i="3" l="1"/>
  <c r="G3602" i="3"/>
  <c r="G3608" i="3"/>
  <c r="F3608" i="3"/>
  <c r="H3608" i="3" l="1"/>
  <c r="F3602" i="3"/>
  <c r="G3589" i="3"/>
  <c r="H3602" i="3" l="1"/>
  <c r="F3589" i="3"/>
  <c r="H3589" i="3" l="1"/>
  <c r="G3576" i="3"/>
  <c r="F3576" i="3"/>
  <c r="G3571" i="3"/>
  <c r="G3565" i="3"/>
  <c r="F3565" i="3"/>
  <c r="F3571" i="3"/>
  <c r="H3576" i="3" l="1"/>
  <c r="H3565" i="3"/>
  <c r="H3571" i="3"/>
  <c r="G3557" i="3"/>
  <c r="F3557" i="3"/>
  <c r="G3547" i="3"/>
  <c r="F3547" i="3"/>
  <c r="G3542" i="3"/>
  <c r="F3542" i="3"/>
  <c r="H3557" i="3" l="1"/>
  <c r="H3547" i="3"/>
  <c r="H3542" i="3"/>
  <c r="G3500" i="3"/>
  <c r="G3509" i="3"/>
  <c r="F3509" i="3"/>
  <c r="F3500" i="3"/>
  <c r="F3488" i="3"/>
  <c r="G3488" i="3"/>
  <c r="H3509" i="3" l="1"/>
  <c r="H3500" i="3"/>
  <c r="H3488" i="3"/>
  <c r="G3472" i="3"/>
  <c r="F3472" i="3"/>
  <c r="H3472" i="3" l="1"/>
  <c r="G3460" i="3"/>
  <c r="F3460" i="3"/>
  <c r="H3460" i="3" l="1"/>
  <c r="G3452" i="3"/>
  <c r="F3452" i="3"/>
  <c r="H3452" i="3" l="1"/>
  <c r="G3441" i="3"/>
  <c r="F3441" i="3"/>
  <c r="G3430" i="3"/>
  <c r="G3419" i="3"/>
  <c r="F3430" i="3"/>
  <c r="F3419" i="3"/>
  <c r="H3441" i="3" l="1"/>
  <c r="H3430" i="3"/>
  <c r="H3419" i="3"/>
  <c r="G3409" i="3"/>
  <c r="F3409" i="3"/>
  <c r="H3409" i="3" l="1"/>
  <c r="G3399" i="3"/>
  <c r="G3388" i="3" l="1"/>
  <c r="F3388" i="3"/>
  <c r="F3399" i="3"/>
  <c r="H3399" i="3" s="1"/>
  <c r="H3388" i="3" l="1"/>
  <c r="G3380" i="3"/>
  <c r="F3380" i="3"/>
  <c r="H3380" i="3" l="1"/>
  <c r="G3340" i="3"/>
  <c r="F3340" i="3"/>
  <c r="H3340" i="3" l="1"/>
  <c r="G3362" i="3"/>
  <c r="G3367" i="3"/>
  <c r="F3367" i="3"/>
  <c r="F3362" i="3"/>
  <c r="H3367" i="3" l="1"/>
  <c r="H3362" i="3"/>
  <c r="G3324" i="3"/>
  <c r="F3324" i="3"/>
  <c r="H3324" i="3" l="1"/>
  <c r="G3311" i="3"/>
  <c r="F3311" i="3"/>
  <c r="H3311" i="3" l="1"/>
  <c r="G3297" i="3"/>
  <c r="F3297" i="3"/>
  <c r="H3297" i="3" l="1"/>
  <c r="G3286" i="3"/>
  <c r="F3286" i="3"/>
  <c r="H3286" i="3" l="1"/>
  <c r="G3264" i="3" l="1"/>
  <c r="F3264" i="3"/>
  <c r="G3270" i="3" l="1"/>
  <c r="F3270" i="3"/>
  <c r="H3270" i="3" l="1"/>
  <c r="G3238" i="3"/>
  <c r="F3238" i="3"/>
  <c r="H3264" i="3" l="1"/>
  <c r="H3238" i="3"/>
  <c r="F3204" i="3"/>
  <c r="G3210" i="3" l="1"/>
  <c r="F3210" i="3"/>
  <c r="G3204" i="3"/>
  <c r="H3204" i="3" s="1"/>
  <c r="H3210" i="3" l="1"/>
  <c r="G3194" i="3"/>
  <c r="F3194" i="3"/>
  <c r="H3194" i="3" l="1"/>
  <c r="G3176" i="3"/>
  <c r="G3161" i="3" l="1"/>
  <c r="F3161" i="3"/>
  <c r="F3176" i="3"/>
  <c r="H3176" i="3" s="1"/>
  <c r="H3161" i="3" l="1"/>
  <c r="G3154" i="3"/>
  <c r="F3154" i="3"/>
  <c r="G3146" i="3"/>
  <c r="H3140" i="3"/>
  <c r="F3146" i="3"/>
  <c r="H3154" i="3" l="1"/>
  <c r="H3146" i="3"/>
  <c r="G3137" i="3"/>
  <c r="F3137" i="3"/>
  <c r="G3130" i="3"/>
  <c r="F3130" i="3"/>
  <c r="H3130" i="3" l="1"/>
  <c r="H3137" i="3"/>
  <c r="F3123" i="3"/>
  <c r="G3123" i="3"/>
  <c r="H3123" i="3" l="1"/>
  <c r="G3112" i="3"/>
  <c r="F3112" i="3"/>
  <c r="G3105" i="3"/>
  <c r="F3105" i="3"/>
  <c r="H3112" i="3" l="1"/>
  <c r="H3105" i="3"/>
  <c r="G3092" i="3"/>
  <c r="F3092" i="3"/>
  <c r="H3092" i="3" l="1"/>
  <c r="G3080" i="3"/>
  <c r="F3080" i="3"/>
  <c r="G3073" i="3"/>
  <c r="F3073" i="3"/>
  <c r="G3062" i="3"/>
  <c r="F3062" i="3"/>
  <c r="H3073" i="3" l="1"/>
  <c r="H3080" i="3"/>
  <c r="H3062" i="3"/>
  <c r="G3039" i="3"/>
  <c r="F3039" i="3"/>
  <c r="H3039" i="3" l="1"/>
  <c r="F3028" i="3"/>
  <c r="H3028" i="3" s="1"/>
  <c r="G3021" i="3" l="1"/>
  <c r="H3005" i="3" s="1"/>
  <c r="F3021" i="3"/>
  <c r="H2955" i="3"/>
  <c r="H3021" i="3" l="1"/>
  <c r="G2998" i="3"/>
  <c r="G2973" i="3"/>
  <c r="F2973" i="3"/>
  <c r="H2973" i="3" l="1"/>
  <c r="I2955" i="3"/>
  <c r="G2968" i="3"/>
  <c r="F2968" i="3"/>
  <c r="H2968" i="3" l="1"/>
  <c r="E2975" i="3" s="1"/>
  <c r="G2946" i="3"/>
  <c r="F2946" i="3"/>
  <c r="F2980" i="3" l="1"/>
  <c r="F2998" i="3" s="1"/>
  <c r="H2998" i="3" s="1"/>
  <c r="H2946" i="3"/>
  <c r="G2929" i="3"/>
  <c r="F2929" i="3"/>
  <c r="G2935" i="3"/>
  <c r="F2935" i="3"/>
  <c r="H2935" i="3" l="1"/>
  <c r="H2929" i="3"/>
  <c r="G2895" i="3"/>
  <c r="F2895" i="3"/>
  <c r="G2890" i="3"/>
  <c r="F2890" i="3"/>
  <c r="H2890" i="3" l="1"/>
  <c r="H2895" i="3"/>
  <c r="G2916" i="3" l="1"/>
  <c r="F2916" i="3"/>
  <c r="H2916" i="3" l="1"/>
  <c r="G2877" i="3"/>
  <c r="F2877" i="3"/>
  <c r="H2877" i="3" l="1"/>
  <c r="G2882" i="3"/>
  <c r="F2882" i="3"/>
  <c r="G2870" i="3"/>
  <c r="F2870" i="3"/>
  <c r="G2861" i="3"/>
  <c r="F2861" i="3"/>
  <c r="H2865" i="3"/>
  <c r="H2868" i="3"/>
  <c r="H2882" i="3" l="1"/>
  <c r="H2870" i="3"/>
  <c r="G2852" i="3"/>
  <c r="G2827" i="3"/>
  <c r="H2818" i="3"/>
  <c r="F2852" i="3"/>
  <c r="H2852" i="3" l="1"/>
  <c r="F2827" i="3"/>
  <c r="H2827" i="3" l="1"/>
  <c r="G2810" i="3"/>
  <c r="F2810" i="3"/>
  <c r="H2810" i="3" l="1"/>
  <c r="H2792" i="3"/>
  <c r="G2803" i="3"/>
  <c r="F2803" i="3"/>
  <c r="H2803" i="3" l="1"/>
  <c r="G2789" i="3"/>
  <c r="F2789" i="3"/>
  <c r="H2789" i="3" l="1"/>
  <c r="F2768" i="3" l="1"/>
  <c r="G2775" i="3" l="1"/>
  <c r="F2775" i="3"/>
  <c r="G2768" i="3"/>
  <c r="H2757" i="3"/>
  <c r="H2775" i="3" l="1"/>
  <c r="H2768" i="3"/>
  <c r="G2730" i="3"/>
  <c r="G2722" i="3" l="1"/>
  <c r="G2753" i="3"/>
  <c r="F2753" i="3"/>
  <c r="F2730" i="3"/>
  <c r="H2730" i="3" s="1"/>
  <c r="H2753" i="3" l="1"/>
  <c r="F2722" i="3"/>
  <c r="H2722" i="3" s="1"/>
  <c r="F2704" i="3" l="1"/>
  <c r="G2704" i="3"/>
  <c r="G2698" i="3"/>
  <c r="F2698" i="3"/>
  <c r="H2704" i="3" l="1"/>
  <c r="H2698" i="3"/>
  <c r="G2686" i="3"/>
  <c r="F2686" i="3"/>
  <c r="G2680" i="3"/>
  <c r="F2680" i="3"/>
  <c r="H2680" i="3" l="1"/>
  <c r="H2686" i="3"/>
  <c r="G2662" i="3"/>
  <c r="F2662" i="3"/>
  <c r="H2662" i="3" l="1"/>
  <c r="G2651" i="3"/>
  <c r="F2651" i="3" l="1"/>
  <c r="H2651" i="3" s="1"/>
  <c r="G2637" i="3" l="1"/>
  <c r="F2637" i="3"/>
  <c r="G2623" i="3"/>
  <c r="F2623" i="3"/>
  <c r="G2615" i="3"/>
  <c r="F2615" i="3"/>
  <c r="H2637" i="3" l="1"/>
  <c r="H2615" i="3"/>
  <c r="H2623" i="3"/>
  <c r="G2605" i="3"/>
  <c r="F2605" i="3"/>
  <c r="H2605" i="3" l="1"/>
  <c r="F2595" i="3"/>
  <c r="H2595" i="3" s="1"/>
  <c r="G2588" i="3"/>
  <c r="F2588" i="3"/>
  <c r="H2588" i="3" l="1"/>
  <c r="G2576" i="3"/>
  <c r="F2576" i="3"/>
  <c r="H2576" i="3" l="1"/>
  <c r="G2564" i="3"/>
  <c r="F2564" i="3"/>
  <c r="H2564" i="3" l="1"/>
  <c r="G2521" i="3"/>
  <c r="G2528" i="3"/>
  <c r="G2543" i="3"/>
  <c r="F2543" i="3"/>
  <c r="F2528" i="3"/>
  <c r="F2521" i="3"/>
  <c r="H2504" i="3"/>
  <c r="H2501" i="3"/>
  <c r="H2496" i="3"/>
  <c r="H2494" i="3"/>
  <c r="F2498" i="3"/>
  <c r="H2498" i="3" s="1"/>
  <c r="G2491" i="3"/>
  <c r="H2484" i="3"/>
  <c r="H2479" i="3"/>
  <c r="F2491" i="3"/>
  <c r="H2543" i="3" l="1"/>
  <c r="H2491" i="3"/>
  <c r="H2528" i="3"/>
  <c r="H2521" i="3"/>
  <c r="F2476" i="3"/>
  <c r="H2476" i="3" s="1"/>
  <c r="G2467" i="3" l="1"/>
  <c r="F2467" i="3"/>
  <c r="G2433" i="3"/>
  <c r="G2444" i="3"/>
  <c r="H2467" i="3" l="1"/>
  <c r="F2444" i="3"/>
  <c r="H2444" i="3" s="1"/>
  <c r="F2433" i="3"/>
  <c r="H2433" i="3" s="1"/>
  <c r="G2420" i="3" l="1"/>
  <c r="F2420" i="3"/>
  <c r="H2420" i="3" l="1"/>
  <c r="G2405" i="3"/>
  <c r="F2405" i="3"/>
  <c r="G2394" i="3"/>
  <c r="F2394" i="3"/>
  <c r="G2384" i="3"/>
  <c r="F2384" i="3"/>
  <c r="G2374" i="3"/>
  <c r="F2374" i="3"/>
  <c r="G2340" i="3"/>
  <c r="G2362" i="3"/>
  <c r="H2405" i="3" l="1"/>
  <c r="H2394" i="3"/>
  <c r="H2374" i="3"/>
  <c r="H2384" i="3"/>
  <c r="F2362" i="3"/>
  <c r="H2362" i="3" s="1"/>
  <c r="F2340" i="3" l="1"/>
  <c r="H2340" i="3" s="1"/>
  <c r="H2319" i="3" l="1"/>
  <c r="G2331" i="3"/>
  <c r="H2322" i="3"/>
  <c r="F2331" i="3"/>
  <c r="H2331" i="3" l="1"/>
  <c r="L2296" i="3"/>
  <c r="G2302" i="3"/>
  <c r="F2302" i="3"/>
  <c r="H2308" i="3"/>
  <c r="H2302" i="3" l="1"/>
  <c r="G2289" i="3"/>
  <c r="F2289" i="3"/>
  <c r="H2289" i="3" l="1"/>
  <c r="G2281" i="3"/>
  <c r="H2281" i="3" l="1"/>
  <c r="G2270" i="3"/>
  <c r="F2270" i="3"/>
  <c r="G2257" i="3"/>
  <c r="F2257" i="3"/>
  <c r="F2244" i="3"/>
  <c r="G2244" i="3"/>
  <c r="G2231" i="3"/>
  <c r="F2231" i="3"/>
  <c r="H2270" i="3" l="1"/>
  <c r="H2257" i="3"/>
  <c r="H2244" i="3"/>
  <c r="H2231" i="3"/>
  <c r="G2218" i="3"/>
  <c r="F2218" i="3" l="1"/>
  <c r="H2218" i="3" l="1"/>
  <c r="G2195" i="3"/>
  <c r="F2202" i="3"/>
  <c r="H2202" i="3" s="1"/>
  <c r="F2195" i="3"/>
  <c r="G2183" i="3"/>
  <c r="F2183" i="3"/>
  <c r="F2174" i="3"/>
  <c r="G2174" i="3"/>
  <c r="H2195" i="3" l="1"/>
  <c r="H2183" i="3"/>
  <c r="H2174" i="3"/>
  <c r="G2149" i="3" l="1"/>
  <c r="F2149" i="3"/>
  <c r="G2127" i="3"/>
  <c r="F2127" i="3"/>
  <c r="G2116" i="3"/>
  <c r="F2116" i="3"/>
  <c r="G2107" i="3"/>
  <c r="F2107" i="3"/>
  <c r="G2092" i="3"/>
  <c r="F2092" i="3"/>
  <c r="G2074" i="3"/>
  <c r="F2074" i="3"/>
  <c r="G2065" i="3"/>
  <c r="F2065" i="3"/>
  <c r="F2056" i="3"/>
  <c r="H2056" i="3" s="1"/>
  <c r="G2050" i="3"/>
  <c r="F2050" i="3"/>
  <c r="G2040" i="3"/>
  <c r="F2040" i="3"/>
  <c r="H2040" i="3" l="1"/>
  <c r="H2149" i="3"/>
  <c r="H2127" i="3"/>
  <c r="H2092" i="3"/>
  <c r="H2116" i="3"/>
  <c r="H2107" i="3"/>
  <c r="H2074" i="3"/>
  <c r="H2065" i="3"/>
  <c r="H2050" i="3"/>
  <c r="G2023" i="3"/>
  <c r="F2023" i="3"/>
  <c r="G2007" i="3"/>
  <c r="F2007" i="3"/>
  <c r="H2023" i="3" l="1"/>
  <c r="H2007" i="3"/>
  <c r="G1974" i="3"/>
  <c r="G1995" i="3"/>
  <c r="F1995" i="3"/>
  <c r="F1974" i="3"/>
  <c r="G1967" i="3"/>
  <c r="F1967" i="3"/>
  <c r="G1941" i="3"/>
  <c r="F1941" i="3"/>
  <c r="H1967" i="3" l="1"/>
  <c r="H1995" i="3"/>
  <c r="H1974" i="3"/>
  <c r="G1954" i="3"/>
  <c r="F1954" i="3"/>
  <c r="H1954" i="3" l="1"/>
  <c r="H1941" i="3"/>
  <c r="G1907" i="3"/>
  <c r="H1895" i="3" l="1"/>
  <c r="H1899" i="3" s="1"/>
  <c r="G1900" i="3"/>
  <c r="F1900" i="3"/>
  <c r="F1907" i="3"/>
  <c r="H1907" i="3" s="1"/>
  <c r="H1900" i="3" l="1"/>
  <c r="F1886" i="3"/>
  <c r="G1886" i="3"/>
  <c r="H1886" i="3" l="1"/>
  <c r="G1851" i="3"/>
  <c r="F1851" i="3"/>
  <c r="G1873" i="3"/>
  <c r="F1873" i="3"/>
  <c r="G1843" i="3"/>
  <c r="F1843" i="3"/>
  <c r="H1843" i="3" l="1"/>
  <c r="H1873" i="3"/>
  <c r="H1851" i="3"/>
  <c r="G1826" i="3"/>
  <c r="F1833" i="3"/>
  <c r="G1833" i="3"/>
  <c r="F1826" i="3"/>
  <c r="H1826" i="3" l="1"/>
  <c r="H1833" i="3"/>
  <c r="F1814" i="3"/>
  <c r="H1814" i="3" s="1"/>
  <c r="G1808" i="3"/>
  <c r="F1808" i="3"/>
  <c r="H1808" i="3" l="1"/>
  <c r="G1799" i="3"/>
  <c r="F1799" i="3"/>
  <c r="H1799" i="3" l="1"/>
  <c r="H1784" i="3"/>
  <c r="H1786" i="3" s="1"/>
  <c r="H1791" i="3" s="1"/>
  <c r="G1792" i="3"/>
  <c r="F1792" i="3"/>
  <c r="H1792" i="3" l="1"/>
  <c r="G1777" i="3"/>
  <c r="F1777" i="3"/>
  <c r="G1755" i="3"/>
  <c r="F1755" i="3"/>
  <c r="G1746" i="3"/>
  <c r="F1746" i="3"/>
  <c r="G1739" i="3"/>
  <c r="F1739" i="3"/>
  <c r="H1739" i="3" l="1"/>
  <c r="H1755" i="3"/>
  <c r="H1746" i="3"/>
  <c r="H1777" i="3"/>
  <c r="H1725" i="3"/>
  <c r="H1728" i="3" s="1"/>
  <c r="H1729" i="3" s="1"/>
  <c r="G1730" i="3"/>
  <c r="F1730" i="3" l="1"/>
  <c r="H1730" i="3" l="1"/>
  <c r="H1707" i="3"/>
  <c r="H1715" i="3" s="1"/>
  <c r="F1716" i="3"/>
  <c r="G1716" i="3"/>
  <c r="H1716" i="3" l="1"/>
  <c r="H1700" i="3"/>
  <c r="G1694" i="3"/>
  <c r="F1694" i="3"/>
  <c r="H1689" i="3"/>
  <c r="H1691" i="3" s="1"/>
  <c r="H1692" i="3" s="1"/>
  <c r="H1693" i="3" s="1"/>
  <c r="EQ6" i="4"/>
  <c r="H1694" i="3" l="1"/>
  <c r="H1659" i="3"/>
  <c r="H1672" i="3" s="1"/>
  <c r="H1674" i="3" s="1"/>
  <c r="H1681" i="3" s="1"/>
  <c r="G1682" i="3"/>
  <c r="F1682" i="3"/>
  <c r="EI5" i="5"/>
  <c r="EF6" i="5"/>
  <c r="EI5" i="4"/>
  <c r="EI4" i="4"/>
  <c r="EF6" i="4"/>
  <c r="DV5" i="4"/>
  <c r="DV4" i="4"/>
  <c r="DT6" i="4"/>
  <c r="DI5" i="4"/>
  <c r="DI4" i="4"/>
  <c r="DH6" i="4"/>
  <c r="CV5" i="4"/>
  <c r="CV4" i="4"/>
  <c r="DV6" i="4" l="1"/>
  <c r="EI6" i="4"/>
  <c r="H1682" i="3"/>
  <c r="EI4" i="5"/>
  <c r="EH6" i="5"/>
  <c r="EE6" i="5"/>
  <c r="EC6" i="5"/>
  <c r="ED6" i="5"/>
  <c r="CI5" i="5"/>
  <c r="CI4" i="5"/>
  <c r="CH6" i="5"/>
  <c r="CG6" i="5"/>
  <c r="CE6" i="5"/>
  <c r="CI6" i="5" l="1"/>
  <c r="EI6" i="5"/>
  <c r="G1653" i="3"/>
  <c r="F1653" i="3"/>
  <c r="G1646" i="3"/>
  <c r="F1646" i="3"/>
  <c r="H1653" i="3" l="1"/>
  <c r="H1646" i="3"/>
  <c r="G1640" i="3"/>
  <c r="F1640" i="3"/>
  <c r="H1640" i="3" l="1"/>
  <c r="DV5" i="5"/>
  <c r="DV4" i="5"/>
  <c r="DU6" i="5"/>
  <c r="DR6" i="5"/>
  <c r="DV6" i="5" l="1"/>
  <c r="H1626" i="3"/>
  <c r="H1628" i="3" s="1"/>
  <c r="G1629" i="3"/>
  <c r="F1629" i="3"/>
  <c r="H1629" i="3" l="1"/>
  <c r="H1611" i="3"/>
  <c r="H1609" i="3"/>
  <c r="H1602" i="3"/>
  <c r="G1619" i="3" l="1"/>
  <c r="F1619" i="3"/>
  <c r="H1619" i="3" l="1"/>
  <c r="F1612" i="3"/>
  <c r="G1612" i="3" l="1"/>
  <c r="H1612" i="3" s="1"/>
  <c r="F1568" i="3" l="1"/>
  <c r="G1589" i="3"/>
  <c r="F1589" i="3"/>
  <c r="H1589" i="3" l="1"/>
  <c r="G1568" i="3"/>
  <c r="H1568" i="3" s="1"/>
  <c r="G1547" i="3"/>
  <c r="H1520" i="3"/>
  <c r="H1522" i="3" s="1"/>
  <c r="H1523" i="3" s="1"/>
  <c r="H1531" i="3" s="1"/>
  <c r="H1532" i="3" s="1"/>
  <c r="H1533" i="3" s="1"/>
  <c r="G1534" i="3"/>
  <c r="F1534" i="3"/>
  <c r="F1547" i="3"/>
  <c r="G1512" i="3"/>
  <c r="F1512" i="3"/>
  <c r="H1534" i="3" l="1"/>
  <c r="H1512" i="3"/>
  <c r="G1553" i="3"/>
  <c r="F1553" i="3"/>
  <c r="H1506" i="3"/>
  <c r="H1553" i="3" l="1"/>
  <c r="I35" i="7"/>
  <c r="H55" i="7"/>
  <c r="H44" i="7"/>
  <c r="H34" i="7"/>
  <c r="H23" i="7"/>
  <c r="H17" i="7"/>
  <c r="H6" i="7"/>
  <c r="DQ6" i="5"/>
  <c r="H1545" i="3" l="1"/>
  <c r="H1547" i="3"/>
  <c r="G1498" i="3"/>
  <c r="DO6" i="5" l="1"/>
  <c r="DP6" i="4"/>
  <c r="F1498" i="3" l="1"/>
  <c r="H1498" i="3" s="1"/>
  <c r="G1480" i="3" l="1"/>
  <c r="F1480" i="3" l="1"/>
  <c r="DI5" i="5" l="1"/>
  <c r="DI4" i="5"/>
  <c r="DG6" i="5"/>
  <c r="DF6" i="5"/>
  <c r="DE6" i="5"/>
  <c r="H1461" i="3"/>
  <c r="H1471" i="3" s="1"/>
  <c r="H1472" i="3" s="1"/>
  <c r="H1476" i="3" s="1"/>
  <c r="H1477" i="3" s="1"/>
  <c r="H1479" i="3" s="1"/>
  <c r="H1480" i="3"/>
  <c r="DI6" i="5" l="1"/>
  <c r="G1456" i="3"/>
  <c r="F1456" i="3"/>
  <c r="G1450" i="3"/>
  <c r="F1450" i="3"/>
  <c r="H1450" i="3" l="1"/>
  <c r="H1456" i="3"/>
  <c r="H1419" i="3"/>
  <c r="H1422" i="3" s="1"/>
  <c r="H1423" i="3" s="1"/>
  <c r="H1427" i="3" s="1"/>
  <c r="H1430" i="3" s="1"/>
  <c r="H1434" i="3" s="1"/>
  <c r="G1435" i="3"/>
  <c r="F1435" i="3"/>
  <c r="H1435" i="3" l="1"/>
  <c r="G1414" i="3"/>
  <c r="F1414" i="3"/>
  <c r="H1414" i="3" l="1"/>
  <c r="G1408" i="3"/>
  <c r="F1408" i="3"/>
  <c r="H1408" i="3" l="1"/>
  <c r="H1392" i="3"/>
  <c r="H1393" i="3" s="1"/>
  <c r="H1395" i="3" s="1"/>
  <c r="G1396" i="3"/>
  <c r="F1396" i="3"/>
  <c r="DD6" i="5" l="1"/>
  <c r="DC6" i="5"/>
  <c r="CV5" i="5"/>
  <c r="CV4" i="5"/>
  <c r="CT6" i="5"/>
  <c r="CS6" i="5"/>
  <c r="CR6" i="5"/>
  <c r="CQ6" i="5"/>
  <c r="CO6" i="5"/>
  <c r="DD6" i="4"/>
  <c r="DI6" i="4" s="1"/>
  <c r="CU6" i="4"/>
  <c r="CV6" i="4" s="1"/>
  <c r="G1379" i="3"/>
  <c r="F1379" i="3"/>
  <c r="CV6" i="5" l="1"/>
  <c r="H1396" i="3"/>
  <c r="H1379" i="3"/>
  <c r="H1332" i="3" l="1"/>
  <c r="H1334" i="3" s="1"/>
  <c r="H1337" i="3" s="1"/>
  <c r="H1340" i="3" s="1"/>
  <c r="H1356" i="3" s="1"/>
  <c r="G1364" i="3"/>
  <c r="F1364" i="3"/>
  <c r="G1357" i="3"/>
  <c r="F1357" i="3"/>
  <c r="H1364" i="3" l="1"/>
  <c r="H1357" i="3"/>
  <c r="F1316" i="3"/>
  <c r="H1316" i="3" s="1"/>
  <c r="H1300" i="3" l="1"/>
  <c r="H1304" i="3" s="1"/>
  <c r="G1305" i="3"/>
  <c r="F1305" i="3"/>
  <c r="H1305" i="3" l="1"/>
  <c r="G1291" i="3"/>
  <c r="H1282" i="3"/>
  <c r="H1287" i="3" s="1"/>
  <c r="H1288" i="3" s="1"/>
  <c r="H1290" i="3" s="1"/>
  <c r="F1291" i="3"/>
  <c r="H1291" i="3" l="1"/>
  <c r="H1269" i="3"/>
  <c r="H1275" i="3" s="1"/>
  <c r="G1276" i="3" l="1"/>
  <c r="F1276" i="3"/>
  <c r="H1276" i="3" l="1"/>
  <c r="G1261" i="3"/>
  <c r="F1261" i="3"/>
  <c r="H1261" i="3" l="1"/>
  <c r="G1254" i="3"/>
  <c r="F1254" i="3"/>
  <c r="H1246" i="3" l="1"/>
  <c r="H1248" i="3" s="1"/>
  <c r="H1249" i="3" s="1"/>
  <c r="H1251" i="3" s="1"/>
  <c r="H1253" i="3" s="1"/>
  <c r="G1232" i="3"/>
  <c r="H1254" i="3" l="1"/>
  <c r="H1238" i="3"/>
  <c r="H1220" i="3" l="1"/>
  <c r="H1222" i="3" s="1"/>
  <c r="H1231" i="3" s="1"/>
  <c r="F1232" i="3"/>
  <c r="H1232" i="3" l="1"/>
  <c r="BV5" i="4" l="1"/>
  <c r="BV4" i="4"/>
  <c r="BX6" i="5"/>
  <c r="BK6" i="5"/>
  <c r="BV5" i="5"/>
  <c r="BV4" i="5"/>
  <c r="CD6" i="5"/>
  <c r="CB6" i="5"/>
  <c r="BV6" i="4" l="1"/>
  <c r="BV6" i="5"/>
  <c r="G1208" i="3"/>
  <c r="H1204" i="3" l="1"/>
  <c r="F1208" i="3"/>
  <c r="H1208" i="3" s="1"/>
  <c r="H1180" i="3"/>
  <c r="H1182" i="3" s="1"/>
  <c r="H1183" i="3" s="1"/>
  <c r="H1184" i="3" s="1"/>
  <c r="H1190" i="3" s="1"/>
  <c r="H1191" i="3" s="1"/>
  <c r="H1192" i="3" s="1"/>
  <c r="H1193" i="3" s="1"/>
  <c r="H1196" i="3" s="1"/>
  <c r="F1197" i="3"/>
  <c r="G1197" i="3"/>
  <c r="H1197" i="3" l="1"/>
  <c r="G1174" i="3"/>
  <c r="F1174" i="3"/>
  <c r="G1140" i="3"/>
  <c r="H1174" i="3" l="1"/>
  <c r="BT6" i="5"/>
  <c r="BS6" i="5"/>
  <c r="BR6" i="5"/>
  <c r="BT6" i="4"/>
  <c r="G1147" i="3"/>
  <c r="F1147" i="3"/>
  <c r="F1140" i="3"/>
  <c r="H1140" i="3" s="1"/>
  <c r="H1147" i="3" l="1"/>
  <c r="G1128" i="3"/>
  <c r="F1128" i="3"/>
  <c r="H1128" i="3" l="1"/>
  <c r="H1111" i="3" l="1"/>
  <c r="H1114" i="3" s="1"/>
  <c r="G1115" i="3"/>
  <c r="F1115" i="3" l="1"/>
  <c r="H1115" i="3" l="1"/>
  <c r="G1104" i="3"/>
  <c r="H1104" i="3" s="1"/>
  <c r="G1097" i="3"/>
  <c r="F1097" i="3"/>
  <c r="BP6" i="5"/>
  <c r="BI5" i="5"/>
  <c r="BI4" i="5"/>
  <c r="BH6" i="5"/>
  <c r="BQ6" i="4"/>
  <c r="BI6" i="5" l="1"/>
  <c r="H1097" i="3"/>
  <c r="H1077" i="3"/>
  <c r="H1085" i="3" s="1"/>
  <c r="H1088" i="3" s="1"/>
  <c r="G1089" i="3"/>
  <c r="F1089" i="3"/>
  <c r="H1089" i="3" l="1"/>
  <c r="G1057" i="3" l="1"/>
  <c r="F1057" i="3"/>
  <c r="H1065" i="3" l="1"/>
  <c r="H1069" i="3" s="1"/>
  <c r="F1070" i="3"/>
  <c r="G1070" i="3"/>
  <c r="H1070" i="3" l="1"/>
  <c r="BF6" i="5"/>
  <c r="BE6" i="5" l="1"/>
  <c r="BB6" i="5"/>
  <c r="H1057" i="3" l="1"/>
  <c r="H1032" i="3" l="1"/>
  <c r="H1033" i="3" s="1"/>
  <c r="H1036" i="3" s="1"/>
  <c r="H1038" i="3" s="1"/>
  <c r="H1039" i="3" s="1"/>
  <c r="G1040" i="3"/>
  <c r="F1040" i="3"/>
  <c r="H1040" i="3" l="1"/>
  <c r="G1027" i="3"/>
  <c r="F1027" i="3"/>
  <c r="H1027" i="3" l="1"/>
  <c r="H1007" i="3" l="1"/>
  <c r="H1009" i="3" s="1"/>
  <c r="H1010" i="3" s="1"/>
  <c r="H1019" i="3" s="1"/>
  <c r="H1022" i="3" s="1"/>
  <c r="H1024" i="3" s="1"/>
  <c r="H1026" i="3" s="1"/>
  <c r="AV4" i="4" l="1"/>
  <c r="AV5" i="5"/>
  <c r="AV4" i="5"/>
  <c r="AU6" i="5"/>
  <c r="H983" i="3"/>
  <c r="H984" i="3" s="1"/>
  <c r="H985" i="3" s="1"/>
  <c r="H1000" i="3" s="1"/>
  <c r="G1001" i="3"/>
  <c r="F1001" i="3"/>
  <c r="H1001" i="3" l="1"/>
  <c r="AT6" i="5"/>
  <c r="G977" i="3"/>
  <c r="F977" i="3"/>
  <c r="H977" i="3" l="1"/>
  <c r="AS6" i="4"/>
  <c r="G962" i="3" l="1"/>
  <c r="AQ5" i="4" l="1"/>
  <c r="AV5" i="4" s="1"/>
  <c r="AV6" i="4" s="1"/>
  <c r="AP6" i="5"/>
  <c r="AV6" i="5" s="1"/>
  <c r="H962" i="3" l="1"/>
  <c r="AI5" i="5" l="1"/>
  <c r="AI4" i="5"/>
  <c r="AG6" i="5"/>
  <c r="AI6" i="5" l="1"/>
  <c r="G954" i="3"/>
  <c r="F954" i="3"/>
  <c r="H954" i="3" l="1"/>
  <c r="AI5" i="4"/>
  <c r="AI4" i="4"/>
  <c r="AH6" i="4"/>
  <c r="H933" i="3"/>
  <c r="H936" i="3" s="1"/>
  <c r="H937" i="3" s="1"/>
  <c r="G938" i="3"/>
  <c r="F938" i="3"/>
  <c r="AI6" i="4" l="1"/>
  <c r="H938" i="3"/>
  <c r="H922" i="3"/>
  <c r="H925" i="3" s="1"/>
  <c r="F926" i="3"/>
  <c r="G926" i="3"/>
  <c r="H926" i="3" l="1"/>
  <c r="G913" i="3"/>
  <c r="AD6" i="5" l="1"/>
  <c r="AC6" i="5"/>
  <c r="F913" i="3" l="1"/>
  <c r="H913" i="3" s="1"/>
  <c r="G884" i="3" l="1"/>
  <c r="F884" i="3"/>
  <c r="H877" i="3"/>
  <c r="H880" i="3" s="1"/>
  <c r="H881" i="3" s="1"/>
  <c r="H883" i="3" s="1"/>
  <c r="H884" i="3" l="1"/>
  <c r="AC6" i="4"/>
  <c r="X6" i="5" l="1"/>
  <c r="V5" i="4" l="1"/>
  <c r="V4" i="4"/>
  <c r="U6" i="4"/>
  <c r="V5" i="5"/>
  <c r="V4" i="5"/>
  <c r="U6" i="5"/>
  <c r="G865" i="3"/>
  <c r="H865" i="3" s="1"/>
  <c r="V6" i="4" l="1"/>
  <c r="V6" i="5"/>
  <c r="G853" i="3"/>
  <c r="H853" i="3" s="1"/>
  <c r="S6" i="5" l="1"/>
  <c r="H842" i="3" l="1"/>
  <c r="H844" i="3" s="1"/>
  <c r="F845" i="3"/>
  <c r="H845" i="3" s="1"/>
  <c r="F835" i="3" l="1"/>
  <c r="Q6" i="4"/>
  <c r="R6" i="5"/>
  <c r="Q6" i="5"/>
  <c r="G835" i="3"/>
  <c r="H828" i="3"/>
  <c r="H830" i="3" s="1"/>
  <c r="H831" i="3" s="1"/>
  <c r="H833" i="3" s="1"/>
  <c r="H834" i="3" s="1"/>
  <c r="H835" i="3" l="1"/>
  <c r="G815" i="3"/>
  <c r="H804" i="3" l="1"/>
  <c r="H805" i="3" s="1"/>
  <c r="H807" i="3" s="1"/>
  <c r="H808" i="3" s="1"/>
  <c r="H809" i="3" s="1"/>
  <c r="H813" i="3" s="1"/>
  <c r="F798" i="3"/>
  <c r="G798" i="3"/>
  <c r="F815" i="3"/>
  <c r="H815" i="3" s="1"/>
  <c r="H798" i="3" l="1"/>
  <c r="O6" i="5"/>
  <c r="H782" i="3"/>
  <c r="H784" i="3" s="1"/>
  <c r="H785" i="3" s="1"/>
  <c r="H791" i="3" s="1"/>
  <c r="H792" i="3" s="1"/>
  <c r="H793" i="3" s="1"/>
  <c r="H794" i="3" s="1"/>
  <c r="H797" i="3" s="1"/>
  <c r="K6" i="5" l="1"/>
  <c r="I5" i="4"/>
  <c r="I4" i="4"/>
  <c r="H6" i="4"/>
  <c r="I6" i="4" s="1"/>
  <c r="I5" i="5"/>
  <c r="I4" i="5"/>
  <c r="G766" i="3"/>
  <c r="F766" i="3"/>
  <c r="H766" i="3" l="1"/>
  <c r="G6" i="5"/>
  <c r="F6" i="5" l="1"/>
  <c r="G744" i="3" l="1"/>
  <c r="F744" i="3"/>
  <c r="H744" i="3" l="1"/>
  <c r="E6" i="5"/>
  <c r="D6" i="5"/>
  <c r="C6" i="5"/>
  <c r="I6" i="5" l="1"/>
  <c r="G725" i="3"/>
  <c r="H720" i="3"/>
  <c r="H721" i="3" s="1"/>
  <c r="H722" i="3" s="1"/>
  <c r="H723" i="3" s="1"/>
  <c r="H724" i="3" s="1"/>
  <c r="F725" i="3"/>
  <c r="G705" i="3"/>
  <c r="H725" i="3" l="1"/>
  <c r="H692" i="3"/>
  <c r="H697" i="3" s="1"/>
  <c r="H705" i="3"/>
  <c r="G685" i="3" l="1"/>
  <c r="H677" i="3" l="1"/>
  <c r="H679" i="3" s="1"/>
  <c r="H681" i="3" s="1"/>
  <c r="H682" i="3" s="1"/>
  <c r="H684" i="3" s="1"/>
  <c r="F685" i="3"/>
  <c r="H685" i="3" s="1"/>
  <c r="H656" i="3" l="1"/>
  <c r="H658" i="3" s="1"/>
  <c r="H659" i="3" s="1"/>
  <c r="H662" i="3" s="1"/>
  <c r="H665" i="3" s="1"/>
  <c r="G666" i="3" l="1"/>
  <c r="F666" i="3" l="1"/>
  <c r="H666" i="3" s="1"/>
  <c r="G647" i="3"/>
  <c r="F647" i="3"/>
  <c r="F619" i="3"/>
  <c r="H647" i="3" l="1"/>
  <c r="G619" i="3"/>
  <c r="H608" i="3" l="1"/>
  <c r="H619" i="3" l="1"/>
  <c r="G601" i="3"/>
  <c r="F601" i="3"/>
  <c r="G591" i="3"/>
  <c r="F591" i="3"/>
  <c r="H578" i="3"/>
  <c r="H579" i="3" s="1"/>
  <c r="H580" i="3" s="1"/>
  <c r="H601" i="3" l="1"/>
  <c r="H582" i="3"/>
  <c r="H585" i="3" s="1"/>
  <c r="H586" i="3" s="1"/>
  <c r="H589" i="3" s="1"/>
  <c r="H590" i="3" s="1"/>
  <c r="H544" i="3"/>
  <c r="H545" i="3" s="1"/>
  <c r="H548" i="3" s="1"/>
  <c r="H591" i="3" l="1"/>
  <c r="G572" i="3"/>
  <c r="F572" i="3"/>
  <c r="H572" i="3" l="1"/>
  <c r="G549" i="3"/>
  <c r="F549" i="3"/>
  <c r="G526" i="3"/>
  <c r="F526" i="3"/>
  <c r="H520" i="3"/>
  <c r="H512" i="3"/>
  <c r="H510" i="3"/>
  <c r="H549" i="3" l="1"/>
  <c r="F534" i="3"/>
  <c r="H526" i="3" l="1"/>
  <c r="G504" i="3"/>
  <c r="F504" i="3"/>
  <c r="H504" i="3" l="1"/>
  <c r="F491" i="3"/>
  <c r="G491" i="3" l="1"/>
  <c r="H491" i="3" l="1"/>
  <c r="H469" i="3"/>
  <c r="G463" i="3" l="1"/>
  <c r="F463" i="3"/>
  <c r="F455" i="3" l="1"/>
  <c r="G455" i="3"/>
  <c r="H455" i="3" l="1"/>
  <c r="F427" i="3"/>
  <c r="G427" i="3" l="1"/>
  <c r="H427" i="3" s="1"/>
  <c r="F410" i="3" l="1"/>
  <c r="G410" i="3" l="1"/>
  <c r="H410" i="3" s="1"/>
  <c r="G398" i="3" l="1"/>
  <c r="H395" i="3"/>
  <c r="H394" i="3"/>
  <c r="H392" i="3"/>
  <c r="F398" i="3" l="1"/>
  <c r="H398" i="3" l="1"/>
  <c r="H378" i="3"/>
  <c r="G387" i="3"/>
  <c r="F387" i="3"/>
  <c r="G375" i="3"/>
  <c r="F375" i="3"/>
  <c r="H375" i="3" l="1"/>
  <c r="H387" i="3"/>
  <c r="F343" i="3"/>
  <c r="H343" i="3" s="1"/>
  <c r="F332" i="3" l="1"/>
  <c r="H332" i="3" l="1"/>
  <c r="F320" i="3" l="1"/>
  <c r="G312" i="3" l="1"/>
  <c r="F312" i="3" l="1"/>
  <c r="H312" i="3" l="1"/>
  <c r="H279" i="3"/>
  <c r="G298" i="3"/>
  <c r="F298" i="3"/>
  <c r="H255" i="3"/>
  <c r="G276" i="3"/>
  <c r="F276" i="3"/>
  <c r="H298" i="3" l="1"/>
  <c r="H276" i="3"/>
  <c r="F251" i="3"/>
  <c r="H245" i="3"/>
  <c r="H238" i="3"/>
  <c r="G251" i="3"/>
  <c r="F234" i="3" l="1"/>
  <c r="G234" i="3"/>
  <c r="H251" i="3" l="1"/>
  <c r="H234" i="3"/>
  <c r="G204" i="3" l="1"/>
  <c r="H204" i="3" s="1"/>
  <c r="G194" i="3" l="1"/>
  <c r="F194" i="3"/>
  <c r="H194" i="3" l="1"/>
  <c r="G178" i="3"/>
  <c r="F178" i="3"/>
  <c r="F158" i="3"/>
  <c r="G158" i="3"/>
  <c r="H178" i="3" l="1"/>
  <c r="H158" i="3"/>
  <c r="G143" i="3"/>
  <c r="H143" i="3" s="1"/>
  <c r="G136" i="3"/>
  <c r="F136" i="3"/>
  <c r="H136" i="3" l="1"/>
  <c r="G120" i="3"/>
  <c r="F120" i="3" l="1"/>
  <c r="H120" i="3" s="1"/>
  <c r="G98" i="3"/>
  <c r="F98" i="3"/>
  <c r="H94" i="3"/>
  <c r="H95" i="3"/>
  <c r="H96" i="3"/>
  <c r="H97" i="3"/>
  <c r="H92" i="3"/>
  <c r="H79" i="3"/>
  <c r="H86" i="3"/>
  <c r="G75" i="3"/>
  <c r="H98" i="3" l="1"/>
  <c r="F55" i="3"/>
  <c r="G55" i="3"/>
  <c r="H55" i="3" l="1"/>
  <c r="F56" i="3" s="1"/>
  <c r="F75" i="3" s="1"/>
  <c r="H75" i="3" s="1"/>
  <c r="H47" i="3"/>
  <c r="H52" i="3"/>
  <c r="G43" i="3"/>
  <c r="F42" i="3"/>
  <c r="H35" i="3"/>
  <c r="H25" i="3"/>
  <c r="F18" i="3"/>
  <c r="H42" i="3" l="1"/>
  <c r="G12" i="3"/>
  <c r="F12" i="3"/>
  <c r="H12" i="3"/>
  <c r="J4" i="2" l="1"/>
  <c r="I17" i="2"/>
  <c r="I19" i="2" s="1"/>
  <c r="H5" i="2"/>
  <c r="G6" i="2"/>
  <c r="D22" i="2"/>
  <c r="E22" i="2" s="1"/>
  <c r="F1" i="1"/>
  <c r="H286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GRUAS NUÑEZ SA DE CV</author>
    <author>tc={E725D425-03F2-446B-93D1-BAC4EAE73AFD}</author>
    <author>tc={4C986A99-EBD6-46B4-B14D-DF53845357CA}</author>
    <author>tc={D165CD5E-ED6C-4478-A923-907012BBCC3F}</author>
    <author>tc={1DCBDA54-BBFC-4970-AA58-EB0D3ED8D52B}</author>
    <author>tc={2EA0C2D6-17D9-49D7-8035-6BA0DD17D087}</author>
    <author>tc={7644E6AC-E956-4548-BACE-1713788D2C38}</author>
    <author>tc={48112377-48B0-4531-8A67-760413CE2A59}</author>
    <author>tc={8A2D0F62-F274-4FD7-A1AC-3C4D40A7BBC3}</author>
    <author>tc={64D7F160-0A8F-4B73-B6BC-C23C612E78D4}</author>
    <author>tc={0A97E9D4-0AD9-481E-AC6C-073396A7EB0A}</author>
    <author>tc={A1EC66BB-5F8F-42AE-9648-EDD6E09A0D7A}</author>
    <author>tc={A4D5866C-D949-49AC-AC07-017DDFC0F489}</author>
    <author>tc={1395EA46-C233-46EB-A72F-051D096FFE3F}</author>
    <author>tc={E9E127EB-50F3-4471-B0C9-3CF815213E3B}</author>
    <author>tc={0018BBB0-124C-4752-B8DB-B55374CD07F5}</author>
    <author>tc={861C1B3A-D0A9-4AA9-A85B-44A418837CFE}</author>
    <author>tc={42381A65-13D1-4806-B232-777683C7A13A}</author>
    <author>tc={CD707330-CC81-42FB-B49D-5B85C36AD4D5}</author>
    <author>tc={1ACBCBE5-A23F-4760-9527-92D94C13D78F}</author>
    <author>tc={60E5C0A8-AD94-4755-A3B3-C7EBE729528F}</author>
    <author>tc={76F9F155-C04C-4F86-A739-037D7869BF1F}</author>
    <author>tc={70F6C8FF-1249-454D-A895-EA6678B625EB}</author>
    <author>tc={4F776595-3DA2-43AA-AF0D-ACDBB82C49C3}</author>
    <author>tc={A80AF264-1581-4A60-8F93-9BEA739B2050}</author>
    <author>tc={6B667807-D393-475C-BF75-4487B7DE81EC}</author>
    <author>tc={583269CB-91DD-49FA-9E32-7910499DFB2F}</author>
    <author>tc={E713852F-9817-4C76-B719-081EC699F337}</author>
    <author>tc={E8215FBD-C35A-455C-A138-91FCB30E0FD2}</author>
    <author>tc={78AC205A-12F3-4C6E-9277-AB61A77C4DE4}</author>
    <author>tc={CA0F9698-2A43-4632-9A6B-5A7675F396E8}</author>
    <author>tc={DEB6E940-6676-4714-8695-1712DBCACC5C}</author>
    <author>tc={B9E22E66-DE40-4715-AB93-2D7086EDDCE3}</author>
    <author>tc={00E9FC23-16A2-4045-8F65-75BF20E8DFCC}</author>
    <author>tc={30AAE6D8-2C59-4F64-BCBC-19A3F9154C90}</author>
    <author>tc={51FFBF4E-D6F8-473A-99EA-2C8B2364E65C}</author>
    <author>tc={77452E29-8C11-4ABF-9CB2-667C77F205E3}</author>
    <author>tc={2335EF65-84D7-4650-9B0A-881DCA7BD687}</author>
    <author>tc={89992306-DF71-4556-AFFE-8D803A51A7DE}</author>
    <author>tc={07C367A4-DF43-44D9-9E2B-BD729C937580}</author>
    <author>tc={72F19959-5EB8-4AAF-A305-F624118B8230}</author>
    <author>tc={E680C178-B3A0-469A-AF4D-FB6F52C98071}</author>
    <author>tc={661DAF51-9BC8-459B-A0A3-42B044691BA6}</author>
    <author>tc={A5984DEA-9D76-42EB-896E-D49E4932F99D}</author>
    <author>tc={930184A3-7FF0-418F-892B-B21B1A213DC3}</author>
    <author>tc={68DDA765-CEDB-494A-914D-8EF62A521189}</author>
    <author>tc={F0DB17AF-CCE8-4CFC-83C0-52114156E6FF}</author>
    <author>tc={925DBF4B-D644-4205-8642-1A09F0B77F05}</author>
    <author>tc={882B7CBA-0E80-48C3-8930-EC98DE205C35}</author>
    <author>tc={B0651EEA-C14E-47E1-8854-B0485CDDDBE1}</author>
    <author>tc={05F85EB4-449A-47F3-A8FC-214A5806D1A5}</author>
    <author>tc={88DC9085-D94F-4AE7-AF89-22EADBF1E930}</author>
    <author>tc={93AE371E-C4A7-4480-9307-53FF27BDD15C}</author>
    <author>tc={46343429-23D9-4D24-A3B8-3E9FCC87A825}</author>
    <author>tc={A1D95F87-8D80-48A2-9C67-D2CFA55D1F9C}</author>
    <author>tc={178493BB-FDA3-4C65-8767-884818C92E73}</author>
    <author>tc={B834892B-F8E4-46A1-ADBA-EADAF9DA4A93}</author>
    <author>tc={0BA132C5-C9DF-49DD-8F88-A84635BD9B73}</author>
    <author>tc={9A52860A-C380-4734-8B34-7DF62C944480}</author>
    <author>tc={D03FAEC3-8467-468D-94FF-ECDDC317AB32}</author>
    <author>tc={A1076B5B-EB15-49FA-8515-28A3A9F3FC7C}</author>
    <author>tc={CCD962D8-0D52-47DD-87CE-8F27D42AF89A}</author>
    <author>tc={146D2D88-B15C-4DA3-A082-681F1EF5C1DF}</author>
    <author>tc={21C0301C-033C-4AD4-8133-80583FEA19A7}</author>
    <author>tc={1BAEB729-B29B-4125-ADBC-6E0B3BF639D6}</author>
    <author>tc={135BD005-E7A3-40AE-8C70-FEFD199DBD79}</author>
    <author>tc={602DB0BC-9A4C-48A5-AE7A-7D924F2B2343}</author>
    <author>tc={92E0A14A-681D-4B27-95F2-BF14E8C1E21B}</author>
    <author>tc={1010EE85-BD11-4BC5-97D8-B29FF4A20F53}</author>
    <author>tc={6D3E1459-84E1-4DF2-A673-198E2E8EE746}</author>
    <author>tc={F498ACB7-41B0-4223-BA45-1365F70C3BC1}</author>
    <author>tc={8BEDB23D-AB2B-4771-B06B-E19C282B6ADA}</author>
    <author>tc={2FA576D2-6FE7-47A0-B6BA-72623B739C00}</author>
  </authors>
  <commentList>
    <comment ref="G412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Ya se le restaron $300 de prestamos, resta $250</t>
        </r>
      </text>
    </comment>
    <comment ref="G419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$700, SE LE RESTAN $300. DEBE $400 (3/FEB/18)</t>
        </r>
      </text>
    </comment>
    <comment ref="G421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1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29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9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33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$500 QUE DEBE SE LE RESTAN $200
24-2-18</t>
        </r>
      </text>
    </comment>
    <comment ref="G4342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 AL DIA 24-FEBRERO-2018
</t>
        </r>
      </text>
    </comment>
    <comment ref="G4344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DESCUENTAN $400
24-02-18
</t>
        </r>
      </text>
    </comment>
    <comment ref="G4358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$300 QUE DEBE SE RESTAN $300
YA NO DEBE</t>
        </r>
      </text>
    </comment>
    <comment ref="G4362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 $400
02/03/2018
</t>
        </r>
      </text>
    </comment>
    <comment ref="G4376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PIDIÓ PRESTADO $200</t>
        </r>
      </text>
    </comment>
    <comment ref="G4380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$300 Y SE LE DESCUENTAN $200
RESTA $100
10-3-2018
</t>
        </r>
      </text>
    </comment>
    <comment ref="G439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20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63" authorId="0" shapeId="0" xr:uid="{1215872C-81AF-4010-BA16-9B31096D7CD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67" authorId="0" shapeId="0" xr:uid="{4E351353-286B-42E1-9541-3448433729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84" authorId="0" shapeId="0" xr:uid="{4861BF59-348E-4E22-AE3E-81525846BBD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488" authorId="0" shapeId="0" xr:uid="{7C22636A-9F24-44DC-B90C-9CC149F3C4E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0" authorId="0" shapeId="0" xr:uid="{67CAA420-E5A4-4105-9703-9AA722D4F9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$700, Y SE LE DESCUENTAN $350</t>
        </r>
      </text>
    </comment>
    <comment ref="G4501" authorId="0" shapeId="0" xr:uid="{E48F7817-536E-48DF-A104-EA29EBC36FC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</t>
        </r>
      </text>
    </comment>
    <comment ref="G4504" authorId="0" shapeId="0" xr:uid="{498D2C79-6D9A-439D-B7B6-E0AAE7B4C89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8" authorId="0" shapeId="0" xr:uid="{F96C61A7-5EFB-4F0E-9FE9-F7EEC9BCFE8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21" authorId="0" shapeId="0" xr:uid="{87E03CF4-AB20-41AF-B26F-0236DF8651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ESTA SEMANA NO SE LE DESCUENTA. SIGUE DEBIENDO $350</t>
        </r>
      </text>
    </comment>
    <comment ref="G4522" authorId="0" shapeId="0" xr:uid="{C39E4E3F-AFFA-4750-9153-5AC977AE46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$160. DEBE $180</t>
        </r>
      </text>
    </comment>
    <comment ref="G4523" authorId="0" shapeId="0" xr:uid="{99978F16-4FFE-49D6-8A52-8F3D6F898EF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$200, SE LE RESTAN $100</t>
        </r>
      </text>
    </comment>
    <comment ref="G4543" authorId="0" shapeId="0" xr:uid="{CC7657F7-74FA-4B51-99E5-9C459B30F4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RESTABA $180 + $500 PRESTADOS POR EL SR GILBERTO. ESTA SEMANA SE LE RESTARON $430 DE LOS $680</t>
        </r>
      </text>
    </comment>
    <comment ref="G4570" authorId="0" shapeId="0" xr:uid="{D64C8848-8F4F-4F51-9D27-D69200804426}">
      <text>
        <r>
          <rPr>
            <b/>
            <sz val="9"/>
            <color indexed="81"/>
            <rFont val="Tahoma"/>
            <family val="2"/>
          </rPr>
          <t>GRUAS NUÑEZ SA DE CV:
SE LE PRESTARON $180, Y SE LE DESCUENTAN $100. DEBE $80</t>
        </r>
      </text>
    </comment>
    <comment ref="G4584" authorId="0" shapeId="0" xr:uid="{843110DB-DAFF-42C6-8515-F64E758DC7D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$600, SE LE DESCUENTAN $300</t>
        </r>
      </text>
    </comment>
    <comment ref="G4590" authorId="0" shapeId="0" xr:uid="{C4B56F7E-6DC0-4BA9-83D1-5357A769D42F}">
      <text>
        <r>
          <rPr>
            <b/>
            <sz val="9"/>
            <color indexed="81"/>
            <rFont val="Tahoma"/>
            <family val="2"/>
          </rPr>
          <t>GRUAS NUÑEZ SA DE CV:
RESTABA $80, MÁS LOS $100 QUE NO REGRESÓ. SE LE DESCUENTAN $100</t>
        </r>
      </text>
    </comment>
    <comment ref="G4733" authorId="0" shapeId="0" xr:uid="{B9E9D30F-5F39-4646-9814-8102D2ADA400}">
      <text>
        <r>
          <rPr>
            <b/>
            <sz val="9"/>
            <color indexed="81"/>
            <rFont val="Tahoma"/>
            <family val="2"/>
          </rPr>
          <t>GRUAS NUÑEZ SA DE CV:
SE LE PRESTARON $3,700</t>
        </r>
      </text>
    </comment>
    <comment ref="G4754" authorId="0" shapeId="0" xr:uid="{98959C87-ECE4-44A1-B7D0-953C3EBC4A55}">
      <text>
        <r>
          <rPr>
            <b/>
            <sz val="9"/>
            <color indexed="81"/>
            <rFont val="Tahoma"/>
            <family val="2"/>
          </rPr>
          <t>GRUAS NUÑEZ SA DE CV:
DEBE $4,348. SE LE RESTAN $300. DEBE $4,048</t>
        </r>
      </text>
    </comment>
    <comment ref="G4762" authorId="0" shapeId="0" xr:uid="{BFD1C82A-A3DA-461C-A928-7F096867AAD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$1,000 . ESTA SEMANA SE LE RESTAN $200. RESTA $800</t>
        </r>
      </text>
    </comment>
    <comment ref="G4776" authorId="0" shapeId="0" xr:uid="{6A1EA51A-B92C-4F32-A3E9-E14143A942A8}">
      <text>
        <r>
          <rPr>
            <b/>
            <sz val="9"/>
            <color indexed="81"/>
            <rFont val="Tahoma"/>
            <family val="2"/>
          </rPr>
          <t>GRUAS NUÑEZ SA DE CV:
DEBE $4,048. SE LE RESTAN $300. DEBE $3,748</t>
        </r>
      </text>
    </comment>
    <comment ref="G4784" authorId="0" shapeId="0" xr:uid="{7A9590BE-8F6C-416B-8DA0-3F856149C14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$800 . ESTA SEMANA SE LE RESTAN $200. RESTA $600</t>
        </r>
      </text>
    </comment>
    <comment ref="G4797" authorId="0" shapeId="0" xr:uid="{186143AC-A39C-4C2C-9E60-C8E50E1822F8}">
      <text>
        <r>
          <rPr>
            <b/>
            <sz val="9"/>
            <color indexed="81"/>
            <rFont val="Tahoma"/>
            <family val="2"/>
          </rPr>
          <t>GRUAS NUÑEZ SA DE CV:
DEBE $3,748. SE LE RESTAN $300. DEBE $3,448</t>
        </r>
      </text>
    </comment>
    <comment ref="G4803" authorId="0" shapeId="0" xr:uid="{B31F019D-1ADB-49D8-9631-6B4E67735E8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$270 DE UN CARGADOR. SE LE DESCUENTAN $150. RESTA $120</t>
        </r>
      </text>
    </comment>
    <comment ref="G4805" authorId="0" shapeId="0" xr:uid="{700436AE-7DEA-4521-92CE-DE4CA8D195F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$4,466. SE LE RESTAN $300. DEBE $3,166 </t>
        </r>
      </text>
    </comment>
    <comment ref="G4821" authorId="0" shapeId="0" xr:uid="{AA17CE0B-827B-47F1-8D61-ADED237DE553}">
      <text>
        <r>
          <rPr>
            <b/>
            <sz val="9"/>
            <color indexed="81"/>
            <rFont val="Tahoma"/>
            <family val="2"/>
          </rPr>
          <t>GRUAS NUÑEZ SA DE CV:
DEBE $3,448. SE LE RESTAN $300. DEBE $3,148</t>
        </r>
      </text>
    </comment>
    <comment ref="G4827" authorId="0" shapeId="0" xr:uid="{90B93AD7-CDDE-4933-80FF-4A672B3457B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LOS $120 QUE DEBIA</t>
        </r>
      </text>
    </comment>
    <comment ref="G4829" authorId="0" shapeId="0" xr:uid="{112F1BBC-15E1-4967-944F-313A5B8DD5F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$4,166. SE LE RESTAN $300. DEBE $3,866 </t>
        </r>
      </text>
    </comment>
    <comment ref="G4844" authorId="0" shapeId="0" xr:uid="{26299287-59AA-424B-B5D5-A2884DFBA94B}">
      <text>
        <r>
          <rPr>
            <b/>
            <sz val="9"/>
            <color indexed="81"/>
            <rFont val="Tahoma"/>
            <family val="2"/>
          </rPr>
          <t>GRUAS NUÑEZ SA DE CV:
DEBE $3,148. SE LE RESTAN $300. DEBE $2,848</t>
        </r>
      </text>
    </comment>
    <comment ref="G4852" authorId="0" shapeId="0" xr:uid="{3044EFB0-3CAA-4FFC-9CE3-CD79EF3953E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$3,866. SE LE RESTAN $300. DEBE $3,566 </t>
        </r>
      </text>
    </comment>
    <comment ref="G4868" authorId="0" shapeId="0" xr:uid="{1C7EC299-782A-4FC1-9C2F-7AC59A4CBAE5}">
      <text>
        <r>
          <rPr>
            <b/>
            <sz val="9"/>
            <color indexed="81"/>
            <rFont val="Tahoma"/>
            <family val="2"/>
          </rPr>
          <t>GRUAS NUÑEZ SA DE CV:
DEBE $2,848. SE LE RESTAN $300. DEBE $2,548. Y SE LE RESTAN $100 QUE SUMABA DE LA GUARDIA</t>
        </r>
      </text>
    </comment>
    <comment ref="G4876" authorId="0" shapeId="0" xr:uid="{ADA421E9-FFD7-4742-BE31-9C0EC078BB7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$3,566. SE LE RESTAN $300. DEBE $3,266 </t>
        </r>
      </text>
    </comment>
    <comment ref="G4892" authorId="0" shapeId="0" xr:uid="{90FC2A92-D01D-467E-BA17-DC609CB2B469}">
      <text>
        <r>
          <rPr>
            <b/>
            <sz val="9"/>
            <color indexed="81"/>
            <rFont val="Tahoma"/>
            <family val="2"/>
          </rPr>
          <t>GRUAS NUÑEZ SA DE CV:
DEBE $2,548. SE LE RESTAN $300. DEBE $2,248</t>
        </r>
      </text>
    </comment>
    <comment ref="G4900" authorId="0" shapeId="0" xr:uid="{F3987B6B-A262-4B00-8082-CF29C8163F0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$3,266. SE LE RESTAN $300. DEBE $2,966 </t>
        </r>
      </text>
    </comment>
    <comment ref="G4916" authorId="0" shapeId="0" xr:uid="{F568110E-504A-4756-AA5E-7F14C5F6DFB8}">
      <text>
        <r>
          <rPr>
            <b/>
            <sz val="9"/>
            <color indexed="81"/>
            <rFont val="Tahoma"/>
            <family val="2"/>
          </rPr>
          <t>GRUAS NUÑEZ SA DE CV:
DEBE $2,248. SE LE RESTAN $300. DEBE $1,948</t>
        </r>
      </text>
    </comment>
    <comment ref="G4924" authorId="0" shapeId="0" xr:uid="{0EB032BB-1DC2-4FE3-B409-578241599AA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$2,966. SE LE RESTAN $300. DEBE $2,666</t>
        </r>
      </text>
    </comment>
    <comment ref="G4940" authorId="0" shapeId="0" xr:uid="{9B4068A7-B408-44F7-8361-77B55FFFEFAA}">
      <text>
        <r>
          <rPr>
            <b/>
            <sz val="9"/>
            <color indexed="81"/>
            <rFont val="Tahoma"/>
            <family val="2"/>
          </rPr>
          <t>GRUAS NUÑEZ SA DE CV:
DEBE $1,948. SE LE RESTAN $300. DEBE $1,648</t>
        </r>
      </text>
    </comment>
    <comment ref="G4941" authorId="0" shapeId="0" xr:uid="{BBFE6F86-4CDA-41F9-B028-6881A8C784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$500. SE LE RESTAN $167. RESTA $333</t>
        </r>
      </text>
    </comment>
    <comment ref="G4948" authorId="0" shapeId="0" xr:uid="{D8BE81DF-F54A-4E9B-B550-AC868249CB8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$2,666. SE LE RESTAN $300. DEBE $2,366</t>
        </r>
      </text>
    </comment>
    <comment ref="G4963" authorId="0" shapeId="0" xr:uid="{7637F41B-6106-44B7-B61B-E148A8EFC059}">
      <text>
        <r>
          <rPr>
            <b/>
            <sz val="9"/>
            <color indexed="81"/>
            <rFont val="Tahoma"/>
            <family val="2"/>
          </rPr>
          <t>GRUAS NUÑEZ SA DE CV:
DEBE $1,648. SE LE RESTAN $300. DEBE $1,348</t>
        </r>
      </text>
    </comment>
    <comment ref="G4964" authorId="0" shapeId="0" xr:uid="{FEAF5CF1-099B-4399-BEC1-6A26A573E05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$333. SE LE RESTAN $167. RESTA $166</t>
        </r>
      </text>
    </comment>
    <comment ref="G4971" authorId="0" shapeId="0" xr:uid="{E508E2D0-43B2-4D55-A371-35A5570E0A9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$2,366. SE LE RESTAN $300. DEBE $2,066</t>
        </r>
      </text>
    </comment>
    <comment ref="G4986" authorId="0" shapeId="0" xr:uid="{68EC51CC-37AD-401D-B3F4-A889334DA131}">
      <text>
        <r>
          <rPr>
            <b/>
            <sz val="9"/>
            <color indexed="81"/>
            <rFont val="Tahoma"/>
            <family val="2"/>
          </rPr>
          <t>GRUAS NUÑEZ SA DE CV:
DEBE $1,348. SE LE RESTAN $300. DEBE $1,048</t>
        </r>
      </text>
    </comment>
    <comment ref="G4987" authorId="0" shapeId="0" xr:uid="{413B2296-56C3-4352-9190-18D1D55553F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$166. DEBE $50</t>
        </r>
      </text>
    </comment>
    <comment ref="G4994" authorId="0" shapeId="0" xr:uid="{0CD2E27F-CEEF-426B-9666-2E51F18C6E5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$2,066. SE LE RESTAN $300. DEBE $1,766</t>
        </r>
      </text>
    </comment>
    <comment ref="G5010" authorId="0" shapeId="0" xr:uid="{FEA18428-F6EA-4AD4-BA2F-296469046D95}">
      <text>
        <r>
          <rPr>
            <b/>
            <sz val="9"/>
            <color indexed="81"/>
            <rFont val="Tahoma"/>
            <family val="2"/>
          </rPr>
          <t>GRUAS NUÑEZ SA DE CV:
DEBE $1,048 + $500 QUE PIDIÓ PRESTADOS. DEBE $1,548. SE LE RESTAN $300. DEBE $1,248</t>
        </r>
      </text>
    </comment>
    <comment ref="G5011" authorId="0" shapeId="0" xr:uid="{320C185E-6AF0-4E79-8967-2FD925A5AC9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$166. DEBE $50</t>
        </r>
      </text>
    </comment>
    <comment ref="G5018" authorId="0" shapeId="0" xr:uid="{E15440B8-20FF-4313-B3B6-F83FF2F35D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$1,766. SE LE RESTAN $300. DEBE $1,466</t>
        </r>
      </text>
    </comment>
    <comment ref="G5033" authorId="0" shapeId="0" xr:uid="{175FF6EB-AC02-44C0-A410-7390712802BB}">
      <text>
        <r>
          <rPr>
            <b/>
            <sz val="9"/>
            <color indexed="81"/>
            <rFont val="Tahoma"/>
            <family val="2"/>
          </rPr>
          <t>GRUAS NUÑEZ SA DE CV:
DEBE $1,248. SE LE RESTAN $300. DEBE $948</t>
        </r>
      </text>
    </comment>
    <comment ref="G5034" authorId="0" shapeId="0" xr:uid="{193D14CB-53E4-46AE-A691-5A9C23E93EC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$166. DEBE $50</t>
        </r>
      </text>
    </comment>
    <comment ref="G5041" authorId="0" shapeId="0" xr:uid="{C2764DC9-73D7-4F53-B9A0-995864DF20E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$1,466 + $242 multa placa + $150 Licenciado</t>
        </r>
      </text>
    </comment>
    <comment ref="G5057" authorId="0" shapeId="0" xr:uid="{DC991403-52FF-42C8-916D-3D9A39D04088}">
      <text>
        <r>
          <rPr>
            <b/>
            <sz val="9"/>
            <color indexed="81"/>
            <rFont val="Tahoma"/>
            <family val="2"/>
          </rPr>
          <t>GRUAS NUÑEZ SA DE CV:
DEBE $948. SE LE RESTAN $300. DEBE $648</t>
        </r>
      </text>
    </comment>
    <comment ref="G5066" authorId="0" shapeId="0" xr:uid="{181918A9-570E-44A9-8FD6-234C1A73740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$100 EN LA SEMANA. SE LE DESCUENTAN</t>
        </r>
      </text>
    </comment>
    <comment ref="G5081" authorId="0" shapeId="0" xr:uid="{F1D44F26-6F90-4BE9-B80A-CFB8D6140CA2}">
      <text>
        <r>
          <rPr>
            <b/>
            <sz val="9"/>
            <color indexed="81"/>
            <rFont val="Tahoma"/>
            <family val="2"/>
          </rPr>
          <t>GRUAS NUÑEZ SA DE CV:
DEBE $600. SE LE RESTAN $300. DEBE $300</t>
        </r>
      </text>
    </comment>
    <comment ref="G5089" authorId="0" shapeId="0" xr:uid="{36BD2399-4C03-44AD-969D-12133B3D27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$600. SE LE RESTAN $200. RESTA $400</t>
        </r>
      </text>
    </comment>
    <comment ref="G5106" authorId="0" shapeId="0" xr:uid="{9B69EFC7-D7E8-4EC5-95E2-E41C9824F8E8}">
      <text>
        <r>
          <rPr>
            <b/>
            <sz val="9"/>
            <color indexed="81"/>
            <rFont val="Tahoma"/>
            <family val="2"/>
          </rPr>
          <t>GRUAS NUÑEZ SA DE CV:
DEBE $300. SE LE RESTAN $300. SALDA SU CUENTA</t>
        </r>
      </text>
    </comment>
    <comment ref="G5114" authorId="0" shapeId="0" xr:uid="{5053B4E8-B4F4-4B93-BFCC-F453A62CDA2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$400. SE LE RESTAN $200. RESTA $200</t>
        </r>
      </text>
    </comment>
    <comment ref="G5115" authorId="0" shapeId="0" xr:uid="{1E6412B0-B585-441C-9E10-65F91A90747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QUEDO 2 NOCHES</t>
        </r>
      </text>
    </comment>
    <comment ref="G5117" authorId="0" shapeId="0" xr:uid="{06E88CEC-C013-4E3E-B13D-AEFD1C8002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DEBE $1,150. SE LE ABONAN $300. SE DEBE $850</t>
        </r>
      </text>
    </comment>
    <comment ref="G5139" authorId="0" shapeId="0" xr:uid="{7EB93041-57BA-4152-8885-C7200CEAF7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PRESTARON $4,000. SE LE DESCUENTAN...</t>
        </r>
      </text>
    </comment>
    <comment ref="G5142" authorId="0" shapeId="0" xr:uid="{BC75DC04-A2DF-4DCA-832B-43C0E1B948C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DEBE $850. SE LE ABONAN $300. SE DEBE $550</t>
        </r>
      </text>
    </comment>
    <comment ref="G5163" authorId="0" shapeId="0" xr:uid="{68500AB0-06BA-414A-BD03-DF4D31EB26A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$2,900 SE LE RESTAN $300. RESTA $2,600</t>
        </r>
      </text>
    </comment>
    <comment ref="G5167" authorId="0" shapeId="0" xr:uid="{98F9694E-0FF4-4DBA-A941-62700D366DE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DEBE $550. SE LE ABONAN $300. SE DEBE $200</t>
        </r>
      </text>
    </comment>
    <comment ref="G5236" authorId="0" shapeId="0" xr:uid="{3DDA4A5B-9440-4E66-B060-F82C2814D5F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PRESTAMO $1,000.00 SE DESCUENTAN 200.00</t>
        </r>
      </text>
    </comment>
    <comment ref="G5237" authorId="0" shapeId="0" xr:uid="{717FA362-E4D9-439E-A21B-65F00CC8EBD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$2,600 SE LE RESTAN $300. RESTA $2,300</t>
        </r>
      </text>
    </comment>
    <comment ref="G5273" authorId="0" shapeId="0" xr:uid="{106B6F24-8233-4619-AE0A-24B0F70D8D2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$800. SE LE DESCUENTAN $200. RESTA $600</t>
        </r>
      </text>
    </comment>
    <comment ref="G5274" authorId="0" shapeId="0" xr:uid="{43DDA769-F953-4B04-BB39-077CFB3B58F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$2,300 SE LE RESTAN $300 + $100 QUE PIDIO PRESTADO. RESTA $2,000</t>
        </r>
      </text>
    </comment>
    <comment ref="G5289" authorId="0" shapeId="0" xr:uid="{7849AE11-111B-4135-9B3B-34AEF356F4C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$200. SE LE DESCUENTAN. SIGUE PENDIENTE PAGO LICENCIA</t>
        </r>
      </text>
    </comment>
    <comment ref="G5297" authorId="0" shapeId="0" xr:uid="{2CAB30A0-081B-4C2E-8A20-D1FD61C7CD9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$600. SE LE DESCUENTAN $200. RESTA $400</t>
        </r>
      </text>
    </comment>
    <comment ref="G5298" authorId="0" shapeId="0" xr:uid="{DB9BD69B-E8B7-490A-9AE3-A93567FDDB3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$2,000 SE LE RESTAN $300 + $600 DE 3 DIAS QUE FALTO. RESTA $1,700</t>
        </r>
      </text>
    </comment>
    <comment ref="G5313" authorId="0" shapeId="0" xr:uid="{FF82CDDB-F35A-48D9-8BFB-3B184DB1AF8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HASTA SABER SOLUCION DE LOS $4,500</t>
        </r>
      </text>
    </comment>
    <comment ref="G5320" authorId="0" shapeId="0" xr:uid="{A35EBD28-1F6F-44AB-84B2-803F006E6B3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$400. SE LE DESCUENTAN $200. RESTA $200</t>
        </r>
      </text>
    </comment>
    <comment ref="G5321" authorId="0" shapeId="0" xr:uid="{AEB4C2D3-0FFC-4500-925E-1EF0EA2022E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$1,700 SE LE RESTAN $300 + $200 QUE SE LE PRESTARON. RESTA $1,400</t>
        </r>
      </text>
    </comment>
    <comment ref="G5343" authorId="0" shapeId="0" xr:uid="{4B266A43-2EBA-4F2D-86A9-979C1FF77D50}">
      <text>
        <r>
          <rPr>
            <b/>
            <sz val="9"/>
            <color indexed="81"/>
            <rFont val="Tahoma"/>
            <family val="2"/>
          </rPr>
          <t>GRUAS NUÑEZ SA DE CV:
SE LE DESCUENTAN $200</t>
        </r>
      </text>
    </comment>
    <comment ref="G5344" authorId="0" shapeId="0" xr:uid="{538EEDEE-9BD8-431D-8C62-6B3B31AF588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$1,400 SE LE RESTAN $300 + $200 QUE SE LE PRESTARON. RESTA $1,100 + $150 MOTO</t>
        </r>
      </text>
    </comment>
    <comment ref="G5389" authorId="0" shapeId="0" xr:uid="{9F4134F6-B77A-4E7C-B84E-C6B575EDF11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PAGAN A SR RIGOBERTO PORQUE LE DEBIA</t>
        </r>
      </text>
    </comment>
    <comment ref="G5390" authorId="0" shapeId="0" xr:uid="{F78E76CA-47C7-430A-84B2-5318A82F248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$1,250. SE LE RESTAN $300. DEBE $950</t>
        </r>
      </text>
    </comment>
    <comment ref="G5403" authorId="0" shapeId="0" xr:uid="{34E4794E-F190-4A8D-B7A2-B5CECFE858C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DESCUENTAN $300</t>
        </r>
      </text>
    </comment>
    <comment ref="G5410" authorId="0" shapeId="0" xr:uid="{7A965520-F090-4D5A-B764-DB931FF1C3D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DIERON $1,000 A CUENTA</t>
        </r>
      </text>
    </comment>
    <comment ref="G5412" authorId="0" shapeId="0" xr:uid="{561B8E76-E539-4579-A865-45636071C25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$950. SE LE RESTAN $300. DEBE $650</t>
        </r>
      </text>
    </comment>
    <comment ref="G5455" authorId="0" shapeId="0" xr:uid="{BDE2AAF8-025F-4B23-A40D-8FA01B8D646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$650 + $500 DE OTRO PRESTAMO. DEBE $1,150. SE LE RESTAN $300. DEBE $850</t>
        </r>
      </text>
    </comment>
    <comment ref="G5470" authorId="0" shapeId="0" xr:uid="{EE790D82-1ACE-47F9-B5C5-D174594994A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FALTARON $500. ERAN $2,000 DE SU SEMANA</t>
        </r>
      </text>
    </comment>
    <comment ref="G5477" authorId="0" shapeId="0" xr:uid="{5085A875-47A5-45EC-825A-9E79D7C3AF2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$850 + $100 PRESTAMO. SE LE DESCUENTAN $400. DEBE $550</t>
        </r>
      </text>
    </comment>
    <comment ref="G5491" authorId="0" shapeId="0" xr:uid="{72E29E76-F3D4-43C7-925B-AE1559CA8CB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493" authorId="0" shapeId="0" xr:uid="{204FA7AD-8DF8-4094-8E14-1DB17E90BB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PAGAN LOS $500 DE LA SEMANA PASADA</t>
        </r>
      </text>
    </comment>
    <comment ref="G5495" authorId="0" shapeId="0" xr:uid="{AA184EE3-F834-45D7-8C5A-B6C11014CF3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$100. SE LE RESTAN ESTA SEMANA</t>
        </r>
      </text>
    </comment>
    <comment ref="G5500" authorId="0" shapeId="0" xr:uid="{21068DD1-8226-4DCE-82CB-C961EB35559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$550. SE LE RESTAN $300. RESTA $250</t>
        </r>
      </text>
    </comment>
    <comment ref="G5513" authorId="0" shapeId="0" xr:uid="{09ACC336-3201-400F-9B06-FAAC2892A48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515" authorId="0" shapeId="0" xr:uid="{3BBC4366-F23C-46CF-B964-37040959CCF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PAGAN LOS $500 DE LA SEMANA PASADA</t>
        </r>
      </text>
    </comment>
    <comment ref="G5523" authorId="0" shapeId="0" xr:uid="{A6B9174B-FEF5-46E9-B869-D5664EB6D6A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$250. SE LE RESTAN $250. TERMINA DE PAGAR</t>
        </r>
      </text>
    </comment>
    <comment ref="G5536" authorId="0" shapeId="0" xr:uid="{F39C4A58-B542-4E3D-8B37-D87D5CB5299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558" authorId="0" shapeId="0" xr:uid="{73D1ADFD-2B6C-43B9-B5C2-5BEBD748ECD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581" authorId="0" shapeId="0" xr:uid="{11CF4C77-0974-42A0-86F0-426A69FDEE3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604" authorId="0" shapeId="0" xr:uid="{AFED24FA-B16D-4381-86F7-D5EF8F21D96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$1,500 QUE DEBÍA DEL 6-ENERO-2019</t>
        </r>
      </text>
    </comment>
    <comment ref="G5610" authorId="0" shapeId="0" xr:uid="{BB5BE37C-5D52-4DA4-AE9E-5C5CA8C4EE6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PIDIÓ PRESTADO $500 EN LA SEMANA. SE LE DESCUENTAN TODOS</t>
        </r>
      </text>
    </comment>
    <comment ref="G5626" authorId="0" shapeId="0" xr:uid="{F48D25A0-7E2B-4740-8B7E-ABF3DBFD8E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5645" authorId="0" shapeId="0" xr:uid="{94950A2B-7482-462F-9E4A-5C2EE5AFAC1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5650" authorId="0" shapeId="0" xr:uid="{FA79F27C-4A3D-40DF-A71D-B917D141A3B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666" authorId="0" shapeId="0" xr:uid="{FCC445D1-86C5-46B6-946B-E5BBEA0AF57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</t>
        </r>
      </text>
    </comment>
    <comment ref="G5671" authorId="0" shapeId="0" xr:uid="{7669B1EF-6933-434A-AACE-265CC966300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674" authorId="0" shapeId="0" xr:uid="{57485B56-ACCC-4151-BA5A-40304EDACAD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$1,500. SE LE DESCUENTAN $1,200 Y RESTA $300</t>
        </r>
      </text>
    </comment>
    <comment ref="G5688" authorId="0" shapeId="0" xr:uid="{AFF6BF08-EDB5-45FE-A6A3-8DDCA3AA8C0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</t>
        </r>
      </text>
    </comment>
    <comment ref="G5693" authorId="0" shapeId="0" xr:uid="{6061CA25-85F2-42A5-B54C-822B66500C7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696" authorId="0" shapeId="0" xr:uid="{B3A32417-F383-4D46-A4C2-70C64FCD3E8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RESTABA $300 SE LE DESCUENTAN $300 </t>
        </r>
      </text>
    </comment>
    <comment ref="G5710" authorId="0" shapeId="0" xr:uid="{F04FA398-9D9F-41EB-8398-8D769A57ECA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 Y LAS CADENAS</t>
        </r>
      </text>
    </comment>
    <comment ref="G5715" authorId="0" shapeId="0" xr:uid="{FAEFD759-EE70-4FE3-9597-41317455576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732" authorId="0" shapeId="0" xr:uid="{C1D307BD-F643-40F5-8998-FE68B589A62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 Y LAS CADENAS</t>
        </r>
      </text>
    </comment>
    <comment ref="G5737" authorId="0" shapeId="0" xr:uid="{1998DF18-CA83-483E-BBC9-E3A62B44EB5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754" authorId="0" shapeId="0" xr:uid="{DBAB7377-1664-479B-9E1D-6F652B70F5A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</t>
        </r>
      </text>
    </comment>
    <comment ref="G5759" authorId="0" shapeId="0" xr:uid="{623C1F96-7337-406A-94BF-6C0480C245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762" authorId="1" shapeId="0" xr:uid="{E725D425-03F2-446B-93D1-BAC4EAE73A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</t>
      </text>
    </comment>
    <comment ref="G5776" authorId="0" shapeId="0" xr:uid="{15F2954B-2BA8-436F-A728-A1CAFAF00EA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 + $1,500, Y VER DEL GOLPE DE LA 99</t>
        </r>
      </text>
    </comment>
    <comment ref="G5780" authorId="2" shapeId="0" xr:uid="{4C986A99-EBD6-46B4-B14D-DF53845357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</t>
      </text>
    </comment>
    <comment ref="G5781" authorId="0" shapeId="0" xr:uid="{38743752-0146-4845-9ACF-C52F683DF5F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DESCUENTAN $200 QUE SE LE PRESTARON</t>
        </r>
      </text>
    </comment>
    <comment ref="G5783" authorId="3" shapeId="0" xr:uid="{D165CD5E-ED6C-4478-A923-907012BBCC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</t>
      </text>
    </comment>
    <comment ref="G5784" authorId="4" shapeId="0" xr:uid="{1DCBDA54-BBFC-4970-AA58-EB0D3ED8D5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</t>
      </text>
    </comment>
    <comment ref="G5786" authorId="5" shapeId="0" xr:uid="{2EA0C2D6-17D9-49D7-8035-6BA0DD17D0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</t>
      </text>
    </comment>
    <comment ref="G5797" authorId="0" shapeId="0" xr:uid="{1AEC3EB5-7E10-4C8E-93BB-68FFBF47161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 + $1,500, Y VER DEL GOLPE DE LA 99</t>
        </r>
      </text>
    </comment>
    <comment ref="G5801" authorId="6" shapeId="0" xr:uid="{7644E6AC-E956-4548-BACE-1713788D2C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</t>
      </text>
    </comment>
    <comment ref="G5802" authorId="0" shapeId="0" xr:uid="{6B0902E5-F774-41F5-A165-2D01E350A1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04" authorId="7" shapeId="0" xr:uid="{48112377-48B0-4531-8A67-760413CE2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</t>
      </text>
    </comment>
    <comment ref="G5805" authorId="8" shapeId="0" xr:uid="{8A2D0F62-F274-4FD7-A1AC-3C4D40A7BB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</t>
      </text>
    </comment>
    <comment ref="G5806" authorId="9" shapeId="0" xr:uid="{64D7F160-0A8F-4B73-B6BC-C23C612E78D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FALTA INJUSTIFICADA DEL LUNES, POR LO TANTO NO SE LE PAGA DESCANSO. FALTA JUSTIFICADA EL MARTES. Y SE LE DESCUENTA EL DIA QUE FALTO LA SEMANA PASADA</t>
      </text>
    </comment>
    <comment ref="G5807" authorId="10" shapeId="0" xr:uid="{0A97E9D4-0AD9-481E-AC6C-073396A7EB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</t>
      </text>
    </comment>
    <comment ref="G5815" authorId="11" shapeId="0" xr:uid="{A1EC66BB-5F8F-42AE-9648-EDD6E09A0D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PIDIO PERMISO PARA FALTAR. SE LE DESCUENTA SU DIA Y SE LE PAGA SU DESCANSO</t>
      </text>
    </comment>
    <comment ref="G5819" authorId="0" shapeId="0" xr:uid="{6E6D207E-9F59-48C0-AAAF-B3B47F4F54B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MISMA, ASÍ COMO EL GOLPE DE LA 99. SE LE PRESTARON $3,500</t>
        </r>
      </text>
    </comment>
    <comment ref="G5823" authorId="12" shapeId="0" xr:uid="{A4D5866C-D949-49AC-AC07-017DDFC0F4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</t>
      </text>
    </comment>
    <comment ref="G5824" authorId="0" shapeId="0" xr:uid="{9F52AE6E-09BF-4FF4-A7F7-AB11A8C73B0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26" authorId="13" shapeId="0" xr:uid="{1395EA46-C233-46EB-A72F-051D096FFE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</t>
      </text>
    </comment>
    <comment ref="G5827" authorId="14" shapeId="0" xr:uid="{E9E127EB-50F3-4471-B0C9-3CF815213E3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</t>
      </text>
    </comment>
    <comment ref="G5828" authorId="15" shapeId="0" xr:uid="{0018BBB0-124C-4752-B8DB-B55374CD07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</t>
      </text>
    </comment>
    <comment ref="G5839" authorId="0" shapeId="0" xr:uid="{93C7F715-0B0A-4B38-888E-1030B16143E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MISMA, ASÍ COMO EL GOLPE DE LA 99. SE LE PRESTARON $3,500. SE LE DESCUENTAN $300. RESTA $3,200</t>
        </r>
      </text>
    </comment>
    <comment ref="G5843" authorId="16" shapeId="0" xr:uid="{861C1B3A-D0A9-4AA9-A85B-44A418837C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</t>
      </text>
    </comment>
    <comment ref="G5844" authorId="0" shapeId="0" xr:uid="{91C58BDE-8826-4C46-BEE2-CBD750ED10D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46" authorId="17" shapeId="0" xr:uid="{42381A65-13D1-4806-B232-777683C7A1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
Respuesta:
    SE LE DESCUENTAN LOS ULTIMOS $300. SALDA SU CUENTA</t>
      </text>
    </comment>
    <comment ref="G5847" authorId="18" shapeId="0" xr:uid="{CD707330-CC81-42FB-B49D-5B85C36AD4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 QUE NO ME HA DICHO NADA. RESTA $2,500</t>
      </text>
    </comment>
    <comment ref="G5848" authorId="19" shapeId="0" xr:uid="{1ACBCBE5-A23F-4760-9527-92D94C13D7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</t>
      </text>
    </comment>
    <comment ref="G5859" authorId="0" shapeId="0" xr:uid="{E0548975-B3A4-4BED-BC01-6B5E92DF250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$3,200. SE LE DESCUENTAN $300. RESTA $2,900</t>
        </r>
      </text>
    </comment>
    <comment ref="G5863" authorId="20" shapeId="0" xr:uid="{60E5C0A8-AD94-4755-A3B3-C7EBE72952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</t>
      </text>
    </comment>
    <comment ref="G5864" authorId="0" shapeId="0" xr:uid="{131BAC85-634A-4460-89AF-1DB66667A82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67" authorId="21" shapeId="0" xr:uid="{76F9F155-C04C-4F86-A739-037D7869BF1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</t>
      </text>
    </comment>
    <comment ref="G5870" authorId="22" shapeId="0" xr:uid="{70F6C8FF-1249-454D-A895-EA6678B625E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</t>
      </text>
    </comment>
    <comment ref="G5881" authorId="0" shapeId="0" xr:uid="{8A341B05-69FD-46F1-8B15-1C9110F0CF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$2,900. SE LE DESCUENTAN $300. RESTA $2,600</t>
        </r>
      </text>
    </comment>
    <comment ref="G5885" authorId="23" shapeId="0" xr:uid="{4F776595-3DA2-43AA-AF0D-ACDBB82C49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</t>
      </text>
    </comment>
    <comment ref="G5886" authorId="0" shapeId="0" xr:uid="{C6256EFF-74A0-4D4D-98C4-7774E47ED0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F5888" authorId="24" shapeId="0" xr:uid="{A80AF264-1581-4A60-8F93-9BEA739B205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PIDE PRESTADO $1,500. Y SE LE PAGA RESTO DE SU SEMANA $600</t>
      </text>
    </comment>
    <comment ref="G5888" authorId="25" shapeId="0" xr:uid="{6B667807-D393-475C-BF75-4487B7DE81E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</t>
      </text>
    </comment>
    <comment ref="G5889" authorId="26" shapeId="0" xr:uid="{583269CB-91DD-49FA-9E32-7910499DFB2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</t>
      </text>
    </comment>
    <comment ref="G5891" authorId="27" shapeId="0" xr:uid="{E713852F-9817-4C76-B719-081EC699F3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</t>
      </text>
    </comment>
    <comment ref="G5902" authorId="0" shapeId="0" xr:uid="{135E0E8F-E4E0-4100-A7CF-33F290FA3D4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$2,600. SE LE DESCUENTAN $300. RESTA $2,300</t>
        </r>
      </text>
    </comment>
    <comment ref="G5906" authorId="28" shapeId="0" xr:uid="{E8215FBD-C35A-455C-A138-91FCB30E0FD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
Respuesta:
    SE LE DESCUENTAN $192. TERMINA DE PAGAR EL ESPEJO DEL 08</t>
      </text>
    </comment>
    <comment ref="G5907" authorId="0" shapeId="0" xr:uid="{EF38AA4D-A529-4EA6-8CB9-03329EC6532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09" authorId="29" shapeId="0" xr:uid="{78AC205A-12F3-4C6E-9277-AB61A77C4DE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</t>
      </text>
    </comment>
    <comment ref="G5910" authorId="30" shapeId="0" xr:uid="{CA0F9698-2A43-4632-9A6B-5A7675F396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</t>
      </text>
    </comment>
    <comment ref="G5912" authorId="31" shapeId="0" xr:uid="{DEB6E940-6676-4714-8695-1712DBCACC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
Respuesta:
    SE LE DESCUENTAN $300 DE LA SEMANA PASADA DE UN PRESTAMO.</t>
      </text>
    </comment>
    <comment ref="G5923" authorId="0" shapeId="0" xr:uid="{870D0CF6-84FB-4CBE-B936-6EE4F8D337C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$2,300. SE LE DESCUENTAN $300. RESTA $2,000</t>
        </r>
      </text>
    </comment>
    <comment ref="G5928" authorId="0" shapeId="0" xr:uid="{E1ADB6BA-8A52-4914-B932-A56FBCEE8C2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30" authorId="32" shapeId="0" xr:uid="{B9E22E66-DE40-4715-AB93-2D7086EDDC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</t>
      </text>
    </comment>
    <comment ref="G5931" authorId="33" shapeId="0" xr:uid="{00E9FC23-16A2-4045-8F65-75BF20E8DF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</t>
      </text>
    </comment>
    <comment ref="G5944" authorId="0" shapeId="0" xr:uid="{A70513C4-C9F9-42AD-AE67-7FEEFE94192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$2,000. SE LE DESCUENTAN $300. RESTA $1,700</t>
        </r>
      </text>
    </comment>
    <comment ref="G5949" authorId="0" shapeId="0" xr:uid="{CF1C5DA3-CC51-434B-ADDE-689C2B6269E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51" authorId="34" shapeId="0" xr:uid="{30AAE6D8-2C59-4F64-BCBC-19A3F9154C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
Respuesta:
    SE LE DESCUENTAN $500. TERMINA DE PAGAR EL PRESTAMO</t>
      </text>
    </comment>
    <comment ref="G5952" authorId="35" shapeId="0" xr:uid="{51FFBF4E-D6F8-473A-99EA-2C8B2364E6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
Respuesta:
    SE LE DESCUENTAN $500. TERMINA DE PAGAR EL PRESTAMO</t>
      </text>
    </comment>
    <comment ref="G5965" authorId="0" shapeId="0" xr:uid="{563972D4-32B3-47F1-BFBD-1534553087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$1,700. SE LE DESCUENTAN $300. RESTA $1,400</t>
        </r>
      </text>
    </comment>
    <comment ref="G5970" authorId="0" shapeId="0" xr:uid="{EAD3FA01-DAC0-441D-8176-CB67AF8AC44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86" authorId="0" shapeId="0" xr:uid="{284D90B4-82B9-4D2A-87C9-A3641E27F2D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BORRA LA CUENTA PASADA A SAPO DESPUES DE QUE GIL JR PLATICARA CON EL. DEBE $1,000 QUE PIDIO PRESTADOS Y SE LE EMPIEZAN A DESCONTAR LA PROXIMA SEMANA</t>
        </r>
      </text>
    </comment>
    <comment ref="G5991" authorId="0" shapeId="0" xr:uid="{4161FF89-51D3-4C62-B27E-8AB93E5EB92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007" authorId="0" shapeId="0" xr:uid="{5EECCB73-2411-4922-BA4C-F96804FA0B1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$300. RESTA $700.</t>
        </r>
      </text>
    </comment>
    <comment ref="G6012" authorId="0" shapeId="0" xr:uid="{D1CC83FD-0946-41EE-A146-72AF748690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EMPIEZARAN A DESCONTAR LOS $1,000 QUE PIDIO PRESTADOS LA PROXIMA SEMANA</t>
        </r>
      </text>
    </comment>
    <comment ref="G6016" authorId="0" shapeId="0" xr:uid="{C39B972B-CA5B-42D1-A6E7-7B0DBE95DC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30" authorId="0" shapeId="0" xr:uid="{093D47F0-93F0-40AB-AFFB-2D7AF57D502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$300. RESTA $400.</t>
        </r>
      </text>
    </comment>
    <comment ref="G6035" authorId="0" shapeId="0" xr:uid="{22831D5A-5302-4098-AD7E-87A72153B0A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DESCUENTAN $300. RESTA $700</t>
        </r>
      </text>
    </comment>
    <comment ref="G6039" authorId="0" shapeId="0" xr:uid="{EFC61F08-6B6A-4AA8-8B9A-B54F42FC17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53" authorId="0" shapeId="0" xr:uid="{E603DB17-1661-4A6F-9FAE-61E4B33F7C3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$300. RESTA $100.</t>
        </r>
      </text>
    </comment>
    <comment ref="G6058" authorId="0" shapeId="0" xr:uid="{DE44960F-0B6A-4F25-A1B5-DFE3B57F25A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NO SE LE DESCUENTA NADA PORQUE PIDIO FAVOR. SIGUE DEBIENDO $700</t>
        </r>
      </text>
    </comment>
    <comment ref="G6062" authorId="0" shapeId="0" xr:uid="{232D02E2-152D-494A-AF89-CA433AF4D8D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76" authorId="0" shapeId="0" xr:uid="{4109B31E-AF90-4D85-BE4C-B06313B387E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Y FALTA DESCONTARLE EL PAGO DE INCAPACIDADES</t>
        </r>
      </text>
    </comment>
    <comment ref="G6080" authorId="0" shapeId="0" xr:uid="{3BEBC398-C0DF-40B7-8044-F0931D7D411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EMPIEZAN A DESCONTAR $300 DE LOS $1,000 QUE PIDIÓ PRESTADOS. RESTA $400</t>
        </r>
      </text>
    </comment>
    <comment ref="G6081" authorId="0" shapeId="0" xr:uid="{12F13C56-9B57-4BB7-BBE0-84B0560D78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$300. RESTA $400</t>
        </r>
      </text>
    </comment>
    <comment ref="G6085" authorId="0" shapeId="0" xr:uid="{01466F38-993A-4660-8C1E-F8545698A44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99" authorId="0" shapeId="0" xr:uid="{AD20D188-A16C-4FB5-BF14-780296D2093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Y FALTA DESCONTARLE EL PAGO DE INCAPACIDADES</t>
        </r>
      </text>
    </comment>
    <comment ref="G6103" authorId="0" shapeId="0" xr:uid="{682FD061-FA9A-4822-A4F3-F04FC506022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ABONA $500. DE LOS $700 QUE RESTABA. ESTA SEMANA LIQUIDA LOS $200. TERMINA DEUDA</t>
        </r>
      </text>
    </comment>
    <comment ref="G6104" authorId="0" shapeId="0" xr:uid="{2F043E1E-8C59-4BA0-A116-E158E4E7A8F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$300. RESTA $100</t>
        </r>
      </text>
    </comment>
    <comment ref="G6108" authorId="0" shapeId="0" xr:uid="{0364C52A-506D-4996-A80B-B36C680D16B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12" authorId="0" shapeId="0" xr:uid="{E065A8B7-E288-4EC5-A4CC-959C2CC3634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$1,500. SE LE DESCUENTAN $300. RESTA $1,200</t>
        </r>
      </text>
    </comment>
    <comment ref="G6124" authorId="0" shapeId="0" xr:uid="{9EB0B22B-C0C9-40E6-A541-1B7F9BE14B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Y FALTA DESCONTARLE EL PAGO DE INCAPACIDADES QUE SON $1,502.5. SE LE DESCUENTAN $751.25. RESTA $751.25</t>
        </r>
      </text>
    </comment>
    <comment ref="G6129" authorId="0" shapeId="0" xr:uid="{C5E64860-A767-4690-9E58-ADCE58EEF9C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$100. TERMINA SU DEUDA</t>
        </r>
      </text>
    </comment>
    <comment ref="G6132" authorId="0" shapeId="0" xr:uid="{225C9D6A-211E-434D-8759-60B2ECA3E5E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33" authorId="0" shapeId="0" xr:uid="{2EA78FB4-1027-44DC-84A5-A0FAC8D89C8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$500. RESTA $2,500</t>
        </r>
      </text>
    </comment>
    <comment ref="G6137" authorId="0" shapeId="0" xr:uid="{772180BA-DD5C-4A1F-9897-255372D9C70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$1,200. SE LE DESCUENTAN $300. RESTA $900</t>
        </r>
      </text>
    </comment>
    <comment ref="G6146" authorId="0" shapeId="0" xr:uid="{F1152741-4916-4145-8BCC-80EB407B4F8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TERMINA DE PAGAR SUS INCAPACIDADES $751.25</t>
        </r>
      </text>
    </comment>
    <comment ref="G6151" authorId="0" shapeId="0" xr:uid="{3297C35C-6FAC-44D2-B4F8-D88B2A56D80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$378 DE CAMBIO QUE NO REGRESO, Y SE LE RESTAN $50 DE REPORTE QUE NO REALIZÓ</t>
        </r>
      </text>
    </comment>
    <comment ref="G6153" authorId="0" shapeId="0" xr:uid="{4FB1F836-0A9B-4BA0-8C07-1FE48F3883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HIZO UN PEDIDO DE $318. EN DOS SEMANAS DE A $159. SE DESCUENTA LA PRIMERA SEMANA.</t>
        </r>
      </text>
    </comment>
    <comment ref="G6154" authorId="0" shapeId="0" xr:uid="{AA98829C-FBE0-4932-A1F2-464090BFA19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55" authorId="0" shapeId="0" xr:uid="{B4A43D9B-B739-476D-B31B-F346291901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$2,500. SE LE DESCUENTAN $500. RESTA $2,000</t>
        </r>
      </text>
    </comment>
    <comment ref="G6159" authorId="0" shapeId="0" xr:uid="{688755AD-E436-4CEB-B767-E7CF33B68C9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$900. SE LE DESCUETAN $300. RESTA $600</t>
        </r>
      </text>
    </comment>
    <comment ref="G6168" authorId="0" shapeId="0" xr:uid="{7F1EABE5-BA71-4DE2-9739-14E6FA29264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173" authorId="0" shapeId="0" xr:uid="{73E15B4E-C11F-4CB2-B779-0198915808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$700 ($500 GIL JR Y $200 SR GIL). SE LE DESCUENTAN $300. RESTA $400</t>
        </r>
      </text>
    </comment>
    <comment ref="G6175" authorId="0" shapeId="0" xr:uid="{8FCBABD7-51E0-48E9-BA40-17E850AA4A2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DESCUENTAN LOS $159 DE LA SEGUNDA SEMANA. TERMINA DE PAGAR</t>
        </r>
      </text>
    </comment>
    <comment ref="G6176" authorId="0" shapeId="0" xr:uid="{EF66DE7D-818D-4F2B-B27E-BF2A7E58CB8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77" authorId="0" shapeId="0" xr:uid="{DA08F94F-FF80-4C6F-9230-51AE788698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$2,000</t>
        </r>
      </text>
    </comment>
    <comment ref="G6181" authorId="0" shapeId="0" xr:uid="{9492D7DC-20CF-4750-89AD-943841357B2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$600. SE LE DESCUETAN $300. RESTA $300</t>
        </r>
      </text>
    </comment>
    <comment ref="G6191" authorId="0" shapeId="0" xr:uid="{98C81203-8759-4A00-B29A-A0A34EAC505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196" authorId="0" shapeId="0" xr:uid="{290659EC-93D8-42BF-AF4A-4802665D2A1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$700 ($500 GIL JR Y $200 SR GIL). SE LE DESCUENTAN $300. RESTA $100</t>
        </r>
      </text>
    </comment>
    <comment ref="G6200" authorId="0" shapeId="0" xr:uid="{13957353-AAFD-4D8A-8BD2-AD9E38FEBE1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$2,000. SE LE DESCUENTAN $500. RESTA $1,500</t>
        </r>
      </text>
    </comment>
    <comment ref="G6204" authorId="0" shapeId="0" xr:uid="{A1DC6F23-602E-4F26-BA41-D8673707C0C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$300. SE LE DESCUETAN $300. TERMINA DE PAGAR SU DEUDA</t>
        </r>
      </text>
    </comment>
    <comment ref="G6213" authorId="0" shapeId="0" xr:uid="{7AF73ACB-E577-4397-B66D-776ED18CA8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18" authorId="0" shapeId="0" xr:uid="{ED8689A8-B2BF-4C60-A663-5E23232536D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RESTA $899</t>
        </r>
      </text>
    </comment>
    <comment ref="G6222" authorId="0" shapeId="0" xr:uid="{9C5EE50E-B20D-4673-BAB0-4151B212C6C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$1,500. SE LE DESCUENTAN $500. RESTA $1,000</t>
        </r>
      </text>
    </comment>
    <comment ref="G6235" authorId="0" shapeId="0" xr:uid="{96A7C7FB-6346-4851-BAD0-9DD40D2DDFA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40" authorId="0" shapeId="0" xr:uid="{5D02A445-0979-44B9-8C29-E3ABFE5BD1B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RESTA $599</t>
        </r>
      </text>
    </comment>
    <comment ref="G6244" authorId="0" shapeId="0" xr:uid="{9254AF08-D064-4443-B7B3-83BBCE16E9E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$1,000. NO SE LE DESCUENTA ESTA SEMANA</t>
        </r>
      </text>
    </comment>
    <comment ref="G6257" authorId="0" shapeId="0" xr:uid="{B0F02DF2-D0D3-41AB-854E-B331CE8AB62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62" authorId="0" shapeId="0" xr:uid="{9584F291-C0D2-4B47-AE1E-937960A009B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RESTA $299</t>
        </r>
      </text>
    </comment>
    <comment ref="G6266" authorId="0" shapeId="0" xr:uid="{EC787A97-9D83-4843-A7D6-125E21E5667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$1,000. SE LE DESCUENTAN $500. RESTA $500</t>
        </r>
      </text>
    </comment>
    <comment ref="G6277" authorId="0" shapeId="0" xr:uid="{49BD38AB-6C3D-43CB-9208-ADE3F93F26E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DESCUENTAN $764. PORQUE COBRO DINERO DE MÁS EN UN SERVICIO</t>
        </r>
      </text>
    </comment>
    <comment ref="G6279" authorId="0" shapeId="0" xr:uid="{631E43F4-F791-4151-A65F-7910EC57907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83" authorId="0" shapeId="0" xr:uid="{B9568760-2436-4393-9676-F5CA371BBF3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PAGAN $100. DE UNA RECARGA</t>
        </r>
      </text>
    </comment>
    <comment ref="G6284" authorId="0" shapeId="0" xr:uid="{44F5EA4C-11E6-4673-B682-59917281103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TERMINA DE PAGAR</t>
        </r>
      </text>
    </comment>
    <comment ref="G6288" authorId="0" shapeId="0" xr:uid="{6B7D95F5-2FFB-4EF7-9115-2656544847C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$500. SE LE DESCUENTAN $500. TERMINA DE PAGAR</t>
        </r>
      </text>
    </comment>
    <comment ref="G6301" authorId="0" shapeId="0" xr:uid="{59B3C54A-81D9-49B6-9D30-FFCF0D54B11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PAGAN $200 QUE SE LE DEBIAN</t>
        </r>
      </text>
    </comment>
    <comment ref="G6306" authorId="0" shapeId="0" xr:uid="{DF7A36E7-1976-447B-B277-AD484460896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22" authorId="0" shapeId="0" xr:uid="{9C7B6B9F-B42F-4041-B81C-8192ED51742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PAGAN $200 QUE SE LE DEBIAN</t>
        </r>
      </text>
    </comment>
    <comment ref="G6327" authorId="0" shapeId="0" xr:uid="{77C3CF93-6CA6-4CC5-9475-29AB389617D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43" authorId="0" shapeId="0" xr:uid="{D4853108-B5D9-4046-A953-A44E571DFE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348" authorId="0" shapeId="0" xr:uid="{E535F5C0-FA28-4EC4-A7B0-679186735AF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64" authorId="0" shapeId="0" xr:uid="{C7E8AA5F-B1C8-415F-8CBE-EA50528B2DC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369" authorId="0" shapeId="0" xr:uid="{F08142D6-7CE9-4C6A-98E8-D506C34A03A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72" authorId="0" shapeId="0" xr:uid="{260C9797-8766-4EFC-A38B-49D73B4F368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$500. LA PROXIMA SEMANA SE LE EMPIEZA A DESCONTAR</t>
        </r>
      </text>
    </comment>
    <comment ref="G6374" authorId="0" shapeId="0" xr:uid="{4CA78ABF-EDAC-466D-9D62-B9DBF92FC24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$200. RESTA $2,800</t>
        </r>
      </text>
    </comment>
    <comment ref="G6384" authorId="0" shapeId="0" xr:uid="{E582E7A6-B355-420C-A734-E7C9DE7F165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388" authorId="0" shapeId="0" xr:uid="{25D69147-04A5-4E0C-8EB0-2A18344DEC9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$1,000. SE LE DESCUENTAN $300. DEBE $700</t>
        </r>
      </text>
    </comment>
    <comment ref="G6389" authorId="0" shapeId="0" xr:uid="{A70FF5AB-7E09-4FC0-9716-E1D6A7BF803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DESCONTARON $300 QUE SE LE HABIAN PRESTADO</t>
        </r>
      </text>
    </comment>
    <comment ref="G6392" authorId="0" shapeId="0" xr:uid="{8A79BFCA-A60C-4511-82F5-3C4D7E035D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$500. SE LE DESCUENTAN $250. RESTA $250</t>
        </r>
      </text>
    </comment>
    <comment ref="G6394" authorId="0" shapeId="0" xr:uid="{22007CE2-2EAE-499A-8DB5-0BE23BCE09C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$2,800. SE LE DESCUENTAN $200. RESTA $2,600</t>
        </r>
      </text>
    </comment>
    <comment ref="G6404" authorId="0" shapeId="0" xr:uid="{1C493C77-F87D-4AF9-9615-D1CBC3DD0A9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08" authorId="0" shapeId="0" xr:uid="{E54601D0-FDC6-4EC5-AEA3-E4969629494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$1,000. SE LE DESCUENTAN $300. DEBE $400</t>
        </r>
      </text>
    </comment>
    <comment ref="G6409" authorId="0" shapeId="0" xr:uid="{C4525690-1CE5-4AA0-BC40-CB46066172D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412" authorId="0" shapeId="0" xr:uid="{26DD30F7-A86C-4DE1-A269-17FD3C0C312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$500. SE LE DESCUENTAN $250. TERMINA DE PAGAR</t>
        </r>
      </text>
    </comment>
    <comment ref="G6414" authorId="0" shapeId="0" xr:uid="{0E6DE957-0BBD-40BC-A95D-FA74E9BF067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$2,600. SE LE DESCUENTAN $200. RESTA $2,400</t>
        </r>
      </text>
    </comment>
    <comment ref="G6424" authorId="0" shapeId="0" xr:uid="{114FE011-B336-472F-9BD1-4BFE15A1E3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28" authorId="0" shapeId="0" xr:uid="{1446B74C-A56A-41FF-94FF-88F71076D7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$1,000. SE LE DESCUENTAN $400. TERMINA DE PAGAR</t>
        </r>
      </text>
    </comment>
    <comment ref="G6429" authorId="0" shapeId="0" xr:uid="{AF056D3D-AE31-46C8-8CBF-0AD49DA9974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432" authorId="0" shapeId="0" xr:uid="{EDB14712-D469-4FBC-AC7D-F9A7A473ECF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$350. SE LE DESCUENTA TODO</t>
        </r>
      </text>
    </comment>
    <comment ref="G6433" authorId="0" shapeId="0" xr:uid="{E696CD40-87B2-428A-AD64-469839E1971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$500. RESTA $1,000</t>
        </r>
      </text>
    </comment>
    <comment ref="G6434" authorId="0" shapeId="0" xr:uid="{A85254EA-B130-40EC-9882-64DF28AB6E5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$2,400. SE LE DESCUENTAN $200. RESTA $2,200</t>
        </r>
      </text>
    </comment>
    <comment ref="G6435" authorId="0" shapeId="0" xr:uid="{BF1A933C-6F74-44E8-B49B-03BDEEB91D0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$200. SE LE DESCUENTA TODO</t>
        </r>
      </text>
    </comment>
    <comment ref="G6444" authorId="0" shapeId="0" xr:uid="{6AC6D985-0D24-4390-8C90-7D5357EA4B8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 DE UN PRESTAMO.</t>
        </r>
      </text>
    </comment>
    <comment ref="G6448" authorId="0" shapeId="0" xr:uid="{8980EAB8-0BBC-492C-9845-33459948D853}">
      <text>
        <r>
          <rPr>
            <b/>
            <sz val="9"/>
            <color indexed="81"/>
            <rFont val="Tahoma"/>
            <family val="2"/>
          </rPr>
          <t>GRUAS NUÑEZ SA DE CV:</t>
        </r>
      </text>
    </comment>
    <comment ref="G6449" authorId="0" shapeId="0" xr:uid="{06CB3813-CE90-46C9-B018-06E18D3C6D9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$300, SE LE DESCUENTA TODO.</t>
        </r>
      </text>
    </comment>
    <comment ref="G6453" authorId="0" shapeId="0" xr:uid="{57C21741-0C02-4B08-A90A-D3A02EF481C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$500. RESTA $500</t>
        </r>
      </text>
    </comment>
    <comment ref="G6454" authorId="0" shapeId="0" xr:uid="{84A07F64-319E-4255-AD26-099B128D3CD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$2,200. SE LE DESCUENTAN $200. RESTA $2,000</t>
        </r>
      </text>
    </comment>
    <comment ref="G6464" authorId="0" shapeId="0" xr:uid="{2DB33269-5E40-4482-B5B5-D9ADEE4FA7A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68" authorId="0" shapeId="0" xr:uid="{236F47CC-3AA5-4785-BCC0-7FFC8ED1245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$300. SE LE DESCUENTA TODO</t>
        </r>
      </text>
    </comment>
    <comment ref="G6469" authorId="0" shapeId="0" xr:uid="{A483B867-F6BC-440B-84AC-70F1E4EE1E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PAGA UNA RECARGA DE $100</t>
        </r>
      </text>
    </comment>
    <comment ref="G6473" authorId="0" shapeId="0" xr:uid="{E6A9BF11-1533-49ED-ABDE-FD3A4841EEA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$500. TERMINA DE PAGAR</t>
        </r>
      </text>
    </comment>
    <comment ref="G6474" authorId="0" shapeId="0" xr:uid="{ED41EC48-658E-4567-BD9E-745267F5C27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$2,000. SE LE DESCUENTAN $200. RESTA $1,800</t>
        </r>
      </text>
    </comment>
    <comment ref="G6484" authorId="0" shapeId="0" xr:uid="{B7478D19-80B6-4F7B-AFC2-EACAE4927A8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89" authorId="0" shapeId="0" xr:uid="{B02A7427-B44F-4914-8730-42868C50B2B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494" authorId="0" shapeId="0" xr:uid="{0AB9CC3C-8E13-4501-8DAF-F016DFBF8F2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$1,800. SE LE DESCUENTAN $200. RESTA $1,600</t>
        </r>
      </text>
    </comment>
    <comment ref="G6504" authorId="0" shapeId="0" xr:uid="{04F1FA0D-F46F-47C5-B4DE-33B24161C92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508" authorId="0" shapeId="0" xr:uid="{C661462F-D49F-4C63-A178-9C4F87A8B84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EMPIEZA A PAGAR $300. RESTA $4,200</t>
        </r>
      </text>
    </comment>
    <comment ref="G6509" authorId="0" shapeId="0" xr:uid="{80AA72C8-9FCB-4FC1-A6DC-8BCFABE6846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514" authorId="0" shapeId="0" xr:uid="{18709B96-4374-4760-9FCC-03C14BDEF85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$1,600. SE LE DESCUENTAN $200. RESTA $1,400</t>
        </r>
      </text>
    </comment>
    <comment ref="G6524" authorId="0" shapeId="0" xr:uid="{5DDEB54D-2FEE-4190-BF1A-FD9A282554D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528" authorId="0" shapeId="0" xr:uid="{063F2D80-5439-41B4-8758-0A88C05941D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$4,200. SE LE DESCUENTAN $300. DEBE $3,900</t>
        </r>
      </text>
    </comment>
    <comment ref="G6529" authorId="0" shapeId="0" xr:uid="{302A4D20-08B8-47D2-AE55-47D71D03A57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DESCUETAN $500 QUE PIDIO PRESTADOS</t>
        </r>
      </text>
    </comment>
    <comment ref="G6533" authorId="0" shapeId="0" xr:uid="{4AE7060E-54CE-4CDE-9E9D-760D435572B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$1,400. SE LE DESCUENTAN $200. RESTA $1,200</t>
        </r>
      </text>
    </comment>
    <comment ref="G6543" authorId="0" shapeId="0" xr:uid="{C3BE0742-B09A-4A17-8D12-041A212303E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</t>
        </r>
      </text>
    </comment>
    <comment ref="G6547" authorId="0" shapeId="0" xr:uid="{852A246E-8F37-4DF4-BC6D-697F4EB7B04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$3,900. SE LE DESCUENTAN $300. DEBE $3,600</t>
        </r>
      </text>
    </comment>
    <comment ref="G6548" authorId="0" shapeId="0" xr:uid="{37530686-B05F-4660-A9F9-ADDF619296C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553" authorId="0" shapeId="0" xr:uid="{8715BED9-3EEA-434E-81A5-725884B8B8B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$1,200. SE LE DESCUENTAN $200. RESTA $1,000</t>
        </r>
      </text>
    </comment>
    <comment ref="G6604" authorId="0" shapeId="0" xr:uid="{1FE1054F-FEF9-4895-82D4-7490FC54643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LIQUIDO SU PRESTAMO EL DIA 27-DIC-19</t>
        </r>
      </text>
    </comment>
    <comment ref="G6608" authorId="0" shapeId="0" xr:uid="{B646798E-0492-4BE6-8A39-A34643CFC2E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$3,600. SE LE DESCUENTAN $300. DEBE $3,300 - $1,150 QUE ABONA DE SU AGUINALDO. RESTA $2,150</t>
        </r>
      </text>
    </comment>
    <comment ref="G6609" authorId="0" shapeId="0" xr:uid="{20B00980-FB4E-4C4C-8E90-70623221D8D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614" authorId="0" shapeId="0" xr:uid="{2A3F73B0-F658-4440-8954-F0609CD818E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$1,000. SE LE DESCUENTAN $200. RESTA $800</t>
        </r>
      </text>
    </comment>
    <comment ref="G6624" authorId="0" shapeId="0" xr:uid="{217B8DEF-A270-403F-B664-4002D3D4989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628" authorId="0" shapeId="0" xr:uid="{7F334B1B-DFA4-42B9-A034-34E2079136E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$3,600. SE LE DESCUENTAN $300. DEBE $3,300 - $1,150 QUE ABONA DE SU AGUINALDO. RESTA $2,150. SE LE DESCUENTAN $300. RESTA $1,850</t>
        </r>
      </text>
    </comment>
    <comment ref="G6629" authorId="0" shapeId="0" xr:uid="{3785B4DB-50C6-44CA-B61C-3A90341421C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DESCUENTAN DOS DIAS POR NO PRESENTARSE A TRABAJAR, NO SE LE PAGA SU DESCANSO. UN REPORTE DE $50 Y $25 DE REPARACION DEL DOLLY. SE LE PAGA SU DIA DE DESCANSO DE LA SEMANA PASADA</t>
        </r>
      </text>
    </comment>
    <comment ref="G6634" authorId="0" shapeId="0" xr:uid="{D45DB1C2-A7B0-4C48-B186-E0137B629B9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$800. SE LE DESCUENTAN $200. RESTA $600</t>
        </r>
      </text>
    </comment>
    <comment ref="G6644" authorId="0" shapeId="0" xr:uid="{5E52F758-57A0-4060-B4B7-AD30AAF58F7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648" authorId="0" shapeId="0" xr:uid="{93C259A5-3B34-441D-84C5-8D4B69D8C63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$3,600. SE LE DESCUENTAN $300. DEBE $3,300 - $1,150 QUE ABONA DE SU AGUINALDO. RESTA $1,850. ABONA $600. DEBE $1,250. SE LE DESCUENTAN $300. RESTA $950</t>
        </r>
      </text>
    </comment>
    <comment ref="G6649" authorId="0" shapeId="0" xr:uid="{D7326DC2-01A1-41AA-8C9E-2A2B9BE3E21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</t>
        </r>
      </text>
    </comment>
    <comment ref="G6654" authorId="0" shapeId="0" xr:uid="{554B68A7-C1AE-4477-8385-4CABC1EC090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$600. SE LE DESCUENTAN $200. RESTA $400</t>
        </r>
      </text>
    </comment>
    <comment ref="G6664" authorId="0" shapeId="0" xr:uid="{EC6D540E-1948-4145-9600-C13719ADA93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668" authorId="0" shapeId="0" xr:uid="{2C83BBF8-96CA-4D23-8CD4-300B58A0ED4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$3,600. SE LE DESCUENTAN $300. DEBE $3,300 - $1,150 QUE ABONA DE SU AGUINALDO. RESTA $1,850. ABONA $600. DEBE $1,250. SE LE DESCUENTAN $300. RESTA $950. SE LE DESCUENTAN $300. RESTA $650</t>
        </r>
      </text>
    </comment>
    <comment ref="G6669" authorId="0" shapeId="0" xr:uid="{AC734D57-FB38-4A6C-9052-073FA9218CF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</t>
        </r>
      </text>
    </comment>
    <comment ref="G6674" authorId="0" shapeId="0" xr:uid="{86A78D37-4DFE-4720-9C72-6EA219F78B9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$400. SE LE DESCUENTAN $200. RESTA $200</t>
        </r>
      </text>
    </comment>
    <comment ref="G6684" authorId="0" shapeId="0" xr:uid="{B4E3DDF1-0A16-4250-97A1-BB0B9FE4A84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688" authorId="0" shapeId="0" xr:uid="{DC5472D1-3A2E-4EBE-A2D7-D67DBE6F279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$3,600. SE LE DESCUENTAN $300. DEBE $3,300 - $1,150 QUE ABONA DE SU AGUINALDO. RESTA $1,850. ABONA $600. DEBE $1,250. SE LE DESCUENTAN $300. RESTA $650. SE LE DESCUENTAN $300. RESTA $350</t>
        </r>
      </text>
    </comment>
    <comment ref="G6689" authorId="0" shapeId="0" xr:uid="{051C6E1A-CA62-4970-B597-5953736CD8E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</t>
        </r>
      </text>
    </comment>
    <comment ref="G6694" authorId="0" shapeId="0" xr:uid="{D152BF31-753A-47B8-8690-63D6C621D90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</t>
        </r>
      </text>
    </comment>
    <comment ref="G6704" authorId="0" shapeId="0" xr:uid="{CD150DB1-F375-45D3-BE61-42B05A8AA41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708" authorId="0" shapeId="0" xr:uid="{5307EE5C-6986-4F9D-BD80-360309641AD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$3,600. SE LE DESCUENTAN $300. DEBE $3,300 - $1,150 QUE ABONA DE SU AGUINALDO. RESTA $1,850. ABONA $600. DEBE $1,250. SE LE DESCUENTAN $300. RESTA $650. SE LE DESCUENTAN $300. RESTA $350. SE LE DESCUENTAN $350. TERMINA DE PAGAR SU DEUDA.</t>
        </r>
      </text>
    </comment>
    <comment ref="G6709" authorId="0" shapeId="0" xr:uid="{DEFA9E8F-9DC5-4B92-B4E0-66320535808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</t>
        </r>
      </text>
    </comment>
    <comment ref="G6713" authorId="0" shapeId="0" xr:uid="{F332D9B6-2426-4DC7-A48C-23E6C739E53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$1,300</t>
        </r>
      </text>
    </comment>
    <comment ref="G6723" authorId="0" shapeId="0" xr:uid="{24D6ED81-073F-49E3-94BE-D30609511E2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F6728" authorId="36" shapeId="0" xr:uid="{77452E29-8C11-4ABF-9CB2-667C77F205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</t>
      </text>
    </comment>
    <comment ref="G6728" authorId="0" shapeId="0" xr:uid="{042E99BF-0D52-4C60-9997-0FCFB8E952C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NO ENTREGO CAMBIO DE $500. SE LE DESCUENTA TODO</t>
        </r>
      </text>
    </comment>
    <comment ref="G6734" authorId="0" shapeId="0" xr:uid="{E318E4EE-9706-44A7-BC9F-28F4C8941EC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$1,100</t>
        </r>
      </text>
    </comment>
    <comment ref="G6744" authorId="0" shapeId="0" xr:uid="{FEED5879-CEEA-4630-8CF1-0B62C6C9616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F6749" authorId="37" shapeId="0" xr:uid="{2335EF65-84D7-4650-9B0A-881DCA7BD6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</t>
      </text>
    </comment>
    <comment ref="G6749" authorId="0" shapeId="0" xr:uid="{480E1488-1FD8-4014-AD7A-77FF8DA74DF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REFACCION.TIENE DOS RETARDOS, SE LE DESCUENTA MEDIO DIA</t>
        </r>
      </text>
    </comment>
    <comment ref="G6753" authorId="0" shapeId="0" xr:uid="{68A17E48-F8F9-49AE-9CB5-7324E0AEBEC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$1,100. SE LE DESCUENTAN $200. RESTA $900</t>
        </r>
      </text>
    </comment>
    <comment ref="G6763" authorId="0" shapeId="0" xr:uid="{C66BE558-3068-443F-B25F-7D4A9B73930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F6768" authorId="38" shapeId="0" xr:uid="{89992306-DF71-4556-AFFE-8D803A51A7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768" authorId="0" shapeId="0" xr:uid="{76D826A7-551E-42E0-83C1-343ABC534D0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</t>
        </r>
      </text>
    </comment>
    <comment ref="G6772" authorId="0" shapeId="0" xr:uid="{82339D14-5C03-4F19-9D7B-E2B9133F971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</t>
        </r>
      </text>
    </comment>
    <comment ref="G6782" authorId="0" shapeId="0" xr:uid="{2130E640-6597-4D14-82B5-8A08737E46C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</t>
        </r>
      </text>
    </comment>
    <comment ref="F6787" authorId="39" shapeId="0" xr:uid="{07C367A4-DF43-44D9-9E2B-BD729C93758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787" authorId="0" shapeId="0" xr:uid="{2188EDCF-DDBA-432B-99B0-06BF7EA399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$500. SE LE DESCUENTA TODO Y TERMINA DE PAGAR</t>
        </r>
      </text>
    </comment>
    <comment ref="G6789" authorId="0" shapeId="0" xr:uid="{22E62E18-BC8C-4D98-926E-5DA4CBA6E7D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$200. RESTA $1,300</t>
        </r>
      </text>
    </comment>
    <comment ref="G6792" authorId="0" shapeId="0" xr:uid="{28F133D4-31DC-4258-9B89-E9BC5F3C843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$700. SE LE DESCUENTAN $200. RESTA $500</t>
        </r>
      </text>
    </comment>
    <comment ref="G6802" authorId="0" shapeId="0" xr:uid="{9B590C47-03BC-44EF-AB4C-3344F69C54B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$1,250. SE QUEDAN $1,250 Y EL SE COMPROMETIÓ A PAGARSELOS AL SR. GILBERTO</t>
        </r>
      </text>
    </comment>
    <comment ref="G6806" authorId="0" shapeId="0" xr:uid="{DC18F5D2-E7F8-4B87-9FE1-B57731A64C5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DESCUENTA $176 DE UN CAMBIO DE LAS CASETAS</t>
        </r>
      </text>
    </comment>
    <comment ref="F6807" authorId="40" shapeId="0" xr:uid="{72F19959-5EB8-4AAF-A305-F624118B82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807" authorId="0" shapeId="0" xr:uid="{33DF41C1-2322-4F51-826F-14DC9201600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$500. SE LE DESCUENTA TODO Y TERMINA DE PAGAR</t>
        </r>
      </text>
    </comment>
    <comment ref="G6809" authorId="0" shapeId="0" xr:uid="{26E2FE37-58FA-461A-910C-A28EA642266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$200. RESTA $1,300. SE LE DESCUENTAN $200. RESTA $1,100</t>
        </r>
      </text>
    </comment>
    <comment ref="G6811" authorId="0" shapeId="0" xr:uid="{70E01E80-2EFB-427A-9496-F35E4ADA1E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$300. RESTA $2,700</t>
        </r>
      </text>
    </comment>
    <comment ref="G6812" authorId="0" shapeId="0" xr:uid="{B6E5E68F-2497-408B-82EE-3554F15C97C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$700. SE LE DESCUENTAN $200. RESTA $500. SE LE DESCUENTAN $200. RESTA $300</t>
        </r>
      </text>
    </comment>
    <comment ref="G6822" authorId="0" shapeId="0" xr:uid="{01C4CF16-297E-4675-BC4D-DF03510E7F4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$1,250. SE QUEDAN $1,250 Y EL SE COMPROMETIÓ A PAGARSELOS AL SR. GILBERTO</t>
        </r>
      </text>
    </comment>
    <comment ref="F6827" authorId="41" shapeId="0" xr:uid="{E680C178-B3A0-469A-AF4D-FB6F52C9807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827" authorId="0" shapeId="0" xr:uid="{A85D124A-E35E-49FD-98F4-908A905CCF0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829" authorId="0" shapeId="0" xr:uid="{0EB04F92-58FE-4809-BCAA-E60054EBD87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$200. RESTA $1,300. SE LE DESCUENTAN $200. RESTA $1,100. SE LE DESCUENTAN $200. RESTA $900</t>
        </r>
      </text>
    </comment>
    <comment ref="G6831" authorId="0" shapeId="0" xr:uid="{7C473E08-5B16-4FBD-BCC8-681529EEC45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$300. RESTA $2,700. SE LE DESCUENTAN $300. RESTA $2,400</t>
        </r>
      </text>
    </comment>
    <comment ref="G6832" authorId="0" shapeId="0" xr:uid="{CE49932B-CC21-4B2E-ADD0-FB47B5E4803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$700. SE LE DESCUENTAN $200. RESTA $500. SE LE DESCUENTAN $200. RESTA $300. SE LE DESCUENTAN $200. RESTA $100</t>
        </r>
      </text>
    </comment>
    <comment ref="G6842" authorId="0" shapeId="0" xr:uid="{AFBB52D4-D19E-4356-9E7A-936805D95F8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$1,250. SE QUEDAN $1,250 Y EL SE COMPROMETIÓ A PAGARSELOS AL SR. GILBERTO</t>
        </r>
      </text>
    </comment>
    <comment ref="F6847" authorId="42" shapeId="0" xr:uid="{661DAF51-9BC8-459B-A0A3-42B044691BA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847" authorId="0" shapeId="0" xr:uid="{94258C26-0289-4358-8226-6005E3F468F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849" authorId="0" shapeId="0" xr:uid="{2854D631-7934-491A-A6A1-CD5B6A416D1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$200. RESTA $1,300. SE LE DESCUENTAN $200. RESTA $1,100. SE LE DESCUENTAN $200. RESTA $900. SE LE DESCUENTAN $200. RESTA $700</t>
        </r>
      </text>
    </comment>
    <comment ref="G6851" authorId="0" shapeId="0" xr:uid="{B1ED154D-3AFA-4C18-9B4F-67EA004B04D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$300. RESTA $2,700. SE LE DESCUENTAN $300. RESTA $2,400. SE LE DESCUETAN $300. RESTA $2,100</t>
        </r>
      </text>
    </comment>
    <comment ref="G6852" authorId="0" shapeId="0" xr:uid="{0956BA89-452C-457B-8E25-428005611E1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$700. SE LE DESCUENTAN $200. RESTA $500. SE LE DESCUENTAN $200. RESTA $300. SE LE DESCUENTAN $200. RESTA $100. SE LE DESCUENTAN $100. TERMINA DE PAGAR LA DEUDA</t>
        </r>
      </text>
    </comment>
    <comment ref="G6862" authorId="0" shapeId="0" xr:uid="{FE81F97E-28C5-4219-8950-5DBF8DDCFAE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$1,250. SE QUEDAN $1,250 Y EL SE COMPROMETIÓ A PAGARSELOS AL SR. GILBERTO</t>
        </r>
      </text>
    </comment>
    <comment ref="F6867" authorId="43" shapeId="0" xr:uid="{A5984DEA-9D76-42EB-896E-D49E4932F99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867" authorId="0" shapeId="0" xr:uid="{F4E2651B-9B99-4942-B5CB-02BC9894564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869" authorId="0" shapeId="0" xr:uid="{50DDDC9A-6DE8-43FD-A03C-B1894AF069F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$200. RESTA $1,300. SE LE DESCUENTAN $200. RESTA $1,100. SE LE DESCUENTAN $200. RESTA $900. SE LE DESCUENTAN $200. RESTA $700. SE LE DESCUENTAN $200. RESTA $500</t>
        </r>
      </text>
    </comment>
    <comment ref="G6871" authorId="0" shapeId="0" xr:uid="{1E49A349-522C-46A1-9BDA-45454BBDC45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$300. RESTA $2,700. SE LE DESCUENTAN $300. RESTA $2,400. SE LE DESCUETAN $300. RESTA $2,100. SE LE DESCUENTAN $300. RESTA $1,800</t>
        </r>
      </text>
    </comment>
    <comment ref="G6872" authorId="0" shapeId="0" xr:uid="{8E088089-053B-402A-8B94-C178A6062FD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$700. SE LE DESCUENTAN $200. RESTA $500. SE LE DESCUENTAN $200. RESTA $300. SE LE DESCUENTAN $200. RESTA $100. SE LE DESCUENTAN $100. TERMINA DE PAGAR LA DEUDA</t>
        </r>
      </text>
    </comment>
    <comment ref="G6882" authorId="0" shapeId="0" xr:uid="{DB3A0278-9E16-4F81-934B-26E650AB573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$1,250. SE QUEDAN $1,250 Y EL SE COMPROMETIÓ A PAGARSELOS AL SR. GILBERTO. SE SUMAN $950 DE UNA VENTA DE UNA REFACCIÓN QUE NO ENTREGO. DANDO UN TOTAL DE $2,200. SE LE DESCUENTAN $300. RESTA $1,900</t>
        </r>
      </text>
    </comment>
    <comment ref="F6887" authorId="44" shapeId="0" xr:uid="{930184A3-7FF0-418F-892B-B21B1A213D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887" authorId="0" shapeId="0" xr:uid="{58B10EF1-9FDC-4476-8747-4E3A5B7F5D4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889" authorId="0" shapeId="0" xr:uid="{B3F1FFF4-FA0C-4F2B-95A7-58072D0B8F0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$200. RESTA $1,300. SE LE DESCUENTAN $200. RESTA $1,100. SE LE DESCUENTAN $200. RESTA $900. SE LE DESCUENTAN $200. RESTA $700. SE LE DESCUENTAN $200. RESTA $500. SE LE DESCUETAN $200. RESTA $300</t>
        </r>
      </text>
    </comment>
    <comment ref="G6891" authorId="0" shapeId="0" xr:uid="{CF0383FD-98EB-4255-9F6C-2B268BD71F2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$300. RESTA $2,700. SE LE DESCUENTAN $300. RESTA $2,400. SE LE DESCUETAN $300. RESTA $2,100. SE LE DESCUENTAN $300. RESTA $1,800. SE LE DESCUENTAN $300. RESTA $1,500</t>
        </r>
      </text>
    </comment>
    <comment ref="G6892" authorId="0" shapeId="0" xr:uid="{A959154A-24DE-4A03-B6A5-2522FDED1F3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$700. SE LE DESCUENTAN $200. RESTA $500. SE LE DESCUENTAN $200. RESTA $300. SE LE DESCUENTAN $200. RESTA $100. SE LE DESCUENTAN $100. TERMINA DE PAGAR LA DEUDA</t>
        </r>
      </text>
    </comment>
    <comment ref="G6893" authorId="0" shapeId="0" xr:uid="{9B6AF7A4-C32C-436A-9456-E309461417C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$250. RESTA $1,250</t>
        </r>
      </text>
    </comment>
    <comment ref="F6902" authorId="45" shapeId="0" xr:uid="{68DDA765-CEDB-494A-914D-8EF62A5211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9-ABR-20 SE FUE A 92. Y SE TARDÓ 3 HRS, PARA LO QUE TENIA SOLO AUTORIZADO 1 HR</t>
      </text>
    </comment>
    <comment ref="G6902" authorId="0" shapeId="0" xr:uid="{CB2B5E6F-CCAA-4548-86E7-485E1C33C6C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$1,250. SE QUEDAN $1,250 Y EL SE COMPROMETIÓ A PAGARSELOS AL SR. GILBERTO. SE SUMAN $950 DE UNA VENTA DE UNA REFACCIÓN QUE NO ENTREGO. DANDO UN TOTAL DE $2,200. SE LE DESCUENTAN $300. RESTA $1,900. SE LE DESCUENTAN $300. RESTA $1,600</t>
        </r>
      </text>
    </comment>
    <comment ref="F6907" authorId="46" shapeId="0" xr:uid="{F0DB17AF-CCE8-4CFC-83C0-52114156E6F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907" authorId="0" shapeId="0" xr:uid="{5952AC85-3EB6-4D88-AF1A-22104245131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$500. SE LE DESCUENTAN TODO ESTA SEMANA.</t>
        </r>
      </text>
    </comment>
    <comment ref="G6909" authorId="0" shapeId="0" xr:uid="{8A3B6741-32F9-4A02-A1A5-E91C5670F73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$200. RESTA $1,300. SE LE DESCUENTAN $200. RESTA $1,100. SE LE DESCUENTAN $200. RESTA $900. SE LE DESCUENTAN $200. RESTA $700. SE LE DESCUENTAN $200. RESTA $500. SE LE DESCUETAN $200. RESTA $300. SE LE DESCUENTAN $200. RESTA $100</t>
        </r>
      </text>
    </comment>
    <comment ref="G6910" authorId="0" shapeId="0" xr:uid="{2721B28E-FC14-4F9F-9EC7-364E8DD65CE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$300. RESTA $2,700. SE LE DESCUENTAN $300. RESTA $2,400. SE LE DESCUETAN $300. RESTA $2,100. SE LE DESCUENTAN $300. RESTA $1,800. SE LE DESCUENTAN $300. RESTA $1,500. SE LE DESCUENTAN $300. RESTA $1,200</t>
        </r>
      </text>
    </comment>
    <comment ref="G6911" authorId="0" shapeId="0" xr:uid="{E1B926A5-D9A8-4B00-A586-41DD43D593C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$700. SE LE DESCUENTAN $200. RESTA $500. SE LE DESCUENTAN $200. RESTA $300. SE LE DESCUENTAN $200. RESTA $100. SE LE DESCUENTAN $100. TERMINA DE PAGAR LA DEUDA</t>
        </r>
      </text>
    </comment>
    <comment ref="G6912" authorId="0" shapeId="0" xr:uid="{01798ED8-B07A-41CC-BD23-83EAFBD9824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$250. RESTA $1,250. SE LE DESCUENTAN $250. RESTA $1,000</t>
        </r>
      </text>
    </comment>
    <comment ref="F6921" authorId="47" shapeId="0" xr:uid="{925DBF4B-D644-4205-8642-1A09F0B77F0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9-ABR-20 SE FUE A 92. Y SE TARDÓ 3 HRS, PARA LO QUE TENIA SOLO AUTORIZADO 1 HR</t>
      </text>
    </comment>
    <comment ref="G6921" authorId="0" shapeId="0" xr:uid="{6BFCBC03-15E2-409A-A5B8-7212875F35F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$1,250. SE QUEDAN $1,250 Y EL SE COMPROMETIÓ A PAGARSELOS AL SR. GILBERTO. SE SUMAN $950 DE UNA VENTA DE UNA REFACCIÓN QUE NO ENTREGO. DANDO UN TOTAL DE $2,200. SE LE DESCUENTAN $300. RESTA $1,900. SE LE DESCUENTAN $300. RESTA $1,600. SE LE DESCUENTAN $300. RESTA $1,300</t>
        </r>
      </text>
    </comment>
    <comment ref="F6926" authorId="48" shapeId="0" xr:uid="{882B7CBA-0E80-48C3-8930-EC98DE205C3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926" authorId="0" shapeId="0" xr:uid="{AA909D61-F50E-44CA-9875-4B1CC6B3A6E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</t>
        </r>
      </text>
    </comment>
    <comment ref="G6928" authorId="0" shapeId="0" xr:uid="{B60B2856-DC82-4C8B-A5CC-5D9E6946572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$200. RESTA $1,300. SE LE DESCUENTAN $200. RESTA $1,100. SE LE DESCUENTAN $200. RESTA $900. SE LE DESCUENTAN $200. RESTA $700. SE LE DESCUENTAN $200. RESTA $500. SE LE DESCUETAN $200. RESTA $300. SE LE DESCUENTAN $200. RESTA $100. SE LE DESCUENTAN $100 Y TERMINA DE PAGAR</t>
        </r>
      </text>
    </comment>
    <comment ref="G6929" authorId="0" shapeId="0" xr:uid="{50D1E1B5-C42B-4574-9F28-622405B11CD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$300. RESTA $2,700. SE LE DESCUENTAN $300. RESTA $2,400. SE LE DESCUETAN $300. RESTA $2,100. SE LE DESCUENTAN $300. RESTA $1,800. SE LE DESCUENTAN $300. RESTA $1,500. SE LE DESCUENTAN $300. RESTA $1,200. SE LE DESCUENTAN $300. RESTA $900</t>
        </r>
      </text>
    </comment>
    <comment ref="G6930" authorId="0" shapeId="0" xr:uid="{60F497E4-38AA-4212-94C1-16D4B7493B8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$700. SE LE DESCUENTAN $200. RESTA $500. SE LE DESCUENTAN $200. RESTA $300. SE LE DESCUENTAN $200. RESTA $100. SE LE DESCUENTAN $100. TERMINA DE PAGAR LA DEUDA</t>
        </r>
      </text>
    </comment>
    <comment ref="G6932" authorId="0" shapeId="0" xr:uid="{FBD47BB2-6CD0-4AA7-8336-9EB863ABD6C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$250. RESTA $1,250. SE LE DESCUENTAN $250. RESTA $1,000. SE LE DESCUENTAN $250. RESTA $750</t>
        </r>
      </text>
    </comment>
    <comment ref="F6941" authorId="49" shapeId="0" xr:uid="{B0651EEA-C14E-47E1-8854-B0485CDDDBE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9-ABR-20 SE FUE A 92. Y SE TARDÓ 3 HRS, PARA LO QUE TENIA SOLO AUTORIZADO 1 HR</t>
      </text>
    </comment>
    <comment ref="G6941" authorId="0" shapeId="0" xr:uid="{06E5BA49-430E-4556-8EB6-48092F23575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$1,250. SE QUEDAN $1,250 Y EL SE COMPROMETIÓ A PAGARSELOS AL SR. GILBERTO. SE SUMAN $950 DE UNA VENTA DE UNA REFACCIÓN QUE NO ENTREGO. DANDO UN TOTAL DE $2,200. SE LE DESCUENTAN $300. RESTA $1,900. SE LE DESCUENTAN $300. RESTA $1,600. SE LE DESCUENTAN $300. RESTA $1,300. SE LE DESCUENTAN $300. RESTA $1,000</t>
        </r>
      </text>
    </comment>
    <comment ref="F6946" authorId="50" shapeId="0" xr:uid="{05F85EB4-449A-47F3-A8FC-214A5806D1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946" authorId="0" shapeId="0" xr:uid="{786EDC90-BE57-44B3-BA45-6A584AD5EDB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</t>
        </r>
      </text>
    </comment>
    <comment ref="G6948" authorId="0" shapeId="0" xr:uid="{B228DF5F-6337-4404-9FA0-E6FFF005704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$1,000. SE LE DESCUENTAN $300. RESTA $700</t>
        </r>
      </text>
    </comment>
    <comment ref="G6949" authorId="0" shapeId="0" xr:uid="{152FBF29-46F4-4857-A1F6-D75A0464465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$300. RESTA $2,700. SE LE DESCUENTAN $300. RESTA $2,400. SE LE DESCUETAN $300. RESTA $2,100. SE LE DESCUENTAN $300. RESTA $1,800. SE LE DESCUENTAN $300. RESTA $1,500. SE LE DESCUENTAN $300. RESTA $1,200. SE LE DESCUENTAN $300. RESTA $900. SE LE DESCUENTAN $300. RESTA $600</t>
        </r>
      </text>
    </comment>
    <comment ref="G6950" authorId="0" shapeId="0" xr:uid="{E2FD8FCD-6501-416C-9C80-2C27C3FB220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$700. SE LE DESCUENTAN $200. RESTA $500. SE LE DESCUENTAN $200. RESTA $300. SE LE DESCUENTAN $200. RESTA $100. SE LE DESCUENTAN $100. TERMINA DE PAGAR LA DEUDA</t>
        </r>
      </text>
    </comment>
    <comment ref="G6951" authorId="0" shapeId="0" xr:uid="{918F4130-7635-43A2-A2BE-F3B501CA783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$500. SE LE DESCUENTAN $250. RESTA $250</t>
        </r>
      </text>
    </comment>
    <comment ref="G6952" authorId="0" shapeId="0" xr:uid="{4F798457-EF69-4627-B267-C7CE3960F2C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$250. RESTA $1,250. SE LE DESCUENTAN $250. RESTA $1,000. SE LE DESCUENTAN $250. RESTA $750. SE LE DESCUENTAN $250. RESTA $500</t>
        </r>
      </text>
    </comment>
    <comment ref="F6961" authorId="51" shapeId="0" xr:uid="{88DC9085-D94F-4AE7-AF89-22EADBF1E9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9-ABR-20 SE FUE A 92. Y SE TARDÓ 3 HRS, PARA LO QUE TENIA SOLO AUTORIZADO 1 HR</t>
      </text>
    </comment>
    <comment ref="G6961" authorId="0" shapeId="0" xr:uid="{D9E90CC1-3F9B-4A16-9A47-A2CE483CA49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$1,250. SE QUEDAN $1,250 Y EL SE COMPROMETIÓ A PAGARSELOS AL SR. GILBERTO. SE SUMAN $950 DE UNA VENTA DE UNA REFACCIÓN QUE NO ENTREGO. DANDO UN TOTAL DE $2,200. SE LE DESCUENTAN $300. RESTA $1,900. SE LE DESCUENTAN $300. RESTA $1,600. SE LE DESCUENTAN $300. RESTA $1,300. SE LE DESCUENTAN $300. RESTA $1,000. SE LE DESCUENTAN $300. RESTA $700</t>
        </r>
      </text>
    </comment>
    <comment ref="F6966" authorId="52" shapeId="0" xr:uid="{93AE371E-C4A7-4480-9307-53FF27BDD1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966" authorId="0" shapeId="0" xr:uid="{7ACB3444-FC85-46D7-8451-C819F58A006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$1,000. SE LE DESCUENTAN $500. RESTA $500</t>
        </r>
      </text>
    </comment>
    <comment ref="G6968" authorId="0" shapeId="0" xr:uid="{BE5C736A-F913-42FB-9EFD-A6444D5D3E8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$1,000. SE LE DESCUENTAN $300. RESTA $700. SE LE DESCUENTA $300. RESTA $400</t>
        </r>
      </text>
    </comment>
    <comment ref="G6969" authorId="0" shapeId="0" xr:uid="{89B029D1-69BB-49C3-BAED-EECCBE626BE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$300. RESTA $2,700. SE LE DESCUENTAN $300. RESTA $2,400. SE LE DESCUETAN $300. RESTA $2,100. SE LE DESCUENTAN $300. RESTA $1,800. SE LE DESCUENTAN $300. RESTA $1,500. SE LE DESCUENTAN $300. RESTA $1,200. SE LE DESCUENTAN $300. RESTA $900. SE LE DESCUENTAN $300. RESTA $600. SE LE DESCUENTAN $300. RESTA $300</t>
        </r>
      </text>
    </comment>
    <comment ref="G6970" authorId="0" shapeId="0" xr:uid="{05333C2B-CC94-47C0-9DA3-B2CC89CD1D0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$500. SE LE DESCUENTAN $250. RESTA $250. SE LE DESCUENTAN $250 Y TERMINA DE PAGAR DEUDA</t>
        </r>
      </text>
    </comment>
    <comment ref="G6971" authorId="0" shapeId="0" xr:uid="{1D257D2B-5AF7-4AE8-84D4-6692FEDBA36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$250. RESTA $1,250. SE LE DESCUENTAN $250. RESTA $1,000. SE LE DESCUENTAN $250. RESTA $750. SE LE DESCUENTAN $250. RESTA $500. SE LE DESCUENTAN $250. RESTA $250</t>
        </r>
      </text>
    </comment>
    <comment ref="F6979" authorId="53" shapeId="0" xr:uid="{46343429-23D9-4D24-A3B8-3E9FCC87A8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9-ABR-20 SE FUE A 92. Y SE TARDÓ 3 HRS, PARA LO QUE TENIA SOLO AUTORIZADO 1 HR</t>
      </text>
    </comment>
    <comment ref="G6979" authorId="0" shapeId="0" xr:uid="{014898D8-899C-4F14-B7BF-B38CA14A3B2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$1,250. SE QUEDAN $1,250 Y EL SE COMPROMETIÓ A PAGARSELOS AL SR. GILBERTO. SE SUMAN $950 DE UNA VENTA DE UNA REFACCIÓN QUE NO ENTREGO. DANDO UN TOTAL DE $2,200. SE LE DESCUENTAN $300. RESTA $1,900. SE LE DESCUENTAN $300. RESTA $1,600. SE LE DESCUENTAN $300. RESTA $1,300. SE LE DESCUENTAN $300. RESTA $1,000. SE LE DESCUENTAN $300. RESTA $700. SE LE DESCUENTAN $300 RESTA $400</t>
        </r>
      </text>
    </comment>
    <comment ref="F6984" authorId="54" shapeId="0" xr:uid="{A1D95F87-8D80-48A2-9C67-D2CFA55D1F9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984" authorId="0" shapeId="0" xr:uid="{859F474A-1F05-4CBD-A4C1-49637631341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$1,000. SE LE DESCUENTAN $500. RESTA $500. SE LE DESCUENTAN $300. RESTA $200</t>
        </r>
      </text>
    </comment>
    <comment ref="G6986" authorId="0" shapeId="0" xr:uid="{C061EC75-0CBC-4F95-82F3-A1037AA09C0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$1,000. SE LE DESCUENTAN $300. RESTA $700. SE LE DESCUENTA $300. RESTA $400. SE LE DESCUENTA $300. RESTA $100</t>
        </r>
      </text>
    </comment>
    <comment ref="G6987" authorId="0" shapeId="0" xr:uid="{115001BE-185B-4526-BB6A-CC24E424FD9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$300. RESTA $2,700. SE LE DESCUENTAN $300. RESTA $2,400. SE LE DESCUETAN $300. RESTA $2,100. SE LE DESCUENTAN $300. RESTA $1,800. SE LE DESCUENTAN $300. RESTA $1,500. SE LE DESCUENTAN $300. RESTA $1,200. SE LE DESCUENTAN $300. RESTA $900. SE LE DESCUENTAN $300. RESTA $600. SE LE DESCUENTAN $300. RESTA $300. SE LE DESCUENTAN $300. TERMINA DE PAGAR</t>
        </r>
      </text>
    </comment>
    <comment ref="G6988" authorId="0" shapeId="0" xr:uid="{08B63934-C683-40BF-B85C-AE7B92EE1DF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$500. SE LE DESCUENTA TODO. RESTA $25</t>
        </r>
      </text>
    </comment>
    <comment ref="G6989" authorId="0" shapeId="0" xr:uid="{BE63970E-6230-4EDE-8FAF-D14AE0F26CB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$250. RESTA $1,250. SE LE DESCUENTAN $250. RESTA $1,000. SE LE DESCUENTAN $250. RESTA $750. SE LE DESCUENTAN $250. RESTA $500. SE LE DESCUENTAN $250. RESTA $250. SE LE DESCUENTAN $250. TERMINA DE PAGAR LA DEUDA</t>
        </r>
      </text>
    </comment>
    <comment ref="F6997" authorId="55" shapeId="0" xr:uid="{178493BB-FDA3-4C65-8767-884818C92E7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9-ABR-20 SE FUE A 92. Y SE TARDÓ 3 HRS, PARA LO QUE TENIA SOLO AUTORIZADO 1 HR</t>
      </text>
    </comment>
    <comment ref="G6997" authorId="0" shapeId="0" xr:uid="{28062D73-BC65-4887-B9B7-62A2580DFA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$1,250. SE QUEDAN $1,250 Y EL SE COMPROMETIÓ A PAGARSELOS AL SR. GILBERTO. SE SUMAN $950 DE UNA VENTA DE UNA REFACCIÓN QUE NO ENTREGO. DANDO UN TOTAL DE $2,200. SE LE DESCUENTAN $300. RESTA $1,900. SE LE DESCUENTAN $300. RESTA $1,600. SE LE DESCUENTAN $300. RESTA $1,300. SE LE DESCUENTAN $300. RESTA $1,000. SE LE DESCUENTAN $300. RESTA $700. SE LE DESCUENTAN $300 RESTA $400. SE LE DESCUENTAN $300. RESTA $100 + $100 DE UN CAMBIO. $200 LA PROX SEMANA</t>
        </r>
      </text>
    </comment>
    <comment ref="F7002" authorId="56" shapeId="0" xr:uid="{B834892B-F8E4-46A1-ADBA-EADAF9DA4A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7002" authorId="0" shapeId="0" xr:uid="{4616D16C-B53C-4320-A6E9-CCAB96C1C74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$1,000. SE LE DESCUENTAN $500. RESTA $500. SE LE DESCUENTAN $300. RESTA $200. SE LE DESCUENTAN $200. TERMINA DE PAGAR</t>
        </r>
      </text>
    </comment>
    <comment ref="G7004" authorId="0" shapeId="0" xr:uid="{6BCA593A-C40E-4765-9093-DB48D62E06A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$1,000. SE LE DESCUENTAN $300. RESTA $700. SE LE DESCUENTA $300. RESTA $400. SE LE DESCUENTA $300. RESTA $100. SE LE DESCUENTAN $100.
TERMINA DE PAGAR</t>
        </r>
      </text>
    </comment>
    <comment ref="F7014" authorId="57" shapeId="0" xr:uid="{0BA132C5-C9DF-49DD-8F88-A84635BD9B7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9-ABR-20 SE FUE A 92. Y SE TARDÓ 3 HRS, PARA LO QUE TENIA SOLO AUTORIZADO 1 HR</t>
      </text>
    </comment>
    <comment ref="G7014" authorId="0" shapeId="0" xr:uid="{C5B832F1-9B23-4E2E-92F2-0A05AD1DCD8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$1,250. SE QUEDAN $1,250 Y EL SE COMPROMETIÓ A PAGARSELOS AL SR. GILBERTO. SE SUMAN $950 DE UNA VENTA DE UNA REFACCIÓN QUE NO ENTREGO. DANDO UN TOTAL DE $2,200. SE LE DESCUENTAN $300. RESTA $1,900. SE LE DESCUENTAN $300. RESTA $1,600. SE LE DESCUENTAN $300. RESTA $1,300. SE LE DESCUENTAN $300. RESTA $1,000. SE LE DESCUENTAN $300. RESTA $700. SE LE DESCUENTAN $300 RESTA $400. SE LE DESCUENTAN $300. RESTA $100 + $100 DE UN CAMBIO. $200 LA PROX SEMANA. SE LE DESCUENTAN $200. TERMINA DE PAGAR.</t>
        </r>
      </text>
    </comment>
    <comment ref="F7019" authorId="58" shapeId="0" xr:uid="{9A52860A-C380-4734-8B34-7DF62C94448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7019" authorId="0" shapeId="0" xr:uid="{073366C1-E962-4252-A310-FF51E51CC0C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F7031" authorId="59" shapeId="0" xr:uid="{D03FAEC3-8467-468D-94FF-ECDDC317AB3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9-ABR-20 SE FUE A 92. Y SE TARDÓ 3 HRS, PARA LO QUE TENIA SOLO AUTORIZADO 1 HR</t>
      </text>
    </comment>
    <comment ref="G7031" authorId="0" shapeId="0" xr:uid="{CE9A9A47-C416-4B0E-BB28-169589C4FA4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F7036" authorId="60" shapeId="0" xr:uid="{A1076B5B-EB15-49FA-8515-28A3A9F3FC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7036" authorId="0" shapeId="0" xr:uid="{2CA7A5ED-D540-4AAE-8AA0-6532C9671C1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F7048" authorId="61" shapeId="0" xr:uid="{CCD962D8-0D52-47DD-87CE-8F27D42AF8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9-ABR-20 SE FUE A 92. Y SE TARDÓ 3 HRS, PARA LO QUE TENIA SOLO AUTORIZADO 1 HR</t>
      </text>
    </comment>
    <comment ref="G7048" authorId="0" shapeId="0" xr:uid="{1D3BC3C1-FDC1-4ACE-BB3F-475AD20596C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F7053" authorId="62" shapeId="0" xr:uid="{146D2D88-B15C-4DA3-A082-681F1EF5C1D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7053" authorId="0" shapeId="0" xr:uid="{9A882169-9C0B-413C-A6A4-FA4D3158EEB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F7065" authorId="63" shapeId="0" xr:uid="{21C0301C-033C-4AD4-8133-80583FEA19A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9-ABR-20 SE FUE A 92. Y SE TARDÓ 3 HRS, PARA LO QUE TENIA SOLO AUTORIZADO 1 HR</t>
      </text>
    </comment>
    <comment ref="G7065" authorId="0" shapeId="0" xr:uid="{2AF3CCA8-AC35-4E22-9434-F5067E7ED28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F7070" authorId="64" shapeId="0" xr:uid="{1BAEB729-B29B-4125-ADBC-6E0B3BF639D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7070" authorId="0" shapeId="0" xr:uid="{B2D93EE2-FF15-4E44-8018-6AFAD6A1C81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F7082" authorId="65" shapeId="0" xr:uid="{135BD005-E7A3-40AE-8C70-FEFD199DBD7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9-ABR-20 SE FUE A 92. Y SE TARDÓ 3 HRS, PARA LO QUE TENIA SOLO AUTORIZADO 1 HR</t>
      </text>
    </comment>
    <comment ref="G7082" authorId="0" shapeId="0" xr:uid="{50B17CA5-701A-44AC-81BA-661C9C72B99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F7087" authorId="66" shapeId="0" xr:uid="{602DB0BC-9A4C-48A5-AE7A-7D924F2B23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7087" authorId="0" shapeId="0" xr:uid="{F666F139-6A3C-49EA-A382-0A817740D1E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F7099" authorId="67" shapeId="0" xr:uid="{92E0A14A-681D-4B27-95F2-BF14E8C1E21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9-ABR-20 SE FUE A 92. Y SE TARDÓ 3 HRS, PARA LO QUE TENIA SOLO AUTORIZADO 1 HR</t>
      </text>
    </comment>
    <comment ref="G7099" authorId="0" shapeId="0" xr:uid="{E4137918-5EBD-46E0-911C-96348D685A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F7104" authorId="68" shapeId="0" xr:uid="{1010EE85-BD11-4BC5-97D8-B29FF4A20F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7104" authorId="0" shapeId="0" xr:uid="{E0F6E2BC-A273-405B-954B-78639B5D497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F7116" authorId="69" shapeId="0" xr:uid="{6D3E1459-84E1-4DF2-A673-198E2E8EE7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9-ABR-20 SE FUE A 92. Y SE TARDÓ 3 HRS, PARA LO QUE TENIA SOLO AUTORIZADO 1 HR</t>
      </text>
    </comment>
    <comment ref="G7116" authorId="0" shapeId="0" xr:uid="{07FA08FA-58B5-48EF-AEAF-A41B8F4AF18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F7121" authorId="70" shapeId="0" xr:uid="{F498ACB7-41B0-4223-BA45-1365F70C3BC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7121" authorId="0" shapeId="0" xr:uid="{29C8F7BA-1083-4919-B630-2351284D924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F7133" authorId="71" shapeId="0" xr:uid="{8BEDB23D-AB2B-4771-B06B-E19C282B6AD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9-ABR-20 SE FUE A 92. Y SE TARDÓ 3 HRS, PARA LO QUE TENIA SOLO AUTORIZADO 1 HR</t>
      </text>
    </comment>
    <comment ref="G7133" authorId="0" shapeId="0" xr:uid="{AD5599B0-AAFC-4A27-A463-2D2D28EE9E2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F7138" authorId="72" shapeId="0" xr:uid="{2FA576D2-6FE7-47A0-B6BA-72623B739C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7138" authorId="0" shapeId="0" xr:uid="{0485AC1C-882F-46B8-B924-2F0592C31BC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</commentList>
</comments>
</file>

<file path=xl/sharedStrings.xml><?xml version="1.0" encoding="utf-8"?>
<sst xmlns="http://schemas.openxmlformats.org/spreadsheetml/2006/main" count="18426" uniqueCount="2360">
  <si>
    <t>GIL</t>
  </si>
  <si>
    <t>L</t>
  </si>
  <si>
    <t>TC</t>
  </si>
  <si>
    <t>BOOM</t>
  </si>
  <si>
    <t>gastos</t>
  </si>
  <si>
    <t xml:space="preserve"> </t>
  </si>
  <si>
    <t xml:space="preserve">FECHA </t>
  </si>
  <si>
    <t>REPORTE</t>
  </si>
  <si>
    <t>PERSONAL</t>
  </si>
  <si>
    <t>INGRESO</t>
  </si>
  <si>
    <t>EGRESO</t>
  </si>
  <si>
    <t>DESCRIPCION</t>
  </si>
  <si>
    <t>CORTE</t>
  </si>
  <si>
    <t>3057A</t>
  </si>
  <si>
    <t>TRASLADO AHUEHUETZINGO - CUERNAVACA MITSUBISHI LANSER 2004 ARENA PLACAS MNL1637</t>
  </si>
  <si>
    <t>LUIS</t>
  </si>
  <si>
    <t>GASTO DE CASETA</t>
  </si>
  <si>
    <t>3058A</t>
  </si>
  <si>
    <t>TRASLADO ZACAPALCO - CUERNAVACA CHRYSLER VOYAGUER 1998 GRIS PLACAS HFT7066. PARTE PAGADA POR EL PROPIETARIO</t>
  </si>
  <si>
    <t>JOSE</t>
  </si>
  <si>
    <t>3065A</t>
  </si>
  <si>
    <t>3063A</t>
  </si>
  <si>
    <t>LIBERACION MOTO ITALIKA WS150 AZUL</t>
  </si>
  <si>
    <t>GILBERTO</t>
  </si>
  <si>
    <t>3062A</t>
  </si>
  <si>
    <t>LIBERACION MOTO ITALIKA FT150 2016 NEGRA/AMARILLO</t>
  </si>
  <si>
    <t>3064A</t>
  </si>
  <si>
    <t xml:space="preserve">LIBERACION MOTO ITALIKA 2015 AMARILLA </t>
  </si>
  <si>
    <t>3067A</t>
  </si>
  <si>
    <t>MANIOBRA CON JEEP 1998 AMARILLA PLACAS MMK9495 SERIE 740326</t>
  </si>
  <si>
    <t>LIBERACION CHEROKEE NEGRA PLACAS PXU2737</t>
  </si>
  <si>
    <t>JESUS</t>
  </si>
  <si>
    <t>GERARDO</t>
  </si>
  <si>
    <t>TRASLADO POINTER CARRETERA DE LA IGUANA BORRACHA A TALLER DE FELIX ENTRADA PTE</t>
  </si>
  <si>
    <t>3068A</t>
  </si>
  <si>
    <t>3078A</t>
  </si>
  <si>
    <t>LIBERACION FEDERAL 80</t>
  </si>
  <si>
    <t>ARMANDO</t>
  </si>
  <si>
    <t>COMPRA ALIMENTOS</t>
  </si>
  <si>
    <t>6 AZUL</t>
  </si>
  <si>
    <t>3079A</t>
  </si>
  <si>
    <t>FEDERAL 80</t>
  </si>
  <si>
    <t>3080A</t>
  </si>
  <si>
    <t>CASETAS</t>
  </si>
  <si>
    <t>83 CAMINERO</t>
  </si>
  <si>
    <t>DAMIAN</t>
  </si>
  <si>
    <t>REFRESCO Y TORTILLAS</t>
  </si>
  <si>
    <t>GARRAFONES</t>
  </si>
  <si>
    <t>62 SR GILBERTO</t>
  </si>
  <si>
    <t>VASOS</t>
  </si>
  <si>
    <t>INGRESOS 46-48</t>
  </si>
  <si>
    <t>LIC</t>
  </si>
  <si>
    <t>CHEQUE</t>
  </si>
  <si>
    <t>PAGO</t>
  </si>
  <si>
    <t>GASOLINA 28 A TOLUCA</t>
  </si>
  <si>
    <t>CASETAS 47 SPARK</t>
  </si>
  <si>
    <t>CHQ PAGO CONTADORA</t>
  </si>
  <si>
    <t xml:space="preserve">INGRESO </t>
  </si>
  <si>
    <t>GASTO</t>
  </si>
  <si>
    <t>3086A</t>
  </si>
  <si>
    <t>TRASLADO FORD EDGE PLACAS PXS2375 DEL KM114 A CUAUTLA</t>
  </si>
  <si>
    <t>3087A</t>
  </si>
  <si>
    <t>DANIEL</t>
  </si>
  <si>
    <t>CASETAS DEL TRASLADO AMBULANCIA DE MIACATLAN A CUERNAVACA</t>
  </si>
  <si>
    <t>3088A</t>
  </si>
  <si>
    <t>TRASLADO MOTOCICLETA ITALIKA PTE DE IXTLA</t>
  </si>
  <si>
    <t>PAGO DE YAKULT</t>
  </si>
  <si>
    <t>TRASLADO IXTAPAN-XOXO BLAZER 1995</t>
  </si>
  <si>
    <t>CHEQUES</t>
  </si>
  <si>
    <t>GASTOS 6 AZUL</t>
  </si>
  <si>
    <t>CASETAS 28 A JIUTEPEC</t>
  </si>
  <si>
    <t>3092A</t>
  </si>
  <si>
    <t>TRASLADO A JIUTEPEC</t>
  </si>
  <si>
    <t>3091A</t>
  </si>
  <si>
    <t>DANIEL/JOSE</t>
  </si>
  <si>
    <t>TRASLADO DINA</t>
  </si>
  <si>
    <t>73 PARA NOMINA</t>
  </si>
  <si>
    <t>NOMINA 6 AZUL</t>
  </si>
  <si>
    <t>NOMINA ARMANDO</t>
  </si>
  <si>
    <t>NOMINA BETO</t>
  </si>
  <si>
    <t>NOMINA LUIS</t>
  </si>
  <si>
    <t>NOMINA DANIEL</t>
  </si>
  <si>
    <t>NOMINA GERARDO</t>
  </si>
  <si>
    <t>NOMINA JESUS</t>
  </si>
  <si>
    <t>NOMINA KELLERMAN</t>
  </si>
  <si>
    <t>NOMINA JUAN</t>
  </si>
  <si>
    <t>NOMINA JR</t>
  </si>
  <si>
    <t>NOMINA RAY</t>
  </si>
  <si>
    <t>NOMINA RICARDO</t>
  </si>
  <si>
    <t>NOMINA LIC JUAN</t>
  </si>
  <si>
    <t>NOMINA GUILLERMO</t>
  </si>
  <si>
    <t>62 DIABLO</t>
  </si>
  <si>
    <t>NOMINA SR HECTOR</t>
  </si>
  <si>
    <t>NOMINA DAMIAN</t>
  </si>
  <si>
    <t>3103A</t>
  </si>
  <si>
    <t>LEBERACION FORD EXPEDITION VERDE</t>
  </si>
  <si>
    <t>3108A</t>
  </si>
  <si>
    <t>LIBERACION TAXI COATLAN DEL RIO</t>
  </si>
  <si>
    <t>3109A</t>
  </si>
  <si>
    <t>LIBERACION FORD PICKUP CAFÉ</t>
  </si>
  <si>
    <t>PAGO DEL CUADRO</t>
  </si>
  <si>
    <t>GASTO PARA BUJE</t>
  </si>
  <si>
    <t>3106A</t>
  </si>
  <si>
    <t>PAGO DE CASETAS</t>
  </si>
  <si>
    <t>CHEQUE NOMINA</t>
  </si>
  <si>
    <t>CHEQUE TELEFONO</t>
  </si>
  <si>
    <t>CHEQUE GASTOS</t>
  </si>
  <si>
    <t>LUQUIN</t>
  </si>
  <si>
    <t>SILENCIADOR 3207</t>
  </si>
  <si>
    <t xml:space="preserve">PAGO TELEFONO </t>
  </si>
  <si>
    <t>COMISION OXXO</t>
  </si>
  <si>
    <t>GASTOS</t>
  </si>
  <si>
    <t>A CUENTA LIBERACION TRACTO</t>
  </si>
  <si>
    <t>SOBRE CHEQUES</t>
  </si>
  <si>
    <t>SR HECTOR</t>
  </si>
  <si>
    <t>HECTOR JR</t>
  </si>
  <si>
    <t>RAYMUNDO</t>
  </si>
  <si>
    <t>GUILLERMO</t>
  </si>
  <si>
    <t>RICARDO</t>
  </si>
  <si>
    <t>SR GILBERTO</t>
  </si>
  <si>
    <t>BETO</t>
  </si>
  <si>
    <t>JUAN</t>
  </si>
  <si>
    <t>TRASLADO</t>
  </si>
  <si>
    <t>HERRAMIENTA</t>
  </si>
  <si>
    <t>INGRESOS ALPUYECA</t>
  </si>
  <si>
    <t>LIC JUAN</t>
  </si>
  <si>
    <t>3120A</t>
  </si>
  <si>
    <t>SALIDA DE GRUA</t>
  </si>
  <si>
    <t>TICURA</t>
  </si>
  <si>
    <t>PAGO CASETA DANIEL</t>
  </si>
  <si>
    <t>COMPRA GARRAFONES AGUA</t>
  </si>
  <si>
    <t>3119A</t>
  </si>
  <si>
    <t>PAGO 2 PARES DE BOTA</t>
  </si>
  <si>
    <t>COMPRA TORNILLOS</t>
  </si>
  <si>
    <t>PAGO TRACTO</t>
  </si>
  <si>
    <t>GASTOS TRASLADO A TOLUCA</t>
  </si>
  <si>
    <t>SAPO</t>
  </si>
  <si>
    <t>PAGAR LAVADO DE PLAYERAS</t>
  </si>
  <si>
    <t>3122A</t>
  </si>
  <si>
    <t>TRASLADO AMA MEX EXCEDENTE</t>
  </si>
  <si>
    <t>COMPRA DE MATERIAL</t>
  </si>
  <si>
    <t>INGRESO DE ALPUYECA</t>
  </si>
  <si>
    <t>3124A</t>
  </si>
  <si>
    <t>CASETAS TRASLADO A CUERNAVACA</t>
  </si>
  <si>
    <t>SOLDADURA</t>
  </si>
  <si>
    <t>TORNILLOS</t>
  </si>
  <si>
    <t>3 REMOVEDOR</t>
  </si>
  <si>
    <t>ENTREGO PARA NOMINA</t>
  </si>
  <si>
    <t>PELUDO</t>
  </si>
  <si>
    <t>3143A</t>
  </si>
  <si>
    <t>TRASLADO NISSAN TIDA 2010</t>
  </si>
  <si>
    <t>PARA EL ARBRITO</t>
  </si>
  <si>
    <t>CAMBIO DE GASTOS</t>
  </si>
  <si>
    <t>PARA DOÑA COLUMBA</t>
  </si>
  <si>
    <t>3146A</t>
  </si>
  <si>
    <t>PAGO DE CASETAS DE TRASLADO A NISSAN</t>
  </si>
  <si>
    <t>PARA JOHANA</t>
  </si>
  <si>
    <t>PAGO DE TARJETAS</t>
  </si>
  <si>
    <t>CASETAS TRASLADO BODYSHOP</t>
  </si>
  <si>
    <t>3147A/3148A</t>
  </si>
  <si>
    <t>COMPRA DE CUBREBOCAS</t>
  </si>
  <si>
    <t>LIBERACION TORNADO</t>
  </si>
  <si>
    <t>3152A</t>
  </si>
  <si>
    <t>LIBERACION SENTRA ARENA</t>
  </si>
  <si>
    <t>COMPRA DE GASOLINA</t>
  </si>
  <si>
    <t>3150A</t>
  </si>
  <si>
    <t>PARA DON GIL</t>
  </si>
  <si>
    <t>DON GIL</t>
  </si>
  <si>
    <t>COMPRA DE SWITCH TERMICO</t>
  </si>
  <si>
    <t>DEJO SR GILBERTO</t>
  </si>
  <si>
    <t>PAGO ALBAÑIL</t>
  </si>
  <si>
    <t>PAGO DE CASETA</t>
  </si>
  <si>
    <t>PAGO DE AJUSTADOR</t>
  </si>
  <si>
    <t>GERA</t>
  </si>
  <si>
    <t>VENTA DE REFACCION</t>
  </si>
  <si>
    <t>COMPRA DE HERRAMIENTA</t>
  </si>
  <si>
    <t>PAGO DE BOTAS A DOÑA ELVIRA</t>
  </si>
  <si>
    <t>CHEQUE DIPSA</t>
  </si>
  <si>
    <t>PAGO TELEFONO</t>
  </si>
  <si>
    <t>PAGO 2% NOMINA</t>
  </si>
  <si>
    <t>PAGO A CUENTA DE IVA ATRASADO</t>
  </si>
  <si>
    <t>POLIZAS CHEQUE</t>
  </si>
  <si>
    <t>FEDERAL 80 LANSER</t>
  </si>
  <si>
    <t>PESOS Y DIMENSIONES</t>
  </si>
  <si>
    <t xml:space="preserve">COMPRA MATERIAL </t>
  </si>
  <si>
    <t xml:space="preserve">LIJAS </t>
  </si>
  <si>
    <t>NEGRO</t>
  </si>
  <si>
    <t>CHAPA</t>
  </si>
  <si>
    <t>VETV</t>
  </si>
  <si>
    <t>28 A CUERNA ANA SEGUROS</t>
  </si>
  <si>
    <t>DEJO PARA GASTOS</t>
  </si>
  <si>
    <t>3180A</t>
  </si>
  <si>
    <t>LIBERACION DE VEHICULO</t>
  </si>
  <si>
    <t>CAMBIO DE GASTOS DE LA GUARDIA</t>
  </si>
  <si>
    <t>COMPRA DE SOBRES</t>
  </si>
  <si>
    <t>1547B</t>
  </si>
  <si>
    <t>FACTURA DE ALPUYECA</t>
  </si>
  <si>
    <t>VENTA DE REFACCIONES</t>
  </si>
  <si>
    <t>3182A</t>
  </si>
  <si>
    <t xml:space="preserve">TRASLADO </t>
  </si>
  <si>
    <t>3183A</t>
  </si>
  <si>
    <t>NOMINA DON HECTOR</t>
  </si>
  <si>
    <t>DON HECTOR</t>
  </si>
  <si>
    <t xml:space="preserve">TALACHA </t>
  </si>
  <si>
    <t>DEJO PARA NOMINA</t>
  </si>
  <si>
    <t>ALBAÑIL</t>
  </si>
  <si>
    <t>MEMO</t>
  </si>
  <si>
    <t>3185A</t>
  </si>
  <si>
    <t>ALMUERZO</t>
  </si>
  <si>
    <t>TODOS</t>
  </si>
  <si>
    <t>3186A</t>
  </si>
  <si>
    <t>COMPRA DE AGUA</t>
  </si>
  <si>
    <t>PAGO DEL NEGRO</t>
  </si>
  <si>
    <t>CAMBIOS DE GASTOS</t>
  </si>
  <si>
    <t>3190A</t>
  </si>
  <si>
    <t>LIBERACION VOLTEO</t>
  </si>
  <si>
    <t>PAGO A MECANICO JUAN</t>
  </si>
  <si>
    <t>LIBERACION</t>
  </si>
  <si>
    <t>PAGO DE IVA</t>
  </si>
  <si>
    <t>NOMINA</t>
  </si>
  <si>
    <t>PRESTAMO DE GERARDO</t>
  </si>
  <si>
    <t>PRESTAMO DE JESUS</t>
  </si>
  <si>
    <t>VIATICOS DE LUIS PARA SERVICIO DE 3207</t>
  </si>
  <si>
    <t>PARA NOMINA</t>
  </si>
  <si>
    <t>SE TOMO DE 4648 PARA PAGO DE ALBAÑIL</t>
  </si>
  <si>
    <t>LIBERACION Y TRASLADO</t>
  </si>
  <si>
    <t>CERRAJERO</t>
  </si>
  <si>
    <t>PAGO ALBAÑIL Y GASTO 6 AZUL</t>
  </si>
  <si>
    <t>ALIMENTO PARA PERRO</t>
  </si>
  <si>
    <t>PENSION TSURU</t>
  </si>
  <si>
    <t>PAGO CASETAS DANIEL</t>
  </si>
  <si>
    <t>DEPOSITO A GIL</t>
  </si>
  <si>
    <t>SE LE DIO A LA CONTADORA</t>
  </si>
  <si>
    <t>CONTADORA</t>
  </si>
  <si>
    <t>3204A</t>
  </si>
  <si>
    <t>LIBERACION FACTURAR</t>
  </si>
  <si>
    <t>1571B</t>
  </si>
  <si>
    <t>IMPRESIONES</t>
  </si>
  <si>
    <t>CAMBIO DE IMPRESIONES</t>
  </si>
  <si>
    <t>LIBERACION DE UNIDAD</t>
  </si>
  <si>
    <t>3206A</t>
  </si>
  <si>
    <t>VACUNAS PARA LOS PERROS</t>
  </si>
  <si>
    <t>PAGO A DOÑA COLUMBA</t>
  </si>
  <si>
    <t>COMPRA DE SOLDADURA</t>
  </si>
  <si>
    <t>3207A</t>
  </si>
  <si>
    <t>3208A</t>
  </si>
  <si>
    <t>SE LE DEBIA A LUIS</t>
  </si>
  <si>
    <t>PAGO DE TELEFONO</t>
  </si>
  <si>
    <t>COMPRA DE DETERGENTE</t>
  </si>
  <si>
    <t>TIEMPO AIRE</t>
  </si>
  <si>
    <t>3211A</t>
  </si>
  <si>
    <t>CHEQUE DE GASTOS</t>
  </si>
  <si>
    <t>CAMBIO DE LOS TUBOS</t>
  </si>
  <si>
    <t>GASTO DE CASETAS</t>
  </si>
  <si>
    <t>TRASLADO Y PENSION DE UNIDAD</t>
  </si>
  <si>
    <t>PARA VIATICOS</t>
  </si>
  <si>
    <t>PRESTAMO A GERARDO</t>
  </si>
  <si>
    <t>CHQ GASTOS</t>
  </si>
  <si>
    <t>CHQ</t>
  </si>
  <si>
    <t>GASTOS 28 A TOLUCA</t>
  </si>
  <si>
    <t>2 SEMANAS DAMIAN</t>
  </si>
  <si>
    <t>GASTOS 28 A CHILPANCINGO</t>
  </si>
  <si>
    <t>DON RIGO</t>
  </si>
  <si>
    <t>SE LE DEBIA A JOSE</t>
  </si>
  <si>
    <t>SE LE DEBIA A DANIEL DE GASTOS</t>
  </si>
  <si>
    <t>NOMINA DE DANIEL</t>
  </si>
  <si>
    <t>NOMINA DE LUIS</t>
  </si>
  <si>
    <t>TRASLADO QUALITAS A TEPOZTLAN</t>
  </si>
  <si>
    <t>TRASLADO DANIEL</t>
  </si>
  <si>
    <t>CASETAS TRASLADO DANIEL</t>
  </si>
  <si>
    <t>TRASLADO A TOLUCA</t>
  </si>
  <si>
    <t>GASOLINA 28 TOLUCA</t>
  </si>
  <si>
    <t>83 28 TOLUCA</t>
  </si>
  <si>
    <t>CASETA PARA IR A GUARDIA</t>
  </si>
  <si>
    <t>3235A</t>
  </si>
  <si>
    <t>3229A</t>
  </si>
  <si>
    <t>3231A</t>
  </si>
  <si>
    <t>83 74 CAMINERO</t>
  </si>
  <si>
    <t>SE QUEDARON PARA GASTOS</t>
  </si>
  <si>
    <t>PAGO DE BOTAS</t>
  </si>
  <si>
    <t>COMPRA DE ALIMENTO PARA PERRO</t>
  </si>
  <si>
    <t>COMPRA DE GARRAFONES DE AGUA</t>
  </si>
  <si>
    <t>PRESTAMO A DANIEL</t>
  </si>
  <si>
    <t>3246A</t>
  </si>
  <si>
    <t>TRASLADO A MEXICO</t>
  </si>
  <si>
    <t>COMPRA DE BOTELLA DE AGUA</t>
  </si>
  <si>
    <t>3248A</t>
  </si>
  <si>
    <t>TRASLADO A PUENTE DE IXTLA</t>
  </si>
  <si>
    <t>3253A</t>
  </si>
  <si>
    <t>SERVICIO MUERTO</t>
  </si>
  <si>
    <t>ENSALADA DE POLLO</t>
  </si>
  <si>
    <t>PAGO A LA CHIQUIS</t>
  </si>
  <si>
    <t>ESTOPA</t>
  </si>
  <si>
    <t>GASOLINA</t>
  </si>
  <si>
    <t>MATERIAL BAÑO</t>
  </si>
  <si>
    <t>PAGO SEÑORA COLUMBA</t>
  </si>
  <si>
    <t xml:space="preserve">LLANTAS </t>
  </si>
  <si>
    <t xml:space="preserve">DEPOSITO AL BANCO </t>
  </si>
  <si>
    <t>28 FLAMA GAS</t>
  </si>
  <si>
    <t>DEJO PARA DEPOSITAR</t>
  </si>
  <si>
    <t>SE DEPOSITO PARA FACTURAS</t>
  </si>
  <si>
    <t>COMPRA DE PINTURA PARA EL VOLTEO</t>
  </si>
  <si>
    <t>DON CHUCHO</t>
  </si>
  <si>
    <t>COMPRA DE MATERIAL PARA DON RIGO</t>
  </si>
  <si>
    <t>TRASLADO A IGUALA</t>
  </si>
  <si>
    <t>GATOS DE CASETA TRASLADO A IGUALA</t>
  </si>
  <si>
    <t>SE DIERO PARA EL OPERATIVO DE PESOS DY DIMENCIONES</t>
  </si>
  <si>
    <t>MANIOBRA</t>
  </si>
  <si>
    <t>RAY</t>
  </si>
  <si>
    <t xml:space="preserve">LIC </t>
  </si>
  <si>
    <t>LIBERACION MOTOCICLETA</t>
  </si>
  <si>
    <t>CASETAS TRASLADO  CRESTA CUERNVACA</t>
  </si>
  <si>
    <t>PARA PESOS Y DIMENCIONES</t>
  </si>
  <si>
    <t>GASTOS DE 28 A TOLUCA</t>
  </si>
  <si>
    <t>RESTO</t>
  </si>
  <si>
    <t>CASETAS PESOS DIMENSIONES</t>
  </si>
  <si>
    <t>LUZ SEÑORA LETY</t>
  </si>
  <si>
    <t>PAGO LUZ CAMINERO</t>
  </si>
  <si>
    <t>INSPECTOR RAMIREZ</t>
  </si>
  <si>
    <t>PAGO SRA COLUMBA</t>
  </si>
  <si>
    <t>PAGO DIMENCIONES</t>
  </si>
  <si>
    <t>LIBERACION DE UNIDAD SUBURBAN</t>
  </si>
  <si>
    <t>SE LE DIO A DANIEL PARA CASETAS</t>
  </si>
  <si>
    <t>3280A</t>
  </si>
  <si>
    <t>3277A</t>
  </si>
  <si>
    <t>3270A</t>
  </si>
  <si>
    <t>3271A</t>
  </si>
  <si>
    <t>3279A</t>
  </si>
  <si>
    <t>GASTO DE CASETAS ACCIDENTE MOTO QUALITAS</t>
  </si>
  <si>
    <t>3287A</t>
  </si>
  <si>
    <t>TRASLADO CHIVERIAS</t>
  </si>
  <si>
    <t>CASETAS TRASLADO DE CHEVYS GNP</t>
  </si>
  <si>
    <t>3281A,3282A</t>
  </si>
  <si>
    <t>3298A</t>
  </si>
  <si>
    <t>3300A</t>
  </si>
  <si>
    <t>LIBERACION Y TRASLADO TRACKER</t>
  </si>
  <si>
    <t>PARA DAMIAN</t>
  </si>
  <si>
    <t>PARA TORTILLAS</t>
  </si>
  <si>
    <t>3202A</t>
  </si>
  <si>
    <t>COMISION POR DEPOSITO EN OXXO</t>
  </si>
  <si>
    <t>PARA EL AJUSTADOR DE GNP</t>
  </si>
  <si>
    <t>PRESTAMO A GERA</t>
  </si>
  <si>
    <t>CASETAS 28 A VENTURA</t>
  </si>
  <si>
    <t>COMIDA DE DANIEL</t>
  </si>
  <si>
    <t>LIBERACION MOTOCICLETA 2</t>
  </si>
  <si>
    <t>LIBERACION MOTOCICLETA 1</t>
  </si>
  <si>
    <t>LIBERACION DE MOTOCICLETA 3</t>
  </si>
  <si>
    <t>3314A</t>
  </si>
  <si>
    <t>LIBERACION DE MOTOCICLETA 4</t>
  </si>
  <si>
    <t>LIBERACION DE MOTOCICLETA 5</t>
  </si>
  <si>
    <t>GASTO DE CASETAS 28 A BM MOTO</t>
  </si>
  <si>
    <t>PRESTAMO A JOSE</t>
  </si>
  <si>
    <t>LIBERACION TSURU TAXI</t>
  </si>
  <si>
    <t>28 VOLTEO A TEQUES</t>
  </si>
  <si>
    <t>JR</t>
  </si>
  <si>
    <t>HECTOR</t>
  </si>
  <si>
    <t>3313A</t>
  </si>
  <si>
    <t>3312A</t>
  </si>
  <si>
    <t>3308A</t>
  </si>
  <si>
    <t>3309A</t>
  </si>
  <si>
    <t>3310A</t>
  </si>
  <si>
    <t>3316A</t>
  </si>
  <si>
    <t>28 A NAUCALPAN EDO MEX- EXCEDENTE</t>
  </si>
  <si>
    <t>SE DEJO PARA GASTOS 28 A NAUCALPAN</t>
  </si>
  <si>
    <t>DANIEL/LUIS</t>
  </si>
  <si>
    <t>GASTOS 28 A NAUCALPAN - CASETAS</t>
  </si>
  <si>
    <t>GASTOS 28 A NAUCALPAN - COMIDAS</t>
  </si>
  <si>
    <t>GASTOS 28 A NAUCALPAN- PARA LUIS</t>
  </si>
  <si>
    <t>3218A</t>
  </si>
  <si>
    <t>ACCIDENTE F80 BORA</t>
  </si>
  <si>
    <t>28 A JOJUTLA GOLF</t>
  </si>
  <si>
    <t>3219A</t>
  </si>
  <si>
    <t>3317A</t>
  </si>
  <si>
    <t>SERVICIO DE PASO DE CORRIENTE</t>
  </si>
  <si>
    <t>LIBERACION ESTAFETA</t>
  </si>
  <si>
    <t>3320A</t>
  </si>
  <si>
    <t xml:space="preserve">PAGO PARA EL BURRO </t>
  </si>
  <si>
    <t>PAGO DE TELCEL MAS COMISION OXXO</t>
  </si>
  <si>
    <t>COMISION PAGO OXXO</t>
  </si>
  <si>
    <t>LIBERACION DE MOTOCICLETA 6</t>
  </si>
  <si>
    <t>LIBERACION DE MOTOCICLETA 7</t>
  </si>
  <si>
    <t>3324A</t>
  </si>
  <si>
    <t>3325A</t>
  </si>
  <si>
    <t>DIO DON GIL PARA CAMBIO</t>
  </si>
  <si>
    <t>LIBERACION DE MOTOCICLETA 8</t>
  </si>
  <si>
    <t>LIBERACION DE MOTOCICLETA 9</t>
  </si>
  <si>
    <t>LIBERACION DE POINTER</t>
  </si>
  <si>
    <t>DEJO A CUENTA DE LIBERACION JETTA GRIS</t>
  </si>
  <si>
    <t>COMPRA DE TORNILLERIA</t>
  </si>
  <si>
    <t xml:space="preserve">COMPRA DE VASOS </t>
  </si>
  <si>
    <t>GASTO 28 UNIDADES A BODYSHOP</t>
  </si>
  <si>
    <t>PAGO A SEÑORA COLUMBA</t>
  </si>
  <si>
    <t>3329A</t>
  </si>
  <si>
    <t>3327A</t>
  </si>
  <si>
    <t>3328A</t>
  </si>
  <si>
    <t>SE LE DIO A LA CONTADORA PARA PAGO</t>
  </si>
  <si>
    <t>SE LE DIO A LA CONTADORA PARA IVA</t>
  </si>
  <si>
    <t>3330A,3331A</t>
  </si>
  <si>
    <t>PAGO DE PENSION DE JETTA SEGUROS ATLAS</t>
  </si>
  <si>
    <t>COMPRA DE AROMATIZANTE</t>
  </si>
  <si>
    <t>COMPRA DE POLIZAS DE CHEQUES</t>
  </si>
  <si>
    <t>SE DIO PARA EL FEDERAL DE PESOS Y DIMENCIONES</t>
  </si>
  <si>
    <t>CASETAS DE 28 A CRESTA CUERNAVACA</t>
  </si>
  <si>
    <t>3332A</t>
  </si>
  <si>
    <t>FECHA</t>
  </si>
  <si>
    <t>LUNES</t>
  </si>
  <si>
    <t>MARTES</t>
  </si>
  <si>
    <t>MIERCOLES</t>
  </si>
  <si>
    <t>JUEVES</t>
  </si>
  <si>
    <t>VIERNES</t>
  </si>
  <si>
    <t>SABADO</t>
  </si>
  <si>
    <t>DOMINGO</t>
  </si>
  <si>
    <t>%</t>
  </si>
  <si>
    <t>TOTAL</t>
  </si>
  <si>
    <t>CREDITO</t>
  </si>
  <si>
    <t>GNP</t>
  </si>
  <si>
    <t>DEPOSITARON</t>
  </si>
  <si>
    <t>GNG</t>
  </si>
  <si>
    <t>MANIOBRA AMACUZAC</t>
  </si>
  <si>
    <t>CDTE 21 AMACUZAC</t>
  </si>
  <si>
    <t>PRESTAMO 34</t>
  </si>
  <si>
    <t>ESTEREO 3216</t>
  </si>
  <si>
    <t>LIC JUEZ CIVICO</t>
  </si>
  <si>
    <t>ALMUERZO MANIOBRA</t>
  </si>
  <si>
    <t>PRESTO DINERO ANTUNEZ</t>
  </si>
  <si>
    <t>TAMALES Y ATOLES 47 21 TRANSITO</t>
  </si>
  <si>
    <t>SE LE PAGO A JOSE</t>
  </si>
  <si>
    <t>CHEQUE DE GASTOS: NOMINA</t>
  </si>
  <si>
    <t>CHEQUE DE GASTOS: IMSS</t>
  </si>
  <si>
    <t>PAGO DE TELEFONOS</t>
  </si>
  <si>
    <t>PAGO DE IMSS</t>
  </si>
  <si>
    <t>COMPRA DE ALMUERZO: QUEZADILLAS</t>
  </si>
  <si>
    <t>OBSERVACIONES</t>
  </si>
  <si>
    <t>EFECTIVO</t>
  </si>
  <si>
    <t>TRANSFERENCIA</t>
  </si>
  <si>
    <t>3341A</t>
  </si>
  <si>
    <t>LIBERACION DE UNIDAD: FEDEX VAGONETA</t>
  </si>
  <si>
    <t>TRANSFERENCIA FEDEX</t>
  </si>
  <si>
    <t>PAGO DE CASETAS 28 A SEAT CUERNAVACA</t>
  </si>
  <si>
    <t>MARZO</t>
  </si>
  <si>
    <t>3340A</t>
  </si>
  <si>
    <t>HDI</t>
  </si>
  <si>
    <t>GRUA</t>
  </si>
  <si>
    <t>GASTO DE CASETAS 28 CORONA</t>
  </si>
  <si>
    <t>VENTA DE REFACCION: DISCO</t>
  </si>
  <si>
    <t>SE LE DIO A DAMIAN</t>
  </si>
  <si>
    <t>SE LE DIO A DANIEL PARA CONCURSO</t>
  </si>
  <si>
    <t>LIBERACION DE ATLANTIC</t>
  </si>
  <si>
    <t>3347A</t>
  </si>
  <si>
    <t>3349A</t>
  </si>
  <si>
    <t>COMPRA DE ESPEJO DON RIGO</t>
  </si>
  <si>
    <t xml:space="preserve"> DEJO PARA GASTOS DE 28 CAMION CORONA</t>
  </si>
  <si>
    <t>DEJO PARA COMPRAR DULCES</t>
  </si>
  <si>
    <t>COMPRA DE DULCES</t>
  </si>
  <si>
    <t>3351A</t>
  </si>
  <si>
    <t>LIBERACION DE UNIDAD JETTA GRIS-RESTO</t>
  </si>
  <si>
    <t>SE TOMO INGRESO PARA NOMINA DE DON HECTOR</t>
  </si>
  <si>
    <t>SE DEBE $502.00</t>
  </si>
  <si>
    <t>3299/3207/3208</t>
  </si>
  <si>
    <t>PUENTE DE IXTLA</t>
  </si>
  <si>
    <t>ALPUYECA</t>
  </si>
  <si>
    <t>CASETA DE RAY</t>
  </si>
  <si>
    <t>CASETA DE DANIEL</t>
  </si>
  <si>
    <t>ALMUERZO DANIEL Y RAY</t>
  </si>
  <si>
    <t>CENA TODOS</t>
  </si>
  <si>
    <t>PRESTAMO A AJUSTADOR</t>
  </si>
  <si>
    <t>COMPRA DE BOTTELLA DE AGUA</t>
  </si>
  <si>
    <t>PAGO DE CASETA REGRESO DE GUARDIA</t>
  </si>
  <si>
    <t>DEUDA DE JOSE</t>
  </si>
  <si>
    <t>TRASLADO RAM 2500</t>
  </si>
  <si>
    <t>TRASLADO SENTRA</t>
  </si>
  <si>
    <t>CASETA DE TRASLADO SENTRA</t>
  </si>
  <si>
    <t>SE LE DIO A DANIEL PARA GASTOS DE LA GUARDIA</t>
  </si>
  <si>
    <t>COMIDA DANIEL MEMO RAY</t>
  </si>
  <si>
    <t>SE LE DIO A DANIEL PARA REGRESO DE LA GUARDIA</t>
  </si>
  <si>
    <t>3353A</t>
  </si>
  <si>
    <t>3352A</t>
  </si>
  <si>
    <t>GUARDIA</t>
  </si>
  <si>
    <t>PAGO DE SKY</t>
  </si>
  <si>
    <t>COMISION PAGO DE SKY OXXO</t>
  </si>
  <si>
    <t>PAGO PARA LOS HERREROS</t>
  </si>
  <si>
    <t>GASTOS DE TRASLADO A TOLUCA</t>
  </si>
  <si>
    <t>TRASLADO DE UNIDAD A TOLUCA</t>
  </si>
  <si>
    <t>TRASLADO DE UNIDAD A TRANSITO</t>
  </si>
  <si>
    <t>VENTA DE RIN JETTA A 4</t>
  </si>
  <si>
    <t>GASTOS DE TRASLADO A TAXCO</t>
  </si>
  <si>
    <t>LIBERACION DE UNIDA TAXI PUENTE</t>
  </si>
  <si>
    <t>GASTOS TRASLADO A NEZA</t>
  </si>
  <si>
    <t>PRESTAMO A TICORA</t>
  </si>
  <si>
    <t>TICORA</t>
  </si>
  <si>
    <t>SE LE DEBIA A RAY DE GASOLINA</t>
  </si>
  <si>
    <t>3356A</t>
  </si>
  <si>
    <t>3358A</t>
  </si>
  <si>
    <t>3357A</t>
  </si>
  <si>
    <t>3363A</t>
  </si>
  <si>
    <t>3367A</t>
  </si>
  <si>
    <t>TARSLADO A TAXCO</t>
  </si>
  <si>
    <t>LIBERACION DE UNIDAD DE LA COCACOLA</t>
  </si>
  <si>
    <t>COMPRA DE GARRAFONES</t>
  </si>
  <si>
    <t>TRASLADO A BUENAVISTA</t>
  </si>
  <si>
    <t>CAMBIO DE GASTOS DE 28 A CDMX</t>
  </si>
  <si>
    <t>3362A</t>
  </si>
  <si>
    <t>3371A</t>
  </si>
  <si>
    <t>3370A</t>
  </si>
  <si>
    <t>3369A</t>
  </si>
  <si>
    <t>SERVICIO DE CAMBIO DE LLANTA DE LA 3207</t>
  </si>
  <si>
    <t>3372A</t>
  </si>
  <si>
    <t>TARSLADO Y LIBERACION DE UNIDAD TAXI</t>
  </si>
  <si>
    <t>CASETAS 28 A BODYSHOP</t>
  </si>
  <si>
    <t>3373A</t>
  </si>
  <si>
    <t>TRASLADO CHEVROLET PICKUP</t>
  </si>
  <si>
    <t>CASETAS TRASLADO MANDO UNICO</t>
  </si>
  <si>
    <t>3374A/3375A</t>
  </si>
  <si>
    <t>VENTA DE PUERTA DE RANGER</t>
  </si>
  <si>
    <t>LIBERACION DE UNIDAD AVEO ROJO</t>
  </si>
  <si>
    <t>3376A</t>
  </si>
  <si>
    <t>DEJO PARA GASTOS DE 28 MANDO UNICO</t>
  </si>
  <si>
    <t>CASETAS 28 TORRE MORELOS MANDO UNICO</t>
  </si>
  <si>
    <t>SE LE DEBIA A JOSE DEL TRASLADO DEL ESPECTACULAR</t>
  </si>
  <si>
    <t xml:space="preserve">VENTA DE LLANTA CON RIN </t>
  </si>
  <si>
    <t>COMPRA DE PILAS</t>
  </si>
  <si>
    <t>PAGO DE TELEFONO DE DON RIGO</t>
  </si>
  <si>
    <t>PARA TIRAR LA BASURA</t>
  </si>
  <si>
    <t>COMISION DEL OXXO</t>
  </si>
  <si>
    <t>PAGO ELECTRICO REPARACION DE TORRETA 3207</t>
  </si>
  <si>
    <t>PAGO ELECTRICO REPARACION DE CORTO 3299</t>
  </si>
  <si>
    <t>3389A</t>
  </si>
  <si>
    <t>LIBERACION DE SENTRA NEGRO</t>
  </si>
  <si>
    <t>3387A</t>
  </si>
  <si>
    <t>CASETAS TRASLADO AUTOCAM CUERNAVACA</t>
  </si>
  <si>
    <t>CASETAS ACCIDENTE FORD FIESTA</t>
  </si>
  <si>
    <t>3386A</t>
  </si>
  <si>
    <t>EGRESO DE ALPUYECA</t>
  </si>
  <si>
    <t>cheque</t>
  </si>
  <si>
    <t>fierros</t>
  </si>
  <si>
    <t>jabon de calabazo</t>
  </si>
  <si>
    <t>LIBERACION MOTOCICLETA SUZUKI</t>
  </si>
  <si>
    <t>3394A</t>
  </si>
  <si>
    <t>PAGO DE INVENTARIO Y PENCION CROSSFOX QA</t>
  </si>
  <si>
    <t>3395A</t>
  </si>
  <si>
    <t>COMPRA DE REFRESCOS</t>
  </si>
  <si>
    <t>3396A</t>
  </si>
  <si>
    <t xml:space="preserve">SE LE PAGO A DON RIGO </t>
  </si>
  <si>
    <t>3397A</t>
  </si>
  <si>
    <t>CASETAS DE 28 A PITS AUT CUERNAVACA HONDA</t>
  </si>
  <si>
    <t>CASETAS 28 A VILLA GUERRERO QUALITAS</t>
  </si>
  <si>
    <t>PRESTAMO A LUIS</t>
  </si>
  <si>
    <t>COMPRA DE TOMATE PARA DOÑA LETY</t>
  </si>
  <si>
    <t>CASETAS 28 PATRULLA A TORRE MORELOS</t>
  </si>
  <si>
    <t>3403A</t>
  </si>
  <si>
    <t>COMPRA DE HERRAMIENTA: DISCO DE CORTE</t>
  </si>
  <si>
    <t>CASETA 28 A VENTURA</t>
  </si>
  <si>
    <t>3388A</t>
  </si>
  <si>
    <t>TELEFONOS</t>
  </si>
  <si>
    <t>POLIZA CORRALON 46-48</t>
  </si>
  <si>
    <t>SR GILBERTO GASTOS</t>
  </si>
  <si>
    <t>DAMIAN Y PRESTAMO 300</t>
  </si>
  <si>
    <t>3406A</t>
  </si>
  <si>
    <t>LIBERACION TAXI 21 PTE</t>
  </si>
  <si>
    <t>PAGO AL MECANICO</t>
  </si>
  <si>
    <t>CAMBIO DE DON GIL</t>
  </si>
  <si>
    <t>TRASLADO SAN JOSE - PUENTE NISSAN</t>
  </si>
  <si>
    <t>LIBERACION MOTOCICLETA ROJA</t>
  </si>
  <si>
    <t>3413A</t>
  </si>
  <si>
    <t>3412A</t>
  </si>
  <si>
    <t>VENTA DE REFFACIONES: CAJA DE VELOCIDADES</t>
  </si>
  <si>
    <t>VENTA DE JUEGO DE RINES</t>
  </si>
  <si>
    <t>EXCEDENTE 28 A CDMX NEZA</t>
  </si>
  <si>
    <t>LIBERACION DE BEETLE BLANCO</t>
  </si>
  <si>
    <t>COMPRA DE SOBRES Y POLIZAS DE CHEQUE</t>
  </si>
  <si>
    <t>3418A</t>
  </si>
  <si>
    <t>3421A</t>
  </si>
  <si>
    <t>VENTA DE REFACCIONES: CLUTCH</t>
  </si>
  <si>
    <t>ABRIL</t>
  </si>
  <si>
    <t>CHEQUE DE GATOS</t>
  </si>
  <si>
    <t>COMPRA DE DISCOS DE CORTE</t>
  </si>
  <si>
    <t>3433A</t>
  </si>
  <si>
    <t>LIBERACION VOLTEO DE GRAVA</t>
  </si>
  <si>
    <t>3436A</t>
  </si>
  <si>
    <t>LIBERACION CHEVROLET CORSA</t>
  </si>
  <si>
    <t>CASETAS 28 A MAZDA CUERNAVACA</t>
  </si>
  <si>
    <t>3434A</t>
  </si>
  <si>
    <t>3443A</t>
  </si>
  <si>
    <t>TRASLADO A HUITZUCO</t>
  </si>
  <si>
    <t>LIBERACION CHEVY PLATA</t>
  </si>
  <si>
    <t>3444A</t>
  </si>
  <si>
    <t>GASTOS DE DON RIGO</t>
  </si>
  <si>
    <t>CASETAS TRASLADO AXA</t>
  </si>
  <si>
    <t>LIBERACION FORD FOCUS</t>
  </si>
  <si>
    <t>PARA LA SEÑORA DEL ASEO</t>
  </si>
  <si>
    <t>PARA LA CONTADORA</t>
  </si>
  <si>
    <t>PARA EL OFICIAL SUASTEGUI</t>
  </si>
  <si>
    <t>3449A</t>
  </si>
  <si>
    <t>3447A</t>
  </si>
  <si>
    <t>COMPRA DE TORTILLAS</t>
  </si>
  <si>
    <t>CASETAS 28 A BERAKA</t>
  </si>
  <si>
    <t>LIBERACION DE MOTOCICLETA</t>
  </si>
  <si>
    <t>TRASLADO A BERAKA</t>
  </si>
  <si>
    <t>PONCHO</t>
  </si>
  <si>
    <t>PAGO DE PENSION CARGOBAN SABRITAS</t>
  </si>
  <si>
    <t>PAGO DEL ELECTRICO</t>
  </si>
  <si>
    <t>VENTA DE MOTOR FORD F150</t>
  </si>
  <si>
    <t>PARA EL LIC DE AMACUZAC</t>
  </si>
  <si>
    <t>PAGO DE LAS PLAYERAS</t>
  </si>
  <si>
    <t>CASETAS 28 A CUERNAVACA</t>
  </si>
  <si>
    <t>3456A</t>
  </si>
  <si>
    <t>3457A</t>
  </si>
  <si>
    <t>3458A</t>
  </si>
  <si>
    <t>4959A</t>
  </si>
  <si>
    <t>LIBERACION Y TRASLADO TOYOTA CAMRY</t>
  </si>
  <si>
    <t>3460A</t>
  </si>
  <si>
    <t>CASETAS 28 A BODYSHOP CUERNAVACA</t>
  </si>
  <si>
    <t>LIBERACION NISSAN SENTRA ROJO</t>
  </si>
  <si>
    <t>TRASLADO VOYAGER</t>
  </si>
  <si>
    <t>TRASLADO CHEVROLET EXPRESS</t>
  </si>
  <si>
    <t>PAGO PARA LAS BOTAS</t>
  </si>
  <si>
    <t>TRASLADO WINDSTAR</t>
  </si>
  <si>
    <t>3463A/3464A</t>
  </si>
  <si>
    <t>3465A</t>
  </si>
  <si>
    <t xml:space="preserve">LIBERACION FORD F150 </t>
  </si>
  <si>
    <t>3468A</t>
  </si>
  <si>
    <t>CAMBIO DE 28 3216 A DACZA</t>
  </si>
  <si>
    <t>VENTA DE CHAPA DE PUERTA TSURU (SAN GABRIEL)</t>
  </si>
  <si>
    <t>LIBERACION SENTRA NEGRO</t>
  </si>
  <si>
    <t>3474A</t>
  </si>
  <si>
    <t>EXCEDENTE TRASLADO AUDI CDMX</t>
  </si>
  <si>
    <t>DIO PARA GASTOS 28 A CDMX</t>
  </si>
  <si>
    <t>GASTO CDMX: CASETAS</t>
  </si>
  <si>
    <t>GASTO CDMX: ALMUERZO</t>
  </si>
  <si>
    <t>RAY/LUIS</t>
  </si>
  <si>
    <t>GASTO CDMX: PARA FEDERAL PATRULLA 15608</t>
  </si>
  <si>
    <t>GASTO CDMX: COMPRA DE AGUAS</t>
  </si>
  <si>
    <t>3475A</t>
  </si>
  <si>
    <t>INVENTARIO</t>
  </si>
  <si>
    <t>FOCOS</t>
  </si>
  <si>
    <t>LIBERACION MOTO</t>
  </si>
  <si>
    <t>LIBERACION TAXI</t>
  </si>
  <si>
    <t xml:space="preserve">VENTA DE TANQUE DE GASOLINA NISSAN </t>
  </si>
  <si>
    <t>REPARACION DE MANGUERA 3299</t>
  </si>
  <si>
    <t>COMPRA DE ESTOPA</t>
  </si>
  <si>
    <t>COMPRA DE ASERRIN</t>
  </si>
  <si>
    <t>CASETA 28 A CUERNAVACA QUALITAS</t>
  </si>
  <si>
    <t>LIBERACION JETTA GRIS</t>
  </si>
  <si>
    <t>VENTA DE REFACCIONES: DISTRIBUIDOR GOLF</t>
  </si>
  <si>
    <t>3497A</t>
  </si>
  <si>
    <t>3493A</t>
  </si>
  <si>
    <t>3492A</t>
  </si>
  <si>
    <t>3494A</t>
  </si>
  <si>
    <t>CAMBIO DE GASTOSDE CASETAS 28 A CUERNAVACA</t>
  </si>
  <si>
    <t>3491A</t>
  </si>
  <si>
    <t>SE TOMO PARA GASTOS DE PTE</t>
  </si>
  <si>
    <t>REPARACION DE MANGUERAS 3299</t>
  </si>
  <si>
    <t>CASETAS 28 A CORRALON VENTURA</t>
  </si>
  <si>
    <t>3499A/3500A</t>
  </si>
  <si>
    <t>SE TOMO PARA GASTOS DE INGRESO ALPUYECA</t>
  </si>
  <si>
    <t>SE LE DIERON AL PELUDO</t>
  </si>
  <si>
    <t>28 PUENTE DE IXTLA</t>
  </si>
  <si>
    <t>LIBERACION TAXI DE TRANSPORTES</t>
  </si>
  <si>
    <t>28 NISSAN PICKUP CUAHUCHI</t>
  </si>
  <si>
    <t>PAGO DEL TELEFONO DE GIL</t>
  </si>
  <si>
    <t>COMISION DEL OXXO PAGO DE TELEFONO</t>
  </si>
  <si>
    <t>1810B</t>
  </si>
  <si>
    <t>1811B</t>
  </si>
  <si>
    <t>1809B</t>
  </si>
  <si>
    <t>CASETAS 28 DE QUALITAS</t>
  </si>
  <si>
    <t>1812B</t>
  </si>
  <si>
    <t>LIBERACION TAXI TRANSPORTES</t>
  </si>
  <si>
    <t>LIBERACION MOTOCICLETA YAMAHA</t>
  </si>
  <si>
    <t>PAGO AL CERAJERO</t>
  </si>
  <si>
    <t>OSCAR</t>
  </si>
  <si>
    <t>CAMBIO DE COMISION OXXO</t>
  </si>
  <si>
    <t>3505A</t>
  </si>
  <si>
    <t>3504A</t>
  </si>
  <si>
    <t>3501A/3502A</t>
  </si>
  <si>
    <t>COMPRA DE CERA PARA PULIR</t>
  </si>
  <si>
    <t>CASETA 28 A CUERNAVACA</t>
  </si>
  <si>
    <t>PARA EL PIPILO</t>
  </si>
  <si>
    <t>PARA LALO</t>
  </si>
  <si>
    <t>3510A/3511A</t>
  </si>
  <si>
    <t>3516A</t>
  </si>
  <si>
    <t>TRASLADO LOCAL PTE DE IXTLA</t>
  </si>
  <si>
    <t>TRASLADO PTE-TEHUIXTLA CHEVROLET PICKUP</t>
  </si>
  <si>
    <t>PARA FEDERAL PESOS Y DIMENCIONES</t>
  </si>
  <si>
    <t>PRESTAMO A RAY</t>
  </si>
  <si>
    <t>3521A</t>
  </si>
  <si>
    <t>3518A</t>
  </si>
  <si>
    <t>3517A</t>
  </si>
  <si>
    <t>3519A</t>
  </si>
  <si>
    <t>MANIOBRA SAN JOSE</t>
  </si>
  <si>
    <t>RAY/JOSE</t>
  </si>
  <si>
    <t>BONICE</t>
  </si>
  <si>
    <t>SE TOMO PARA NOMINA</t>
  </si>
  <si>
    <t>3523A</t>
  </si>
  <si>
    <t>TRASLADO A MEXICO DF</t>
  </si>
  <si>
    <t>3522A</t>
  </si>
  <si>
    <t>TRASLADO NISSAN TSURU</t>
  </si>
  <si>
    <t xml:space="preserve">VENTA DE REFACCION </t>
  </si>
  <si>
    <t>INGRESO DEL 22/4/2017</t>
  </si>
  <si>
    <t>COMPRA DE MATERIAL DE PLOMERIA</t>
  </si>
  <si>
    <t>LIBERACION ATOZ BLANCO</t>
  </si>
  <si>
    <t>3524A</t>
  </si>
  <si>
    <t>CASETAS TRASLADO A TORRE MORELOS</t>
  </si>
  <si>
    <t>CASETAS 28 A DF</t>
  </si>
  <si>
    <t>CASETAS 28 A TOLUCA</t>
  </si>
  <si>
    <t>GASTOS 28 A TOLUCA: PARA FEDERALES</t>
  </si>
  <si>
    <t>GASTOS 28 A TOLUCA: PARA COMIDA</t>
  </si>
  <si>
    <t>3527A</t>
  </si>
  <si>
    <t>3526A</t>
  </si>
  <si>
    <t>GASTO SR GILBERTO</t>
  </si>
  <si>
    <t>POLIZA CHEQUES</t>
  </si>
  <si>
    <t>TRASLADO SENTRA A TEHUIXTLA</t>
  </si>
  <si>
    <t>VENTA DE REFACCIONES: RIN 14'</t>
  </si>
  <si>
    <t>LIBERACION REMOLQUE</t>
  </si>
  <si>
    <t>COMPRA DE BOLSAS NEGRAS</t>
  </si>
  <si>
    <t>3530A</t>
  </si>
  <si>
    <t>3529A</t>
  </si>
  <si>
    <t xml:space="preserve">VENTA DE PEINES DE MUELLE </t>
  </si>
  <si>
    <t>SE LE DEBIA A LUIS DE CASETAS</t>
  </si>
  <si>
    <t>3532A</t>
  </si>
  <si>
    <t>REPARACION DE LUCES EN SAN GABRIEL</t>
  </si>
  <si>
    <t>SE LE DEBIA A PONCHO DE CASETAS</t>
  </si>
  <si>
    <t>SE LE DEBIA A TICORA</t>
  </si>
  <si>
    <t>TRASLADO LOCAL DE DON HECTOR</t>
  </si>
  <si>
    <t>COMPRA DE PILA PARA EL PLOMERO</t>
  </si>
  <si>
    <t>LIBERACION DE FORD F150</t>
  </si>
  <si>
    <t>PAGO DEL PRODUCTO DE LA COCA</t>
  </si>
  <si>
    <t>A CUENTA DEL PLOMERO</t>
  </si>
  <si>
    <t>DOÑA COLUMBA 15 PLAYERAS</t>
  </si>
  <si>
    <t>3435A</t>
  </si>
  <si>
    <t>CALIBRACION DE CLUTCH PINTURI</t>
  </si>
  <si>
    <t>COMPRA DE REFRESCO</t>
  </si>
  <si>
    <t>CHE</t>
  </si>
  <si>
    <t>SEMANA</t>
  </si>
  <si>
    <t>17 CARLOS ANAYA</t>
  </si>
  <si>
    <t>PAGO AL CERRAJERO</t>
  </si>
  <si>
    <t>PAGO AL VETERINARIO</t>
  </si>
  <si>
    <t>CASETAS 28 A CUERNAVACA PORCHE</t>
  </si>
  <si>
    <t>3540A</t>
  </si>
  <si>
    <t>CAMBIO DEL PLOMERO</t>
  </si>
  <si>
    <t>28 A CUERNAVACA PORCHE</t>
  </si>
  <si>
    <t>LIBERACION VOYAGER</t>
  </si>
  <si>
    <t>3541A</t>
  </si>
  <si>
    <t>3542A</t>
  </si>
  <si>
    <t>TRASLADO A YAUTEPEC - RESTO</t>
  </si>
  <si>
    <t>GASTOS 28 A YAUTEPEC: CASETAS</t>
  </si>
  <si>
    <t>GASTOS 28 A YAUTEPEC: CENA</t>
  </si>
  <si>
    <t>TRASLADO A TLALNEPANTLA BORA</t>
  </si>
  <si>
    <t>PONCHO/LUIS</t>
  </si>
  <si>
    <t>LIBERACION TAXI TETECALA</t>
  </si>
  <si>
    <t>VENTA DE FRENTE DE NISSAN</t>
  </si>
  <si>
    <t>EXCEDENTE 28 A IZTAPALAPA AXA</t>
  </si>
  <si>
    <t>CASETAS 28 A IZTAPALAPA</t>
  </si>
  <si>
    <t>3551A</t>
  </si>
  <si>
    <t>PRESTAMO A PONCHO</t>
  </si>
  <si>
    <t>PARA EL DIABLO</t>
  </si>
  <si>
    <t>COMPRA DE LIJA</t>
  </si>
  <si>
    <t>SE LE DEBIA CASETAS A RAY</t>
  </si>
  <si>
    <t>3603A</t>
  </si>
  <si>
    <t>3553A</t>
  </si>
  <si>
    <t>3554A</t>
  </si>
  <si>
    <t>SALVAMENTO</t>
  </si>
  <si>
    <t>TRASLADO A TETECALA</t>
  </si>
  <si>
    <t>PARA GASTOS DE GUARDIA</t>
  </si>
  <si>
    <t>GASTOS DE LA GUARDIA: CASETAS</t>
  </si>
  <si>
    <t>GASTOS DE LA GUARDIA: COMIDA</t>
  </si>
  <si>
    <t>CASETAS 28 A CUERNAVACA QUALITAS</t>
  </si>
  <si>
    <t>COMPRA DE TORNILLOS</t>
  </si>
  <si>
    <t xml:space="preserve">LIBERACION TAXI </t>
  </si>
  <si>
    <t>3555A</t>
  </si>
  <si>
    <t>3556A</t>
  </si>
  <si>
    <t>3558A</t>
  </si>
  <si>
    <t>CAMBIO DE CASETAS A MAZDA CUERNAVACA</t>
  </si>
  <si>
    <t>CAMBIO DE CASETAS A NISSAN AGRICOLA</t>
  </si>
  <si>
    <t>LIBERACION DE CAMION PESOS Y DIMENCIONES</t>
  </si>
  <si>
    <t>LIBERACION DE AUTOS DON RIGO</t>
  </si>
  <si>
    <t>A CUENTA DE LIBERACION DE HONDA</t>
  </si>
  <si>
    <t>COMPRA DE TORNILLOS Y CINTA DE AISLAR</t>
  </si>
  <si>
    <t>3559A</t>
  </si>
  <si>
    <t>3560A</t>
  </si>
  <si>
    <t>COMPRA DE SOLDADURA Y TORNILLOS</t>
  </si>
  <si>
    <t>PARA LA CHIQUIS</t>
  </si>
  <si>
    <t>3563A</t>
  </si>
  <si>
    <t>3562A</t>
  </si>
  <si>
    <t>PARA GASTOS DE LA GUARDIA</t>
  </si>
  <si>
    <t>GUARDIA: CASETAS 3209 3207 3208</t>
  </si>
  <si>
    <t>GUARDIA: ALMUERZO JOSE RAY</t>
  </si>
  <si>
    <t>JOSE/RAY</t>
  </si>
  <si>
    <t>GUARDIA: REFRESCOS 27 KM 89</t>
  </si>
  <si>
    <t>GUARDIA: COMIDA RAY</t>
  </si>
  <si>
    <t>GUARDIA: CASETA DE REGRESO 3208</t>
  </si>
  <si>
    <t>GUARDIA: COMIDAS LUIS</t>
  </si>
  <si>
    <t>GUARDIA: CASETA DE REGRESO 3209</t>
  </si>
  <si>
    <t>GUARDIA: COMIDAS PONCHO</t>
  </si>
  <si>
    <t>GUARDIA: CASETA DE REGRESO 3207</t>
  </si>
  <si>
    <t xml:space="preserve">COMPRA DE COPLE </t>
  </si>
  <si>
    <t>PAGO DE PENSION E INVENTARIO</t>
  </si>
  <si>
    <t xml:space="preserve">COMPRA DE ALIMENTO PARA PERRO </t>
  </si>
  <si>
    <t>PRESTAMO A TICURA</t>
  </si>
  <si>
    <t>CAMBIO DE CASETAS PESOS Y DIMENCIONES</t>
  </si>
  <si>
    <t>CARLOS</t>
  </si>
  <si>
    <t>MAURICIO</t>
  </si>
  <si>
    <t>RENTA DE PLATAFORMAS</t>
  </si>
  <si>
    <t>NOMINA DE DON HECTOR</t>
  </si>
  <si>
    <t>A CUENTA DE LIBERACION JUEGO MECANICO</t>
  </si>
  <si>
    <t>RESTA $9,000.00</t>
  </si>
  <si>
    <t>FALTAN $390.00</t>
  </si>
  <si>
    <t>COMPRA DE TORNILLOS Y BROCA</t>
  </si>
  <si>
    <t>INGRESO DEL 6/5/2017</t>
  </si>
  <si>
    <t>VENTA DE REFACCION SOPORTE DE MUELLE</t>
  </si>
  <si>
    <t>LUIS/RAY</t>
  </si>
  <si>
    <t>MATERIAL</t>
  </si>
  <si>
    <t>TIJERAS PODAR Y BARRAS DE LUZ</t>
  </si>
  <si>
    <t xml:space="preserve">TORNILLOS </t>
  </si>
  <si>
    <t>FEDERAL</t>
  </si>
  <si>
    <t xml:space="preserve">ALMUERZO </t>
  </si>
  <si>
    <t>TRASLADO A NEZAHUALCOYOTL</t>
  </si>
  <si>
    <t>LIJA</t>
  </si>
  <si>
    <t>DISCO DE CORTE</t>
  </si>
  <si>
    <t>CASETAS TRASLADO QUALITAS</t>
  </si>
  <si>
    <t>VARILLA</t>
  </si>
  <si>
    <t>MAYO</t>
  </si>
  <si>
    <t>CASETAS TRASLADO A MEXICO PONCHO</t>
  </si>
  <si>
    <t>3578A</t>
  </si>
  <si>
    <t>3577A</t>
  </si>
  <si>
    <t>3573A</t>
  </si>
  <si>
    <t>3579A</t>
  </si>
  <si>
    <t>LIBERACION FORD F150</t>
  </si>
  <si>
    <t>EL DINERO DE LA LIB LO RECIBIO DON GIL</t>
  </si>
  <si>
    <t>RESTA $1,600.00</t>
  </si>
  <si>
    <t>COMPRA DE CORONA DE FLORES</t>
  </si>
  <si>
    <t>3582A</t>
  </si>
  <si>
    <t>RESTA $200.00</t>
  </si>
  <si>
    <t>CASETA 28 A SEAT CUERNAVACA</t>
  </si>
  <si>
    <t>3584A</t>
  </si>
  <si>
    <t>62 6 AZUL</t>
  </si>
  <si>
    <t>RIGOBERTO POLIZA</t>
  </si>
  <si>
    <t>IMSS</t>
  </si>
  <si>
    <t>POLIZA CORRALON SAN GABRIEL</t>
  </si>
  <si>
    <t>3589A</t>
  </si>
  <si>
    <t>EXCEDENTE 28 A ACAPULCO</t>
  </si>
  <si>
    <t>GASTOS 28 A ACAPULCO: CASETAS</t>
  </si>
  <si>
    <t>GASTOS 28 A ACAPULCO: FEDERALES</t>
  </si>
  <si>
    <t>GASTOS 28 A ACAPULCO: ALMUERZO</t>
  </si>
  <si>
    <t>GASTOS 28 A ACAPULCO: GASOLINA</t>
  </si>
  <si>
    <t>3592A</t>
  </si>
  <si>
    <t>TRASLADO DE TABACHINES A ALPUYECA</t>
  </si>
  <si>
    <t>3591A</t>
  </si>
  <si>
    <t>TRASLADO A CUERNAVACA ODISSEY</t>
  </si>
  <si>
    <t>CASETAS 28 A CUERNAVACA ODISSEY</t>
  </si>
  <si>
    <t>CASETA DE PASO MORELOS</t>
  </si>
  <si>
    <t>3590A</t>
  </si>
  <si>
    <t>ADELANTO DEL TAPICERO</t>
  </si>
  <si>
    <t>SEMANA DE DAMIAN</t>
  </si>
  <si>
    <t>PARA COMPLETAR EL ALBAÑIL</t>
  </si>
  <si>
    <t>3600A</t>
  </si>
  <si>
    <t>TRASLADO PUENTE VW JETTA</t>
  </si>
  <si>
    <t>TRASLADO TAXQUEÑA NISSAN PATHFINDER</t>
  </si>
  <si>
    <t>GASTOS 28 TAXQUEÑA: CASETAS</t>
  </si>
  <si>
    <t>GASTOS 28 TAXQUEÑA: FEDERALES</t>
  </si>
  <si>
    <t>GASTOS 28 TAXQUEÑA: CENA</t>
  </si>
  <si>
    <t xml:space="preserve">COMPRA DE SOLDADURA Y DISCOS </t>
  </si>
  <si>
    <t>PARA DON RIGO</t>
  </si>
  <si>
    <t xml:space="preserve">CASETAS TRASLADO A STRATON </t>
  </si>
  <si>
    <t>3599A</t>
  </si>
  <si>
    <t>3604A</t>
  </si>
  <si>
    <t>SE LE DEBIA A PELUDO DE CASETAS</t>
  </si>
  <si>
    <t>PARA AJUSTADOR HDI</t>
  </si>
  <si>
    <t>CASETAS 28 A AGENCIA TOYOTA</t>
  </si>
  <si>
    <t>CHEQUES DE GASTOS</t>
  </si>
  <si>
    <t>NOMINA LIC</t>
  </si>
  <si>
    <t>NOMINA BONICE</t>
  </si>
  <si>
    <t>3606A</t>
  </si>
  <si>
    <t>TRASLADO CASAHUATLAN-PUENTE</t>
  </si>
  <si>
    <t>3607A</t>
  </si>
  <si>
    <t>3608A</t>
  </si>
  <si>
    <t>LIBERACION TSURU  MIACATLAN</t>
  </si>
  <si>
    <t>COMPRA DE PLASTICOS</t>
  </si>
  <si>
    <t>3609A</t>
  </si>
  <si>
    <t>COMPRA DE REMOVEDOR Y PINTURA</t>
  </si>
  <si>
    <t>SE LE DEBIA A PONCHO</t>
  </si>
  <si>
    <t>COMPRA DE PINTURA 3217</t>
  </si>
  <si>
    <t>PARA GAS DEL JETTA</t>
  </si>
  <si>
    <t>COMPRA DE MAS REMOVEDOR</t>
  </si>
  <si>
    <t>LAVADO Y ASPIRADO EXPLORER</t>
  </si>
  <si>
    <t>LAVADO Y ASPIRADO JETTA</t>
  </si>
  <si>
    <t>LITROS</t>
  </si>
  <si>
    <t>COSTO</t>
  </si>
  <si>
    <t>TICKET</t>
  </si>
  <si>
    <t>TOTAL SEMANA</t>
  </si>
  <si>
    <t>TOTAL MES</t>
  </si>
  <si>
    <t>LIBERACION COMBI URBAN</t>
  </si>
  <si>
    <t>LIBERACION COMBI NV350</t>
  </si>
  <si>
    <t>VOLTEO</t>
  </si>
  <si>
    <t>MAGNA</t>
  </si>
  <si>
    <t>LUGAR</t>
  </si>
  <si>
    <t>PROA</t>
  </si>
  <si>
    <t>DIESEL</t>
  </si>
  <si>
    <t>IXTLA</t>
  </si>
  <si>
    <t>3216I</t>
  </si>
  <si>
    <t>COMPRA DE REMOVEDOR</t>
  </si>
  <si>
    <t>PINTURI</t>
  </si>
  <si>
    <t>TIPO</t>
  </si>
  <si>
    <t>3613A</t>
  </si>
  <si>
    <t>3615A</t>
  </si>
  <si>
    <t>3614A</t>
  </si>
  <si>
    <t>CASETAS 28 A FORD CUERNAVACA</t>
  </si>
  <si>
    <t>JETTA</t>
  </si>
  <si>
    <t>EXPLORER</t>
  </si>
  <si>
    <t>CASETAS 28 A PGR CUERNAVACA</t>
  </si>
  <si>
    <t>3616A</t>
  </si>
  <si>
    <t>3610A</t>
  </si>
  <si>
    <t>TOTAL SEMANAL</t>
  </si>
  <si>
    <t>TOTAL MENSUAL</t>
  </si>
  <si>
    <t>REPARACION DE LLANTA JETTA</t>
  </si>
  <si>
    <t>COMPRA DE CANTONERAS 3217</t>
  </si>
  <si>
    <t>COMPRA DE PINTURA Y CATALIZADOR</t>
  </si>
  <si>
    <t>COMPRA DE MAS PINTURA</t>
  </si>
  <si>
    <t>CASETAS 28 A GALERIAS</t>
  </si>
  <si>
    <t>TRASLADO A GALERIAS</t>
  </si>
  <si>
    <t>3617A</t>
  </si>
  <si>
    <t>INGRESO ANTERIOR</t>
  </si>
  <si>
    <t>PAGO SEMANA DAMIAN</t>
  </si>
  <si>
    <t>PAGO DE TELCEL</t>
  </si>
  <si>
    <t>PEDIDO RESTAURANT</t>
  </si>
  <si>
    <t>INGRESO ALPUYECA</t>
  </si>
  <si>
    <t>PARA ARBITRAJE</t>
  </si>
  <si>
    <t>3624A</t>
  </si>
  <si>
    <t>INGRESO DEL DIA ANTERIOR</t>
  </si>
  <si>
    <t xml:space="preserve">LIBERACION Y TRASLADO TSURU </t>
  </si>
  <si>
    <t>CASETAS 28 A POLVORIN</t>
  </si>
  <si>
    <t>GASTO 28 A POLVORIN: CASETAS</t>
  </si>
  <si>
    <t>GASTO 28 A POLVORIN: CENA</t>
  </si>
  <si>
    <t>GASTO 28 A POLVORIN: REFRESCOS</t>
  </si>
  <si>
    <t>GASTOS 28 A POLVORIN</t>
  </si>
  <si>
    <t>COMPRA DE DISCOS</t>
  </si>
  <si>
    <t>ALBAÑIIL DE SAN GABRIEL</t>
  </si>
  <si>
    <t>DEPOSITO A TARJETA</t>
  </si>
  <si>
    <t>PAGO DOÑA COLUMBA</t>
  </si>
  <si>
    <t>3625A</t>
  </si>
  <si>
    <t>INGRESO 19/5/2017 PARA NOMINA</t>
  </si>
  <si>
    <t>INGRESO 19/5/2017 ALPUYECA P NOMINA</t>
  </si>
  <si>
    <t>INGRESO 20/5/2017 PARA NOMINA</t>
  </si>
  <si>
    <t>YAIR</t>
  </si>
  <si>
    <t>3626A</t>
  </si>
  <si>
    <t>TRASLADO A TLALTIZAPAN</t>
  </si>
  <si>
    <t>LIBERACION Y TRASLADO TSURU BLANCO</t>
  </si>
  <si>
    <t>COMPRA DE SOLERA</t>
  </si>
  <si>
    <t>CASETAS 28 A DF QUALITAS</t>
  </si>
  <si>
    <t>PAGO DE REPARACION DE SILLONES</t>
  </si>
  <si>
    <t>LIBERACION Y TRASLADO TSURU ROJO</t>
  </si>
  <si>
    <t>LIBERACION Y TRASLADO NISSAN SAMURAI</t>
  </si>
  <si>
    <t>TRASLADO TETECALA MAZATEPEC</t>
  </si>
  <si>
    <t xml:space="preserve">LIBERACION FORD TRANSIT </t>
  </si>
  <si>
    <t>PAGO DE FACTURA</t>
  </si>
  <si>
    <t>3632A</t>
  </si>
  <si>
    <t>3638A</t>
  </si>
  <si>
    <t>3635A</t>
  </si>
  <si>
    <t>3634A</t>
  </si>
  <si>
    <t>3636A</t>
  </si>
  <si>
    <t>3637A</t>
  </si>
  <si>
    <t>3633A</t>
  </si>
  <si>
    <t>PARA COMPRAR SOLERA</t>
  </si>
  <si>
    <t>LIBERACION NISSAN ESTAQUITAS</t>
  </si>
  <si>
    <t>VENTA DE RADIADOR CHEVROLET</t>
  </si>
  <si>
    <t>PARA EL ARBITRAJE</t>
  </si>
  <si>
    <t>SE LE DEBIA A JESUS</t>
  </si>
  <si>
    <t>COMPRA INSECTICIDA POLILLAS</t>
  </si>
  <si>
    <t>COMPRA REMACHES</t>
  </si>
  <si>
    <t>2% NOMIN CONTADORA</t>
  </si>
  <si>
    <t>CASETAS 28 CORONA</t>
  </si>
  <si>
    <t>APORTACION DE IVA</t>
  </si>
  <si>
    <t>PAGO DE PENSION E INVENTARIO R KOLEOS</t>
  </si>
  <si>
    <t>CASETA 28  A VENTURA</t>
  </si>
  <si>
    <t>PARA EL CAMION DE LA BASURA</t>
  </si>
  <si>
    <t>PAGO DE SKY OFICINA</t>
  </si>
  <si>
    <t>VENTA DE EJE TRASERO JETTA A4</t>
  </si>
  <si>
    <t>VENTA DE TUERCA PARA POLEA JETTA A3</t>
  </si>
  <si>
    <t>CASETAS 28 A AGENCIA RENAULT</t>
  </si>
  <si>
    <t>COMPRA DE CONOS DE SEÑALAMIENTO</t>
  </si>
  <si>
    <t>3646A</t>
  </si>
  <si>
    <t>3647A</t>
  </si>
  <si>
    <t>COMPRA DE 1MT PAPEL PARA JUNTA</t>
  </si>
  <si>
    <t>DEPOSITO PARA FACTURA</t>
  </si>
  <si>
    <t>DEPOSITO FACTURA</t>
  </si>
  <si>
    <t>LIBERACION DE JEEP CHEROKEE</t>
  </si>
  <si>
    <t>PARA GASTOS DE GUARDIA PONCHO</t>
  </si>
  <si>
    <t>PESOS Y DIMENCIONES</t>
  </si>
  <si>
    <t>TRASLADO S10 A CUAUCHI</t>
  </si>
  <si>
    <t xml:space="preserve">TRASLADO A DF </t>
  </si>
  <si>
    <t>NOMINA ALPUYECA</t>
  </si>
  <si>
    <t>GASTOS 28 A DF:CASETAS</t>
  </si>
  <si>
    <t>GASTOS 28 A DF: CENA JUAN LUIS RAY</t>
  </si>
  <si>
    <t>GASTOS 28 A DF: FEDERAL</t>
  </si>
  <si>
    <t>COMPRA DE MATERIAL PARA EL ALBAÑIL</t>
  </si>
  <si>
    <t>PARA MATERIAL DE MCCOY</t>
  </si>
  <si>
    <t>PAGO DE BOTAS DE PONCHO</t>
  </si>
  <si>
    <t>MANGUERA PARA CABLEADO</t>
  </si>
  <si>
    <t>COMPRA DE BULTO DE MORTERO</t>
  </si>
  <si>
    <t>ASPIRADO HONDA</t>
  </si>
  <si>
    <t>LIBERACION TSURU TRANSPORTES</t>
  </si>
  <si>
    <t>3656A</t>
  </si>
  <si>
    <t>3658A</t>
  </si>
  <si>
    <t>COMPRA DE AGUAS PARA TRANSPORTES</t>
  </si>
  <si>
    <t>3663A</t>
  </si>
  <si>
    <t>COMPRA DE SOLDADURA Y CARBONES</t>
  </si>
  <si>
    <t>TRASLADO A GALEANA CHEROKEE</t>
  </si>
  <si>
    <t>SE LE DEBIA CASETA A JOSE</t>
  </si>
  <si>
    <t>3665A</t>
  </si>
  <si>
    <t>3666A</t>
  </si>
  <si>
    <t>VENTA DE MASA DE POINTER</t>
  </si>
  <si>
    <t>COMPRA DE ACIDO LIQUIDO</t>
  </si>
  <si>
    <t>CASETAS 28 A DACZA</t>
  </si>
  <si>
    <t>ALMUERZO RAY/JOSE 28 A DACZA</t>
  </si>
  <si>
    <t>TRASLADO SENTRA TEACALCO</t>
  </si>
  <si>
    <t>VENTA DE REFAACIONES: ACCESORIOS</t>
  </si>
  <si>
    <t>COMPRA DE PINTURA</t>
  </si>
  <si>
    <t>COMPRA DE SELLADOR</t>
  </si>
  <si>
    <t>PAGO DE COMIDA CHINA</t>
  </si>
  <si>
    <t>3667A</t>
  </si>
  <si>
    <t>3668A</t>
  </si>
  <si>
    <t>COMPRA DE DICLOFENACO Y SOBRES</t>
  </si>
  <si>
    <t>3669A</t>
  </si>
  <si>
    <t>LIBERACION FORD EXPLORER</t>
  </si>
  <si>
    <t>TORNILLERIA Y ARMOROLL</t>
  </si>
  <si>
    <t>PAGO DE PRODUCTO DE LA COCA</t>
  </si>
  <si>
    <t>3670A</t>
  </si>
  <si>
    <t>3671A</t>
  </si>
  <si>
    <t>LIBERACION IBIZA DE 4648</t>
  </si>
  <si>
    <t>3672A</t>
  </si>
  <si>
    <t>LIBERACION CHEVROLET S10</t>
  </si>
  <si>
    <t>COMPRA DE MASQUIN</t>
  </si>
  <si>
    <t>NOMINA JESUS DEL 27/5/2017</t>
  </si>
  <si>
    <t>PARA 17 ABA</t>
  </si>
  <si>
    <t>PARA 17 ANA</t>
  </si>
  <si>
    <t>COMPRA DE PLUMAS</t>
  </si>
  <si>
    <t>COMPRA DE AD CEMEX PARA EL ALBAÑIL</t>
  </si>
  <si>
    <t>PARA GASTOS</t>
  </si>
  <si>
    <t>3677A</t>
  </si>
  <si>
    <t>TRASLADO A DF POINTER</t>
  </si>
  <si>
    <t>GASTOS 28 A DF: CASETAS</t>
  </si>
  <si>
    <t>GASTOS 28 A DF: GASOLINA</t>
  </si>
  <si>
    <t>ANTICIPO DE CALCOMANIAS</t>
  </si>
  <si>
    <t>COMPRA DE PINTURA Y TORNILLOS</t>
  </si>
  <si>
    <t>VENTA DE ABRAZADERAS DE CHASIS</t>
  </si>
  <si>
    <t>TRASLADO A VILLA GUERRERO</t>
  </si>
  <si>
    <t>CASETAS 28 A VILLA GUERRERO</t>
  </si>
  <si>
    <t>3678A</t>
  </si>
  <si>
    <t>COMPRAR DE MANGUERAS Y ABRAZADERAS</t>
  </si>
  <si>
    <t>3679A</t>
  </si>
  <si>
    <t>3680A</t>
  </si>
  <si>
    <t>VENTA DE RESORTE DE F450</t>
  </si>
  <si>
    <t>TRASLADO/SALVAMENTO RANGE ROVER</t>
  </si>
  <si>
    <t>3682A</t>
  </si>
  <si>
    <t>COMPRA DE CABLE PARA TORRETA</t>
  </si>
  <si>
    <t>COMPRA DE HOJAS BLANCAS</t>
  </si>
  <si>
    <t>LIBERACION HONDA CIVIC</t>
  </si>
  <si>
    <t>COMPRA DE INSECTICIDA</t>
  </si>
  <si>
    <t>SE LE DEBIA A RAY DE CASETA</t>
  </si>
  <si>
    <t>PAGO AL SR ORLANDO MARIN DE BIMBO</t>
  </si>
  <si>
    <t>JOSE ALP</t>
  </si>
  <si>
    <t>3699A</t>
  </si>
  <si>
    <t>DEVOLUCION JETTA</t>
  </si>
  <si>
    <t>SOLDADURA DE LA CAJA 3299</t>
  </si>
  <si>
    <t>LIBERACION MOTONETA ROJA</t>
  </si>
  <si>
    <t>3702A</t>
  </si>
  <si>
    <t>3700A</t>
  </si>
  <si>
    <t>LIBERACION UNIDAD DE JUMEX</t>
  </si>
  <si>
    <t>VENTA DE RADIADOR SAN GABRIEL</t>
  </si>
  <si>
    <t>LIBERACION TAXI TSURU BLANCO</t>
  </si>
  <si>
    <t>COMPRA DE POLIZAS</t>
  </si>
  <si>
    <t>TALACHA DEL VOLTEO</t>
  </si>
  <si>
    <t>CAMBIO DE CASETAS 28 A NISSAN AGRICOLA</t>
  </si>
  <si>
    <t>A CUENTA DE IVA CONTADORA</t>
  </si>
  <si>
    <t>3713A</t>
  </si>
  <si>
    <t>3710A</t>
  </si>
  <si>
    <t>3706A</t>
  </si>
  <si>
    <t>3711A</t>
  </si>
  <si>
    <t>LLANTAS</t>
  </si>
  <si>
    <t>PAGO POLIZA JETTA</t>
  </si>
  <si>
    <t>PAGO POLIZA JETTA 2013</t>
  </si>
  <si>
    <t>PAGO POLIZA GOL</t>
  </si>
  <si>
    <t>COMPRA 1000 HOJAS BLANCAS</t>
  </si>
  <si>
    <t>GASTO SR LETY</t>
  </si>
  <si>
    <t>MECANICO CAJA 3299</t>
  </si>
  <si>
    <t>GASOLINA PARA BOMBA DE AGUA</t>
  </si>
  <si>
    <t>TELEFONO DE RIGOBERTO</t>
  </si>
  <si>
    <t>3715A</t>
  </si>
  <si>
    <t>LIBERACION TSURU TRANSPORTES 1</t>
  </si>
  <si>
    <t>VENTA DE DIRECCION DODGE SAN GABRIEL</t>
  </si>
  <si>
    <t>3716A</t>
  </si>
  <si>
    <t>LIBERACION TSURU TRANSPORTES 2</t>
  </si>
  <si>
    <t>3717A</t>
  </si>
  <si>
    <t>TRANSLADO TSURU MAZA-PUENTE</t>
  </si>
  <si>
    <t>PAGO AL ELECTRICO</t>
  </si>
  <si>
    <t>PARA PELUDO</t>
  </si>
  <si>
    <t>CENA</t>
  </si>
  <si>
    <t>GASTOS DE GUARDIA RAY</t>
  </si>
  <si>
    <t>GASTOS DE GUARDIA CASETAS</t>
  </si>
  <si>
    <t>GASTOS DE GUARDIA COMIDAS</t>
  </si>
  <si>
    <t>GASTOS DE GUARDIA PONCHO</t>
  </si>
  <si>
    <t>GASTOS DE GUARDIA LUIS</t>
  </si>
  <si>
    <t>3727A</t>
  </si>
  <si>
    <t>TRASLADO A CDMX VOYAGER</t>
  </si>
  <si>
    <t>CASETAS 28 CDMX</t>
  </si>
  <si>
    <t>FEDERALES 28 CDMX</t>
  </si>
  <si>
    <t>COMIDA 28 CDMX</t>
  </si>
  <si>
    <t>CASETAS 28 QUALITAS PITS CUERNAVACA</t>
  </si>
  <si>
    <t>3728A</t>
  </si>
  <si>
    <t>COMPRA DE "PERROS" PARA CABLES</t>
  </si>
  <si>
    <t>VENTA DE MANGUERA DE JETTA A3</t>
  </si>
  <si>
    <t>FACTURA ALPUYECA</t>
  </si>
  <si>
    <t>3734A</t>
  </si>
  <si>
    <t>21 AMACUZAC 80</t>
  </si>
  <si>
    <t>3735A</t>
  </si>
  <si>
    <t xml:space="preserve">  </t>
  </si>
  <si>
    <t>PRESTAMO JOSE</t>
  </si>
  <si>
    <t xml:space="preserve">PIDIO ALBERTO PELUDO </t>
  </si>
  <si>
    <t>BOTANA PARTIDO</t>
  </si>
  <si>
    <t>REFRESCO</t>
  </si>
  <si>
    <t>39/40/41</t>
  </si>
  <si>
    <t>TRASLADO CARRETAS</t>
  </si>
  <si>
    <t>-</t>
  </si>
  <si>
    <t>COMPRA  2 BLTS CEMENTO</t>
  </si>
  <si>
    <t>COMPRA SOLDADURA Y TORNILLO</t>
  </si>
  <si>
    <t>PAGO 20 BRISEÑO</t>
  </si>
  <si>
    <t xml:space="preserve">DEPOSITO CTA </t>
  </si>
  <si>
    <t>DEPOSITO A LALO FORD RESTANTE FACTURA</t>
  </si>
  <si>
    <t>FACT 4305</t>
  </si>
  <si>
    <t>SEMANA PELUDO</t>
  </si>
  <si>
    <t>SEMANA DAMIAN</t>
  </si>
  <si>
    <t>RESTO SEMANA PASADA</t>
  </si>
  <si>
    <t>PAGO PLAYERAS SRA COLUMBA</t>
  </si>
  <si>
    <t>LIBERACION 21 PTE</t>
  </si>
  <si>
    <t>3744A</t>
  </si>
  <si>
    <t>A/C TRASLADO A MORELIA MIACHOACAN</t>
  </si>
  <si>
    <t>RESTA $13,000.00</t>
  </si>
  <si>
    <t>SE ENTREGARON PARA GASTOS 46-48</t>
  </si>
  <si>
    <t>3746A</t>
  </si>
  <si>
    <t>PAGO 28 TORTON DE CHAVA VILLEGAS</t>
  </si>
  <si>
    <t xml:space="preserve">TALACHA BURRO </t>
  </si>
  <si>
    <t>LAVAR PLAYERAS</t>
  </si>
  <si>
    <t>A CUENTA CHIQUIS</t>
  </si>
  <si>
    <t>PRESTAMO</t>
  </si>
  <si>
    <t>JUAN RIOS</t>
  </si>
  <si>
    <t>RECARGA TELEFONO</t>
  </si>
  <si>
    <t>FACTURA</t>
  </si>
  <si>
    <t xml:space="preserve">CHQ </t>
  </si>
  <si>
    <t>21 AMACUZAC</t>
  </si>
  <si>
    <t>2% NOMINA</t>
  </si>
  <si>
    <t>SE LE DEBE CASETAS</t>
  </si>
  <si>
    <t xml:space="preserve">JUAN </t>
  </si>
  <si>
    <t xml:space="preserve">CASETAS 28 A DF </t>
  </si>
  <si>
    <t>RESTO DE NOMINA</t>
  </si>
  <si>
    <t>3763A</t>
  </si>
  <si>
    <t>3767A</t>
  </si>
  <si>
    <t>LIBERACION NP 300</t>
  </si>
  <si>
    <t>3768A</t>
  </si>
  <si>
    <t>CASETAS TRASLADO</t>
  </si>
  <si>
    <t>83 JUAN Y BETO</t>
  </si>
  <si>
    <t>3770A</t>
  </si>
  <si>
    <t>LIBERACION NISSAN URBAN</t>
  </si>
  <si>
    <t>SIN FONDOS VENTA FIERRO</t>
  </si>
  <si>
    <t>BANDA</t>
  </si>
  <si>
    <t>PAGO LOS CRUELES</t>
  </si>
  <si>
    <t>CASETAS NP300</t>
  </si>
  <si>
    <t>CHATARRA</t>
  </si>
  <si>
    <t>3772A</t>
  </si>
  <si>
    <t>CASETAS 28 SEG BANORTE</t>
  </si>
  <si>
    <t>3773A</t>
  </si>
  <si>
    <t xml:space="preserve">CASETAS 28 SEG INBURSA </t>
  </si>
  <si>
    <t>SEÑORA COLUMBA PLAYERAS</t>
  </si>
  <si>
    <t>DEPOSITO</t>
  </si>
  <si>
    <t>FACT SEG QUALITAS</t>
  </si>
  <si>
    <t>3775A</t>
  </si>
  <si>
    <t>PAGO PENSION PEGEOUT 301 INBURSA</t>
  </si>
  <si>
    <t>3776A</t>
  </si>
  <si>
    <t>PIDIO 6 AZUL PARA ALBAÑIL</t>
  </si>
  <si>
    <t>RIGOBER</t>
  </si>
  <si>
    <t>3777A</t>
  </si>
  <si>
    <t>ADELANTO SEMANA JUAN</t>
  </si>
  <si>
    <t>VENTA</t>
  </si>
  <si>
    <t>REFACCION RESORTE S-10</t>
  </si>
  <si>
    <t>COMPRA</t>
  </si>
  <si>
    <t>ALMUERZO CAMINERO</t>
  </si>
  <si>
    <t>PRESTAMO LUIS</t>
  </si>
  <si>
    <t>RESTO DEL SABADO</t>
  </si>
  <si>
    <t>GASTOS GUARDIA PONCHO</t>
  </si>
  <si>
    <t>GASTOS GUARDIA COMIDAS</t>
  </si>
  <si>
    <t>GASTOS GUARDIA CASETAS</t>
  </si>
  <si>
    <t>GASTOS GUARDIA JUAN</t>
  </si>
  <si>
    <t xml:space="preserve">LIBERACION MAZDA 3 </t>
  </si>
  <si>
    <t>LIBERACION ATLANTI</t>
  </si>
  <si>
    <t>SE LE DEBIA A LUIS Y JUAN DE GASOLINA</t>
  </si>
  <si>
    <t>COMPRA DE CERA PARA PULIR RINES</t>
  </si>
  <si>
    <t>COMPRA DE LIMPIADORES</t>
  </si>
  <si>
    <t>PAGO DEL GAS</t>
  </si>
  <si>
    <t>COMPRA DE CARBUCLEAN</t>
  </si>
  <si>
    <t>3780A</t>
  </si>
  <si>
    <t>3781A</t>
  </si>
  <si>
    <t>COMPRA DE TEPOJAL</t>
  </si>
  <si>
    <t>3782A</t>
  </si>
  <si>
    <t>3282A</t>
  </si>
  <si>
    <t>28 DE BUENAVISTA DE CUELLAR-3 DE MAYO</t>
  </si>
  <si>
    <t>CASETAS 28 A BUENAVISTA-3 DE MAYO</t>
  </si>
  <si>
    <t>CHEQUE DE VENTA DE FIERRO</t>
  </si>
  <si>
    <t>VENTA DE MUELLES</t>
  </si>
  <si>
    <t>VENTA DE REFACCION SAN GABRIEL</t>
  </si>
  <si>
    <t>PRESTAMO A JUAN RIOS</t>
  </si>
  <si>
    <t>GASTOS DON RIGO</t>
  </si>
  <si>
    <t>SE DEBIA A JESUS</t>
  </si>
  <si>
    <t>CASETAS 28 A CUERNAVACA ABA</t>
  </si>
  <si>
    <t>PAGO DE PUERTAS PARA DON RIGO</t>
  </si>
  <si>
    <t xml:space="preserve">PARA LA CHIQUIS </t>
  </si>
  <si>
    <t>3789A</t>
  </si>
  <si>
    <t>3790A</t>
  </si>
  <si>
    <t>TIRAR BASURA</t>
  </si>
  <si>
    <t>BICICLETA</t>
  </si>
  <si>
    <t>ESTOPA Y ACIDO</t>
  </si>
  <si>
    <t>CASETAS A JOSE ARMANDO</t>
  </si>
  <si>
    <t>TORNILLERIA</t>
  </si>
  <si>
    <t>3792A</t>
  </si>
  <si>
    <t>3793A</t>
  </si>
  <si>
    <t>LIBERACION 21 PTE VW POINTER</t>
  </si>
  <si>
    <t>LIBERACION 21 PTE NISSAN URVAN</t>
  </si>
  <si>
    <t xml:space="preserve">TORNILLERIA </t>
  </si>
  <si>
    <t>MASKING</t>
  </si>
  <si>
    <t>CHEQUE DE IMSS</t>
  </si>
  <si>
    <t>CHEQUE DE TELEFONOS</t>
  </si>
  <si>
    <t>CHEQUE DE IMPRENTA (ENTREGADO)</t>
  </si>
  <si>
    <t>LIBERACION NISSAN PLATINA</t>
  </si>
  <si>
    <t>3813A</t>
  </si>
  <si>
    <t>LIBERACION VW JETTA</t>
  </si>
  <si>
    <t>3815A</t>
  </si>
  <si>
    <t>CASETAS TRASLADO PIPA DACZA</t>
  </si>
  <si>
    <t>3817A</t>
  </si>
  <si>
    <t>CASETAS 28 A CUERNAVACA IMBURSA</t>
  </si>
  <si>
    <t>PARA PORFIRIO</t>
  </si>
  <si>
    <t>3818A</t>
  </si>
  <si>
    <t>3819A</t>
  </si>
  <si>
    <t xml:space="preserve">COMPRA DE TORTILLAS </t>
  </si>
  <si>
    <t>CAMBIO CASETAS TRASLADO PIPA DACZA</t>
  </si>
  <si>
    <t>COMISION OXXO TELEFONOS</t>
  </si>
  <si>
    <t>SALIDA DE CHOFER</t>
  </si>
  <si>
    <t>2% DE NOMINA</t>
  </si>
  <si>
    <t>LUZ DEPOSITO DE SAN GABRIEL</t>
  </si>
  <si>
    <t>OXXO</t>
  </si>
  <si>
    <t>PAPELERIA</t>
  </si>
  <si>
    <t>PRESTAMI</t>
  </si>
  <si>
    <t>PASAJE</t>
  </si>
  <si>
    <t>A CUENTA LINDA</t>
  </si>
  <si>
    <t>3821A</t>
  </si>
  <si>
    <t>LIB NISSAN TSURU</t>
  </si>
  <si>
    <t>SR COLUMBA</t>
  </si>
  <si>
    <t>ANTICONGELANTES</t>
  </si>
  <si>
    <t>RECARGA</t>
  </si>
  <si>
    <t>TELEFONO DAMIAN</t>
  </si>
  <si>
    <t>1 LT ACEITE 3200</t>
  </si>
  <si>
    <t>TRASLADO VW GOL 3212</t>
  </si>
  <si>
    <t xml:space="preserve">FIERRO </t>
  </si>
  <si>
    <t>3822A</t>
  </si>
  <si>
    <t>CASETAS 28 QUALITAS VIAL</t>
  </si>
  <si>
    <t>JOSE ARMANDO</t>
  </si>
  <si>
    <t>DEJO PARA PAGAR NOMINA</t>
  </si>
  <si>
    <t xml:space="preserve">JESUS </t>
  </si>
  <si>
    <t>FEDERAL AVALOS</t>
  </si>
  <si>
    <t>PAGO ALBRITAJE</t>
  </si>
  <si>
    <t>PAGO SR GILBERTO</t>
  </si>
  <si>
    <t xml:space="preserve">LIBERACION NISSAN TSURU </t>
  </si>
  <si>
    <t>COMPRA DE PINTURA Y TINER</t>
  </si>
  <si>
    <t>PARA EL LIC 4648</t>
  </si>
  <si>
    <t>3831A</t>
  </si>
  <si>
    <t>VENTA DE FIERRO 1,450 KG X $4.15</t>
  </si>
  <si>
    <t>LIBERACION NISSAN 21 PTE</t>
  </si>
  <si>
    <t>COMPRA DE PINTURA AZUL</t>
  </si>
  <si>
    <t xml:space="preserve">PAGO DE TAPIZ DE SILLAS </t>
  </si>
  <si>
    <t>COMPRA DE CAJA DE PLUMAS</t>
  </si>
  <si>
    <t>INGRESO DEL 26-7-2017</t>
  </si>
  <si>
    <t>3841A</t>
  </si>
  <si>
    <t xml:space="preserve">GASTOS </t>
  </si>
  <si>
    <t>3844A</t>
  </si>
  <si>
    <t>LIBERACION PESOS Y DIMENSIONES</t>
  </si>
  <si>
    <t>FACTURA 2402</t>
  </si>
  <si>
    <t>ENTREGO PARA GASTOS</t>
  </si>
  <si>
    <t>SE ENTREGO A 6 AZUL</t>
  </si>
  <si>
    <t>PAGO PLAYERAS LAVADAS</t>
  </si>
  <si>
    <t>3845A</t>
  </si>
  <si>
    <t>LIBERACION TSURU TAXI CDMX</t>
  </si>
  <si>
    <t>DEPOSITO GUARDIA CASETA LA VENTA</t>
  </si>
  <si>
    <t>DOÑA LETY</t>
  </si>
  <si>
    <t>PARA COMPLEMENTO DE NOMINA</t>
  </si>
  <si>
    <t>GASTO DE GUARDIA: CASETAS</t>
  </si>
  <si>
    <t>GASTO DE GUARDIA: COMIDAS</t>
  </si>
  <si>
    <t>LIBERACION Y TRASLADO TOYOTA RAV4</t>
  </si>
  <si>
    <t>3865A</t>
  </si>
  <si>
    <t>3871A</t>
  </si>
  <si>
    <t>TRASLADO A IXTAPAN DE LA SAL</t>
  </si>
  <si>
    <t xml:space="preserve">PAGO </t>
  </si>
  <si>
    <t>PLOMERO</t>
  </si>
  <si>
    <t xml:space="preserve">LINDA </t>
  </si>
  <si>
    <t>CAPITAN ORTIZ</t>
  </si>
  <si>
    <t>A/CUENTA</t>
  </si>
  <si>
    <t>PENDIENTE DE IVA</t>
  </si>
  <si>
    <t>INGRESOS</t>
  </si>
  <si>
    <t>DEPOSITO DE ALPUYECA</t>
  </si>
  <si>
    <t>VENTA DE FIERRO</t>
  </si>
  <si>
    <t>3879A</t>
  </si>
  <si>
    <t>LIBERACION CHEVROLET</t>
  </si>
  <si>
    <t>LAVAR PLAYERAS SRA COLUMBA</t>
  </si>
  <si>
    <t>TALACHA BURRO</t>
  </si>
  <si>
    <t>SE DEJARON PARA GUARDIA POLVORIN</t>
  </si>
  <si>
    <t>3883A</t>
  </si>
  <si>
    <t xml:space="preserve">TRASLADO GM CHEVY A SAN JOSE </t>
  </si>
  <si>
    <t>3886A</t>
  </si>
  <si>
    <t>LIBERACION FEDERAL</t>
  </si>
  <si>
    <t>3885A</t>
  </si>
  <si>
    <t>CASETAS 28 AXA ASISSTANCE</t>
  </si>
  <si>
    <t>LIBERACION NISSAN PICKUP</t>
  </si>
  <si>
    <t>LIBERACION MOTOCICLETA ITALIKA</t>
  </si>
  <si>
    <t>PARA EL 20</t>
  </si>
  <si>
    <t xml:space="preserve">PARA GIL </t>
  </si>
  <si>
    <t>COMPRA DE MATERIAL PARA QUINCY</t>
  </si>
  <si>
    <t>TRASLADO VW SEDAN A CUERNAVACA</t>
  </si>
  <si>
    <t>3888A</t>
  </si>
  <si>
    <t>3889A</t>
  </si>
  <si>
    <t>3890A</t>
  </si>
  <si>
    <t>3891A</t>
  </si>
  <si>
    <t>LIBERACION CHEVY</t>
  </si>
  <si>
    <t>PARA QUINCY</t>
  </si>
  <si>
    <t>CAMBIO DE REPARACION DE TELEFONOS</t>
  </si>
  <si>
    <t>PAGO AL CAGUA</t>
  </si>
  <si>
    <t>SEMANA DE TICORA</t>
  </si>
  <si>
    <t xml:space="preserve">CASETAS DAMIAN </t>
  </si>
  <si>
    <t>COMPLEMENTO DE NOMINA</t>
  </si>
  <si>
    <t>3892A</t>
  </si>
  <si>
    <t>3893A</t>
  </si>
  <si>
    <t>LIBERACION GRUA</t>
  </si>
  <si>
    <t xml:space="preserve">TRASLADO HONDA CIVIC XOCHITEPEC </t>
  </si>
  <si>
    <t>3899A</t>
  </si>
  <si>
    <t>3898A</t>
  </si>
  <si>
    <t>3897A</t>
  </si>
  <si>
    <t>BOTE DE PINTURA</t>
  </si>
  <si>
    <t>DESENGRASANTE</t>
  </si>
  <si>
    <t>CEMENTO Y PEGAZULEJO</t>
  </si>
  <si>
    <t>DEJO SOBRE PARA 6 AZUL</t>
  </si>
  <si>
    <t>SE LE ENTREGARON A 6 AZUL A/CUENTA</t>
  </si>
  <si>
    <t>SE LE DIO A CAMION DE LA BASURA</t>
  </si>
  <si>
    <t>GARAFONES DE AGUA</t>
  </si>
  <si>
    <t>PEDIDO SRA LETY</t>
  </si>
  <si>
    <t>3909A</t>
  </si>
  <si>
    <t>LIBERACION 21 AMACUZAC MOTOCICLETA</t>
  </si>
  <si>
    <t>LIBERACION NISSAN PICKUP 21 PTE</t>
  </si>
  <si>
    <t>PLAYERAS SRA COLUMBA</t>
  </si>
  <si>
    <t xml:space="preserve">KUINCY </t>
  </si>
  <si>
    <t>CHQ 4747</t>
  </si>
  <si>
    <t>CHEUQE IMSS</t>
  </si>
  <si>
    <t>MENSUALIDAD IMSS</t>
  </si>
  <si>
    <t>CHQ4748</t>
  </si>
  <si>
    <t>CHQ 4749</t>
  </si>
  <si>
    <t>CHQ 4750</t>
  </si>
  <si>
    <t>CHQ 4751</t>
  </si>
  <si>
    <t>MACKOY PINTOR</t>
  </si>
  <si>
    <t>CENA CAMINERO</t>
  </si>
  <si>
    <t>CELULAR DAMIAN</t>
  </si>
  <si>
    <t>28 A TORRE MORELOS</t>
  </si>
  <si>
    <t>SE ENTREGARON A JOSE GUARDIA ACAPULCO</t>
  </si>
  <si>
    <t>NOMINA SR RIGOBERTO</t>
  </si>
  <si>
    <t>3927A</t>
  </si>
  <si>
    <t>MANIOBRA SALVAMENTO FORD GLOBAL GAS</t>
  </si>
  <si>
    <t>SOLICITO FACTURA</t>
  </si>
  <si>
    <t>3918A</t>
  </si>
  <si>
    <t>DEJO PARA CASETAS 28 A VENTURA</t>
  </si>
  <si>
    <t>3926A</t>
  </si>
  <si>
    <t>LIBERACION PIPA</t>
  </si>
  <si>
    <t>PARA GUARDIA LA VENTA</t>
  </si>
  <si>
    <t>MANY</t>
  </si>
  <si>
    <t xml:space="preserve">TRASLADO TSURU </t>
  </si>
  <si>
    <t>TRASLADO ECATEPEC ANTICIPO</t>
  </si>
  <si>
    <t>CASETAS 28 A ECATEPEC</t>
  </si>
  <si>
    <t>3933A</t>
  </si>
  <si>
    <t>3931A</t>
  </si>
  <si>
    <t>3943A</t>
  </si>
  <si>
    <t>LIBERACION CAJA SECA PESOS Y DIMENCIONES</t>
  </si>
  <si>
    <t>LIBERACION CAMION REDILAS PESOS</t>
  </si>
  <si>
    <t>SEMANA DEL LIC</t>
  </si>
  <si>
    <t>COMPRA DE PLASTICO, RAFIA, PAPEL PARA ADORNAR</t>
  </si>
  <si>
    <t>PARA FEDERAL DE 28 A ECATEPEC</t>
  </si>
  <si>
    <t>PAGO DE SKY DOÑA LETY</t>
  </si>
  <si>
    <t>83 PONCHO</t>
  </si>
  <si>
    <t xml:space="preserve">SE DEBIA CASETAS </t>
  </si>
  <si>
    <t>PAGO A LA CONTADORA</t>
  </si>
  <si>
    <t>SE LE DIO AL COMANDANTE MOTA</t>
  </si>
  <si>
    <t>PASAJE DE BETO</t>
  </si>
  <si>
    <t>3947A</t>
  </si>
  <si>
    <t>3948A</t>
  </si>
  <si>
    <t>MATERIAL FIERRO</t>
  </si>
  <si>
    <t>GASTOS SR RIGOBERTO</t>
  </si>
  <si>
    <t>TORNILLOS CARRETILLA</t>
  </si>
  <si>
    <t>TRASLADO NISSAN A GALEANA</t>
  </si>
  <si>
    <t>LIBERACION GONDOLA</t>
  </si>
  <si>
    <t>LIBERACION TSURU</t>
  </si>
  <si>
    <t>PAGO DE PRODUCTO DE COCACOLA</t>
  </si>
  <si>
    <t>COMPLEMENTO SEMANA DE DON HECTOR</t>
  </si>
  <si>
    <t xml:space="preserve">ALIMENTO PARA PERRO </t>
  </si>
  <si>
    <t>3959A</t>
  </si>
  <si>
    <t>LIBERACION DE DODGE AVENGER</t>
  </si>
  <si>
    <t>PARA COMPRA DE PINTURA Y MATERIAL</t>
  </si>
  <si>
    <t>COMPRA DE PINTURA Y MATERIAL</t>
  </si>
  <si>
    <t>PRESTAMO JESUS</t>
  </si>
  <si>
    <t xml:space="preserve">LIBERACION CAMION </t>
  </si>
  <si>
    <t>3967A</t>
  </si>
  <si>
    <t>PAGO DE SEMANA DE DON RIGO</t>
  </si>
  <si>
    <t>COMPRA DE CINTA DE AISLAR</t>
  </si>
  <si>
    <t>3966A</t>
  </si>
  <si>
    <t>TRASLADO MERCURY</t>
  </si>
  <si>
    <t>COMPLEMENTO DE LA SEMANA DE DON RIGO</t>
  </si>
  <si>
    <t>SE DIO CAMBIO DEL 28 MERCURY</t>
  </si>
  <si>
    <t>LIBERACION SENTRA</t>
  </si>
  <si>
    <t>LIBERACION PLATINA</t>
  </si>
  <si>
    <t>LIBERACION KEENWOTH VOLTEO</t>
  </si>
  <si>
    <t>COMPRA DE PAQUETES DE HOJAS BLANCAS</t>
  </si>
  <si>
    <t>3986A</t>
  </si>
  <si>
    <t>3985A</t>
  </si>
  <si>
    <t>3984A</t>
  </si>
  <si>
    <t>3977A</t>
  </si>
  <si>
    <t>3988A</t>
  </si>
  <si>
    <t>LIBERACION DINA TORTON</t>
  </si>
  <si>
    <t>VENTA DE CALIPER DE NISSAN PICKUP</t>
  </si>
  <si>
    <t>N0001</t>
  </si>
  <si>
    <t>TRALADO Y LIBERACION PICKUP VERDE</t>
  </si>
  <si>
    <t>3989A</t>
  </si>
  <si>
    <t>F 2450</t>
  </si>
  <si>
    <t>LIBERACION INTERNATIONAL CHASIS</t>
  </si>
  <si>
    <t xml:space="preserve">PAGO AJUSTADOR </t>
  </si>
  <si>
    <t xml:space="preserve">PAGO DE PENSION NISSAN XTRAIL </t>
  </si>
  <si>
    <t>LIBERACION TAXI TSURU</t>
  </si>
  <si>
    <t xml:space="preserve">LIBERACION MOTOCICLTEA 2 </t>
  </si>
  <si>
    <t>LIBERACION MOTOCICLETA 3</t>
  </si>
  <si>
    <t>4005A</t>
  </si>
  <si>
    <t>4008A</t>
  </si>
  <si>
    <t>4006A</t>
  </si>
  <si>
    <t>4007A</t>
  </si>
  <si>
    <t>4004A</t>
  </si>
  <si>
    <t>3998A</t>
  </si>
  <si>
    <t>DIO PARA DAR CAMBIO</t>
  </si>
  <si>
    <t>4009A</t>
  </si>
  <si>
    <t>PAGO DE PENSION NP300</t>
  </si>
  <si>
    <t>PAGO PARA TIRAR LA BASURA</t>
  </si>
  <si>
    <t>COMPRA DE JABON</t>
  </si>
  <si>
    <t>COMPRA DE CHAROLAS DE MODELO</t>
  </si>
  <si>
    <t>PARA EL 20 IBAÑEZ</t>
  </si>
  <si>
    <t>CASETAS 28 A VW PALMAS/VENTURA</t>
  </si>
  <si>
    <t>REPARACION DE MOTOCICLETA DE GRUAS</t>
  </si>
  <si>
    <t>PRESTAMO A BETO</t>
  </si>
  <si>
    <t>PAGO DE TELCEL GIL</t>
  </si>
  <si>
    <t xml:space="preserve">COMPRA DE DULCES </t>
  </si>
  <si>
    <t>PEDIDO DE DOÑA LETY</t>
  </si>
  <si>
    <t>4022A</t>
  </si>
  <si>
    <t>4023A</t>
  </si>
  <si>
    <t>4019A/4020A</t>
  </si>
  <si>
    <t>PARA COMPLETAR NOMINA</t>
  </si>
  <si>
    <t>REFRESCO CAMINERO</t>
  </si>
  <si>
    <t>TRACTO MANIOBA BADO PUENTE CUATES</t>
  </si>
  <si>
    <t>FACTURA 2101</t>
  </si>
  <si>
    <t>FACTURA 2102</t>
  </si>
  <si>
    <t>FACTURA 2112</t>
  </si>
  <si>
    <t>FACTURA 2451</t>
  </si>
  <si>
    <t>LIBERACION INTERNATIONAL TRACTO</t>
  </si>
  <si>
    <t>LIBERACION CHEVY TETECALA</t>
  </si>
  <si>
    <t>PAGO A EL LOCO</t>
  </si>
  <si>
    <t>4041A</t>
  </si>
  <si>
    <t>4039A</t>
  </si>
  <si>
    <t>4037A</t>
  </si>
  <si>
    <t>4038A</t>
  </si>
  <si>
    <t>4042A</t>
  </si>
  <si>
    <t>28 CHEVY TETECALA</t>
  </si>
  <si>
    <t>4045A</t>
  </si>
  <si>
    <t>LIBERACION MOTO ITALIKA</t>
  </si>
  <si>
    <t>PAGO DE PRODUCTO DE COCA</t>
  </si>
  <si>
    <t>COMPRA DE POLIZAS DE CHEQUE</t>
  </si>
  <si>
    <t>CASETAS 28 A TORRE MORELOS</t>
  </si>
  <si>
    <t>4047A</t>
  </si>
  <si>
    <t>PARA PAGAR TSURU</t>
  </si>
  <si>
    <t>LETY</t>
  </si>
  <si>
    <t>COMPRA-VENTA DE TSURU GS</t>
  </si>
  <si>
    <t>NOMINA ENRIQUE</t>
  </si>
  <si>
    <t>NOMINA HECTOR</t>
  </si>
  <si>
    <t>NOMINA GILBERTO</t>
  </si>
  <si>
    <t>DIPSA</t>
  </si>
  <si>
    <t>TARJETA</t>
  </si>
  <si>
    <t>SE DEBIAN A DAMIAN</t>
  </si>
  <si>
    <t xml:space="preserve">FACTURA VOLVO TORTON </t>
  </si>
  <si>
    <t>PAGO MOTO SEGUROS AIG</t>
  </si>
  <si>
    <t>JR/TICURA</t>
  </si>
  <si>
    <t>4056A</t>
  </si>
  <si>
    <t>TRASLADO TLALPAN VW VENTO</t>
  </si>
  <si>
    <t>CASETAS 28 TLALPAN</t>
  </si>
  <si>
    <t>COMPRA DE AGUAS</t>
  </si>
  <si>
    <t>GASOLINA 28 TLALPAN 3209</t>
  </si>
  <si>
    <t>CASETAS 28 A TOLEDO MOTO ITALIKA</t>
  </si>
  <si>
    <t>4063A</t>
  </si>
  <si>
    <t>RENTA DE PLATAFORMA</t>
  </si>
  <si>
    <t>PAGO IVA HORTENCIA</t>
  </si>
  <si>
    <t>SR RIGOBERTO</t>
  </si>
  <si>
    <t>4064A</t>
  </si>
  <si>
    <t>CASETAS 28 PROCURADURIA</t>
  </si>
  <si>
    <t>4065A</t>
  </si>
  <si>
    <t>TRASLADO SAN GABRIEL-PTE FORD PICKUP</t>
  </si>
  <si>
    <t>PAGO DE PENSION NISSAN PLATINA</t>
  </si>
  <si>
    <t>LIBERACION NISSAN TSURU</t>
  </si>
  <si>
    <t>PUENTE DE IXTLA MORE</t>
  </si>
  <si>
    <t>DEPOSITAR SR RIGOBERTO</t>
  </si>
  <si>
    <t>GARRAFONES DE AGUA</t>
  </si>
  <si>
    <t>DISCO DE CORTE ASBESTO</t>
  </si>
  <si>
    <t>TRASLADO NISSAN TSURU ALPUYECA</t>
  </si>
  <si>
    <t>TRASLADO COUPRA TEQUES - SAN JOSE</t>
  </si>
  <si>
    <t>4095A</t>
  </si>
  <si>
    <t>ENTREGO</t>
  </si>
  <si>
    <t>JOSE MANI</t>
  </si>
  <si>
    <t>ALEJANDRO</t>
  </si>
  <si>
    <t>4098A</t>
  </si>
  <si>
    <t>TRASLADO JETTA GRIS MAZATEPEC</t>
  </si>
  <si>
    <t>VENTA DE REFACCION MULTIPLE CARIBE</t>
  </si>
  <si>
    <t>LIBERACION MOTONETA ITALIKA</t>
  </si>
  <si>
    <t>PAGO A ALBAÑILES DON HECTOR</t>
  </si>
  <si>
    <t>CASETAS 28 A PROCURADURIA CUERNAVACA</t>
  </si>
  <si>
    <t>SEMANA DON HECTOR</t>
  </si>
  <si>
    <t>4109A</t>
  </si>
  <si>
    <t>4117A</t>
  </si>
  <si>
    <t>4118A</t>
  </si>
  <si>
    <t>4114A</t>
  </si>
  <si>
    <t>CHEQUE PARA LA LUZ</t>
  </si>
  <si>
    <t>TRASLADO PTE-JOJUTLA VW POINTER</t>
  </si>
  <si>
    <t>RENTA DE PLATAFORMA ADELANTO</t>
  </si>
  <si>
    <t>LIBERACION CHEVY MONZA</t>
  </si>
  <si>
    <t>PARA PESOS Y DIMENCIONES 2 UNIDADES</t>
  </si>
  <si>
    <t>4119A</t>
  </si>
  <si>
    <t>4121A</t>
  </si>
  <si>
    <t>PAGO DE NOMINA 2% AGOSTO</t>
  </si>
  <si>
    <t xml:space="preserve">LIB </t>
  </si>
  <si>
    <t>FEDERAL PESOS Y DIMENSIONES PLATAFORMA</t>
  </si>
  <si>
    <t>FACT 20 Y 21</t>
  </si>
  <si>
    <t>NOMINA ENRIQUE NUÑEZ</t>
  </si>
  <si>
    <t>NOMINA GILBERTO NUÑEZ</t>
  </si>
  <si>
    <t>NOMINA HECTOR NUÑEZ</t>
  </si>
  <si>
    <t>GATOS</t>
  </si>
  <si>
    <t>A CUENTA IVA CONTADORA</t>
  </si>
  <si>
    <t>COMEX PINTURA</t>
  </si>
  <si>
    <t>SR HECTOR ALBAÑILES</t>
  </si>
  <si>
    <t>ACEITE DE 2 TIEMPOS</t>
  </si>
  <si>
    <t>RENTA</t>
  </si>
  <si>
    <t xml:space="preserve">PLATAFORMA DESFILE </t>
  </si>
  <si>
    <t>COMIDA</t>
  </si>
  <si>
    <t>REGADERA</t>
  </si>
  <si>
    <t>MOTO 21 PTE 80</t>
  </si>
  <si>
    <t>IR POR LETY A CUERNAVACA</t>
  </si>
  <si>
    <t>HONDA CIVIC FED 80</t>
  </si>
  <si>
    <t>RESTO PLATAFORMA DESFILE</t>
  </si>
  <si>
    <t>GAS 26 SR GILBERTO</t>
  </si>
  <si>
    <t>PAGO PESOS Y DIMENSIONES</t>
  </si>
  <si>
    <t>PIDIO SRA LETY</t>
  </si>
  <si>
    <t>LIBERACION FEDERAL RIGOBERTO</t>
  </si>
  <si>
    <t>DEPOSITAR</t>
  </si>
  <si>
    <t>DEPOSITO ALPUYECA</t>
  </si>
  <si>
    <t>TOTAL INGRESOS PTE Y ALPUYECA</t>
  </si>
  <si>
    <t>GUARDIA LA VENTA</t>
  </si>
  <si>
    <t>4172a</t>
  </si>
  <si>
    <t>LIBERACION MOTOCICLETA FEDERAL IBAÑEZ</t>
  </si>
  <si>
    <t>4175A</t>
  </si>
  <si>
    <t>LIBERACION 21 AMACUZAC 80 FILTROS</t>
  </si>
  <si>
    <t>COAMDANTE 21 PTE</t>
  </si>
  <si>
    <t>COAMDANTE ORTIZ</t>
  </si>
  <si>
    <t>SRA COLUMBA LAVO PLAYERAS</t>
  </si>
  <si>
    <t>DAMAIN</t>
  </si>
  <si>
    <t>TALACHA BURRO LLANTA VOLTEO</t>
  </si>
  <si>
    <t>83 CAMINERO PAN</t>
  </si>
  <si>
    <t xml:space="preserve">MACKOY SILLA </t>
  </si>
  <si>
    <t>DISCO CORTE</t>
  </si>
  <si>
    <t>1/4 CLAVOS</t>
  </si>
  <si>
    <t>17 ABA SEGUROS</t>
  </si>
  <si>
    <t>SR RIGOBERTO ADELANTO ALBAÑILES</t>
  </si>
  <si>
    <t>GASOLINA PARA PLANTA DE LUZ</t>
  </si>
  <si>
    <t>4187A</t>
  </si>
  <si>
    <t>VENTA DE REFACCION TACOMETRO TSURU</t>
  </si>
  <si>
    <t>PENSION INTERNATIONAL CAJA</t>
  </si>
  <si>
    <t>4186A</t>
  </si>
  <si>
    <t>4191A</t>
  </si>
  <si>
    <t>LIBERACION KENWORTH TRACTO</t>
  </si>
  <si>
    <t>LUZ DE DON RIGO</t>
  </si>
  <si>
    <t>21 AMACUZAC 80 FILTRO</t>
  </si>
  <si>
    <t>TRASLADO AMBULANCIA</t>
  </si>
  <si>
    <t>TRASLADO NISSAN PICKUP</t>
  </si>
  <si>
    <t>4212A</t>
  </si>
  <si>
    <t>4209A</t>
  </si>
  <si>
    <t>LIBERACION TSURU COATLAN DEL RIO</t>
  </si>
  <si>
    <t>RECARGA DE CELULAR</t>
  </si>
  <si>
    <t>LIBERACION/TRASLADO IMPALA</t>
  </si>
  <si>
    <t>LIBERACION/TRASLADO NISSAN VERSA</t>
  </si>
  <si>
    <t>PAGO DE MATERIAL PARA REGISTRO</t>
  </si>
  <si>
    <t>PAGO A LA CONTRADORA POR SRA LETY</t>
  </si>
  <si>
    <t>4224A</t>
  </si>
  <si>
    <t>4220A</t>
  </si>
  <si>
    <t>4223A</t>
  </si>
  <si>
    <t>LIBERACION CAMION REDILAS</t>
  </si>
  <si>
    <t>TRASLADO A CUERNAVACA TOYOTA SIENNA</t>
  </si>
  <si>
    <t>LIBERACION JETTA VERDE</t>
  </si>
  <si>
    <t>COMPRA DE 7 BLOCKS</t>
  </si>
  <si>
    <t xml:space="preserve">COMPRA DE POLIZAS DE CHEQUE </t>
  </si>
  <si>
    <t>PAGO DE TALACHA AL BURRO</t>
  </si>
  <si>
    <t>PAGO AL FONTANERO</t>
  </si>
  <si>
    <t>4227A</t>
  </si>
  <si>
    <t>4230A</t>
  </si>
  <si>
    <t>COMPRA DE CONTACTO PARA EXTENCION</t>
  </si>
  <si>
    <t xml:space="preserve">FACTURA </t>
  </si>
  <si>
    <t>LIBERACION FORD COUNTRY</t>
  </si>
  <si>
    <t>4250A</t>
  </si>
  <si>
    <t>4251A</t>
  </si>
  <si>
    <t>4258A</t>
  </si>
  <si>
    <t>4255A</t>
  </si>
  <si>
    <t>PENSION NISSAN TIIDA</t>
  </si>
  <si>
    <t>SOBRANTE DE NOMINA SEMANA PASADA</t>
  </si>
  <si>
    <t>4268A</t>
  </si>
  <si>
    <t>LIBERACION FORD F350</t>
  </si>
  <si>
    <t>CAMBIO DE CASETAS 28 DE QUALITAS</t>
  </si>
  <si>
    <t>4263A</t>
  </si>
  <si>
    <t>TANQUE GASOLINA</t>
  </si>
  <si>
    <t>PENSION</t>
  </si>
  <si>
    <t>PAGO DE PENSION ITALIKA</t>
  </si>
  <si>
    <t>4271A</t>
  </si>
  <si>
    <t>LIBERACION Y TRASLADO NISSAN TSURU</t>
  </si>
  <si>
    <t>VELOMOY</t>
  </si>
  <si>
    <t>SRA COLUMBA</t>
  </si>
  <si>
    <t>PAPEL HIGIENICO</t>
  </si>
  <si>
    <t>TRASLADO A PILARES JOJUTLA</t>
  </si>
  <si>
    <t>LIBERACION NISSAN TAXI</t>
  </si>
  <si>
    <t>4287A</t>
  </si>
  <si>
    <t>4286A</t>
  </si>
  <si>
    <t>VENTA DE INSTRUMENTOS DE POINTER</t>
  </si>
  <si>
    <t>PAGO DE NOMINA CONTADORA</t>
  </si>
  <si>
    <t>PARA NOMINA 4648</t>
  </si>
  <si>
    <t>73 OLEA</t>
  </si>
  <si>
    <t>4337A</t>
  </si>
  <si>
    <t>LIBERACION SPARK DE OFICIAL MANDO UNICO</t>
  </si>
  <si>
    <t>LIBERACION Y TRASLADO FORD RANGER</t>
  </si>
  <si>
    <t>4333A</t>
  </si>
  <si>
    <t>4332A</t>
  </si>
  <si>
    <t xml:space="preserve">LIBERACION Y TRASLADO JETTA </t>
  </si>
  <si>
    <t>MANI</t>
  </si>
  <si>
    <t>4336A</t>
  </si>
  <si>
    <t>SALIDA DE GRUA AMACUZAC PROGRESO</t>
  </si>
  <si>
    <t>PASAJE MANI A 4648</t>
  </si>
  <si>
    <t>CASETA LUIS GUARDIA</t>
  </si>
  <si>
    <t>4342A</t>
  </si>
  <si>
    <t>LIBERACION NISSAN TSURU MANDO UNICO</t>
  </si>
  <si>
    <t>VENTA DE ESPEJO LATERAL DATSUN</t>
  </si>
  <si>
    <t>LIBERACION PICKUP ARTURO MAZARI</t>
  </si>
  <si>
    <t>4351A</t>
  </si>
  <si>
    <t>PEDIDO DE RESTAURANT</t>
  </si>
  <si>
    <t>MONICA</t>
  </si>
  <si>
    <t>APOYO</t>
  </si>
  <si>
    <t>IVA PENDIENTE ESPOSA CHATO</t>
  </si>
  <si>
    <t xml:space="preserve">DEPOSITO </t>
  </si>
  <si>
    <t>PRESTAMO SOLICITADO GUARDIA CAPUFE</t>
  </si>
  <si>
    <t>SOBRANTE DE NOMINA</t>
  </si>
  <si>
    <t>PAGO DE TELEFONO OFICINA</t>
  </si>
  <si>
    <t>LIBERACION NISSAN TSURU TAXI</t>
  </si>
  <si>
    <t>PARA OFICIAL ORTIZ</t>
  </si>
  <si>
    <t>PAGO A EL CAGUA</t>
  </si>
  <si>
    <t>PARA JULIO MECANICO</t>
  </si>
  <si>
    <t>4377A</t>
  </si>
  <si>
    <t>4378A</t>
  </si>
  <si>
    <t>SALIDA DE GRUA PONCHO</t>
  </si>
  <si>
    <t>CASETAS CUERNAVACA</t>
  </si>
  <si>
    <t>PAGOER</t>
  </si>
  <si>
    <t>JUGOS</t>
  </si>
  <si>
    <t>LAVAR ASIENTOS DE GRUA 3216B</t>
  </si>
  <si>
    <t>17 ABA</t>
  </si>
  <si>
    <t>NOMINA DE SR HECTOR</t>
  </si>
  <si>
    <t>COMPRA DE GAS</t>
  </si>
  <si>
    <t>4379A</t>
  </si>
  <si>
    <t>4386A</t>
  </si>
  <si>
    <t>LIBERACION MOTOCICLETA 21 PTE</t>
  </si>
  <si>
    <t>PAGO DE TALACHAS BURRO</t>
  </si>
  <si>
    <t>PAGO A DOÑA ELVIRA POR BOTAS</t>
  </si>
  <si>
    <t>SEMANA JUAN</t>
  </si>
  <si>
    <t>SEMANA JESUS</t>
  </si>
  <si>
    <t>SOBRANTE DE NOMINA SEMANA 28/10/17</t>
  </si>
  <si>
    <t>TRASLADO SAN GABRIEL SR HECTOR</t>
  </si>
  <si>
    <t>PEDIDO DE DOÑA LETY TORTILLAS</t>
  </si>
  <si>
    <t>OTROS GASTOS</t>
  </si>
  <si>
    <t>4398A</t>
  </si>
  <si>
    <t>4402A</t>
  </si>
  <si>
    <t>CAMBIO DE TORTILLAS</t>
  </si>
  <si>
    <t>4407A</t>
  </si>
  <si>
    <t>PAGO DE PENSION NISSAN KICKS</t>
  </si>
  <si>
    <t>LIBERACION FORD LOBO</t>
  </si>
  <si>
    <t>4406A</t>
  </si>
  <si>
    <t>4408A</t>
  </si>
  <si>
    <t>4409A</t>
  </si>
  <si>
    <t>LIBERACION TOYOTA TACOMA</t>
  </si>
  <si>
    <t>PAGO A QUINCY</t>
  </si>
  <si>
    <t>PAGO DE TELEFONO DE RIGOBERTO</t>
  </si>
  <si>
    <t>4421A</t>
  </si>
  <si>
    <t>TRASLADO A IXTAPALUCA</t>
  </si>
  <si>
    <t>GASTOS 28 A IXTAPALUCA</t>
  </si>
  <si>
    <t>TRASLADO A TOPILEJO</t>
  </si>
  <si>
    <t>GASTOS 28 A TOPILEJO</t>
  </si>
  <si>
    <t>VENTA DE REFACCION SENSOR MAF NISSAN</t>
  </si>
  <si>
    <t>RENTA DE PLATAFORMAS ANTICIPO</t>
  </si>
  <si>
    <t>MANIOBRA CAZAHUATLAN</t>
  </si>
  <si>
    <t>CECINA</t>
  </si>
  <si>
    <t>4423A</t>
  </si>
  <si>
    <t>4424a</t>
  </si>
  <si>
    <t>4436A</t>
  </si>
  <si>
    <t>2406B</t>
  </si>
  <si>
    <t>MANUEL</t>
  </si>
  <si>
    <t>SEMANA 6 AZUL</t>
  </si>
  <si>
    <t>CHQ 4825</t>
  </si>
  <si>
    <t>CHQ 4823</t>
  </si>
  <si>
    <t>CHQ 4822</t>
  </si>
  <si>
    <t>CHQ 4824</t>
  </si>
  <si>
    <t>CONTADORA NOMINA</t>
  </si>
  <si>
    <t xml:space="preserve">PESOS Y DIMENCIONES </t>
  </si>
  <si>
    <t>SR GILBERO</t>
  </si>
  <si>
    <t>2K DE CECINA</t>
  </si>
  <si>
    <t>AGUAS 20</t>
  </si>
  <si>
    <t>PARA GASTOS 28 A ALMOLOYA</t>
  </si>
  <si>
    <t>PARA GASTOS 28 A TETITLAN</t>
  </si>
  <si>
    <t>GASTOS 28 ALMOLOYA CASETAS</t>
  </si>
  <si>
    <t>GASTOS 28 ALMOLOYA 83</t>
  </si>
  <si>
    <t>PONCHO/BETO</t>
  </si>
  <si>
    <t>GASTOS 28 ALMOLOYA 20</t>
  </si>
  <si>
    <t>GASTOS 28 TETITLAN CASETAS</t>
  </si>
  <si>
    <t>PONCHO/JOSE</t>
  </si>
  <si>
    <t>GARRAFON DE AGUA</t>
  </si>
  <si>
    <t>4440A</t>
  </si>
  <si>
    <t>4442A</t>
  </si>
  <si>
    <t>4458A</t>
  </si>
  <si>
    <t>LIBERACION FORD RANGER 21 PUENTE</t>
  </si>
  <si>
    <t>COMPRA DE METERIAL PARA JULIO</t>
  </si>
  <si>
    <t>SE LE DEBIA A JOSE DE GARRAFONES DE AGUA</t>
  </si>
  <si>
    <t>4462A</t>
  </si>
  <si>
    <t>LIBERACION CAMION COCACOLA</t>
  </si>
  <si>
    <t>4463A</t>
  </si>
  <si>
    <t>PAGO DE MANIOBRA CAMION COCACOLA</t>
  </si>
  <si>
    <t>4460A</t>
  </si>
  <si>
    <t xml:space="preserve">LIBERACION GM OPTRA </t>
  </si>
  <si>
    <t>4471A/4472A</t>
  </si>
  <si>
    <t>MANIOBRA CONTENEDOR</t>
  </si>
  <si>
    <t>SR GIL</t>
  </si>
  <si>
    <t>4466A</t>
  </si>
  <si>
    <t>PAGO DE ARBITRAJE</t>
  </si>
  <si>
    <t>CARTON</t>
  </si>
  <si>
    <t>VIATICOS CURSO DE CAPACITACION</t>
  </si>
  <si>
    <t>4479A</t>
  </si>
  <si>
    <t>LIBERACION MOTOCICLETA ITALIKA VERDE</t>
  </si>
  <si>
    <t>PAGO A ELECTRICO</t>
  </si>
  <si>
    <t>COMPLEMENTO DE VETERINARIO</t>
  </si>
  <si>
    <t>83 GERARDITO</t>
  </si>
  <si>
    <t>PASAJE DE JUAN</t>
  </si>
  <si>
    <t>VENTA DE FIERRO CHEQUE COBRADO</t>
  </si>
  <si>
    <t>PAGO A MECANICO JULIO</t>
  </si>
  <si>
    <t>ENRIQUE NUÑEZ</t>
  </si>
  <si>
    <t>GILBERTO NUÑEZ</t>
  </si>
  <si>
    <t>HECTOR NUÑEZ</t>
  </si>
  <si>
    <t>MOTOR</t>
  </si>
  <si>
    <t>RECTIFICADORA</t>
  </si>
  <si>
    <t>PAGO DE CASETAS PARA PESOS Y DIMENCIONES</t>
  </si>
  <si>
    <t>4490A/4491A</t>
  </si>
  <si>
    <t>4492A</t>
  </si>
  <si>
    <t>SE LE DEBIA CASETA A BETO</t>
  </si>
  <si>
    <t>4488A</t>
  </si>
  <si>
    <t>CHQUES</t>
  </si>
  <si>
    <t>NOMINA Y GASTOS</t>
  </si>
  <si>
    <t>FORD ESCAPE</t>
  </si>
  <si>
    <t xml:space="preserve">INGRESOS </t>
  </si>
  <si>
    <t>BOTAS SRA ELVIRA</t>
  </si>
  <si>
    <t>17 ANA SEGUROS</t>
  </si>
  <si>
    <t>NOMINA SR GILBERTO</t>
  </si>
  <si>
    <t>CAPITAN ORTIZ CAMION KM 143</t>
  </si>
  <si>
    <t>BETO TICURA</t>
  </si>
  <si>
    <t>PARA PAGAR TAMALES PARTIDO</t>
  </si>
  <si>
    <t>PARA PAGAR COLEGIATURA</t>
  </si>
  <si>
    <t>COLEGIATURA</t>
  </si>
  <si>
    <t>SEÑORA COLUMBA</t>
  </si>
  <si>
    <t>LUIS AGUILAR</t>
  </si>
  <si>
    <t>74 CAMINERO</t>
  </si>
  <si>
    <t>SE LE DEBIA UNA CASETA A LUIS</t>
  </si>
  <si>
    <t>CASETAS 28 A TLALPAN PONCHO/BETO</t>
  </si>
  <si>
    <t>4511A</t>
  </si>
  <si>
    <t>4493A</t>
  </si>
  <si>
    <t>PUENTE DE XTLA</t>
  </si>
  <si>
    <t>4531A</t>
  </si>
  <si>
    <t>MANIOBRA COMBI PUENTE DE IXTLA</t>
  </si>
  <si>
    <t>VENTA DE POLEA DE NISSAN</t>
  </si>
  <si>
    <t>4537A</t>
  </si>
  <si>
    <t>4541A</t>
  </si>
  <si>
    <t>LIBERACION PLATAFORMA FACTURA 52</t>
  </si>
  <si>
    <t>4530A</t>
  </si>
  <si>
    <t>4533A</t>
  </si>
  <si>
    <t>4534A</t>
  </si>
  <si>
    <t>LIBERACION 21 MIACATLAN</t>
  </si>
  <si>
    <t>DEPOSITO COMANDANTE NIETO</t>
  </si>
  <si>
    <t>28 QUALITAS A IGUALA</t>
  </si>
  <si>
    <t>4559A</t>
  </si>
  <si>
    <t>4558A</t>
  </si>
  <si>
    <t>LIBERACION 21 AMACUZAC</t>
  </si>
  <si>
    <t>TELEFONO OFICINA</t>
  </si>
  <si>
    <t>TELEFONO 2500</t>
  </si>
  <si>
    <t>ADELANTO</t>
  </si>
  <si>
    <t>CASETA</t>
  </si>
  <si>
    <t>28 QUALITAS A TEMIXCO</t>
  </si>
  <si>
    <t>4568A</t>
  </si>
  <si>
    <t>TRASLADO XOCHITEPEC - TETECALA</t>
  </si>
  <si>
    <t>4569A</t>
  </si>
  <si>
    <t>TRASLADO PIPA DE GAS</t>
  </si>
  <si>
    <t>4570A</t>
  </si>
  <si>
    <t>LIBERACION VOLTEO CABIÑO</t>
  </si>
  <si>
    <t>SERVICIO DEL JETTA ROJO</t>
  </si>
  <si>
    <t>SE LE DEBIA A LUIS CASETA</t>
  </si>
  <si>
    <t>4547A</t>
  </si>
  <si>
    <t>CHQ 4851</t>
  </si>
  <si>
    <t>CHQ 4852</t>
  </si>
  <si>
    <t>CHQ 4853</t>
  </si>
  <si>
    <t>CHQ 4854</t>
  </si>
  <si>
    <t>CHQ 4855</t>
  </si>
  <si>
    <t>CANCELADO</t>
  </si>
  <si>
    <t>CHQ 4856</t>
  </si>
  <si>
    <t>GABRIELA SAAVEDRA RAMIREZ</t>
  </si>
  <si>
    <t>ENTREGADO</t>
  </si>
  <si>
    <t>CHQ 4857</t>
  </si>
  <si>
    <t>TORTAS LA CHIQUIS</t>
  </si>
  <si>
    <t>CHQ 5091</t>
  </si>
  <si>
    <t>CHQ 5092</t>
  </si>
  <si>
    <t>SRA ESPOSA DE CHATO FACTURAS</t>
  </si>
  <si>
    <t>JESUS ANTUNEZ 62</t>
  </si>
  <si>
    <t>COMANDANTE NIETO</t>
  </si>
  <si>
    <t>4572A</t>
  </si>
  <si>
    <t xml:space="preserve">SALIDA DE GRUA 21 AMACUZAC </t>
  </si>
  <si>
    <t>OSCAR LOZANO</t>
  </si>
  <si>
    <t>LINDA</t>
  </si>
  <si>
    <t>CASETAS 28 A IGUALA</t>
  </si>
  <si>
    <t>PAGO NOMINA</t>
  </si>
  <si>
    <t>JESUS ANTUNEZ</t>
  </si>
  <si>
    <t>SOBRES</t>
  </si>
  <si>
    <t>4599A</t>
  </si>
  <si>
    <t>4600A</t>
  </si>
  <si>
    <t>4601A</t>
  </si>
  <si>
    <t>4602A</t>
  </si>
  <si>
    <t>4603A</t>
  </si>
  <si>
    <t>COMANDANTE MANDO UNICO</t>
  </si>
  <si>
    <t>IVA CONTADORA</t>
  </si>
  <si>
    <t>DULCES OFICINA</t>
  </si>
  <si>
    <t>PINTURA</t>
  </si>
  <si>
    <t>TINER</t>
  </si>
  <si>
    <t>4609A</t>
  </si>
  <si>
    <t>LIBERACION PESOS Y DIMENCIONES</t>
  </si>
  <si>
    <t>4617A</t>
  </si>
  <si>
    <t>4616A</t>
  </si>
  <si>
    <t>DISTRIBUIDOR POINTER</t>
  </si>
  <si>
    <t>DIRECTOR DE TRANSITO AMACUZAC</t>
  </si>
  <si>
    <t>LIBERACION POINTER 21 PTE</t>
  </si>
  <si>
    <t>4623A</t>
  </si>
  <si>
    <t>A CUENTA DEL LOCO</t>
  </si>
  <si>
    <t>VERDURA DE DOÑA LETY</t>
  </si>
  <si>
    <t>CASETAS PARA IR A DEJAR LA VERDURA</t>
  </si>
  <si>
    <t>GASTOS DAMIAN</t>
  </si>
  <si>
    <t>4622A</t>
  </si>
  <si>
    <t>4631A</t>
  </si>
  <si>
    <t>TRASLADO KM 119 A AEROPUERTO</t>
  </si>
  <si>
    <t>28 AEROPUERTO</t>
  </si>
  <si>
    <t>IR A CUERNAVACA EXPLORER</t>
  </si>
  <si>
    <t>LIB</t>
  </si>
  <si>
    <t>FEDERAL PESOS Y DIMENCIONES</t>
  </si>
  <si>
    <t>SKY VETV</t>
  </si>
  <si>
    <t>VASOS UNICEL</t>
  </si>
  <si>
    <t>SEMANA LOCO MAURICIO</t>
  </si>
  <si>
    <t>ZAPATOS SRA ELVIRA</t>
  </si>
  <si>
    <t>RESTO 1200</t>
  </si>
  <si>
    <t>4657A</t>
  </si>
  <si>
    <t>LIBERACION 21 PTE ALCOHOLIMETRO</t>
  </si>
  <si>
    <t>ALPUYECA 46-48</t>
  </si>
  <si>
    <t>DEPOSITOR CTA 0141135325</t>
  </si>
  <si>
    <t>4675a</t>
  </si>
  <si>
    <t>LIBERACION 21 PTE ISUZU</t>
  </si>
  <si>
    <t>MAURICIO LOCO</t>
  </si>
  <si>
    <t>4 BULTOS DE MORTERP 46 SAN GABRIEL</t>
  </si>
  <si>
    <t>4678A</t>
  </si>
  <si>
    <t>LIBERACION 21 PTE FORD F350 VERDE</t>
  </si>
  <si>
    <t>4679A</t>
  </si>
  <si>
    <t>LIBERACION 21 AMACUZAC HONDA</t>
  </si>
  <si>
    <t xml:space="preserve">CHQS </t>
  </si>
  <si>
    <t>AGUINALDO</t>
  </si>
  <si>
    <t>4684A</t>
  </si>
  <si>
    <t>TRASLADO A SAN JOSE HOTEL EXCELARIS</t>
  </si>
  <si>
    <t xml:space="preserve">21 TETECALA 80 </t>
  </si>
  <si>
    <t>IR A CUERNAVACA CHEQUES</t>
  </si>
  <si>
    <t>4688A</t>
  </si>
  <si>
    <t xml:space="preserve">OSCAR LOZANO </t>
  </si>
  <si>
    <t>FORD EXPEDITION</t>
  </si>
  <si>
    <t>7 KILOS DE TORTILLA</t>
  </si>
  <si>
    <t>TELEFONO</t>
  </si>
  <si>
    <t>1864A</t>
  </si>
  <si>
    <t xml:space="preserve">LIBERACION 21 PTE </t>
  </si>
  <si>
    <t>SRA ELVIRA</t>
  </si>
  <si>
    <t>SEMANA MAURICIO LOCO</t>
  </si>
  <si>
    <t>4706A</t>
  </si>
  <si>
    <t>4709A</t>
  </si>
  <si>
    <t>TRASLADO PTE A ZACATEPEC</t>
  </si>
  <si>
    <t>4715A</t>
  </si>
  <si>
    <t>LIBERACION 21 PTE MOTO 62 JESUS</t>
  </si>
  <si>
    <t>COMADANTE TETECALA</t>
  </si>
  <si>
    <t>4711A</t>
  </si>
  <si>
    <t>4712A</t>
  </si>
  <si>
    <t>CAMION PESOS Y DIMENSIONES</t>
  </si>
  <si>
    <t>GRASA PARA BALEROS</t>
  </si>
  <si>
    <t>4720A</t>
  </si>
  <si>
    <t>CHQS</t>
  </si>
  <si>
    <t>RIGOBERTO AGUINALDO</t>
  </si>
  <si>
    <t>CASTEAS</t>
  </si>
  <si>
    <t>TRASLADO MOTOCICLETA SOCIAL</t>
  </si>
  <si>
    <t>4722A</t>
  </si>
  <si>
    <t>LIBERACION 21 PTE URVAN</t>
  </si>
  <si>
    <t>4723A</t>
  </si>
  <si>
    <t>LIBERACION FEDERAL 80 GOLF</t>
  </si>
  <si>
    <t>POSADA REFRESCO CERVEZA</t>
  </si>
  <si>
    <t>COMPRA DE HIELO</t>
  </si>
  <si>
    <t>JOSE DIAZ</t>
  </si>
  <si>
    <t>DAMIAN OCAMPO</t>
  </si>
  <si>
    <t>TELEFONO GIL</t>
  </si>
  <si>
    <t>PILAS AAA Y AA</t>
  </si>
  <si>
    <t>LIBERACION 21 AMACUZAC AUTOBUS</t>
  </si>
  <si>
    <t>EXCEDENTE</t>
  </si>
  <si>
    <t>TRASLADO A PUEBLA MAS SERVICIOS</t>
  </si>
  <si>
    <t>28 A PUEBLA</t>
  </si>
  <si>
    <t>4731A</t>
  </si>
  <si>
    <t>TRASLADO A YAUTEPEC</t>
  </si>
  <si>
    <t>4756A</t>
  </si>
  <si>
    <t xml:space="preserve">LIBERACION 21 PTE NISSAN </t>
  </si>
  <si>
    <t>REFACCION</t>
  </si>
  <si>
    <t>4757A</t>
  </si>
  <si>
    <t>LIBERACION FEDERAL 80 MITSUBISHI</t>
  </si>
  <si>
    <t>62 DIRECTOR TRANSITO AMACUZAC</t>
  </si>
  <si>
    <t>4760A</t>
  </si>
  <si>
    <t>LIBERACION 21 PTE TIIDA TAXI</t>
  </si>
  <si>
    <t>4761A</t>
  </si>
  <si>
    <t>TRASLADO LLANTAS AUTOPIA</t>
  </si>
  <si>
    <t>4763A</t>
  </si>
  <si>
    <t>TRASLADO A CUERNAVACA</t>
  </si>
  <si>
    <t>28 CUERNAVACA</t>
  </si>
  <si>
    <t>DEPOSITO JESUS ANTUNEZ</t>
  </si>
  <si>
    <t xml:space="preserve">COMPRA </t>
  </si>
  <si>
    <t>6 BULTOS DE MORTERO</t>
  </si>
  <si>
    <t>4769A</t>
  </si>
  <si>
    <t>LIBERACION 21 AMACUZAC TAXI</t>
  </si>
  <si>
    <t>4777A</t>
  </si>
  <si>
    <t>LIBERACION 21 COATLAN</t>
  </si>
  <si>
    <t>SRA MESAS Y SILLAS</t>
  </si>
  <si>
    <t>KOLALOKA</t>
  </si>
  <si>
    <t xml:space="preserve">IVA TRASLADO </t>
  </si>
  <si>
    <t>SKY SR GILBERTO</t>
  </si>
  <si>
    <t>SOCIOS</t>
  </si>
  <si>
    <t>APORTACION</t>
  </si>
  <si>
    <t>SR ENRIQUE</t>
  </si>
  <si>
    <t>b0</t>
  </si>
  <si>
    <t>4780A</t>
  </si>
  <si>
    <t>COMPRA NISAN PICK UP FEDERAL 80</t>
  </si>
  <si>
    <t>COMPRA CHEVROLET LUMINA</t>
  </si>
  <si>
    <t>4791A</t>
  </si>
  <si>
    <t>LIBERACION 21 PTE VW JETTA</t>
  </si>
  <si>
    <t>4792A</t>
  </si>
  <si>
    <t>TRASLADO KM 119 TALLER FLACO</t>
  </si>
  <si>
    <t>4793A</t>
  </si>
  <si>
    <t>LIBERACION 21 PTE SEAT CORDOBA</t>
  </si>
  <si>
    <t>RAMO FLORES SR RIGOBERTO</t>
  </si>
  <si>
    <t>RENTA DE SILLAS</t>
  </si>
  <si>
    <t xml:space="preserve">FOCO Y BARRA </t>
  </si>
  <si>
    <t>BOLETO LETY</t>
  </si>
  <si>
    <t xml:space="preserve">NOMINA </t>
  </si>
  <si>
    <t>J ARMANDO</t>
  </si>
  <si>
    <t>4804A</t>
  </si>
  <si>
    <t>TRASLADO GAS TITANIUM FACTURA 66</t>
  </si>
  <si>
    <t>COMISION TRASLADO</t>
  </si>
  <si>
    <t>LOCO MAURICIO</t>
  </si>
  <si>
    <t>4803A</t>
  </si>
  <si>
    <t>LIBERACION 21 PTE TACOMA</t>
  </si>
  <si>
    <t>4809A</t>
  </si>
  <si>
    <t>TRASLADO A METEPEC TOLUCA</t>
  </si>
  <si>
    <t>4810A</t>
  </si>
  <si>
    <t>LIBERACION FEDERAL 80 HONDA CRV</t>
  </si>
  <si>
    <t>SR ELVIRA ULTIMO PAGO BOTAS</t>
  </si>
  <si>
    <t>4811A</t>
  </si>
  <si>
    <t>LIBERACION FORD PICK-UP</t>
  </si>
  <si>
    <t>4812A</t>
  </si>
  <si>
    <t>LIBERACION 21 AMACUZAC BOYAGER</t>
  </si>
  <si>
    <t>4813A</t>
  </si>
  <si>
    <t>LIBERACION FEDERAL 80 SUZUKI MOTOCICLETA</t>
  </si>
  <si>
    <t>4820A</t>
  </si>
  <si>
    <t>4821A</t>
  </si>
  <si>
    <t>LIBERACION 21 PTE NISSAN PICK-UP</t>
  </si>
  <si>
    <t>4822A</t>
  </si>
  <si>
    <t xml:space="preserve">TRASLADO A ZACATEPEC </t>
  </si>
  <si>
    <t xml:space="preserve">TRASLADO A TEHUIXTLA </t>
  </si>
  <si>
    <t xml:space="preserve">TAG </t>
  </si>
  <si>
    <t>FABULOSO</t>
  </si>
  <si>
    <t xml:space="preserve"> PAGO </t>
  </si>
  <si>
    <t>SRA COLUMBA PLAYERAS</t>
  </si>
  <si>
    <t>COMPRA IMPRESORA FALTANTE</t>
  </si>
  <si>
    <t>FERNANDO</t>
  </si>
  <si>
    <t>REPARACION AUDIO EXPLORER</t>
  </si>
  <si>
    <t>LUZ RIGOBERTO</t>
  </si>
  <si>
    <t>4825A</t>
  </si>
  <si>
    <t>4826A</t>
  </si>
  <si>
    <t>TRASLADO A CHAVARRIA</t>
  </si>
  <si>
    <t>46-48 ENTREGO</t>
  </si>
  <si>
    <t>LUZ SRA LETY</t>
  </si>
  <si>
    <t xml:space="preserve">TAPICERO </t>
  </si>
  <si>
    <t>PARA NOMINA SR GILBERTO</t>
  </si>
  <si>
    <t>SERVICIO SKY OFICINA</t>
  </si>
  <si>
    <t>CELESTINO</t>
  </si>
  <si>
    <t>RESTO NOMINA</t>
  </si>
  <si>
    <t>CONTADORA GABRIELA</t>
  </si>
  <si>
    <t>INSPECCION MONTACARGAS</t>
  </si>
  <si>
    <t>2% NOMINA CONTADORA</t>
  </si>
  <si>
    <t>FOLIOS PENDIENTES CONTADORA</t>
  </si>
  <si>
    <t>REPARACION FRENOS 3299</t>
  </si>
  <si>
    <t>ARRANCADOR</t>
  </si>
  <si>
    <t>4852A</t>
  </si>
  <si>
    <t xml:space="preserve">LIBERACION FEDERAL </t>
  </si>
  <si>
    <t>NEGRO FERNANDO</t>
  </si>
  <si>
    <t>JEEP LIBERTY 21 PTE</t>
  </si>
  <si>
    <t>FEDERAL VOLVO TRACTO</t>
  </si>
  <si>
    <t>SENSOR POLICIA FEDERAL</t>
  </si>
  <si>
    <t>DAKOTA 21 PTE</t>
  </si>
  <si>
    <t>SHAMPOO CARROS</t>
  </si>
  <si>
    <t>COMISION</t>
  </si>
  <si>
    <t xml:space="preserve">PAGO TELEFONOS Y DEPOSITO </t>
  </si>
  <si>
    <t xml:space="preserve"> INGRESO </t>
  </si>
  <si>
    <t xml:space="preserve"> EGRESO </t>
  </si>
  <si>
    <t xml:space="preserve"> $-   </t>
  </si>
  <si>
    <t>OTONIEL</t>
  </si>
  <si>
    <t>SE ENTREGO APORTACION IVA FACTURAS</t>
  </si>
  <si>
    <t>NOMINA JOSE ARMANDO</t>
  </si>
  <si>
    <t>TAPIZERO</t>
  </si>
  <si>
    <t xml:space="preserve">   </t>
  </si>
  <si>
    <t>PLAYERAS</t>
  </si>
  <si>
    <t>KIT FRENOS</t>
  </si>
  <si>
    <t>4870A</t>
  </si>
  <si>
    <t>LIBERACION FEDERAL 80 NISSAN TSURU</t>
  </si>
  <si>
    <t>4869A</t>
  </si>
  <si>
    <t>LIBERACION FEDERAL 80 AUDI</t>
  </si>
  <si>
    <t>4868A</t>
  </si>
  <si>
    <t>TRASLADO CUERNAVACA-TEHUIXTLA</t>
  </si>
  <si>
    <t>4867A</t>
  </si>
  <si>
    <t>LIBERACION FEDERAL 80 PONTIAC</t>
  </si>
  <si>
    <t>4874A</t>
  </si>
  <si>
    <t>LIBERACION FEDERAL 80 FORD F150 ROJO</t>
  </si>
  <si>
    <t>DHL PAQUETERIA</t>
  </si>
  <si>
    <t>CHEVROLET PICK-UP MANDO UNICOP</t>
  </si>
  <si>
    <t>BOLSA DE HIELO</t>
  </si>
  <si>
    <t>DISCOS CORTE</t>
  </si>
  <si>
    <t>FOCOS CALAVERAS MONTACARGAS</t>
  </si>
  <si>
    <t>RETEN PIPA</t>
  </si>
  <si>
    <t>RETROVISOR</t>
  </si>
  <si>
    <t>VW JETTA VERDE</t>
  </si>
  <si>
    <t>SRA ESPOSA DE CHATO</t>
  </si>
  <si>
    <t>TAG CASETAS</t>
  </si>
  <si>
    <t>GASOLINA JOSE APAZAPAN</t>
  </si>
  <si>
    <t>BULTO DE ALIMENTOS PARA PERRO. SRA LETI</t>
  </si>
  <si>
    <t>RESTO TAPICERO</t>
  </si>
  <si>
    <t>GASTOS GIL</t>
  </si>
  <si>
    <t>4881A</t>
  </si>
  <si>
    <t>TRASLADO CDMX BMW CAPUFE</t>
  </si>
  <si>
    <t>MOTOCICLETA 21 AMACUZAC</t>
  </si>
  <si>
    <t>4890A</t>
  </si>
  <si>
    <t>TRASLADO A ACAPULCO</t>
  </si>
  <si>
    <t>FEDERAL PASO MORELOS Y ACAPULCO</t>
  </si>
  <si>
    <t>COMANDANTE DE AMACUZAC</t>
  </si>
  <si>
    <t>4893A</t>
  </si>
  <si>
    <t>LIBERACION VW JETTA FEDERAL 80</t>
  </si>
  <si>
    <t>COAMDANTE DE AMACUZAC LIB PICK-UP</t>
  </si>
  <si>
    <t>NISSAN CAJA SECA</t>
  </si>
  <si>
    <t>TORTAS Y REFRESCOS</t>
  </si>
  <si>
    <t>DEPOSITO NIETO</t>
  </si>
  <si>
    <t>4898A</t>
  </si>
  <si>
    <t>LIBERACION MOTOCICLETA Z40</t>
  </si>
  <si>
    <t>FERNANDO NEGRO</t>
  </si>
  <si>
    <t xml:space="preserve">IR A ENTREGAR MI BUS </t>
  </si>
  <si>
    <t>4900A</t>
  </si>
  <si>
    <t>PAGO DE PENSION</t>
  </si>
  <si>
    <t>4899A</t>
  </si>
  <si>
    <t>TRASLADO GRUAS CASTILLO</t>
  </si>
  <si>
    <t>CELESTIN</t>
  </si>
  <si>
    <t>CHEVROLET PICK-UP</t>
  </si>
  <si>
    <t>4901A</t>
  </si>
  <si>
    <t>COLLAR Y CADE PERROS</t>
  </si>
  <si>
    <t>PINTURA PIPA</t>
  </si>
  <si>
    <t>LIBERACION SEAT IBIZA</t>
  </si>
  <si>
    <t>TINO JUGADOR SR GILBERTO</t>
  </si>
  <si>
    <t>PENSION CHEVROLET TRAVERSE FACTURA</t>
  </si>
  <si>
    <t>TAQUETES ELECTRICO</t>
  </si>
  <si>
    <t>4974A</t>
  </si>
  <si>
    <t>SR ALFREDO QUALITAS</t>
  </si>
  <si>
    <t>4976A</t>
  </si>
  <si>
    <t>LIBERACION TRANSPORTE</t>
  </si>
  <si>
    <t>4978A</t>
  </si>
  <si>
    <t>4979A</t>
  </si>
  <si>
    <t>4980A</t>
  </si>
  <si>
    <t>4981A</t>
  </si>
  <si>
    <t>LIBERACION 21 PTE MOTOCICLETA</t>
  </si>
  <si>
    <t>VOLANTE REFACCION</t>
  </si>
  <si>
    <t xml:space="preserve">DISTRIBUIDOR FORD </t>
  </si>
  <si>
    <t>NOMINA SR ENRIQUE</t>
  </si>
  <si>
    <t xml:space="preserve">RAYMUNDO </t>
  </si>
  <si>
    <t>ALIMENTO PERROS</t>
  </si>
  <si>
    <t>FACTURA QUALITAS</t>
  </si>
  <si>
    <t>4983A</t>
  </si>
  <si>
    <t>SR GILBERTO UNIDAD FEDERAL</t>
  </si>
  <si>
    <t>COMANDANTE MOTA</t>
  </si>
  <si>
    <t>ISRAEL</t>
  </si>
  <si>
    <t>ELECTRICO</t>
  </si>
  <si>
    <t>LIQUIDO REMOVEDOR</t>
  </si>
  <si>
    <t>CARTON Y 3 REFRESCOS FUTBOL</t>
  </si>
  <si>
    <t>ALBITRAJE FUTBOL</t>
  </si>
  <si>
    <t>JULIO MECANICO</t>
  </si>
  <si>
    <t>PAGO FIBRA OPTICA</t>
  </si>
  <si>
    <t>4993A</t>
  </si>
  <si>
    <t>4994A</t>
  </si>
  <si>
    <t>4995A</t>
  </si>
  <si>
    <t>AUTOBUS TURISMO</t>
  </si>
  <si>
    <t>4998A</t>
  </si>
  <si>
    <t>4996A</t>
  </si>
  <si>
    <t>4997A</t>
  </si>
  <si>
    <t>5016A</t>
  </si>
  <si>
    <t xml:space="preserve">LIB 21 AMACUZAC </t>
  </si>
  <si>
    <t>5015A</t>
  </si>
  <si>
    <t>5017A</t>
  </si>
  <si>
    <t>LIB FEDERAL PESOS Y DIMENSIONES</t>
  </si>
  <si>
    <t>5018A</t>
  </si>
  <si>
    <t>SUTURA CENTRO MEDICO</t>
  </si>
  <si>
    <t xml:space="preserve">TORTAS </t>
  </si>
  <si>
    <t>5024A</t>
  </si>
  <si>
    <t>LIBERACION TRANSPORTES</t>
  </si>
  <si>
    <t>5025A</t>
  </si>
  <si>
    <t>5026A</t>
  </si>
  <si>
    <t>TELEFONO GRUAS Y RIGOBERTO</t>
  </si>
  <si>
    <t>PESOS Y DIMENSIONES 3 UNIDADES</t>
  </si>
  <si>
    <t>REFACCION TORNILLO</t>
  </si>
  <si>
    <t xml:space="preserve">  INGRESO  </t>
  </si>
  <si>
    <t xml:space="preserve">  EGRESO  </t>
  </si>
  <si>
    <t>JORGE</t>
  </si>
  <si>
    <t>ISIDRO</t>
  </si>
  <si>
    <t>5231A</t>
  </si>
  <si>
    <t>LIB 21 PTE NISSAN DATSUN</t>
  </si>
  <si>
    <t>5233A</t>
  </si>
  <si>
    <t xml:space="preserve">LIB FEDERAL 80 </t>
  </si>
  <si>
    <t>SR CHUCHO OJALATERO</t>
  </si>
  <si>
    <t>TAG ALPUYECA 2</t>
  </si>
  <si>
    <t>5241A</t>
  </si>
  <si>
    <t>TRASLADO AMACUZAC-CASAHUATLAN</t>
  </si>
  <si>
    <t xml:space="preserve">CASETAS </t>
  </si>
  <si>
    <t>PINTURY</t>
  </si>
  <si>
    <t>NOMINA SR HECTO</t>
  </si>
  <si>
    <t>NOMINA FALTANTE</t>
  </si>
  <si>
    <t>CUENTA IVA CONTADORA</t>
  </si>
  <si>
    <t>PEDRO</t>
  </si>
  <si>
    <t>CHRISTIAN</t>
  </si>
  <si>
    <t>CHACHO</t>
  </si>
  <si>
    <t>ADRIAN</t>
  </si>
  <si>
    <t>JUDITH</t>
  </si>
  <si>
    <t>LALO</t>
  </si>
  <si>
    <t>YA PAGUE</t>
  </si>
  <si>
    <t>CHOCO</t>
  </si>
  <si>
    <t>ENTREGO PARA CDT M.U.PTE</t>
  </si>
  <si>
    <t>ENTREGO ALPUYECA GSTOS 28 PACHUCA</t>
  </si>
  <si>
    <t>CAFÉ Y AGUA. ADRIAN Y JOSE</t>
  </si>
  <si>
    <t>3190B</t>
  </si>
  <si>
    <t>20 EDO DE MEXICO 13655</t>
  </si>
  <si>
    <t>20 TLALPAN 15063</t>
  </si>
  <si>
    <t>20 PACHUCA 15765</t>
  </si>
  <si>
    <t>83 ADRIAN Y JOSE</t>
  </si>
  <si>
    <t>3 UNIDADES CMDT AMACUZAC</t>
  </si>
  <si>
    <t>ENTREGO DEPOSITO DE ALPUYECA</t>
  </si>
  <si>
    <t>5604A</t>
  </si>
  <si>
    <t xml:space="preserve">TRANSFERENCIA A BANCO </t>
  </si>
  <si>
    <t>GRUAS PESOS Y DIMENSIONES FEDERAL</t>
  </si>
  <si>
    <t>RIGOBERTO FEDERAL PESOS Y DIMENSIONES</t>
  </si>
  <si>
    <t>5619A</t>
  </si>
  <si>
    <t>5621A</t>
  </si>
  <si>
    <t>SALVAMENTO F-80</t>
  </si>
  <si>
    <t>5622A</t>
  </si>
  <si>
    <t>LIB 21 PTE MOTOCICLETA</t>
  </si>
  <si>
    <t>APOYA</t>
  </si>
  <si>
    <t>LIC JUAN CARLOS</t>
  </si>
  <si>
    <t>GABRIELA SAAVEDRA</t>
  </si>
  <si>
    <t>RAYMUNDO NUÑEZ</t>
  </si>
  <si>
    <t>PORCENTAJE NOMINA</t>
  </si>
  <si>
    <t>5633A</t>
  </si>
  <si>
    <t>TRASLADO A TEHUIXTLA</t>
  </si>
  <si>
    <t>G</t>
  </si>
  <si>
    <t>ENRIQUE</t>
  </si>
  <si>
    <t>4 DIAS</t>
  </si>
  <si>
    <t>SRA ASEO</t>
  </si>
  <si>
    <t>3 DIAS</t>
  </si>
  <si>
    <t>AMIR</t>
  </si>
  <si>
    <t>ELIAS</t>
  </si>
  <si>
    <t>2 CASETAS</t>
  </si>
  <si>
    <t>SR ELVIRA</t>
  </si>
  <si>
    <t>PEPE</t>
  </si>
  <si>
    <t>SOBRANTE</t>
  </si>
  <si>
    <t>SOBRE SRA ASEO</t>
  </si>
  <si>
    <t>6158A</t>
  </si>
  <si>
    <t>LIB 21 MIACATLAN</t>
  </si>
  <si>
    <t>MECANICO BONITA</t>
  </si>
  <si>
    <t xml:space="preserve">COMPRA DE TUBOS </t>
  </si>
  <si>
    <t>APORTACION BASQUETBALL</t>
  </si>
  <si>
    <t>AROMATIZANTE</t>
  </si>
  <si>
    <t xml:space="preserve">ZUKO </t>
  </si>
  <si>
    <t>SKY</t>
  </si>
  <si>
    <t>PIDIO PELUDO SOLICITO SR GILBERTO</t>
  </si>
  <si>
    <t>CAMBIO DE LLANTAS DOLLY</t>
  </si>
  <si>
    <t>6169A</t>
  </si>
  <si>
    <t>LIBERACION FEDERAL 80 NISSAN SENTRA</t>
  </si>
  <si>
    <t>PIPA DE AGUA 46-48</t>
  </si>
  <si>
    <t>6173A</t>
  </si>
  <si>
    <t>PAGO EXCEDENTE 28 MILPA ALTA</t>
  </si>
  <si>
    <t>GASOLINA 28 3209 MILPA ALTA</t>
  </si>
  <si>
    <t xml:space="preserve">JOSE </t>
  </si>
  <si>
    <t>6175A</t>
  </si>
  <si>
    <t>LIB FEDERAL PLATAFORMA ROJA</t>
  </si>
  <si>
    <t>FACTURA RIGOBERTO</t>
  </si>
  <si>
    <t>4 GARRAFONES DE AGUA</t>
  </si>
  <si>
    <t>20 AVALOS 3 UNIDADES</t>
  </si>
  <si>
    <t xml:space="preserve">RADIADOR </t>
  </si>
  <si>
    <t>ALBAÑIL PIDIO GIL JR</t>
  </si>
  <si>
    <t>LENIN</t>
  </si>
  <si>
    <t>1 NOCHE</t>
  </si>
  <si>
    <t>5 DIAS</t>
  </si>
  <si>
    <t>PINTURA Y SOLDADURA</t>
  </si>
  <si>
    <t>ENTREGO PARA NOMINA SR GILBERTO</t>
  </si>
  <si>
    <t>ZUKO</t>
  </si>
  <si>
    <t>ALFONSO</t>
  </si>
  <si>
    <t>CARLOS TUZA</t>
  </si>
  <si>
    <t>SRA LETY RESTAURANT</t>
  </si>
  <si>
    <t>LUZ DEPOSITO SAN GABRIEL</t>
  </si>
  <si>
    <t>THINER</t>
  </si>
  <si>
    <t>COMPRA BOTONES 3299</t>
  </si>
  <si>
    <t>DEPOSITO 17 BANORTE</t>
  </si>
  <si>
    <t>FALTO 1 DIA</t>
  </si>
  <si>
    <t>2 NOCHE MAS 1 QUE SE LE DEBÍA</t>
  </si>
  <si>
    <t>1/12/18  DESCONTARLE DOS DIAS, PORQUE SE ME PASO DESCONTARLE EN ESTA</t>
  </si>
  <si>
    <t>FALTO 1 DIA (SEMANA PASADA NO SE DESCONTÓ)</t>
  </si>
  <si>
    <t>AGUINALDO 1ERA PARTE</t>
  </si>
  <si>
    <t>SE TOMAN DEL FIERRO VIEJO</t>
  </si>
  <si>
    <t>2 NOCHES</t>
  </si>
  <si>
    <t>DULCE</t>
  </si>
  <si>
    <t>CINTYA</t>
  </si>
  <si>
    <t>2.5 DIAS</t>
  </si>
  <si>
    <t>ODIN</t>
  </si>
  <si>
    <t>1.5 NOCHES</t>
  </si>
  <si>
    <t>AGUINALDO 2DA PARTE</t>
  </si>
  <si>
    <t>1 DIA MÁS</t>
  </si>
  <si>
    <t>EDGAR</t>
  </si>
  <si>
    <t>4 NOCHES</t>
  </si>
  <si>
    <t>LUCERO</t>
  </si>
  <si>
    <t>1 DIA MAS</t>
  </si>
  <si>
    <t>MARIA</t>
  </si>
  <si>
    <t xml:space="preserve">4 DIAS </t>
  </si>
  <si>
    <t>GAET</t>
  </si>
  <si>
    <t>1 DIA FALTA</t>
  </si>
  <si>
    <t>OCTAVIO</t>
  </si>
  <si>
    <t>YAHIR</t>
  </si>
  <si>
    <t>Se le descuentan $200 que pidió por adelantado</t>
  </si>
  <si>
    <t>ANTONIO</t>
  </si>
  <si>
    <t>GUSTAVO</t>
  </si>
  <si>
    <t>SE LE PAGA SU SEMANA, MÁS SU PRIMA VACACIONAL $271.5</t>
  </si>
  <si>
    <t>2 DIAS MAS</t>
  </si>
  <si>
    <t>SE LE BORRA LA CUENTA PENDIENTE A SAPO. PLATICO CON EL GIL JR</t>
  </si>
  <si>
    <t>ANDRES</t>
  </si>
  <si>
    <t>2da semana que se le descuenta</t>
  </si>
  <si>
    <t>3a semana que se le descuenta</t>
  </si>
  <si>
    <t>$450 acumulados</t>
  </si>
  <si>
    <t>4ta semana que se le descuenta</t>
  </si>
  <si>
    <t>$600 acumulados</t>
  </si>
  <si>
    <t>FALTO 1 DIA, POR LO TANTO NO SE LE PAGA DESCANSO (SE PAGAN 5 DIAS)</t>
  </si>
  <si>
    <t>5ta semana que se le descuenta</t>
  </si>
  <si>
    <t>$750 acumulados</t>
  </si>
  <si>
    <t>$180 FALTA ADMINISTRATIVA</t>
  </si>
  <si>
    <t>BONO $200</t>
  </si>
  <si>
    <t>6ta semana que se le descuenta</t>
  </si>
  <si>
    <t>$850 acumulados</t>
  </si>
  <si>
    <t>7ma semana que se le descuenta</t>
  </si>
  <si>
    <t>$950 acumulados</t>
  </si>
  <si>
    <t>8va semana que se le descuenta</t>
  </si>
  <si>
    <t>$1,050 acumulados</t>
  </si>
  <si>
    <t>BONO</t>
  </si>
  <si>
    <t>1 DIA EXTRA</t>
  </si>
  <si>
    <t>NO SE LE DESCUENTA ESTA SEMANA</t>
  </si>
  <si>
    <t>SI SE PRESENTA LOS 4 DIAS A LA SEMANA SE LE PAGA ESO, SI NO SE LE DESCUENTA MAS</t>
  </si>
  <si>
    <t>1 INVENTARIO</t>
  </si>
  <si>
    <t>1 DIA DE ASISTENCIA</t>
  </si>
  <si>
    <t>1 RECARGA</t>
  </si>
  <si>
    <t>1 DIA Y 1 DIA IMSS ($43)</t>
  </si>
  <si>
    <t>1 CASETA</t>
  </si>
  <si>
    <t>FALTA 1 REPORTE</t>
  </si>
  <si>
    <t>BONO 1 DIA</t>
  </si>
  <si>
    <t>2 REPORTES</t>
  </si>
  <si>
    <t>PERDIO $200</t>
  </si>
  <si>
    <t>RETARDOS</t>
  </si>
  <si>
    <t>GUADALUPE</t>
  </si>
  <si>
    <t>AGUINALDO 1</t>
  </si>
  <si>
    <t>AGUINALDO 2</t>
  </si>
  <si>
    <t>2 DIAS</t>
  </si>
  <si>
    <t>YA ESTA TRABAJANDO LOS SABADOS. SON 960 A LA SEMANA</t>
  </si>
  <si>
    <t>2 DIAS EXTRAS</t>
  </si>
  <si>
    <t>NO SE CUANTOS DIAS VINO</t>
  </si>
  <si>
    <t>1 RETARDO</t>
  </si>
  <si>
    <t>SE LE HABIAN PRESTADO $700</t>
  </si>
  <si>
    <t>2 RETARDOS</t>
  </si>
  <si>
    <t>1 RECARGA Y 1 TICKET</t>
  </si>
  <si>
    <t>EMPIEZA A GANAR $1,200 A LA SEMANA</t>
  </si>
  <si>
    <t>2 DIAS PENALIZADO</t>
  </si>
  <si>
    <t>SE LE DIO PERMISO DE IR A 92 A LAS 18:00 HRS Y REGRESÓ HASTA LAS 04:33 AM Y EN ESTADO DE EBRIEDAD</t>
  </si>
  <si>
    <t>NO HA ENTREGADO LA VENTA DE UNA REFACCION POR $950</t>
  </si>
  <si>
    <t>1 MEMORIA DESCRIPTIVA</t>
  </si>
  <si>
    <t>LE HIZO FALTA MEMORIA DESCRIPTIVA DE GLOBAL GAS, SE LE ESTUVO MARCANDO (3 VECES) PARA SOLICITARSELA Y NUNCA CONTESTO</t>
  </si>
  <si>
    <t>SE LE PRESTARON $50, Y SE LE DESCUENTAN TODO</t>
  </si>
  <si>
    <t>DETERMINAR CUANTO SE LE VA A DESCONTAR POR EXCEDER EL TIEMPO DE IRSE A 92. SE TARDÓ 3 HRS EL DIA 9-ABRIL-2020</t>
  </si>
  <si>
    <t>FALTO 1 DIA (6-ABR-2020) PORQUE LE PICO UN ALACRAN. UNO DE SUS FAMILIARES SE COMUNICÓ A LA OFICINA PARA AVISAR. PRESENTA COMPROBANTE MEDICO Y SE LE PAGA EL DIA</t>
  </si>
  <si>
    <t>VINO MARTES Y MIERCOLES</t>
  </si>
  <si>
    <t>2 MEMORIAS</t>
  </si>
  <si>
    <t>1 FALTA</t>
  </si>
  <si>
    <t>SE FUE A DESAYUNAR Y YA NO REGRESO HASTA EL DIA SIGUIENTE. NO AVISO, NI NADA.</t>
  </si>
  <si>
    <t>SE LE DESCUENTAN $166 DE UN CAMBIO DE $500 DE CASETAS. MÁS $328 DE UN CAMBIO DE CDMX. EN TOTAL $494</t>
  </si>
  <si>
    <t>NO SE PRESENTÓ EN TODA LA SEMANA, Y TAMPOCO AVISO</t>
  </si>
  <si>
    <t>SE LE DESCUENTAN $166 DE GASTOS DE LA GUARDIA</t>
  </si>
  <si>
    <t>SE LE DESCUENTAN $108 DE GASTOS DE LA GUARDIA</t>
  </si>
  <si>
    <t>RESTA $700. PREGUNTARLE SI LO LIQUIDA TODO O COMO VA A SER?</t>
  </si>
  <si>
    <t>$200 POR MANIOBRA</t>
  </si>
  <si>
    <t>TRABAJO NADAMAS MIERCOLES, JUEVES, VIERNES Y MEDIO DIA DEL SABADO</t>
  </si>
  <si>
    <t>SE LE DESCUENTAN $150 DE LOS PAGOS DE FEDERALES QUE A NADIE LE REPORTARON</t>
  </si>
  <si>
    <t>1 BONO</t>
  </si>
  <si>
    <t>SE LE EMPIEZA A DESCONTAR $200 DE UNA CADENA PERDIDA</t>
  </si>
  <si>
    <t>SE LE DESCUENTA MEDIO DIA POR 2 RETARDOS Y $228 DE CAMBIO DE CASETAS</t>
  </si>
  <si>
    <t>**SE LES DESCUENTAN 10% A LOS SALARIOS**</t>
  </si>
  <si>
    <t>MENOS 10% A SU SALARIO</t>
  </si>
  <si>
    <t>EL SR GILBERTO LE PRESTÓ $500. SE LE DESCUENTAN $200. RESTA $300</t>
  </si>
  <si>
    <t>SE LE DESCUENTAN $247 DE CAMBIOS DE CASETAS. LE PRESTÓ $500 EL SR GILBERTO. SE LE DESCUENTAN LA PROXIMA SEMANA</t>
  </si>
  <si>
    <t>SE LE PRESTARON $1,000. SE LE DESCUENTAN $300. RESTA $700</t>
  </si>
  <si>
    <t>EL SR GILBERTO LE PRESTÓ $500. SE LE DESCUENTAN $200. RESTA $300. SE LE DESCUENTAN $200. RESTA $100</t>
  </si>
  <si>
    <t>RESTA $700. NO SE HA PRESENTADO A TRABAJAR DESDE EL MARTES. AVISO EL MIERCOLES QUE SE HARÍA ANÁLISIS</t>
  </si>
  <si>
    <t>LE PRESTÓ $500 EL SR GILBERTO. SE LE DESCUENTAN $300. RESTA $200. (DEBE CASETAS DE $1,500)</t>
  </si>
  <si>
    <t>1 COMPRA ALIMENTO</t>
  </si>
  <si>
    <t>LE PRESTÓ $500 EL SR GILBERTO. SE LE DESCUENTAN $300. RESTA $200. (DEBE CASETAS DE $1,500 UNIMOG). ACUMULA 2 RETARDOS, Y SE LE DESCUENTA MEDIO DIA. SE LE DESCUENTAN $200 Y TERMINA DE PAGAR LOS $500</t>
  </si>
  <si>
    <t>EL SR GILBERTO LE PRESTÓ $500. SE LE DESCUENTAN $200. RESTA $300. SE LE DESCUENTAN $200. RESTA $100. SE LE DESCUENTAN $100. TERMINA DE PAGAR</t>
  </si>
  <si>
    <t>SE RETIRO DEL TRABAJO SIN PERMISO. SE LE DESCUENTA EL DÍA Y SU DESCANSO. LLEGA A LAS 9:31 Y SE VA 9:54</t>
  </si>
  <si>
    <t>RESTA $700. SE LE DESCUENTAN $200. RESTA $500</t>
  </si>
  <si>
    <t>SE LE PRESTAN $500. SE LE DESCUENTAN LA PROXIMA SEMANA</t>
  </si>
  <si>
    <t>PAGO GASTOS</t>
  </si>
  <si>
    <t>SE LE PRESTAN $500. SE LE DESCUENTAN LA PROXIMA SEMANA. SE LE DESCUENTAN $500. TERMINAR DE PAGAR</t>
  </si>
  <si>
    <t>RESTA $700. SE LE DESCUENTAN $200. RESTA $500. ¿CUÁNTO SE LE VA A PAGAR?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</si>
</sst>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dd/mm/yyyy;@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2">
    <xf numFmtId="0" fontId="0" fillId="0" borderId="0" xfId="0"/>
    <xf numFmtId="0" fontId="0" fillId="2" borderId="0" xfId="0" applyFill="1"/>
    <xf numFmtId="14" fontId="0" fillId="0" borderId="0" xfId="0" applyNumberFormat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1" fillId="4" borderId="1" xfId="0" applyFont="1" applyFill="1" applyBorder="1"/>
    <xf numFmtId="165" fontId="1" fillId="4" borderId="1" xfId="0" applyNumberFormat="1" applyFont="1" applyFill="1" applyBorder="1"/>
    <xf numFmtId="165" fontId="1" fillId="0" borderId="0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2" xfId="0" applyNumberFormat="1" applyBorder="1"/>
    <xf numFmtId="165" fontId="0" fillId="3" borderId="2" xfId="0" applyNumberFormat="1" applyFill="1" applyBorder="1"/>
    <xf numFmtId="0" fontId="0" fillId="0" borderId="1" xfId="0" applyFill="1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165" fontId="0" fillId="0" borderId="3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165" fontId="0" fillId="0" borderId="6" xfId="0" applyNumberFormat="1" applyBorder="1"/>
    <xf numFmtId="0" fontId="0" fillId="0" borderId="3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65" fontId="0" fillId="0" borderId="9" xfId="0" applyNumberFormat="1" applyBorder="1"/>
    <xf numFmtId="165" fontId="0" fillId="0" borderId="11" xfId="0" applyNumberForma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/>
    <xf numFmtId="165" fontId="1" fillId="4" borderId="16" xfId="0" applyNumberFormat="1" applyFont="1" applyFill="1" applyBorder="1"/>
    <xf numFmtId="165" fontId="0" fillId="0" borderId="17" xfId="0" applyNumberFormat="1" applyBorder="1"/>
    <xf numFmtId="165" fontId="0" fillId="4" borderId="21" xfId="0" applyNumberFormat="1" applyFill="1" applyBorder="1"/>
    <xf numFmtId="165" fontId="0" fillId="4" borderId="1" xfId="0" applyNumberFormat="1" applyFill="1" applyBorder="1"/>
    <xf numFmtId="165" fontId="0" fillId="0" borderId="1" xfId="0" applyNumberFormat="1" applyFill="1" applyBorder="1"/>
    <xf numFmtId="14" fontId="0" fillId="0" borderId="1" xfId="0" applyNumberFormat="1" applyBorder="1"/>
    <xf numFmtId="165" fontId="0" fillId="3" borderId="1" xfId="0" applyNumberFormat="1" applyFill="1" applyBorder="1"/>
    <xf numFmtId="0" fontId="1" fillId="4" borderId="20" xfId="0" applyFont="1" applyFill="1" applyBorder="1" applyAlignment="1">
      <alignment horizontal="center"/>
    </xf>
    <xf numFmtId="0" fontId="1" fillId="4" borderId="20" xfId="0" applyFont="1" applyFill="1" applyBorder="1"/>
    <xf numFmtId="165" fontId="1" fillId="4" borderId="21" xfId="0" applyNumberFormat="1" applyFont="1" applyFill="1" applyBorder="1"/>
    <xf numFmtId="0" fontId="0" fillId="0" borderId="0" xfId="0" applyFill="1"/>
    <xf numFmtId="165" fontId="0" fillId="5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5" fontId="0" fillId="5" borderId="0" xfId="0" applyNumberFormat="1" applyFill="1" applyBorder="1"/>
    <xf numFmtId="165" fontId="0" fillId="6" borderId="2" xfId="0" applyNumberFormat="1" applyFill="1" applyBorder="1"/>
    <xf numFmtId="165" fontId="0" fillId="0" borderId="23" xfId="0" applyNumberFormat="1" applyBorder="1"/>
    <xf numFmtId="165" fontId="1" fillId="3" borderId="25" xfId="0" applyNumberFormat="1" applyFont="1" applyFill="1" applyBorder="1"/>
    <xf numFmtId="0" fontId="1" fillId="3" borderId="20" xfId="0" applyFont="1" applyFill="1" applyBorder="1" applyAlignment="1">
      <alignment horizontal="center"/>
    </xf>
    <xf numFmtId="0" fontId="1" fillId="3" borderId="20" xfId="0" applyFont="1" applyFill="1" applyBorder="1"/>
    <xf numFmtId="165" fontId="1" fillId="3" borderId="21" xfId="0" applyNumberFormat="1" applyFont="1" applyFill="1" applyBorder="1"/>
    <xf numFmtId="165" fontId="1" fillId="3" borderId="1" xfId="0" applyNumberFormat="1" applyFont="1" applyFill="1" applyBorder="1"/>
    <xf numFmtId="165" fontId="1" fillId="3" borderId="28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165" fontId="0" fillId="0" borderId="29" xfId="0" applyNumberFormat="1" applyBorder="1"/>
    <xf numFmtId="0" fontId="0" fillId="0" borderId="13" xfId="0" applyFill="1" applyBorder="1"/>
    <xf numFmtId="165" fontId="1" fillId="0" borderId="1" xfId="0" applyNumberFormat="1" applyFont="1" applyBorder="1"/>
    <xf numFmtId="165" fontId="0" fillId="7" borderId="1" xfId="0" applyNumberFormat="1" applyFill="1" applyBorder="1"/>
    <xf numFmtId="0" fontId="0" fillId="7" borderId="1" xfId="0" applyFill="1" applyBorder="1"/>
    <xf numFmtId="165" fontId="1" fillId="3" borderId="2" xfId="0" applyNumberFormat="1" applyFont="1" applyFill="1" applyBorder="1"/>
    <xf numFmtId="0" fontId="0" fillId="0" borderId="30" xfId="0" applyBorder="1" applyAlignment="1">
      <alignment horizontal="center"/>
    </xf>
    <xf numFmtId="165" fontId="1" fillId="5" borderId="2" xfId="0" applyNumberFormat="1" applyFont="1" applyFill="1" applyBorder="1"/>
    <xf numFmtId="165" fontId="1" fillId="0" borderId="2" xfId="0" applyNumberFormat="1" applyFont="1" applyBorder="1"/>
    <xf numFmtId="0" fontId="0" fillId="3" borderId="1" xfId="0" applyFill="1" applyBorder="1"/>
    <xf numFmtId="0" fontId="0" fillId="4" borderId="1" xfId="0" applyFill="1" applyBorder="1"/>
    <xf numFmtId="165" fontId="0" fillId="7" borderId="2" xfId="0" applyNumberFormat="1" applyFill="1" applyBorder="1"/>
    <xf numFmtId="165" fontId="1" fillId="5" borderId="1" xfId="0" applyNumberFormat="1" applyFont="1" applyFill="1" applyBorder="1"/>
    <xf numFmtId="0" fontId="1" fillId="3" borderId="1" xfId="0" applyFont="1" applyFill="1" applyBorder="1"/>
    <xf numFmtId="165" fontId="0" fillId="0" borderId="1" xfId="0" applyNumberFormat="1" applyFont="1" applyBorder="1"/>
    <xf numFmtId="44" fontId="0" fillId="0" borderId="1" xfId="1" applyFont="1" applyBorder="1"/>
    <xf numFmtId="44" fontId="0" fillId="5" borderId="2" xfId="1" applyFont="1" applyFill="1" applyBorder="1"/>
    <xf numFmtId="0" fontId="0" fillId="0" borderId="1" xfId="0" applyFill="1" applyBorder="1" applyAlignment="1">
      <alignment horizontal="center"/>
    </xf>
    <xf numFmtId="44" fontId="0" fillId="0" borderId="1" xfId="1" applyFont="1" applyFill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3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31" xfId="0" applyFill="1" applyBorder="1"/>
    <xf numFmtId="165" fontId="0" fillId="0" borderId="30" xfId="0" applyNumberFormat="1" applyBorder="1"/>
    <xf numFmtId="165" fontId="1" fillId="3" borderId="30" xfId="0" applyNumberFormat="1" applyFont="1" applyFill="1" applyBorder="1"/>
    <xf numFmtId="44" fontId="0" fillId="0" borderId="0" xfId="0" applyNumberForma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44" fontId="0" fillId="0" borderId="1" xfId="0" applyNumberFormat="1" applyBorder="1"/>
    <xf numFmtId="44" fontId="1" fillId="3" borderId="1" xfId="0" applyNumberFormat="1" applyFont="1" applyFill="1" applyBorder="1"/>
    <xf numFmtId="165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0" applyNumberFormat="1" applyFont="1" applyBorder="1"/>
    <xf numFmtId="44" fontId="3" fillId="3" borderId="1" xfId="0" applyNumberFormat="1" applyFont="1" applyFill="1" applyBorder="1"/>
    <xf numFmtId="44" fontId="0" fillId="0" borderId="0" xfId="0" applyNumberFormat="1" applyBorder="1"/>
    <xf numFmtId="44" fontId="0" fillId="0" borderId="0" xfId="0" applyNumberFormat="1" applyFill="1" applyBorder="1"/>
    <xf numFmtId="44" fontId="0" fillId="0" borderId="31" xfId="0" applyNumberFormat="1" applyBorder="1" applyAlignment="1"/>
    <xf numFmtId="44" fontId="0" fillId="0" borderId="31" xfId="0" applyNumberFormat="1" applyBorder="1" applyAlignment="1">
      <alignment wrapText="1"/>
    </xf>
    <xf numFmtId="44" fontId="1" fillId="3" borderId="31" xfId="0" applyNumberFormat="1" applyFont="1" applyFill="1" applyBorder="1" applyAlignment="1"/>
    <xf numFmtId="44" fontId="0" fillId="0" borderId="1" xfId="0" applyNumberFormat="1" applyBorder="1" applyAlignment="1"/>
    <xf numFmtId="44" fontId="0" fillId="0" borderId="1" xfId="0" applyNumberFormat="1" applyBorder="1" applyAlignment="1">
      <alignment wrapText="1"/>
    </xf>
    <xf numFmtId="44" fontId="1" fillId="3" borderId="1" xfId="0" applyNumberFormat="1" applyFont="1" applyFill="1" applyBorder="1" applyAlignment="1"/>
    <xf numFmtId="44" fontId="0" fillId="0" borderId="0" xfId="0" applyNumberFormat="1" applyAlignment="1">
      <alignment horizontal="center"/>
    </xf>
    <xf numFmtId="14" fontId="1" fillId="4" borderId="1" xfId="0" applyNumberFormat="1" applyFont="1" applyFill="1" applyBorder="1"/>
    <xf numFmtId="14" fontId="0" fillId="0" borderId="3" xfId="0" applyNumberFormat="1" applyBorder="1"/>
    <xf numFmtId="14" fontId="0" fillId="0" borderId="4" xfId="0" applyNumberFormat="1" applyBorder="1"/>
    <xf numFmtId="14" fontId="0" fillId="0" borderId="7" xfId="0" applyNumberFormat="1" applyBorder="1"/>
    <xf numFmtId="14" fontId="0" fillId="0" borderId="10" xfId="0" applyNumberFormat="1" applyBorder="1"/>
    <xf numFmtId="14" fontId="1" fillId="4" borderId="14" xfId="0" applyNumberFormat="1" applyFont="1" applyFill="1" applyBorder="1"/>
    <xf numFmtId="14" fontId="0" fillId="0" borderId="18" xfId="0" applyNumberFormat="1" applyBorder="1"/>
    <xf numFmtId="14" fontId="0" fillId="0" borderId="12" xfId="0" applyNumberFormat="1" applyBorder="1"/>
    <xf numFmtId="14" fontId="1" fillId="4" borderId="19" xfId="0" applyNumberFormat="1" applyFont="1" applyFill="1" applyBorder="1"/>
    <xf numFmtId="14" fontId="0" fillId="0" borderId="0" xfId="0" applyNumberFormat="1" applyBorder="1"/>
    <xf numFmtId="14" fontId="1" fillId="3" borderId="19" xfId="0" applyNumberFormat="1" applyFont="1" applyFill="1" applyBorder="1"/>
    <xf numFmtId="14" fontId="0" fillId="0" borderId="2" xfId="0" applyNumberFormat="1" applyBorder="1"/>
    <xf numFmtId="14" fontId="0" fillId="4" borderId="1" xfId="0" applyNumberFormat="1" applyFill="1" applyBorder="1"/>
    <xf numFmtId="14" fontId="1" fillId="3" borderId="1" xfId="0" applyNumberFormat="1" applyFont="1" applyFill="1" applyBorder="1"/>
    <xf numFmtId="14" fontId="0" fillId="0" borderId="1" xfId="0" applyNumberFormat="1" applyFill="1" applyBorder="1"/>
    <xf numFmtId="14" fontId="0" fillId="5" borderId="1" xfId="0" applyNumberFormat="1" applyFill="1" applyBorder="1"/>
    <xf numFmtId="14" fontId="1" fillId="0" borderId="0" xfId="0" applyNumberFormat="1" applyFont="1"/>
    <xf numFmtId="14" fontId="0" fillId="3" borderId="1" xfId="0" applyNumberFormat="1" applyFill="1" applyBorder="1"/>
    <xf numFmtId="0" fontId="0" fillId="0" borderId="29" xfId="0" applyFill="1" applyBorder="1"/>
    <xf numFmtId="0" fontId="1" fillId="0" borderId="1" xfId="0" applyFont="1" applyBorder="1"/>
    <xf numFmtId="44" fontId="4" fillId="3" borderId="1" xfId="0" applyNumberFormat="1" applyFont="1" applyFill="1" applyBorder="1" applyAlignment="1"/>
    <xf numFmtId="1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4" fontId="1" fillId="5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0" fillId="5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165" fontId="0" fillId="5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0" fillId="0" borderId="1" xfId="0" applyNumberFormat="1" applyFont="1" applyFill="1" applyBorder="1"/>
    <xf numFmtId="14" fontId="0" fillId="3" borderId="1" xfId="0" applyNumberFormat="1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165" fontId="0" fillId="3" borderId="1" xfId="0" applyNumberFormat="1" applyFont="1" applyFill="1" applyBorder="1"/>
    <xf numFmtId="0" fontId="1" fillId="4" borderId="34" xfId="0" applyFont="1" applyFill="1" applyBorder="1"/>
    <xf numFmtId="165" fontId="0" fillId="0" borderId="0" xfId="0" applyNumberFormat="1" applyFill="1" applyBorder="1"/>
    <xf numFmtId="165" fontId="1" fillId="5" borderId="0" xfId="0" applyNumberFormat="1" applyFont="1" applyFill="1" applyBorder="1"/>
    <xf numFmtId="0" fontId="0" fillId="0" borderId="0" xfId="0" applyFill="1" applyBorder="1"/>
    <xf numFmtId="165" fontId="1" fillId="0" borderId="1" xfId="0" applyNumberFormat="1" applyFont="1" applyFill="1" applyBorder="1"/>
    <xf numFmtId="44" fontId="1" fillId="4" borderId="1" xfId="1" applyFont="1" applyFill="1" applyBorder="1"/>
    <xf numFmtId="44" fontId="1" fillId="0" borderId="0" xfId="1" applyFont="1" applyFill="1" applyBorder="1"/>
    <xf numFmtId="44" fontId="0" fillId="0" borderId="2" xfId="1" applyFont="1" applyBorder="1"/>
    <xf numFmtId="44" fontId="1" fillId="4" borderId="2" xfId="1" applyFont="1" applyFill="1" applyBorder="1"/>
    <xf numFmtId="44" fontId="0" fillId="3" borderId="2" xfId="1" applyFont="1" applyFill="1" applyBorder="1"/>
    <xf numFmtId="44" fontId="0" fillId="0" borderId="3" xfId="1" applyFont="1" applyBorder="1"/>
    <xf numFmtId="44" fontId="0" fillId="0" borderId="5" xfId="1" applyFont="1" applyBorder="1"/>
    <xf numFmtId="44" fontId="0" fillId="0" borderId="8" xfId="1" applyFont="1" applyBorder="1"/>
    <xf numFmtId="44" fontId="1" fillId="4" borderId="15" xfId="1" applyFont="1" applyFill="1" applyBorder="1"/>
    <xf numFmtId="44" fontId="0" fillId="4" borderId="19" xfId="1" applyFont="1" applyFill="1" applyBorder="1"/>
    <xf numFmtId="44" fontId="0" fillId="4" borderId="1" xfId="1" applyFont="1" applyFill="1" applyBorder="1"/>
    <xf numFmtId="44" fontId="0" fillId="3" borderId="1" xfId="1" applyFont="1" applyFill="1" applyBorder="1"/>
    <xf numFmtId="44" fontId="0" fillId="0" borderId="0" xfId="1" applyFont="1"/>
    <xf numFmtId="44" fontId="1" fillId="4" borderId="20" xfId="1" applyFont="1" applyFill="1" applyBorder="1"/>
    <xf numFmtId="44" fontId="0" fillId="5" borderId="1" xfId="1" applyFont="1" applyFill="1" applyBorder="1"/>
    <xf numFmtId="44" fontId="0" fillId="5" borderId="0" xfId="1" applyFont="1" applyFill="1" applyBorder="1"/>
    <xf numFmtId="44" fontId="0" fillId="6" borderId="2" xfId="1" applyFont="1" applyFill="1" applyBorder="1"/>
    <xf numFmtId="44" fontId="0" fillId="0" borderId="13" xfId="1" applyFont="1" applyBorder="1"/>
    <xf numFmtId="44" fontId="1" fillId="3" borderId="24" xfId="1" applyFont="1" applyFill="1" applyBorder="1"/>
    <xf numFmtId="44" fontId="1" fillId="3" borderId="20" xfId="1" applyFont="1" applyFill="1" applyBorder="1"/>
    <xf numFmtId="44" fontId="1" fillId="3" borderId="1" xfId="1" applyFont="1" applyFill="1" applyBorder="1"/>
    <xf numFmtId="44" fontId="1" fillId="3" borderId="26" xfId="1" applyFont="1" applyFill="1" applyBorder="1"/>
    <xf numFmtId="44" fontId="0" fillId="0" borderId="29" xfId="1" applyFont="1" applyBorder="1"/>
    <xf numFmtId="44" fontId="0" fillId="7" borderId="1" xfId="1" applyFont="1" applyFill="1" applyBorder="1"/>
    <xf numFmtId="44" fontId="1" fillId="3" borderId="2" xfId="1" applyFont="1" applyFill="1" applyBorder="1"/>
    <xf numFmtId="44" fontId="1" fillId="5" borderId="2" xfId="1" applyFont="1" applyFill="1" applyBorder="1"/>
    <xf numFmtId="44" fontId="1" fillId="0" borderId="2" xfId="1" applyFont="1" applyBorder="1"/>
    <xf numFmtId="44" fontId="0" fillId="7" borderId="2" xfId="1" applyFont="1" applyFill="1" applyBorder="1"/>
    <xf numFmtId="44" fontId="1" fillId="5" borderId="1" xfId="1" applyFont="1" applyFill="1" applyBorder="1"/>
    <xf numFmtId="44" fontId="0" fillId="8" borderId="1" xfId="1" applyFont="1" applyFill="1" applyBorder="1"/>
    <xf numFmtId="44" fontId="1" fillId="8" borderId="1" xfId="1" applyFont="1" applyFill="1" applyBorder="1"/>
    <xf numFmtId="44" fontId="1" fillId="5" borderId="0" xfId="1" applyFont="1" applyFill="1" applyBorder="1"/>
    <xf numFmtId="44" fontId="0" fillId="4" borderId="20" xfId="1" applyFont="1" applyFill="1" applyBorder="1"/>
    <xf numFmtId="44" fontId="1" fillId="3" borderId="22" xfId="1" applyFont="1" applyFill="1" applyBorder="1"/>
    <xf numFmtId="44" fontId="0" fillId="2" borderId="1" xfId="1" applyFont="1" applyFill="1" applyBorder="1"/>
    <xf numFmtId="44" fontId="1" fillId="3" borderId="27" xfId="1" applyFont="1" applyFill="1" applyBorder="1"/>
    <xf numFmtId="44" fontId="0" fillId="6" borderId="1" xfId="1" applyFont="1" applyFill="1" applyBorder="1"/>
    <xf numFmtId="44" fontId="1" fillId="0" borderId="1" xfId="1" applyFont="1" applyBorder="1"/>
    <xf numFmtId="44" fontId="0" fillId="0" borderId="1" xfId="1" applyFont="1" applyBorder="1" applyAlignment="1">
      <alignment horizontal="center"/>
    </xf>
    <xf numFmtId="44" fontId="5" fillId="0" borderId="1" xfId="1" applyFont="1" applyFill="1" applyBorder="1"/>
    <xf numFmtId="44" fontId="1" fillId="9" borderId="1" xfId="1" applyFont="1" applyFill="1" applyBorder="1"/>
    <xf numFmtId="44" fontId="1" fillId="5" borderId="1" xfId="1" applyFont="1" applyFill="1" applyBorder="1" applyAlignment="1">
      <alignment horizontal="center"/>
    </xf>
    <xf numFmtId="44" fontId="0" fillId="9" borderId="1" xfId="1" applyFont="1" applyFill="1" applyBorder="1"/>
    <xf numFmtId="14" fontId="0" fillId="0" borderId="1" xfId="0" applyNumberFormat="1" applyBorder="1" applyAlignment="1">
      <alignment horizontal="center"/>
    </xf>
    <xf numFmtId="8" fontId="0" fillId="0" borderId="1" xfId="1" applyNumberFormat="1" applyFont="1" applyBorder="1"/>
    <xf numFmtId="8" fontId="1" fillId="5" borderId="2" xfId="1" applyNumberFormat="1" applyFont="1" applyFill="1" applyBorder="1"/>
    <xf numFmtId="8" fontId="0" fillId="2" borderId="1" xfId="1" applyNumberFormat="1" applyFont="1" applyFill="1" applyBorder="1"/>
    <xf numFmtId="0" fontId="0" fillId="2" borderId="1" xfId="0" applyFill="1" applyBorder="1"/>
    <xf numFmtId="8" fontId="0" fillId="0" borderId="1" xfId="1" applyNumberFormat="1" applyFont="1" applyFill="1" applyBorder="1"/>
    <xf numFmtId="8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/>
    <xf numFmtId="44" fontId="0" fillId="0" borderId="1" xfId="1" applyFont="1" applyFill="1" applyBorder="1" applyAlignment="1">
      <alignment horizontal="center"/>
    </xf>
    <xf numFmtId="16" fontId="0" fillId="0" borderId="34" xfId="0" applyNumberFormat="1" applyBorder="1" applyAlignment="1"/>
    <xf numFmtId="16" fontId="0" fillId="0" borderId="0" xfId="0" applyNumberFormat="1" applyBorder="1" applyAlignment="1"/>
    <xf numFmtId="8" fontId="0" fillId="10" borderId="1" xfId="1" applyNumberFormat="1" applyFont="1" applyFill="1" applyBorder="1"/>
    <xf numFmtId="165" fontId="1" fillId="4" borderId="30" xfId="0" applyNumberFormat="1" applyFont="1" applyFill="1" applyBorder="1"/>
    <xf numFmtId="165" fontId="1" fillId="5" borderId="35" xfId="0" applyNumberFormat="1" applyFont="1" applyFill="1" applyBorder="1"/>
    <xf numFmtId="6" fontId="0" fillId="0" borderId="1" xfId="1" applyNumberFormat="1" applyFont="1" applyFill="1" applyBorder="1"/>
    <xf numFmtId="6" fontId="0" fillId="0" borderId="1" xfId="1" applyNumberFormat="1" applyFont="1" applyFill="1" applyBorder="1" applyAlignment="1">
      <alignment horizontal="center"/>
    </xf>
    <xf numFmtId="8" fontId="0" fillId="13" borderId="1" xfId="1" applyNumberFormat="1" applyFont="1" applyFill="1" applyBorder="1"/>
    <xf numFmtId="8" fontId="5" fillId="2" borderId="1" xfId="1" applyNumberFormat="1" applyFont="1" applyFill="1" applyBorder="1"/>
    <xf numFmtId="8" fontId="5" fillId="0" borderId="1" xfId="1" applyNumberFormat="1" applyFont="1" applyFill="1" applyBorder="1"/>
    <xf numFmtId="6" fontId="0" fillId="0" borderId="1" xfId="1" applyNumberFormat="1" applyFont="1" applyFill="1" applyBorder="1" applyAlignment="1"/>
    <xf numFmtId="0" fontId="11" fillId="0" borderId="0" xfId="0" applyFont="1"/>
    <xf numFmtId="8" fontId="11" fillId="2" borderId="1" xfId="1" applyNumberFormat="1" applyFont="1" applyFill="1" applyBorder="1"/>
    <xf numFmtId="8" fontId="11" fillId="0" borderId="1" xfId="1" applyNumberFormat="1" applyFont="1" applyFill="1" applyBorder="1"/>
    <xf numFmtId="8" fontId="2" fillId="2" borderId="1" xfId="1" applyNumberFormat="1" applyFont="1" applyFill="1" applyBorder="1"/>
    <xf numFmtId="0" fontId="10" fillId="0" borderId="36" xfId="0" applyFont="1" applyBorder="1" applyAlignment="1">
      <alignment horizontal="center" vertical="center" textRotation="255" wrapText="1"/>
    </xf>
    <xf numFmtId="0" fontId="10" fillId="0" borderId="37" xfId="0" applyFont="1" applyBorder="1" applyAlignment="1">
      <alignment horizontal="center" vertical="center" textRotation="255" wrapText="1"/>
    </xf>
    <xf numFmtId="0" fontId="10" fillId="0" borderId="27" xfId="0" applyFont="1" applyBorder="1" applyAlignment="1">
      <alignment horizontal="center" vertical="center" textRotation="255" wrapText="1"/>
    </xf>
    <xf numFmtId="0" fontId="0" fillId="2" borderId="34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1" fillId="0" borderId="32" xfId="0" applyNumberFormat="1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16" fontId="0" fillId="0" borderId="34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" fillId="11" borderId="36" xfId="0" applyFont="1" applyFill="1" applyBorder="1" applyAlignment="1">
      <alignment horizontal="center" vertical="center" textRotation="255"/>
    </xf>
    <xf numFmtId="0" fontId="1" fillId="11" borderId="37" xfId="0" applyFont="1" applyFill="1" applyBorder="1" applyAlignment="1">
      <alignment horizontal="center" vertical="center" textRotation="255"/>
    </xf>
    <xf numFmtId="0" fontId="1" fillId="11" borderId="27" xfId="0" applyFont="1" applyFill="1" applyBorder="1" applyAlignment="1">
      <alignment horizontal="center" vertical="center" textRotation="255"/>
    </xf>
    <xf numFmtId="0" fontId="1" fillId="12" borderId="36" xfId="0" applyFont="1" applyFill="1" applyBorder="1" applyAlignment="1">
      <alignment horizontal="center" vertical="center" textRotation="255"/>
    </xf>
    <xf numFmtId="0" fontId="1" fillId="12" borderId="37" xfId="0" applyFont="1" applyFill="1" applyBorder="1" applyAlignment="1">
      <alignment horizontal="center" vertical="center" textRotation="255"/>
    </xf>
    <xf numFmtId="0" fontId="1" fillId="12" borderId="27" xfId="0" applyFont="1" applyFill="1" applyBorder="1" applyAlignment="1">
      <alignment horizontal="center" vertical="center" textRotation="255"/>
    </xf>
    <xf numFmtId="44" fontId="0" fillId="0" borderId="30" xfId="0" applyNumberFormat="1" applyBorder="1" applyAlignment="1">
      <alignment horizontal="center" wrapText="1"/>
    </xf>
    <xf numFmtId="44" fontId="0" fillId="0" borderId="31" xfId="0" applyNumberFormat="1" applyBorder="1" applyAlignment="1">
      <alignment horizontal="center" wrapText="1"/>
    </xf>
    <xf numFmtId="44" fontId="0" fillId="0" borderId="30" xfId="0" applyNumberFormat="1" applyBorder="1" applyAlignment="1">
      <alignment horizontal="center"/>
    </xf>
    <xf numFmtId="44" fontId="0" fillId="0" borderId="31" xfId="0" applyNumberFormat="1" applyBorder="1" applyAlignment="1">
      <alignment horizontal="center"/>
    </xf>
    <xf numFmtId="44" fontId="1" fillId="3" borderId="30" xfId="0" applyNumberFormat="1" applyFont="1" applyFill="1" applyBorder="1" applyAlignment="1">
      <alignment horizontal="center"/>
    </xf>
    <xf numFmtId="44" fontId="1" fillId="3" borderId="31" xfId="0" applyNumberFormat="1" applyFont="1" applyFill="1" applyBorder="1" applyAlignment="1">
      <alignment horizontal="center"/>
    </xf>
    <xf numFmtId="44" fontId="0" fillId="0" borderId="33" xfId="0" applyNumberFormat="1" applyBorder="1" applyAlignment="1">
      <alignment horizontal="center" wrapText="1"/>
    </xf>
    <xf numFmtId="44" fontId="0" fillId="0" borderId="33" xfId="0" applyNumberFormat="1" applyBorder="1" applyAlignment="1">
      <alignment horizontal="center"/>
    </xf>
    <xf numFmtId="44" fontId="1" fillId="3" borderId="33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UAS NUÑEZ" id="{64FBD568-2CCA-46D7-B9EC-183D530E1CB7}" userId="b9b34ca0ec27afed" providerId="Windows Live"/>
  <person displayName="Gilberto Nuñez Villegas" id="{A220C77B-13D4-4875-BA43-94A83E9EDB7F}" userId="Gilberto Nuñez Villegas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762" dT="2019-04-07T01:08:49.09" personId="{A220C77B-13D4-4875-BA43-94A83E9EDB7F}" id="{E725D425-03F2-446B-93D1-BAC4EAE73AFD}">
    <text>SE LE PRESTARON $2,000. SE LE DESCUENTAN $500. RESTA $1,500</text>
  </threadedComment>
  <threadedComment ref="G5780" dT="2019-04-12T23:33:44.82" personId="{A220C77B-13D4-4875-BA43-94A83E9EDB7F}" id="{4C986A99-EBD6-46B4-B14D-DF53845357CA}">
    <text>EMPIEZA A PAGAR LOS $1,692.44 DEL ESPEJO DE LA 3208. SE LE DESCUENTAN DE $300. RESTA $1,392.44</text>
  </threadedComment>
  <threadedComment ref="G5783" dT="2019-04-12T23:23:43.02" personId="{A220C77B-13D4-4875-BA43-94A83E9EDB7F}" id="{D165CD5E-ED6C-4478-A923-907012BBCC3F}">
    <text>SE LE HIZO UN PRESTAMO POR $1,500 .SE LE DESCUENTAN $400. RESTA $1,100</text>
  </threadedComment>
  <threadedComment ref="G5784" dT="2019-04-07T01:08:49.09" personId="{A220C77B-13D4-4875-BA43-94A83E9EDB7F}" id="{1DCBDA54-BBFC-4970-AA58-EB0D3ED8D52B}">
    <text>SE LE PRESTARON $2,000. SE LE DESCUENTAN $500. RESTA $1,500</text>
  </threadedComment>
  <threadedComment ref="G5784" dT="2019-04-12T23:24:10.49" personId="{A220C77B-13D4-4875-BA43-94A83E9EDB7F}" id="{4A4C08E2-93E5-4D13-963A-AF68814E4897}" parentId="{1DCBDA54-BBFC-4970-AA58-EB0D3ED8D52B}">
    <text>SE LE DESCUENTAN $500. RESTA $1,000</text>
  </threadedComment>
  <threadedComment ref="G5786" dT="2019-04-12T23:32:27.76" personId="{A220C77B-13D4-4875-BA43-94A83E9EDB7F}" id="{2EA0C2D6-17D9-49D7-8035-6BA0DD17D087}">
    <text>SE LE PRESTARON $1,000. SE LE DESCUENTAN $200. RESTA $800</text>
  </threadedComment>
  <threadedComment ref="G5801" dT="2019-04-12T23:33:44.82" personId="{A220C77B-13D4-4875-BA43-94A83E9EDB7F}" id="{7644E6AC-E956-4548-BACE-1713788D2C38}">
    <text>EMPIEZA A PAGAR LOS $1,692.44 DEL ESPEJO DE LA 3208. SE LE DESCUENTAN DE $300. RESTA $1,392.44</text>
  </threadedComment>
  <threadedComment ref="G5801" dT="2019-04-18T23:39:24.39" personId="{A220C77B-13D4-4875-BA43-94A83E9EDB7F}" id="{9CCCBA01-6EA1-4290-AA61-1ADD2F06E4B2}" parentId="{7644E6AC-E956-4548-BACE-1713788D2C38}">
    <text>SE LE DESCUENTAN $300. RESTA $1,092.44</text>
  </threadedComment>
  <threadedComment ref="G5804" dT="2019-04-12T23:23:43.02" personId="{A220C77B-13D4-4875-BA43-94A83E9EDB7F}" id="{48112377-48B0-4531-8A67-760413CE2A59}">
    <text>SE LE HIZO UN PRESTAMO POR $1,500 .SE LE DESCUENTAN $400. RESTA $1,100</text>
  </threadedComment>
  <threadedComment ref="G5804" dT="2019-04-18T23:40:20.57" personId="{A220C77B-13D4-4875-BA43-94A83E9EDB7F}" id="{9A34EDEA-8116-4FE7-A95F-AC0013BBFAA7}" parentId="{48112377-48B0-4531-8A67-760413CE2A59}">
    <text>SE LE DESCUENTAN $400. RESTA $700</text>
  </threadedComment>
  <threadedComment ref="G5805" dT="2019-04-07T01:08:49.09" personId="{A220C77B-13D4-4875-BA43-94A83E9EDB7F}" id="{8A2D0F62-F274-4FD7-A1AC-3C4D40A7BBC3}">
    <text>SE LE PRESTARON $2,000. SE LE DESCUENTAN $500. RESTA $1,500</text>
  </threadedComment>
  <threadedComment ref="G5805" dT="2019-04-12T23:24:10.49" personId="{A220C77B-13D4-4875-BA43-94A83E9EDB7F}" id="{EDC4B4D8-F258-49FC-AA34-736382A92D31}" parentId="{8A2D0F62-F274-4FD7-A1AC-3C4D40A7BBC3}">
    <text>SE LE DESCUENTAN $500. RESTA $1,000</text>
  </threadedComment>
  <threadedComment ref="G5805" dT="2019-04-18T23:45:45.39" personId="{A220C77B-13D4-4875-BA43-94A83E9EDB7F}" id="{286AAE65-0587-40F4-B1EF-5F033E712402}" parentId="{8A2D0F62-F274-4FD7-A1AC-3C4D40A7BBC3}">
    <text>SE LE DESCUENTAN $500. RESTA $500</text>
  </threadedComment>
  <threadedComment ref="G5806" dT="2019-04-18T23:41:55.82" personId="{A220C77B-13D4-4875-BA43-94A83E9EDB7F}" id="{64D7F160-0A8F-4B73-B6BC-C23C612E78D4}">
    <text>FALTA INJUSTIFICADA DEL LUNES, POR LO TANTO NO SE LE PAGA DESCANSO. FALTA JUSTIFICADA EL MARTES. Y SE LE DESCUENTA EL DIA QUE FALTO LA SEMANA PASADA</text>
  </threadedComment>
  <threadedComment ref="G5807" dT="2019-04-12T23:32:27.76" personId="{A220C77B-13D4-4875-BA43-94A83E9EDB7F}" id="{0A97E9D4-0AD9-481E-AC6C-073396A7EB0A}">
    <text>SE LE PRESTARON $1,000. SE LE DESCUENTAN $200. RESTA $800</text>
  </threadedComment>
  <threadedComment ref="G5807" dT="2019-04-18T23:43:16.24" personId="{A220C77B-13D4-4875-BA43-94A83E9EDB7F}" id="{32BF4F43-D308-46D9-83EE-C773854F0777}" parentId="{0A97E9D4-0AD9-481E-AC6C-073396A7EB0A}">
    <text>SE LE DESCUENTAN $200. RESTA $600</text>
  </threadedComment>
  <threadedComment ref="G5815" dT="2019-04-28T00:34:57.88" personId="{64FBD568-2CCA-46D7-B9EC-183D530E1CB7}" id="{A1EC66BB-5F8F-42AE-9648-EDD6E09A0D7A}">
    <text>PIDIO PERMISO PARA FALTAR. SE LE DESCUENTA SU DIA Y SE LE PAGA SU DESCANSO</text>
  </threadedComment>
  <threadedComment ref="G5823" dT="2019-04-12T23:33:44.82" personId="{A220C77B-13D4-4875-BA43-94A83E9EDB7F}" id="{A4D5866C-D949-49AC-AC07-017DDFC0F489}">
    <text>EMPIEZA A PAGAR LOS $1,692.44 DEL ESPEJO DE LA 3208. SE LE DESCUENTAN DE $300. RESTA $1,392.44</text>
  </threadedComment>
  <threadedComment ref="G5823" dT="2019-04-18T23:39:24.39" personId="{A220C77B-13D4-4875-BA43-94A83E9EDB7F}" id="{3E0348F7-5917-4658-8E20-9010D8DAD2E2}" parentId="{A4D5866C-D949-49AC-AC07-017DDFC0F489}">
    <text>SE LE DESCUENTAN $300. RESTA $1,092.44</text>
  </threadedComment>
  <threadedComment ref="G5823" dT="2019-04-28T00:24:24.27" personId="{64FBD568-2CCA-46D7-B9EC-183D530E1CB7}" id="{C824D58C-41D5-4FC6-BADE-7E8768461F0C}" parentId="{A4D5866C-D949-49AC-AC07-017DDFC0F489}">
    <text>SE LE DESCUENTAN $300. RESTA $792.44</text>
  </threadedComment>
  <threadedComment ref="G5826" dT="2019-04-12T23:23:43.02" personId="{A220C77B-13D4-4875-BA43-94A83E9EDB7F}" id="{1395EA46-C233-46EB-A72F-051D096FFE3F}">
    <text>SE LE HIZO UN PRESTAMO POR $1,500 .SE LE DESCUENTAN $400. RESTA $1,100</text>
  </threadedComment>
  <threadedComment ref="G5826" dT="2019-04-18T23:40:20.57" personId="{A220C77B-13D4-4875-BA43-94A83E9EDB7F}" id="{FE5CB005-5268-46DA-A6C2-B179862CBDBF}" parentId="{1395EA46-C233-46EB-A72F-051D096FFE3F}">
    <text>SE LE DESCUENTAN $400. RESTA $700</text>
  </threadedComment>
  <threadedComment ref="G5826" dT="2019-04-27T22:44:03.13" personId="{64FBD568-2CCA-46D7-B9EC-183D530E1CB7}" id="{393B624A-0326-4B37-A64F-793A67B4C6D2}" parentId="{1395EA46-C233-46EB-A72F-051D096FFE3F}">
    <text>SE LE DESCUENTAN $400. RESTA $300</text>
  </threadedComment>
  <threadedComment ref="G5827" dT="2019-04-07T01:08:49.09" personId="{A220C77B-13D4-4875-BA43-94A83E9EDB7F}" id="{E9E127EB-50F3-4471-B0C9-3CF815213E3B}">
    <text>SE LE PRESTARON $2,000. SE LE DESCUENTAN $500. RESTA $1,500</text>
  </threadedComment>
  <threadedComment ref="G5827" dT="2019-04-12T23:24:10.49" personId="{A220C77B-13D4-4875-BA43-94A83E9EDB7F}" id="{05761921-AAB1-427A-8CB9-C03A20702549}" parentId="{E9E127EB-50F3-4471-B0C9-3CF815213E3B}">
    <text>SE LE DESCUENTAN $500. RESTA $1,000</text>
  </threadedComment>
  <threadedComment ref="G5827" dT="2019-04-18T23:45:45.39" personId="{A220C77B-13D4-4875-BA43-94A83E9EDB7F}" id="{35537990-039C-4E00-9B7A-08C331FB90B0}" parentId="{E9E127EB-50F3-4471-B0C9-3CF815213E3B}">
    <text>SE LE DESCUENTAN $500. RESTA $500</text>
  </threadedComment>
  <threadedComment ref="G5827" dT="2019-04-28T00:33:27.77" personId="{64FBD568-2CCA-46D7-B9EC-183D530E1CB7}" id="{85D554D4-FD18-411B-9F05-00F00CB7BA29}" parentId="{E9E127EB-50F3-4471-B0C9-3CF815213E3B}">
    <text>SE LE DESCUENTAN $500 Y TERMINA DE PAGAR EL PRIMER PRESTAMO. SE LE PRESTARON $3,000</text>
  </threadedComment>
  <threadedComment ref="G5828" dT="2019-04-12T23:32:27.76" personId="{A220C77B-13D4-4875-BA43-94A83E9EDB7F}" id="{0018BBB0-124C-4752-B8DB-B55374CD07F5}">
    <text>SE LE PRESTARON $1,000. SE LE DESCUENTAN $200. RESTA $800</text>
  </threadedComment>
  <threadedComment ref="G5828" dT="2019-04-18T23:43:16.24" personId="{A220C77B-13D4-4875-BA43-94A83E9EDB7F}" id="{29BC2512-588F-43BA-9770-7EBA0C955D0D}" parentId="{0018BBB0-124C-4752-B8DB-B55374CD07F5}">
    <text>SE LE DESCUENTAN $200. RESTA $600</text>
  </threadedComment>
  <threadedComment ref="G5828" dT="2019-04-28T00:34:13.22" personId="{64FBD568-2CCA-46D7-B9EC-183D530E1CB7}" id="{1B677C5B-4951-4261-9ED7-03CC8F354810}" parentId="{0018BBB0-124C-4752-B8DB-B55374CD07F5}">
    <text>SE LE DESCUENTAN $200. RESTA $400</text>
  </threadedComment>
  <threadedComment ref="G5843" dT="2019-04-12T23:33:44.82" personId="{A220C77B-13D4-4875-BA43-94A83E9EDB7F}" id="{861C1B3A-D0A9-4AA9-A85B-44A418837CFE}">
    <text>EMPIEZA A PAGAR LOS $1,692.44 DEL ESPEJO DE LA 3208. SE LE DESCUENTAN DE $300. RESTA $1,392.44</text>
  </threadedComment>
  <threadedComment ref="G5843" dT="2019-04-18T23:39:24.39" personId="{A220C77B-13D4-4875-BA43-94A83E9EDB7F}" id="{C915F59A-695E-4CCE-8C24-643E217F2B62}" parentId="{861C1B3A-D0A9-4AA9-A85B-44A418837CFE}">
    <text>SE LE DESCUENTAN $300. RESTA $1,092.44</text>
  </threadedComment>
  <threadedComment ref="G5843" dT="2019-04-28T00:24:24.27" personId="{64FBD568-2CCA-46D7-B9EC-183D530E1CB7}" id="{17AD33F6-5C84-4F32-8BDF-66E00AAB043B}" parentId="{861C1B3A-D0A9-4AA9-A85B-44A418837CFE}">
    <text>SE LE DESCUENTAN $300. RESTA $792.44</text>
  </threadedComment>
  <threadedComment ref="G5843" dT="2019-05-05T00:41:36.38" personId="{A220C77B-13D4-4875-BA43-94A83E9EDB7F}" id="{DBE798E2-E392-42C0-8265-6E642CFE88BF}" parentId="{861C1B3A-D0A9-4AA9-A85B-44A418837CFE}">
    <text>DEBE $792.44. ESTA SEMANA NO SE LE DESCONTÓ NADA.</text>
  </threadedComment>
  <threadedComment ref="G5846" dT="2019-04-12T23:23:43.02" personId="{A220C77B-13D4-4875-BA43-94A83E9EDB7F}" id="{42381A65-13D1-4806-B232-777683C7A13A}">
    <text>SE LE HIZO UN PRESTAMO POR $1,500 .SE LE DESCUENTAN $400. RESTA $1,100</text>
  </threadedComment>
  <threadedComment ref="G5846" dT="2019-04-18T23:40:20.57" personId="{A220C77B-13D4-4875-BA43-94A83E9EDB7F}" id="{398CD243-EBD7-4278-A32D-AC893D97BA5C}" parentId="{42381A65-13D1-4806-B232-777683C7A13A}">
    <text>SE LE DESCUENTAN $400. RESTA $700</text>
  </threadedComment>
  <threadedComment ref="G5846" dT="2019-04-27T22:44:03.13" personId="{64FBD568-2CCA-46D7-B9EC-183D530E1CB7}" id="{20E3502D-3F88-4025-9799-AE5A3BB82436}" parentId="{42381A65-13D1-4806-B232-777683C7A13A}">
    <text>SE LE DESCUENTAN $400. RESTA $300</text>
  </threadedComment>
  <threadedComment ref="G5846" dT="2019-05-05T00:44:48.48" personId="{A220C77B-13D4-4875-BA43-94A83E9EDB7F}" id="{39F29D1C-650C-4B64-A6E9-2ECCFEFD93EB}" parentId="{42381A65-13D1-4806-B232-777683C7A13A}">
    <text>SE LE DESCUENTAN LOS ULTIMOS $300. SALDA SU CUENTA</text>
  </threadedComment>
  <threadedComment ref="G5847" dT="2019-04-07T01:08:49.09" personId="{A220C77B-13D4-4875-BA43-94A83E9EDB7F}" id="{CD707330-CC81-42FB-B49D-5B85C36AD4D5}">
    <text>SE LE PRESTARON $2,000. SE LE DESCUENTAN $500. RESTA $1,500</text>
  </threadedComment>
  <threadedComment ref="G5847" dT="2019-04-12T23:24:10.49" personId="{A220C77B-13D4-4875-BA43-94A83E9EDB7F}" id="{CCB1F7F7-F33D-46B7-B176-D64CABBD2B8E}" parentId="{CD707330-CC81-42FB-B49D-5B85C36AD4D5}">
    <text>SE LE DESCUENTAN $500. RESTA $1,000</text>
  </threadedComment>
  <threadedComment ref="G5847" dT="2019-04-18T23:45:45.39" personId="{A220C77B-13D4-4875-BA43-94A83E9EDB7F}" id="{29C17B5C-8464-484F-AF9B-0AB18036A13B}" parentId="{CD707330-CC81-42FB-B49D-5B85C36AD4D5}">
    <text>SE LE DESCUENTAN $500. RESTA $500</text>
  </threadedComment>
  <threadedComment ref="G5847" dT="2019-04-28T00:33:27.77" personId="{64FBD568-2CCA-46D7-B9EC-183D530E1CB7}" id="{A67C8245-FD0D-4F98-B736-9776F7F871CA}" parentId="{CD707330-CC81-42FB-B49D-5B85C36AD4D5}">
    <text>SE LE DESCUENTAN $500 Y TERMINA DE PAGAR EL PRIMER PRESTAMO. SE LE PRESTARON $3,000</text>
  </threadedComment>
  <threadedComment ref="G5847" dT="2019-05-05T00:45:31.25" personId="{A220C77B-13D4-4875-BA43-94A83E9EDB7F}" id="{E857683F-0F9A-4A30-A871-CE918A89D5E4}" parentId="{CD707330-CC81-42FB-B49D-5B85C36AD4D5}">
    <text>LE EMPIEZO A CONTAR $500. DE LOS $3,000 PRESTADO Y QUE NO ME HA DICHO NADA. RESTA $2,500</text>
  </threadedComment>
  <threadedComment ref="G5848" dT="2019-04-12T23:32:27.76" personId="{A220C77B-13D4-4875-BA43-94A83E9EDB7F}" id="{1ACBCBE5-A23F-4760-9527-92D94C13D78F}">
    <text>SE LE PRESTARON $1,000. SE LE DESCUENTAN $200. RESTA $800</text>
  </threadedComment>
  <threadedComment ref="G5848" dT="2019-04-18T23:43:16.24" personId="{A220C77B-13D4-4875-BA43-94A83E9EDB7F}" id="{E2EF8E16-CFEA-4489-B109-F772C6DB7C42}" parentId="{1ACBCBE5-A23F-4760-9527-92D94C13D78F}">
    <text>SE LE DESCUENTAN $200. RESTA $600</text>
  </threadedComment>
  <threadedComment ref="G5848" dT="2019-04-28T00:34:13.22" personId="{64FBD568-2CCA-46D7-B9EC-183D530E1CB7}" id="{690A21E6-1A80-4CDE-B167-C454CC8372A4}" parentId="{1ACBCBE5-A23F-4760-9527-92D94C13D78F}">
    <text>SE LE DESCUENTAN $200. RESTA $400</text>
  </threadedComment>
  <threadedComment ref="G5848" dT="2019-05-05T00:46:23.09" personId="{A220C77B-13D4-4875-BA43-94A83E9EDB7F}" id="{5E1F6A72-FA57-4051-B8E3-C40055F34CC4}" parentId="{1ACBCBE5-A23F-4760-9527-92D94C13D78F}">
    <text>SE LE DESCUENTAN $200. RESTA $200</text>
  </threadedComment>
  <threadedComment ref="G5863" dT="2019-04-12T23:33:44.82" personId="{A220C77B-13D4-4875-BA43-94A83E9EDB7F}" id="{60E5C0A8-AD94-4755-A3B3-C7EBE729528F}">
    <text>EMPIEZA A PAGAR LOS $1,692.44 DEL ESPEJO DE LA 3208. SE LE DESCUENTAN DE $300. RESTA $1,392.44</text>
  </threadedComment>
  <threadedComment ref="G5863" dT="2019-04-18T23:39:24.39" personId="{A220C77B-13D4-4875-BA43-94A83E9EDB7F}" id="{FD7AB2B6-5355-44C6-9341-E10DC7EEAEB1}" parentId="{60E5C0A8-AD94-4755-A3B3-C7EBE729528F}">
    <text>SE LE DESCUENTAN $300. RESTA $1,092.44</text>
  </threadedComment>
  <threadedComment ref="G5863" dT="2019-04-28T00:24:24.27" personId="{64FBD568-2CCA-46D7-B9EC-183D530E1CB7}" id="{D436EA25-B668-4BC2-B29C-E20FFEF2809D}" parentId="{60E5C0A8-AD94-4755-A3B3-C7EBE729528F}">
    <text>SE LE DESCUENTAN $300. RESTA $792.44</text>
  </threadedComment>
  <threadedComment ref="G5863" dT="2019-05-05T00:41:36.38" personId="{A220C77B-13D4-4875-BA43-94A83E9EDB7F}" id="{F751958C-A5EE-429B-A83F-ABF55A20AEB0}" parentId="{60E5C0A8-AD94-4755-A3B3-C7EBE729528F}">
    <text>DEBE $792.44. ESTA SEMANA NO SE LE DESCONTÓ NADA.</text>
  </threadedComment>
  <threadedComment ref="G5863" dT="2019-05-11T20:35:19.85" personId="{64FBD568-2CCA-46D7-B9EC-183D530E1CB7}" id="{1CBC7BFF-E38C-48AC-A711-6DF8395C902F}" parentId="{60E5C0A8-AD94-4755-A3B3-C7EBE729528F}">
    <text>SE LE DESCUENTAN $300. RESTA $492.44</text>
  </threadedComment>
  <threadedComment ref="G5867" dT="2019-04-07T01:08:49.09" personId="{A220C77B-13D4-4875-BA43-94A83E9EDB7F}" id="{76F9F155-C04C-4F86-A739-037D7869BF1F}">
    <text>SE LE PRESTARON $2,000. SE LE DESCUENTAN $500. RESTA $1,500</text>
  </threadedComment>
  <threadedComment ref="G5867" dT="2019-04-12T23:24:10.49" personId="{A220C77B-13D4-4875-BA43-94A83E9EDB7F}" id="{E6079C47-C222-4547-B0D9-78FD5944F7DC}" parentId="{76F9F155-C04C-4F86-A739-037D7869BF1F}">
    <text>SE LE DESCUENTAN $500. RESTA $1,000</text>
  </threadedComment>
  <threadedComment ref="G5867" dT="2019-04-18T23:45:45.39" personId="{A220C77B-13D4-4875-BA43-94A83E9EDB7F}" id="{4619BDF2-B979-4E39-A5CA-4D35DB08B112}" parentId="{76F9F155-C04C-4F86-A739-037D7869BF1F}">
    <text>SE LE DESCUENTAN $500. RESTA $500</text>
  </threadedComment>
  <threadedComment ref="G5867" dT="2019-04-28T00:33:27.77" personId="{64FBD568-2CCA-46D7-B9EC-183D530E1CB7}" id="{BF35C5B5-DA3A-4946-9E23-0E3BDA6233CE}" parentId="{76F9F155-C04C-4F86-A739-037D7869BF1F}">
    <text>SE LE DESCUENTAN $500 Y TERMINA DE PAGAR EL PRIMER PRESTAMO. SE LE PRESTARON $3,000</text>
  </threadedComment>
  <threadedComment ref="G5867" dT="2019-05-05T00:45:31.25" personId="{A220C77B-13D4-4875-BA43-94A83E9EDB7F}" id="{D64B5C47-976D-4804-9287-AB2768ADFE94}" parentId="{76F9F155-C04C-4F86-A739-037D7869BF1F}">
    <text>LE EMPIEZO A CONTAR $500. DE LOS $3,000 PRESTADO YA QUE NO ME HA DICHO NADA. RESTA $2,500</text>
  </threadedComment>
  <threadedComment ref="G5867" dT="2019-05-11T20:37:44.98" personId="{64FBD568-2CCA-46D7-B9EC-183D530E1CB7}" id="{2309BE70-1A01-4DEE-9D14-368EE6B8F1A6}" parentId="{76F9F155-C04C-4F86-A739-037D7869BF1F}">
    <text>SE LE DESCUENTAN $500. RESTA $2,000</text>
  </threadedComment>
  <threadedComment ref="G5870" dT="2019-04-12T23:32:27.76" personId="{A220C77B-13D4-4875-BA43-94A83E9EDB7F}" id="{70F6C8FF-1249-454D-A895-EA6678B625EB}">
    <text>SE LE PRESTARON $1,000. SE LE DESCUENTAN $200. RESTA $800</text>
  </threadedComment>
  <threadedComment ref="G5870" dT="2019-04-18T23:43:16.24" personId="{A220C77B-13D4-4875-BA43-94A83E9EDB7F}" id="{A7BD7615-33CC-4826-89E7-CF0067C77E30}" parentId="{70F6C8FF-1249-454D-A895-EA6678B625EB}">
    <text>SE LE DESCUENTAN $200. RESTA $600</text>
  </threadedComment>
  <threadedComment ref="G5870" dT="2019-04-28T00:34:13.22" personId="{64FBD568-2CCA-46D7-B9EC-183D530E1CB7}" id="{6F388B8F-DEF2-4D4C-89A4-CC7E448E74A1}" parentId="{70F6C8FF-1249-454D-A895-EA6678B625EB}">
    <text>SE LE DESCUENTAN $200. RESTA $400</text>
  </threadedComment>
  <threadedComment ref="G5870" dT="2019-05-05T00:46:23.09" personId="{A220C77B-13D4-4875-BA43-94A83E9EDB7F}" id="{7FAED301-9251-445C-B410-9BFD2E907A24}" parentId="{70F6C8FF-1249-454D-A895-EA6678B625EB}">
    <text>SE LE DESCUENTAN $200. RESTA $200</text>
  </threadedComment>
  <threadedComment ref="G5870" dT="2019-05-11T20:32:21.86" personId="{64FBD568-2CCA-46D7-B9EC-183D530E1CB7}" id="{3634358F-D1DC-426C-89E1-3BB12C1A2496}" parentId="{70F6C8FF-1249-454D-A895-EA6678B625EB}">
    <text>SE LE DESCUENTAN $200. TERMINA DE PAGAR EL PRESTAMO</text>
  </threadedComment>
  <threadedComment ref="G5885" dT="2019-04-12T23:33:44.82" personId="{A220C77B-13D4-4875-BA43-94A83E9EDB7F}" id="{4F776595-3DA2-43AA-AF0D-ACDBB82C49C3}">
    <text>EMPIEZA A PAGAR LOS $1,692.44 DEL ESPEJO DE LA 3208. SE LE DESCUENTAN DE $300. RESTA $1,392.44</text>
  </threadedComment>
  <threadedComment ref="G5885" dT="2019-04-18T23:39:24.39" personId="{A220C77B-13D4-4875-BA43-94A83E9EDB7F}" id="{6DB4B2E8-B9A1-4BDC-8925-3CA4E63A43EF}" parentId="{4F776595-3DA2-43AA-AF0D-ACDBB82C49C3}">
    <text>SE LE DESCUENTAN $300. RESTA $1,092.44</text>
  </threadedComment>
  <threadedComment ref="G5885" dT="2019-04-28T00:24:24.27" personId="{64FBD568-2CCA-46D7-B9EC-183D530E1CB7}" id="{BE30D855-40BF-4E84-A7EB-7FE34C0B1BE1}" parentId="{4F776595-3DA2-43AA-AF0D-ACDBB82C49C3}">
    <text>SE LE DESCUENTAN $300. RESTA $792.44</text>
  </threadedComment>
  <threadedComment ref="G5885" dT="2019-05-05T00:41:36.38" personId="{A220C77B-13D4-4875-BA43-94A83E9EDB7F}" id="{C50CFCCB-CC48-4AA4-94E0-EC7D2CEF467F}" parentId="{4F776595-3DA2-43AA-AF0D-ACDBB82C49C3}">
    <text>DEBE $792.44. ESTA SEMANA NO SE LE DESCONTÓ NADA.</text>
  </threadedComment>
  <threadedComment ref="G5885" dT="2019-05-11T20:35:19.85" personId="{64FBD568-2CCA-46D7-B9EC-183D530E1CB7}" id="{85B69DC8-7A0E-4D27-8639-FF162852B4A9}" parentId="{4F776595-3DA2-43AA-AF0D-ACDBB82C49C3}">
    <text>SE LE DESCUENTAN $300. RESTA $492.44</text>
  </threadedComment>
  <threadedComment ref="G5885" dT="2019-05-17T13:57:45.92" personId="{64FBD568-2CCA-46D7-B9EC-183D530E1CB7}" id="{E73A6F27-1A24-4F5E-816E-AA6CA4226C4F}" parentId="{4F776595-3DA2-43AA-AF0D-ACDBB82C49C3}">
    <text>SE LE DESCUENTAN $300. RESTA $192.44</text>
  </threadedComment>
  <threadedComment ref="F5888" dT="2019-05-18T23:27:31.58" personId="{64FBD568-2CCA-46D7-B9EC-183D530E1CB7}" id="{A80AF264-1581-4A60-8F93-9BEA739B2050}">
    <text>PIDE PRESTADO $1,500. Y SE LE PAGA RESTO DE SU SEMANA $600</text>
  </threadedComment>
  <threadedComment ref="G5888" dT="2019-05-18T23:15:18.72" personId="{64FBD568-2CCA-46D7-B9EC-183D530E1CB7}" id="{6B667807-D393-475C-BF75-4487B7DE81EC}">
    <text>PRESTAMO DE $1,500. SE LE EMPEZARÁ A DESCONTAR EL 25-MAYO-2019 DE A $500.</text>
  </threadedComment>
  <threadedComment ref="G5889" dT="2019-04-07T01:08:49.09" personId="{A220C77B-13D4-4875-BA43-94A83E9EDB7F}" id="{583269CB-91DD-49FA-9E32-7910499DFB2F}">
    <text>SE LE PRESTARON $2,000. SE LE DESCUENTAN $500. RESTA $1,500</text>
  </threadedComment>
  <threadedComment ref="G5889" dT="2019-04-12T23:24:10.49" personId="{A220C77B-13D4-4875-BA43-94A83E9EDB7F}" id="{C3B5EB1E-5EAA-4F6C-8424-60B7A6CD4995}" parentId="{583269CB-91DD-49FA-9E32-7910499DFB2F}">
    <text>SE LE DESCUENTAN $500. RESTA $1,000</text>
  </threadedComment>
  <threadedComment ref="G5889" dT="2019-04-18T23:45:45.39" personId="{A220C77B-13D4-4875-BA43-94A83E9EDB7F}" id="{4DFA2F05-7E49-41AD-9405-13CEE99E8EB7}" parentId="{583269CB-91DD-49FA-9E32-7910499DFB2F}">
    <text>SE LE DESCUENTAN $500. RESTA $500</text>
  </threadedComment>
  <threadedComment ref="G5889" dT="2019-04-28T00:33:27.77" personId="{64FBD568-2CCA-46D7-B9EC-183D530E1CB7}" id="{809F52E0-3309-4C80-B9F8-D38634D39306}" parentId="{583269CB-91DD-49FA-9E32-7910499DFB2F}">
    <text>SE LE DESCUENTAN $500 Y TERMINA DE PAGAR EL PRIMER PRESTAMO. SE LE PRESTARON $3,000</text>
  </threadedComment>
  <threadedComment ref="G5889" dT="2019-05-05T00:45:31.25" personId="{A220C77B-13D4-4875-BA43-94A83E9EDB7F}" id="{F041C5C6-56AC-454E-9BDE-2F4D49EE8C66}" parentId="{583269CB-91DD-49FA-9E32-7910499DFB2F}">
    <text>LE EMPIEZO A CONTAR $500. DE LOS $3,000 PRESTADO YA QUE NO ME HA DICHO NADA. RESTA $2,500</text>
  </threadedComment>
  <threadedComment ref="G5889" dT="2019-05-11T20:37:44.98" personId="{64FBD568-2CCA-46D7-B9EC-183D530E1CB7}" id="{9063B64A-82FD-4999-BFA8-EB36BEB2B688}" parentId="{583269CB-91DD-49FA-9E32-7910499DFB2F}">
    <text>SE LE DESCUENTAN $500. RESTA $2,000</text>
  </threadedComment>
  <threadedComment ref="G5889" dT="2019-05-17T13:58:20.66" personId="{64FBD568-2CCA-46D7-B9EC-183D530E1CB7}" id="{8FA248BF-0805-4027-8600-504BC9F052AB}" parentId="{583269CB-91DD-49FA-9E32-7910499DFB2F}">
    <text>SE LE DESCUENTAN $500. RESTA $1,500</text>
  </threadedComment>
  <threadedComment ref="G5891" dT="2019-04-12T23:32:27.76" personId="{A220C77B-13D4-4875-BA43-94A83E9EDB7F}" id="{E713852F-9817-4C76-B719-081EC699F337}">
    <text>SE LE PRESTARON $1,000. SE LE DESCUENTAN $200. RESTA $800</text>
  </threadedComment>
  <threadedComment ref="G5891" dT="2019-04-18T23:43:16.24" personId="{A220C77B-13D4-4875-BA43-94A83E9EDB7F}" id="{D15638A9-F31A-4A12-AC13-C35DFDAFD0CA}" parentId="{E713852F-9817-4C76-B719-081EC699F337}">
    <text>SE LE DESCUENTAN $200. RESTA $600</text>
  </threadedComment>
  <threadedComment ref="G5891" dT="2019-04-28T00:34:13.22" personId="{64FBD568-2CCA-46D7-B9EC-183D530E1CB7}" id="{32CDB7C6-15DF-4D46-B7A0-D19DA2761D95}" parentId="{E713852F-9817-4C76-B719-081EC699F337}">
    <text>SE LE DESCUENTAN $200. RESTA $400</text>
  </threadedComment>
  <threadedComment ref="G5891" dT="2019-05-05T00:46:23.09" personId="{A220C77B-13D4-4875-BA43-94A83E9EDB7F}" id="{A61291E3-1659-4CF9-B585-CA136F402CD2}" parentId="{E713852F-9817-4C76-B719-081EC699F337}">
    <text>SE LE DESCUENTAN $200. RESTA $200</text>
  </threadedComment>
  <threadedComment ref="G5891" dT="2019-05-11T20:32:21.86" personId="{64FBD568-2CCA-46D7-B9EC-183D530E1CB7}" id="{BE30A5F3-FDDC-46F8-953A-384E31017A5A}" parentId="{E713852F-9817-4C76-B719-081EC699F337}">
    <text>SE LE DESCUENTAN $200. TERMINA DE PAGAR EL PRESTAMO</text>
  </threadedComment>
  <threadedComment ref="G5891" dT="2019-05-18T23:57:22.15" personId="{64FBD568-2CCA-46D7-B9EC-183D530E1CB7}" id="{D39AD37D-9D39-4E01-841F-242BFFE82C69}" parentId="{E713852F-9817-4C76-B719-081EC699F337}">
    <text>SE LE PRESTARON $300. SE LE DESCUENTAN LA PROXIMA SEMANA. 25-MAYO-2019</text>
  </threadedComment>
  <threadedComment ref="G5906" dT="2019-04-12T23:33:44.82" personId="{A220C77B-13D4-4875-BA43-94A83E9EDB7F}" id="{E8215FBD-C35A-455C-A138-91FCB30E0FD2}">
    <text>EMPIEZA A PAGAR LOS $1,692.44 DEL ESPEJO DE LA 3208. SE LE DESCUENTAN DE $300. RESTA $1,392.44</text>
  </threadedComment>
  <threadedComment ref="G5906" dT="2019-04-18T23:39:24.39" personId="{A220C77B-13D4-4875-BA43-94A83E9EDB7F}" id="{F0E7BD8A-D1E5-4984-842B-6D76DCEB2143}" parentId="{E8215FBD-C35A-455C-A138-91FCB30E0FD2}">
    <text>SE LE DESCUENTAN $300. RESTA $1,092.44</text>
  </threadedComment>
  <threadedComment ref="G5906" dT="2019-04-28T00:24:24.27" personId="{64FBD568-2CCA-46D7-B9EC-183D530E1CB7}" id="{ED61874B-87AD-4CC7-B0C0-9E16F1C9BAD8}" parentId="{E8215FBD-C35A-455C-A138-91FCB30E0FD2}">
    <text>SE LE DESCUENTAN $300. RESTA $792.44</text>
  </threadedComment>
  <threadedComment ref="G5906" dT="2019-05-05T00:41:36.38" personId="{A220C77B-13D4-4875-BA43-94A83E9EDB7F}" id="{2F87E4A6-39D0-4586-9AA1-4E71B2E14623}" parentId="{E8215FBD-C35A-455C-A138-91FCB30E0FD2}">
    <text>DEBE $792.44. ESTA SEMANA NO SE LE DESCONTÓ NADA.</text>
  </threadedComment>
  <threadedComment ref="G5906" dT="2019-05-11T20:35:19.85" personId="{64FBD568-2CCA-46D7-B9EC-183D530E1CB7}" id="{B1C90075-9914-4D04-9A7F-C1FA77FA4C8A}" parentId="{E8215FBD-C35A-455C-A138-91FCB30E0FD2}">
    <text>SE LE DESCUENTAN $300. RESTA $492.44</text>
  </threadedComment>
  <threadedComment ref="G5906" dT="2019-05-17T13:57:45.92" personId="{64FBD568-2CCA-46D7-B9EC-183D530E1CB7}" id="{3CF33418-36C8-4AFE-BFB1-7173C23ACC3D}" parentId="{E8215FBD-C35A-455C-A138-91FCB30E0FD2}">
    <text>SE LE DESCUENTAN $300. RESTA $192.44</text>
  </threadedComment>
  <threadedComment ref="G5906" dT="2019-05-22T06:02:06.21" personId="{64FBD568-2CCA-46D7-B9EC-183D530E1CB7}" id="{7EC14C3B-64C5-464A-A937-0C4BE7B68389}" parentId="{E8215FBD-C35A-455C-A138-91FCB30E0FD2}">
    <text>SE LE DESCUENTAN $192. TERMINA DE PAGAR EL ESPEJO DEL 08</text>
  </threadedComment>
  <threadedComment ref="G5909" dT="2019-05-18T23:15:18.72" personId="{64FBD568-2CCA-46D7-B9EC-183D530E1CB7}" id="{78AC205A-12F3-4C6E-9277-AB61A77C4DE4}">
    <text>PRESTAMO DE $1,500. SE LE EMPEZARÁ A DESCONTAR EL 25-MAYO-2019 DE A $500.</text>
  </threadedComment>
  <threadedComment ref="G5909" dT="2019-05-22T06:03:26.14" personId="{64FBD568-2CCA-46D7-B9EC-183D530E1CB7}" id="{A7C04092-9313-45CE-9828-7AA70A279135}" parentId="{78AC205A-12F3-4C6E-9277-AB61A77C4DE4}">
    <text>SE LE EMPIEZA A DESCONTAR $500. RESTA $1,000</text>
  </threadedComment>
  <threadedComment ref="G5910" dT="2019-04-07T01:08:49.09" personId="{A220C77B-13D4-4875-BA43-94A83E9EDB7F}" id="{CA0F9698-2A43-4632-9A6B-5A7675F396E8}">
    <text>SE LE PRESTARON $2,000. SE LE DESCUENTAN $500. RESTA $1,500</text>
  </threadedComment>
  <threadedComment ref="G5910" dT="2019-04-12T23:24:10.49" personId="{A220C77B-13D4-4875-BA43-94A83E9EDB7F}" id="{80254B29-6D85-4845-AFBB-9E55CAB721F4}" parentId="{CA0F9698-2A43-4632-9A6B-5A7675F396E8}">
    <text>SE LE DESCUENTAN $500. RESTA $1,000</text>
  </threadedComment>
  <threadedComment ref="G5910" dT="2019-04-18T23:45:45.39" personId="{A220C77B-13D4-4875-BA43-94A83E9EDB7F}" id="{7DDC118F-5D2B-4BD2-B4C4-8B17D7E27816}" parentId="{CA0F9698-2A43-4632-9A6B-5A7675F396E8}">
    <text>SE LE DESCUENTAN $500. RESTA $500</text>
  </threadedComment>
  <threadedComment ref="G5910" dT="2019-04-28T00:33:27.77" personId="{64FBD568-2CCA-46D7-B9EC-183D530E1CB7}" id="{6091E4E1-1B86-4F0C-86C9-CC2E5EAE7138}" parentId="{CA0F9698-2A43-4632-9A6B-5A7675F396E8}">
    <text>SE LE DESCUENTAN $500 Y TERMINA DE PAGAR EL PRIMER PRESTAMO. SE LE PRESTARON $3,000</text>
  </threadedComment>
  <threadedComment ref="G5910" dT="2019-05-05T00:45:31.25" personId="{A220C77B-13D4-4875-BA43-94A83E9EDB7F}" id="{3656E583-9FEE-4508-8256-43D76F74E4CC}" parentId="{CA0F9698-2A43-4632-9A6B-5A7675F396E8}">
    <text>LE EMPIEZO A CONTAR $500. DE LOS $3,000 PRESTADO YA QUE NO ME HA DICHO NADA. RESTA $2,500</text>
  </threadedComment>
  <threadedComment ref="G5910" dT="2019-05-11T20:37:44.98" personId="{64FBD568-2CCA-46D7-B9EC-183D530E1CB7}" id="{2FB766D3-7D30-46EE-8EE0-A04D446D6F6A}" parentId="{CA0F9698-2A43-4632-9A6B-5A7675F396E8}">
    <text>SE LE DESCUENTAN $500. RESTA $2,000</text>
  </threadedComment>
  <threadedComment ref="G5910" dT="2019-05-17T13:58:20.66" personId="{64FBD568-2CCA-46D7-B9EC-183D530E1CB7}" id="{68D4DFB5-DBF6-4696-AE1E-66FE22304F4F}" parentId="{CA0F9698-2A43-4632-9A6B-5A7675F396E8}">
    <text>SE LE DESCUENTAN $500. RESTA $1,500</text>
  </threadedComment>
  <threadedComment ref="G5910" dT="2019-05-22T06:04:11.58" personId="{64FBD568-2CCA-46D7-B9EC-183D530E1CB7}" id="{D0C268D8-C7A3-4347-8EE7-29267D287C4A}" parentId="{CA0F9698-2A43-4632-9A6B-5A7675F396E8}">
    <text>SE LE DESCUENTAN $500. RESTA $1,000</text>
  </threadedComment>
  <threadedComment ref="G5912" dT="2019-04-12T23:32:27.76" personId="{A220C77B-13D4-4875-BA43-94A83E9EDB7F}" id="{DEB6E940-6676-4714-8695-1712DBCACC5C}">
    <text>SE LE PRESTARON $1,000. SE LE DESCUENTAN $200. RESTA $800</text>
  </threadedComment>
  <threadedComment ref="G5912" dT="2019-04-18T23:43:16.24" personId="{A220C77B-13D4-4875-BA43-94A83E9EDB7F}" id="{595C24ED-74AB-444B-992E-3E850BA45FB1}" parentId="{DEB6E940-6676-4714-8695-1712DBCACC5C}">
    <text>SE LE DESCUENTAN $200. RESTA $600</text>
  </threadedComment>
  <threadedComment ref="G5912" dT="2019-04-28T00:34:13.22" personId="{64FBD568-2CCA-46D7-B9EC-183D530E1CB7}" id="{B0246876-4154-436C-9652-91290302791B}" parentId="{DEB6E940-6676-4714-8695-1712DBCACC5C}">
    <text>SE LE DESCUENTAN $200. RESTA $400</text>
  </threadedComment>
  <threadedComment ref="G5912" dT="2019-05-05T00:46:23.09" personId="{A220C77B-13D4-4875-BA43-94A83E9EDB7F}" id="{F529BC53-C83C-4AE1-A9A0-6CDB9A0FBA0F}" parentId="{DEB6E940-6676-4714-8695-1712DBCACC5C}">
    <text>SE LE DESCUENTAN $200. RESTA $200</text>
  </threadedComment>
  <threadedComment ref="G5912" dT="2019-05-11T20:32:21.86" personId="{64FBD568-2CCA-46D7-B9EC-183D530E1CB7}" id="{33AF8E04-789F-4EBD-8493-616F63A7C0FD}" parentId="{DEB6E940-6676-4714-8695-1712DBCACC5C}">
    <text>SE LE DESCUENTAN $200. TERMINA DE PAGAR EL PRESTAMO</text>
  </threadedComment>
  <threadedComment ref="G5912" dT="2019-05-18T23:57:22.15" personId="{64FBD568-2CCA-46D7-B9EC-183D530E1CB7}" id="{7D72B9AD-9F34-4BDC-AB49-1A8E065E81CC}" parentId="{DEB6E940-6676-4714-8695-1712DBCACC5C}">
    <text>SE LE PRESTARON $300. SE LE DESCUENTAN LA PROXIMA SEMANA. 25-MAYO-2019</text>
  </threadedComment>
  <threadedComment ref="G5912" dT="2019-05-22T06:04:57.32" personId="{64FBD568-2CCA-46D7-B9EC-183D530E1CB7}" id="{46FC37FB-102D-4C74-A3C9-E217CFC25B6D}" parentId="{DEB6E940-6676-4714-8695-1712DBCACC5C}">
    <text>SE LE DESCUENTAN $300 DE LA SEMANA PASADA DE UN PRESTAMO.</text>
  </threadedComment>
  <threadedComment ref="G5930" dT="2019-05-18T23:15:18.72" personId="{64FBD568-2CCA-46D7-B9EC-183D530E1CB7}" id="{B9E22E66-DE40-4715-AB93-2D7086EDDCE3}">
    <text>PRESTAMO DE $1,500. SE LE EMPEZARÁ A DESCONTAR EL 25-MAYO-2019 DE A $500.</text>
  </threadedComment>
  <threadedComment ref="G5930" dT="2019-05-22T06:03:26.14" personId="{64FBD568-2CCA-46D7-B9EC-183D530E1CB7}" id="{C84E7C26-69D8-451C-B1E4-49E99DB72B26}" parentId="{B9E22E66-DE40-4715-AB93-2D7086EDDCE3}">
    <text>SE LE EMPIEZA A DESCONTAR $500. RESTA $1,000</text>
  </threadedComment>
  <threadedComment ref="G5930" dT="2019-05-22T06:06:30.83" personId="{64FBD568-2CCA-46D7-B9EC-183D530E1CB7}" id="{9D0D128D-A6EA-4AE8-8F6C-475E4AC0D040}" parentId="{B9E22E66-DE40-4715-AB93-2D7086EDDCE3}">
    <text>SE LE DESCUENTAN $500. RESTA $500</text>
  </threadedComment>
  <threadedComment ref="G5931" dT="2019-04-07T01:08:49.09" personId="{A220C77B-13D4-4875-BA43-94A83E9EDB7F}" id="{00E9FC23-16A2-4045-8F65-75BF20E8DFCC}">
    <text>SE LE PRESTARON $2,000. SE LE DESCUENTAN $500. RESTA $1,500</text>
  </threadedComment>
  <threadedComment ref="G5931" dT="2019-04-12T23:24:10.49" personId="{A220C77B-13D4-4875-BA43-94A83E9EDB7F}" id="{AEA0D0CD-F7FA-421B-8621-63EA1D907F5F}" parentId="{00E9FC23-16A2-4045-8F65-75BF20E8DFCC}">
    <text>SE LE DESCUENTAN $500. RESTA $1,000</text>
  </threadedComment>
  <threadedComment ref="G5931" dT="2019-04-18T23:45:45.39" personId="{A220C77B-13D4-4875-BA43-94A83E9EDB7F}" id="{B1E47441-036F-4535-A07E-2ADC4439B020}" parentId="{00E9FC23-16A2-4045-8F65-75BF20E8DFCC}">
    <text>SE LE DESCUENTAN $500. RESTA $500</text>
  </threadedComment>
  <threadedComment ref="G5931" dT="2019-04-28T00:33:27.77" personId="{64FBD568-2CCA-46D7-B9EC-183D530E1CB7}" id="{04ADC704-6B49-4936-8333-7981AB2A9662}" parentId="{00E9FC23-16A2-4045-8F65-75BF20E8DFCC}">
    <text>SE LE DESCUENTAN $500 Y TERMINA DE PAGAR EL PRIMER PRESTAMO. SE LE PRESTARON $3,000</text>
  </threadedComment>
  <threadedComment ref="G5931" dT="2019-05-05T00:45:31.25" personId="{A220C77B-13D4-4875-BA43-94A83E9EDB7F}" id="{B407A7A0-3057-42DE-8EB2-AE79F55C62E9}" parentId="{00E9FC23-16A2-4045-8F65-75BF20E8DFCC}">
    <text>LE EMPIEZO A CONTAR $500. DE LOS $3,000 PRESTADO YA QUE NO ME HA DICHO NADA. RESTA $2,500</text>
  </threadedComment>
  <threadedComment ref="G5931" dT="2019-05-11T20:37:44.98" personId="{64FBD568-2CCA-46D7-B9EC-183D530E1CB7}" id="{4E4377AD-9378-4C6F-B1D9-646203726D3C}" parentId="{00E9FC23-16A2-4045-8F65-75BF20E8DFCC}">
    <text>SE LE DESCUENTAN $500. RESTA $2,000</text>
  </threadedComment>
  <threadedComment ref="G5931" dT="2019-05-17T13:58:20.66" personId="{64FBD568-2CCA-46D7-B9EC-183D530E1CB7}" id="{9421B101-68B5-4196-A75B-21D93F6B517F}" parentId="{00E9FC23-16A2-4045-8F65-75BF20E8DFCC}">
    <text>SE LE DESCUENTAN $500. RESTA $1,500</text>
  </threadedComment>
  <threadedComment ref="G5931" dT="2019-05-22T06:04:11.58" personId="{64FBD568-2CCA-46D7-B9EC-183D530E1CB7}" id="{2AB8E991-D081-4AAA-9BDE-6EF2DD219A1A}" parentId="{00E9FC23-16A2-4045-8F65-75BF20E8DFCC}">
    <text>SE LE DESCUENTAN $500. RESTA $1,000</text>
  </threadedComment>
  <threadedComment ref="G5931" dT="2019-05-22T06:06:59.88" personId="{64FBD568-2CCA-46D7-B9EC-183D530E1CB7}" id="{98FF67A9-0ED2-4B77-B9D8-4261A3417717}" parentId="{00E9FC23-16A2-4045-8F65-75BF20E8DFCC}">
    <text>SE LE DESCUENTAN $500. RESTA $500</text>
  </threadedComment>
  <threadedComment ref="G5951" dT="2019-05-18T23:15:18.72" personId="{64FBD568-2CCA-46D7-B9EC-183D530E1CB7}" id="{30AAE6D8-2C59-4F64-BCBC-19A3F9154C90}">
    <text>PRESTAMO DE $1,500. SE LE EMPEZARÁ A DESCONTAR EL 25-MAYO-2019 DE A $500.</text>
  </threadedComment>
  <threadedComment ref="G5951" dT="2019-05-22T06:03:26.14" personId="{64FBD568-2CCA-46D7-B9EC-183D530E1CB7}" id="{ADD19D8C-4B2A-4429-A2EB-A3D2F9E11DDD}" parentId="{30AAE6D8-2C59-4F64-BCBC-19A3F9154C90}">
    <text>SE LE EMPIEZA A DESCONTAR $500. RESTA $1,000</text>
  </threadedComment>
  <threadedComment ref="G5951" dT="2019-05-22T06:06:30.83" personId="{64FBD568-2CCA-46D7-B9EC-183D530E1CB7}" id="{EEE23C32-2330-4017-9321-29C87F846B5A}" parentId="{30AAE6D8-2C59-4F64-BCBC-19A3F9154C90}">
    <text>SE LE DESCUENTAN $500. RESTA $500</text>
  </threadedComment>
  <threadedComment ref="G5951" dT="2019-05-22T06:08:23.46" personId="{64FBD568-2CCA-46D7-B9EC-183D530E1CB7}" id="{B87A8EA3-2E9A-458F-8401-D7536562A8C1}" parentId="{30AAE6D8-2C59-4F64-BCBC-19A3F9154C90}">
    <text>SE LE DESCUENTAN $500. TERMINA DE PAGAR EL PRESTAMO</text>
  </threadedComment>
  <threadedComment ref="G5952" dT="2019-04-07T01:08:49.09" personId="{A220C77B-13D4-4875-BA43-94A83E9EDB7F}" id="{51FFBF4E-D6F8-473A-99EA-2C8B2364E65C}">
    <text>SE LE PRESTARON $2,000. SE LE DESCUENTAN $500. RESTA $1,500</text>
  </threadedComment>
  <threadedComment ref="G5952" dT="2019-04-12T23:24:10.49" personId="{A220C77B-13D4-4875-BA43-94A83E9EDB7F}" id="{7C6279AB-6451-4A5E-B8A1-0E3F33B6686D}" parentId="{51FFBF4E-D6F8-473A-99EA-2C8B2364E65C}">
    <text>SE LE DESCUENTAN $500. RESTA $1,000</text>
  </threadedComment>
  <threadedComment ref="G5952" dT="2019-04-18T23:45:45.39" personId="{A220C77B-13D4-4875-BA43-94A83E9EDB7F}" id="{82FD1467-5C85-4C9A-AAFB-26E2B63CE2A7}" parentId="{51FFBF4E-D6F8-473A-99EA-2C8B2364E65C}">
    <text>SE LE DESCUENTAN $500. RESTA $500</text>
  </threadedComment>
  <threadedComment ref="G5952" dT="2019-04-28T00:33:27.77" personId="{64FBD568-2CCA-46D7-B9EC-183D530E1CB7}" id="{1DA250FE-4730-4B4F-A04D-F5F15D7A8D2E}" parentId="{51FFBF4E-D6F8-473A-99EA-2C8B2364E65C}">
    <text>SE LE DESCUENTAN $500 Y TERMINA DE PAGAR EL PRIMER PRESTAMO. SE LE PRESTARON $3,000</text>
  </threadedComment>
  <threadedComment ref="G5952" dT="2019-05-05T00:45:31.25" personId="{A220C77B-13D4-4875-BA43-94A83E9EDB7F}" id="{A8084A94-5636-489C-A1E4-70380BFC0767}" parentId="{51FFBF4E-D6F8-473A-99EA-2C8B2364E65C}">
    <text>LE EMPIEZO A CONTAR $500. DE LOS $3,000 PRESTADO YA QUE NO ME HA DICHO NADA. RESTA $2,500</text>
  </threadedComment>
  <threadedComment ref="G5952" dT="2019-05-11T20:37:44.98" personId="{64FBD568-2CCA-46D7-B9EC-183D530E1CB7}" id="{41B16E6A-C052-4841-B331-0661A1B37C76}" parentId="{51FFBF4E-D6F8-473A-99EA-2C8B2364E65C}">
    <text>SE LE DESCUENTAN $500. RESTA $2,000</text>
  </threadedComment>
  <threadedComment ref="G5952" dT="2019-05-17T13:58:20.66" personId="{64FBD568-2CCA-46D7-B9EC-183D530E1CB7}" id="{2CA7C061-87AA-4182-9DE1-E4D479B5AC37}" parentId="{51FFBF4E-D6F8-473A-99EA-2C8B2364E65C}">
    <text>SE LE DESCUENTAN $500. RESTA $1,500</text>
  </threadedComment>
  <threadedComment ref="G5952" dT="2019-05-22T06:04:11.58" personId="{64FBD568-2CCA-46D7-B9EC-183D530E1CB7}" id="{9CAFF7A2-5F16-475B-BE38-E91D3607BAAD}" parentId="{51FFBF4E-D6F8-473A-99EA-2C8B2364E65C}">
    <text>SE LE DESCUENTAN $500. RESTA $1,000</text>
  </threadedComment>
  <threadedComment ref="G5952" dT="2019-05-22T06:06:59.88" personId="{64FBD568-2CCA-46D7-B9EC-183D530E1CB7}" id="{6A9CCCC2-9560-45B3-878A-B7C8F8DF1AE0}" parentId="{51FFBF4E-D6F8-473A-99EA-2C8B2364E65C}">
    <text>SE LE DESCUENTAN $500. RESTA $500</text>
  </threadedComment>
  <threadedComment ref="G5952" dT="2019-05-22T06:08:45.67" personId="{64FBD568-2CCA-46D7-B9EC-183D530E1CB7}" id="{756AFC59-ACB6-497C-A7AA-ACDF35043627}" parentId="{51FFBF4E-D6F8-473A-99EA-2C8B2364E65C}">
    <text>SE LE DESCUENTAN $500. TERMINA DE PAGAR EL PRESTAMO</text>
  </threadedComment>
  <threadedComment ref="F6728" dT="2020-02-08T17:08:46.10" personId="{64FBD568-2CCA-46D7-B9EC-183D530E1CB7}" id="{77452E29-8C11-4ABF-9CB2-667C77F205E3}">
    <text>EL DIA DESPUES DE SU DESCANSO LLEGO 1:30 HRS DESPUES SIN AUTORIZACIÓN</text>
  </threadedComment>
  <threadedComment ref="F6749" dT="2020-02-08T17:08:46.10" personId="{64FBD568-2CCA-46D7-B9EC-183D530E1CB7}" id="{2335EF65-84D7-4650-9B0A-881DCA7BD687}">
    <text>EL DIA DESPUES DE SU DESCANSO LLEGO 1:30 HRS DESPUES SIN AUTORIZACIÓN</text>
  </threadedComment>
  <threadedComment ref="F6749" dT="2020-02-13T05:15:08.41" personId="{64FBD568-2CCA-46D7-B9EC-183D530E1CB7}" id="{86EEA6C1-A3D9-4DC0-A5CE-E84163D69867}" parentId="{2335EF65-84D7-4650-9B0A-881DCA7BD687}">
    <text>SE LE DEJÓ IRSE A DESCANSAR LA NOCHE, Y LLEGO A LAS 10:30 AM</text>
  </threadedComment>
  <threadedComment ref="F6768" dT="2020-02-08T17:08:46.10" personId="{64FBD568-2CCA-46D7-B9EC-183D530E1CB7}" id="{89992306-DF71-4556-AFFE-8D803A51A7DE}">
    <text>EL DIA DESPUES DE SU DESCANSO LLEGO 1:30 HRS DESPUES SIN AUTORIZACIÓN</text>
  </threadedComment>
  <threadedComment ref="F6768" dT="2020-02-13T05:15:08.41" personId="{64FBD568-2CCA-46D7-B9EC-183D530E1CB7}" id="{CB83B34D-F151-4EEF-A80F-BA6B39591AC0}" parentId="{89992306-DF71-4556-AFFE-8D803A51A7DE}">
    <text>SE LE DEJÓ IRSE A DESCANSAR LA NOCHE, Y LLEGO A LAS 10:30 AM</text>
  </threadedComment>
  <threadedComment ref="F6768" dT="2020-02-22T21:37:51.77" personId="{64FBD568-2CCA-46D7-B9EC-183D530E1CB7}" id="{869A6C55-2F40-48A9-8374-81DB12A3E3ED}" parentId="{89992306-DF71-4556-AFFE-8D803A51A7DE}">
    <text>EL DIA QUE REGRESO DE DESCANSAR, TENIA QUE HABER LLEGADO A LAS 11. Y LLEGÓ DESPUES DE LA 1</text>
  </threadedComment>
  <threadedComment ref="F6787" dT="2020-02-08T17:08:46.10" personId="{64FBD568-2CCA-46D7-B9EC-183D530E1CB7}" id="{07C367A4-DF43-44D9-9E2B-BD729C937580}">
    <text>EL DIA DESPUES DE SU DESCANSO LLEGO 1:30 HRS DESPUES SIN AUTORIZACIÓN</text>
  </threadedComment>
  <threadedComment ref="F6787" dT="2020-02-13T05:15:08.41" personId="{64FBD568-2CCA-46D7-B9EC-183D530E1CB7}" id="{F5C0E6C0-4745-4CA6-BA04-C6D5289129E6}" parentId="{07C367A4-DF43-44D9-9E2B-BD729C937580}">
    <text>SE LE DEJÓ IRSE A DESCANSAR LA NOCHE, Y LLEGO A LAS 10:30 AM</text>
  </threadedComment>
  <threadedComment ref="F6787" dT="2020-02-22T21:37:51.77" personId="{64FBD568-2CCA-46D7-B9EC-183D530E1CB7}" id="{DFA42FF6-B6D9-4552-BFF2-B7A7572F572C}" parentId="{07C367A4-DF43-44D9-9E2B-BD729C937580}">
    <text>EL DIA QUE REGRESO DE DESCANSAR, TENIA QUE HABER LLEGADO A LAS 11. Y LLEGÓ DESPUES DE LA 1</text>
  </threadedComment>
  <threadedComment ref="F6807" dT="2020-02-08T17:08:46.10" personId="{64FBD568-2CCA-46D7-B9EC-183D530E1CB7}" id="{72F19959-5EB8-4AAF-A305-F624118B8230}">
    <text>EL DIA DESPUES DE SU DESCANSO LLEGO 1:30 HRS DESPUES SIN AUTORIZACIÓN</text>
  </threadedComment>
  <threadedComment ref="F6807" dT="2020-02-13T05:15:08.41" personId="{64FBD568-2CCA-46D7-B9EC-183D530E1CB7}" id="{B3C01BDF-81D7-43D3-9E63-91C01BDDEE68}" parentId="{72F19959-5EB8-4AAF-A305-F624118B8230}">
    <text>SE LE DEJÓ IRSE A DESCANSAR LA NOCHE, Y LLEGO A LAS 10:30 AM</text>
  </threadedComment>
  <threadedComment ref="F6807" dT="2020-02-22T21:37:51.77" personId="{64FBD568-2CCA-46D7-B9EC-183D530E1CB7}" id="{8BC3BC0D-1FF6-4635-8C64-862C66FBDC64}" parentId="{72F19959-5EB8-4AAF-A305-F624118B8230}">
    <text>EL DIA QUE REGRESO DE DESCANSAR, TENIA QUE HABER LLEGADO A LAS 11. Y LLEGÓ DESPUES DE LA 1</text>
  </threadedComment>
  <threadedComment ref="F6827" dT="2020-02-08T17:08:46.10" personId="{64FBD568-2CCA-46D7-B9EC-183D530E1CB7}" id="{E680C178-B3A0-469A-AF4D-FB6F52C98071}">
    <text>EL DIA DESPUES DE SU DESCANSO LLEGO 1:30 HRS DESPUES SIN AUTORIZACIÓN</text>
  </threadedComment>
  <threadedComment ref="F6827" dT="2020-02-13T05:15:08.41" personId="{64FBD568-2CCA-46D7-B9EC-183D530E1CB7}" id="{B3CE26AF-7E46-4A4A-9B72-BCCF5F286193}" parentId="{E680C178-B3A0-469A-AF4D-FB6F52C98071}">
    <text>SE LE DEJÓ IRSE A DESCANSAR LA NOCHE, Y LLEGO A LAS 10:30 AM</text>
  </threadedComment>
  <threadedComment ref="F6827" dT="2020-02-22T21:37:51.77" personId="{64FBD568-2CCA-46D7-B9EC-183D530E1CB7}" id="{48B327E5-4FF9-4971-BD95-5CF5300BB246}" parentId="{E680C178-B3A0-469A-AF4D-FB6F52C98071}">
    <text>EL DIA QUE REGRESO DE DESCANSAR, TENIA QUE HABER LLEGADO A LAS 11. Y LLEGÓ DESPUES DE LA 1</text>
  </threadedComment>
  <threadedComment ref="F6847" dT="2020-02-08T17:08:46.10" personId="{64FBD568-2CCA-46D7-B9EC-183D530E1CB7}" id="{661DAF51-9BC8-459B-A0A3-42B044691BA6}">
    <text>EL DIA DESPUES DE SU DESCANSO LLEGO 1:30 HRS DESPUES SIN AUTORIZACIÓN</text>
  </threadedComment>
  <threadedComment ref="F6847" dT="2020-02-13T05:15:08.41" personId="{64FBD568-2CCA-46D7-B9EC-183D530E1CB7}" id="{468E2EE7-86E6-4594-B785-A9EFF8018EF5}" parentId="{661DAF51-9BC8-459B-A0A3-42B044691BA6}">
    <text>SE LE DEJÓ IRSE A DESCANSAR LA NOCHE, Y LLEGO A LAS 10:30 AM</text>
  </threadedComment>
  <threadedComment ref="F6847" dT="2020-02-22T21:37:51.77" personId="{64FBD568-2CCA-46D7-B9EC-183D530E1CB7}" id="{864D7CED-30DF-4D26-8BEB-C37922AFE82E}" parentId="{661DAF51-9BC8-459B-A0A3-42B044691BA6}">
    <text>EL DIA QUE REGRESO DE DESCANSAR, TENIA QUE HABER LLEGADO A LAS 11. Y LLEGÓ DESPUES DE LA 1</text>
  </threadedComment>
  <threadedComment ref="F6867" dT="2020-02-08T17:08:46.10" personId="{64FBD568-2CCA-46D7-B9EC-183D530E1CB7}" id="{A5984DEA-9D76-42EB-896E-D49E4932F99D}">
    <text>EL DIA DESPUES DE SU DESCANSO LLEGO 1:30 HRS DESPUES SIN AUTORIZACIÓN</text>
  </threadedComment>
  <threadedComment ref="F6867" dT="2020-02-13T05:15:08.41" personId="{64FBD568-2CCA-46D7-B9EC-183D530E1CB7}" id="{5DFA8A05-99ED-4F80-A71B-425AF25EEAF4}" parentId="{A5984DEA-9D76-42EB-896E-D49E4932F99D}">
    <text>SE LE DEJÓ IRSE A DESCANSAR LA NOCHE, Y LLEGO A LAS 10:30 AM</text>
  </threadedComment>
  <threadedComment ref="F6867" dT="2020-02-22T21:37:51.77" personId="{64FBD568-2CCA-46D7-B9EC-183D530E1CB7}" id="{8188477D-4955-458B-B540-7E91B26514E6}" parentId="{A5984DEA-9D76-42EB-896E-D49E4932F99D}">
    <text>EL DIA QUE REGRESO DE DESCANSAR, TENIA QUE HABER LLEGADO A LAS 11. Y LLEGÓ DESPUES DE LA 1</text>
  </threadedComment>
  <threadedComment ref="F6887" dT="2020-02-08T17:08:46.10" personId="{64FBD568-2CCA-46D7-B9EC-183D530E1CB7}" id="{930184A3-7FF0-418F-892B-B21B1A213DC3}">
    <text>EL DIA DESPUES DE SU DESCANSO LLEGO 1:30 HRS DESPUES SIN AUTORIZACIÓN</text>
  </threadedComment>
  <threadedComment ref="F6887" dT="2020-02-13T05:15:08.41" personId="{64FBD568-2CCA-46D7-B9EC-183D530E1CB7}" id="{2FF061B4-FE0D-436D-B224-3098F0D057ED}" parentId="{930184A3-7FF0-418F-892B-B21B1A213DC3}">
    <text>SE LE DEJÓ IRSE A DESCANSAR LA NOCHE, Y LLEGO A LAS 10:30 AM</text>
  </threadedComment>
  <threadedComment ref="F6887" dT="2020-02-22T21:37:51.77" personId="{64FBD568-2CCA-46D7-B9EC-183D530E1CB7}" id="{54320719-5FF2-458E-98CC-72520AC97A0B}" parentId="{930184A3-7FF0-418F-892B-B21B1A213DC3}">
    <text>EL DIA QUE REGRESO DE DESCANSAR, TENIA QUE HABER LLEGADO A LAS 11. Y LLEGÓ DESPUES DE LA 1</text>
  </threadedComment>
  <threadedComment ref="F6902" dT="2020-04-11T19:41:42.29" personId="{64FBD568-2CCA-46D7-B9EC-183D530E1CB7}" id="{68DDA765-CEDB-494A-914D-8EF62A521189}">
    <text>EL 9-ABR-20 SE FUE A 92. Y SE TARDÓ 3 HRS, PARA LO QUE TENIA SOLO AUTORIZADO 1 HR</text>
  </threadedComment>
  <threadedComment ref="F6907" dT="2020-02-08T17:08:46.10" personId="{64FBD568-2CCA-46D7-B9EC-183D530E1CB7}" id="{F0DB17AF-CCE8-4CFC-83C0-52114156E6FF}">
    <text>EL DIA DESPUES DE SU DESCANSO LLEGO 1:30 HRS DESPUES SIN AUTORIZACIÓN</text>
  </threadedComment>
  <threadedComment ref="F6907" dT="2020-02-13T05:15:08.41" personId="{64FBD568-2CCA-46D7-B9EC-183D530E1CB7}" id="{E50E1581-3B1D-463D-9057-8129653A7023}" parentId="{F0DB17AF-CCE8-4CFC-83C0-52114156E6FF}">
    <text>SE LE DEJÓ IRSE A DESCANSAR LA NOCHE, Y LLEGO A LAS 10:30 AM</text>
  </threadedComment>
  <threadedComment ref="F6907" dT="2020-02-22T21:37:51.77" personId="{64FBD568-2CCA-46D7-B9EC-183D530E1CB7}" id="{EDBB40F2-D35A-4F84-B5AC-286E80E89FCD}" parentId="{F0DB17AF-CCE8-4CFC-83C0-52114156E6FF}">
    <text>EL DIA QUE REGRESO DE DESCANSAR, TENIA QUE HABER LLEGADO A LAS 11. Y LLEGÓ DESPUES DE LA 1</text>
  </threadedComment>
  <threadedComment ref="F6921" dT="2020-04-11T19:41:42.29" personId="{64FBD568-2CCA-46D7-B9EC-183D530E1CB7}" id="{925DBF4B-D644-4205-8642-1A09F0B77F05}">
    <text>EL 9-ABR-20 SE FUE A 92. Y SE TARDÓ 3 HRS, PARA LO QUE TENIA SOLO AUTORIZADO 1 HR</text>
  </threadedComment>
  <threadedComment ref="F6926" dT="2020-02-08T17:08:46.10" personId="{64FBD568-2CCA-46D7-B9EC-183D530E1CB7}" id="{882B7CBA-0E80-48C3-8930-EC98DE205C35}">
    <text>EL DIA DESPUES DE SU DESCANSO LLEGO 1:30 HRS DESPUES SIN AUTORIZACIÓN</text>
  </threadedComment>
  <threadedComment ref="F6926" dT="2020-02-13T05:15:08.41" personId="{64FBD568-2CCA-46D7-B9EC-183D530E1CB7}" id="{82F8F616-90F1-4159-AD96-746457F223FB}" parentId="{882B7CBA-0E80-48C3-8930-EC98DE205C35}">
    <text>SE LE DEJÓ IRSE A DESCANSAR LA NOCHE, Y LLEGO A LAS 10:30 AM</text>
  </threadedComment>
  <threadedComment ref="F6926" dT="2020-02-22T21:37:51.77" personId="{64FBD568-2CCA-46D7-B9EC-183D530E1CB7}" id="{D2076A17-156C-47BE-BD01-EC233540956F}" parentId="{882B7CBA-0E80-48C3-8930-EC98DE205C35}">
    <text>EL DIA QUE REGRESO DE DESCANSAR, TENIA QUE HABER LLEGADO A LAS 11. Y LLEGÓ DESPUES DE LA 1</text>
  </threadedComment>
  <threadedComment ref="F6941" dT="2020-04-11T19:41:42.29" personId="{64FBD568-2CCA-46D7-B9EC-183D530E1CB7}" id="{B0651EEA-C14E-47E1-8854-B0485CDDDBE1}">
    <text>EL 9-ABR-20 SE FUE A 92. Y SE TARDÓ 3 HRS, PARA LO QUE TENIA SOLO AUTORIZADO 1 HR</text>
  </threadedComment>
  <threadedComment ref="F6946" dT="2020-02-08T17:08:46.10" personId="{64FBD568-2CCA-46D7-B9EC-183D530E1CB7}" id="{05F85EB4-449A-47F3-A8FC-214A5806D1A5}">
    <text>EL DIA DESPUES DE SU DESCANSO LLEGO 1:30 HRS DESPUES SIN AUTORIZACIÓN</text>
  </threadedComment>
  <threadedComment ref="F6946" dT="2020-02-13T05:15:08.41" personId="{64FBD568-2CCA-46D7-B9EC-183D530E1CB7}" id="{C733FFE9-87A6-446A-AB7E-E8C4F6638AE6}" parentId="{05F85EB4-449A-47F3-A8FC-214A5806D1A5}">
    <text>SE LE DEJÓ IRSE A DESCANSAR LA NOCHE, Y LLEGO A LAS 10:30 AM</text>
  </threadedComment>
  <threadedComment ref="F6946" dT="2020-02-22T21:37:51.77" personId="{64FBD568-2CCA-46D7-B9EC-183D530E1CB7}" id="{8E3BBF9C-C210-41FD-A53F-D5D12D83DA9F}" parentId="{05F85EB4-449A-47F3-A8FC-214A5806D1A5}">
    <text>EL DIA QUE REGRESO DE DESCANSAR, TENIA QUE HABER LLEGADO A LAS 11. Y LLEGÓ DESPUES DE LA 1</text>
  </threadedComment>
  <threadedComment ref="F6961" dT="2020-04-11T19:41:42.29" personId="{64FBD568-2CCA-46D7-B9EC-183D530E1CB7}" id="{88DC9085-D94F-4AE7-AF89-22EADBF1E930}">
    <text>EL 9-ABR-20 SE FUE A 92. Y SE TARDÓ 3 HRS, PARA LO QUE TENIA SOLO AUTORIZADO 1 HR</text>
  </threadedComment>
  <threadedComment ref="F6966" dT="2020-02-08T17:08:46.10" personId="{64FBD568-2CCA-46D7-B9EC-183D530E1CB7}" id="{93AE371E-C4A7-4480-9307-53FF27BDD15C}">
    <text>EL DIA DESPUES DE SU DESCANSO LLEGO 1:30 HRS DESPUES SIN AUTORIZACIÓN</text>
  </threadedComment>
  <threadedComment ref="F6966" dT="2020-02-13T05:15:08.41" personId="{64FBD568-2CCA-46D7-B9EC-183D530E1CB7}" id="{3B11A54E-A921-401F-9F0B-EF8B21D5CEFC}" parentId="{93AE371E-C4A7-4480-9307-53FF27BDD15C}">
    <text>SE LE DEJÓ IRSE A DESCANSAR LA NOCHE, Y LLEGO A LAS 10:30 AM</text>
  </threadedComment>
  <threadedComment ref="F6966" dT="2020-02-22T21:37:51.77" personId="{64FBD568-2CCA-46D7-B9EC-183D530E1CB7}" id="{6BBAC0CE-68A4-4F1C-8B03-11BB3F52E3D1}" parentId="{93AE371E-C4A7-4480-9307-53FF27BDD15C}">
    <text>EL DIA QUE REGRESO DE DESCANSAR, TENIA QUE HABER LLEGADO A LAS 11. Y LLEGÓ DESPUES DE LA 1</text>
  </threadedComment>
  <threadedComment ref="F6979" dT="2020-04-11T19:41:42.29" personId="{64FBD568-2CCA-46D7-B9EC-183D530E1CB7}" id="{46343429-23D9-4D24-A3B8-3E9FCC87A825}">
    <text>EL 9-ABR-20 SE FUE A 92. Y SE TARDÓ 3 HRS, PARA LO QUE TENIA SOLO AUTORIZADO 1 HR</text>
  </threadedComment>
  <threadedComment ref="F6984" dT="2020-02-08T17:08:46.10" personId="{64FBD568-2CCA-46D7-B9EC-183D530E1CB7}" id="{A1D95F87-8D80-48A2-9C67-D2CFA55D1F9C}">
    <text>EL DIA DESPUES DE SU DESCANSO LLEGO 1:30 HRS DESPUES SIN AUTORIZACIÓN</text>
  </threadedComment>
  <threadedComment ref="F6984" dT="2020-02-13T05:15:08.41" personId="{64FBD568-2CCA-46D7-B9EC-183D530E1CB7}" id="{79CB2FF8-4FA0-443C-813D-58CC163FB0CD}" parentId="{A1D95F87-8D80-48A2-9C67-D2CFA55D1F9C}">
    <text>SE LE DEJÓ IRSE A DESCANSAR LA NOCHE, Y LLEGO A LAS 10:30 AM</text>
  </threadedComment>
  <threadedComment ref="F6984" dT="2020-02-22T21:37:51.77" personId="{64FBD568-2CCA-46D7-B9EC-183D530E1CB7}" id="{0D384003-3AC2-4159-BC9E-E32F6A5F8A64}" parentId="{A1D95F87-8D80-48A2-9C67-D2CFA55D1F9C}">
    <text>EL DIA QUE REGRESO DE DESCANSAR, TENIA QUE HABER LLEGADO A LAS 11. Y LLEGÓ DESPUES DE LA 1</text>
  </threadedComment>
  <threadedComment ref="F6997" dT="2020-04-11T19:41:42.29" personId="{64FBD568-2CCA-46D7-B9EC-183D530E1CB7}" id="{178493BB-FDA3-4C65-8767-884818C92E73}">
    <text>EL 9-ABR-20 SE FUE A 92. Y SE TARDÓ 3 HRS, PARA LO QUE TENIA SOLO AUTORIZADO 1 HR</text>
  </threadedComment>
  <threadedComment ref="F7002" dT="2020-02-08T17:08:46.10" personId="{64FBD568-2CCA-46D7-B9EC-183D530E1CB7}" id="{B834892B-F8E4-46A1-ADBA-EADAF9DA4A93}">
    <text>EL DIA DESPUES DE SU DESCANSO LLEGO 1:30 HRS DESPUES SIN AUTORIZACIÓN</text>
  </threadedComment>
  <threadedComment ref="F7002" dT="2020-02-13T05:15:08.41" personId="{64FBD568-2CCA-46D7-B9EC-183D530E1CB7}" id="{BFC3F94A-905B-42B0-850C-4C275F2E4F14}" parentId="{B834892B-F8E4-46A1-ADBA-EADAF9DA4A93}">
    <text>SE LE DEJÓ IRSE A DESCANSAR LA NOCHE, Y LLEGO A LAS 10:30 AM</text>
  </threadedComment>
  <threadedComment ref="F7002" dT="2020-02-22T21:37:51.77" personId="{64FBD568-2CCA-46D7-B9EC-183D530E1CB7}" id="{429C8C11-F4A1-4485-82C7-B3E2300B5320}" parentId="{B834892B-F8E4-46A1-ADBA-EADAF9DA4A93}">
    <text>EL DIA QUE REGRESO DE DESCANSAR, TENIA QUE HABER LLEGADO A LAS 11. Y LLEGÓ DESPUES DE LA 1</text>
  </threadedComment>
  <threadedComment ref="F7014" dT="2020-04-11T19:41:42.29" personId="{64FBD568-2CCA-46D7-B9EC-183D530E1CB7}" id="{0BA132C5-C9DF-49DD-8F88-A84635BD9B73}">
    <text>EL 9-ABR-20 SE FUE A 92. Y SE TARDÓ 3 HRS, PARA LO QUE TENIA SOLO AUTORIZADO 1 HR</text>
  </threadedComment>
  <threadedComment ref="F7019" dT="2020-02-08T17:08:46.10" personId="{64FBD568-2CCA-46D7-B9EC-183D530E1CB7}" id="{9A52860A-C380-4734-8B34-7DF62C944480}">
    <text>EL DIA DESPUES DE SU DESCANSO LLEGO 1:30 HRS DESPUES SIN AUTORIZACIÓN</text>
  </threadedComment>
  <threadedComment ref="F7019" dT="2020-02-13T05:15:08.41" personId="{64FBD568-2CCA-46D7-B9EC-183D530E1CB7}" id="{8EAEDFCD-DA5F-4172-B249-FFF27A53237A}" parentId="{9A52860A-C380-4734-8B34-7DF62C944480}">
    <text>SE LE DEJÓ IRSE A DESCANSAR LA NOCHE, Y LLEGO A LAS 10:30 AM</text>
  </threadedComment>
  <threadedComment ref="F7019" dT="2020-02-22T21:37:51.77" personId="{64FBD568-2CCA-46D7-B9EC-183D530E1CB7}" id="{1DED28D4-AA3A-47A4-A225-00BC84A12045}" parentId="{9A52860A-C380-4734-8B34-7DF62C944480}">
    <text>EL DIA QUE REGRESO DE DESCANSAR, TENIA QUE HABER LLEGADO A LAS 11. Y LLEGÓ DESPUES DE LA 1</text>
  </threadedComment>
  <threadedComment ref="F7031" dT="2020-04-11T19:41:42.29" personId="{64FBD568-2CCA-46D7-B9EC-183D530E1CB7}" id="{D03FAEC3-8467-468D-94FF-ECDDC317AB32}">
    <text>EL 9-ABR-20 SE FUE A 92. Y SE TARDÓ 3 HRS, PARA LO QUE TENIA SOLO AUTORIZADO 1 HR</text>
  </threadedComment>
  <threadedComment ref="F7036" dT="2020-02-08T17:08:46.10" personId="{64FBD568-2CCA-46D7-B9EC-183D530E1CB7}" id="{A1076B5B-EB15-49FA-8515-28A3A9F3FC7C}">
    <text>EL DIA DESPUES DE SU DESCANSO LLEGO 1:30 HRS DESPUES SIN AUTORIZACIÓN</text>
  </threadedComment>
  <threadedComment ref="F7036" dT="2020-02-13T05:15:08.41" personId="{64FBD568-2CCA-46D7-B9EC-183D530E1CB7}" id="{6FB9B6EC-05EF-4321-BBE4-839668521F19}" parentId="{A1076B5B-EB15-49FA-8515-28A3A9F3FC7C}">
    <text>SE LE DEJÓ IRSE A DESCANSAR LA NOCHE, Y LLEGO A LAS 10:30 AM</text>
  </threadedComment>
  <threadedComment ref="F7036" dT="2020-02-22T21:37:51.77" personId="{64FBD568-2CCA-46D7-B9EC-183D530E1CB7}" id="{2D50C1E2-C1AA-4D1C-97B0-165536256CB9}" parentId="{A1076B5B-EB15-49FA-8515-28A3A9F3FC7C}">
    <text>EL DIA QUE REGRESO DE DESCANSAR, TENIA QUE HABER LLEGADO A LAS 11. Y LLEGÓ DESPUES DE LA 1</text>
  </threadedComment>
  <threadedComment ref="F7048" dT="2020-04-11T19:41:42.29" personId="{64FBD568-2CCA-46D7-B9EC-183D530E1CB7}" id="{CCD962D8-0D52-47DD-87CE-8F27D42AF89A}">
    <text>EL 9-ABR-20 SE FUE A 92. Y SE TARDÓ 3 HRS, PARA LO QUE TENIA SOLO AUTORIZADO 1 HR</text>
  </threadedComment>
  <threadedComment ref="F7053" dT="2020-02-08T17:08:46.10" personId="{64FBD568-2CCA-46D7-B9EC-183D530E1CB7}" id="{146D2D88-B15C-4DA3-A082-681F1EF5C1DF}">
    <text>EL DIA DESPUES DE SU DESCANSO LLEGO 1:30 HRS DESPUES SIN AUTORIZACIÓN</text>
  </threadedComment>
  <threadedComment ref="F7053" dT="2020-02-13T05:15:08.41" personId="{64FBD568-2CCA-46D7-B9EC-183D530E1CB7}" id="{F671777F-9D5B-4F75-A245-492AA02A9482}" parentId="{146D2D88-B15C-4DA3-A082-681F1EF5C1DF}">
    <text>SE LE DEJÓ IRSE A DESCANSAR LA NOCHE, Y LLEGO A LAS 10:30 AM</text>
  </threadedComment>
  <threadedComment ref="F7053" dT="2020-02-22T21:37:51.77" personId="{64FBD568-2CCA-46D7-B9EC-183D530E1CB7}" id="{E2903F61-B43B-4E07-9EA3-5AC28C817735}" parentId="{146D2D88-B15C-4DA3-A082-681F1EF5C1DF}">
    <text>EL DIA QUE REGRESO DE DESCANSAR, TENIA QUE HABER LLEGADO A LAS 11. Y LLEGÓ DESPUES DE LA 1</text>
  </threadedComment>
  <threadedComment ref="F7065" dT="2020-04-11T19:41:42.29" personId="{64FBD568-2CCA-46D7-B9EC-183D530E1CB7}" id="{21C0301C-033C-4AD4-8133-80583FEA19A7}">
    <text>EL 9-ABR-20 SE FUE A 92. Y SE TARDÓ 3 HRS, PARA LO QUE TENIA SOLO AUTORIZADO 1 HR</text>
  </threadedComment>
  <threadedComment ref="F7070" dT="2020-02-08T17:08:46.10" personId="{64FBD568-2CCA-46D7-B9EC-183D530E1CB7}" id="{1BAEB729-B29B-4125-ADBC-6E0B3BF639D6}">
    <text>EL DIA DESPUES DE SU DESCANSO LLEGO 1:30 HRS DESPUES SIN AUTORIZACIÓN</text>
  </threadedComment>
  <threadedComment ref="F7070" dT="2020-02-13T05:15:08.41" personId="{64FBD568-2CCA-46D7-B9EC-183D530E1CB7}" id="{FA21852F-E918-479C-B6AC-7247E2334FF2}" parentId="{1BAEB729-B29B-4125-ADBC-6E0B3BF639D6}">
    <text>SE LE DEJÓ IRSE A DESCANSAR LA NOCHE, Y LLEGO A LAS 10:30 AM</text>
  </threadedComment>
  <threadedComment ref="F7070" dT="2020-02-22T21:37:51.77" personId="{64FBD568-2CCA-46D7-B9EC-183D530E1CB7}" id="{134952C7-744D-4494-8D3D-0F37A4137075}" parentId="{1BAEB729-B29B-4125-ADBC-6E0B3BF639D6}">
    <text>EL DIA QUE REGRESO DE DESCANSAR, TENIA QUE HABER LLEGADO A LAS 11. Y LLEGÓ DESPUES DE LA 1</text>
  </threadedComment>
  <threadedComment ref="F7082" dT="2020-04-11T19:41:42.29" personId="{64FBD568-2CCA-46D7-B9EC-183D530E1CB7}" id="{135BD005-E7A3-40AE-8C70-FEFD199DBD79}">
    <text>EL 9-ABR-20 SE FUE A 92. Y SE TARDÓ 3 HRS, PARA LO QUE TENIA SOLO AUTORIZADO 1 HR</text>
  </threadedComment>
  <threadedComment ref="F7087" dT="2020-02-08T17:08:46.10" personId="{64FBD568-2CCA-46D7-B9EC-183D530E1CB7}" id="{602DB0BC-9A4C-48A5-AE7A-7D924F2B2343}">
    <text>EL DIA DESPUES DE SU DESCANSO LLEGO 1:30 HRS DESPUES SIN AUTORIZACIÓN</text>
  </threadedComment>
  <threadedComment ref="F7087" dT="2020-02-13T05:15:08.41" personId="{64FBD568-2CCA-46D7-B9EC-183D530E1CB7}" id="{22A216F2-D762-44D6-8FBB-05214F68A357}" parentId="{602DB0BC-9A4C-48A5-AE7A-7D924F2B2343}">
    <text>SE LE DEJÓ IRSE A DESCANSAR LA NOCHE, Y LLEGO A LAS 10:30 AM</text>
  </threadedComment>
  <threadedComment ref="F7087" dT="2020-02-22T21:37:51.77" personId="{64FBD568-2CCA-46D7-B9EC-183D530E1CB7}" id="{903F9410-31D0-4013-8923-AE4B3B661693}" parentId="{602DB0BC-9A4C-48A5-AE7A-7D924F2B2343}">
    <text>EL DIA QUE REGRESO DE DESCANSAR, TENIA QUE HABER LLEGADO A LAS 11. Y LLEGÓ DESPUES DE LA 1</text>
  </threadedComment>
  <threadedComment ref="F7099" dT="2020-04-11T19:41:42.29" personId="{64FBD568-2CCA-46D7-B9EC-183D530E1CB7}" id="{92E0A14A-681D-4B27-95F2-BF14E8C1E21B}">
    <text>EL 9-ABR-20 SE FUE A 92. Y SE TARDÓ 3 HRS, PARA LO QUE TENIA SOLO AUTORIZADO 1 HR</text>
  </threadedComment>
  <threadedComment ref="F7104" dT="2020-02-08T17:08:46.10" personId="{64FBD568-2CCA-46D7-B9EC-183D530E1CB7}" id="{1010EE85-BD11-4BC5-97D8-B29FF4A20F53}">
    <text>EL DIA DESPUES DE SU DESCANSO LLEGO 1:30 HRS DESPUES SIN AUTORIZACIÓN</text>
  </threadedComment>
  <threadedComment ref="F7104" dT="2020-02-13T05:15:08.41" personId="{64FBD568-2CCA-46D7-B9EC-183D530E1CB7}" id="{AC8C00EF-B437-45B5-8371-0F51E0F683D0}" parentId="{1010EE85-BD11-4BC5-97D8-B29FF4A20F53}">
    <text>SE LE DEJÓ IRSE A DESCANSAR LA NOCHE, Y LLEGO A LAS 10:30 AM</text>
  </threadedComment>
  <threadedComment ref="F7104" dT="2020-02-22T21:37:51.77" personId="{64FBD568-2CCA-46D7-B9EC-183D530E1CB7}" id="{4E55C691-EFFE-4B14-928C-09B22527BE35}" parentId="{1010EE85-BD11-4BC5-97D8-B29FF4A20F53}">
    <text>EL DIA QUE REGRESO DE DESCANSAR, TENIA QUE HABER LLEGADO A LAS 11. Y LLEGÓ DESPUES DE LA 1</text>
  </threadedComment>
  <threadedComment ref="F7116" dT="2020-04-11T19:41:42.29" personId="{64FBD568-2CCA-46D7-B9EC-183D530E1CB7}" id="{6D3E1459-84E1-4DF2-A673-198E2E8EE746}">
    <text>EL 9-ABR-20 SE FUE A 92. Y SE TARDÓ 3 HRS, PARA LO QUE TENIA SOLO AUTORIZADO 1 HR</text>
  </threadedComment>
  <threadedComment ref="F7121" dT="2020-02-08T17:08:46.10" personId="{64FBD568-2CCA-46D7-B9EC-183D530E1CB7}" id="{F498ACB7-41B0-4223-BA45-1365F70C3BC1}">
    <text>EL DIA DESPUES DE SU DESCANSO LLEGO 1:30 HRS DESPUES SIN AUTORIZACIÓN</text>
  </threadedComment>
  <threadedComment ref="F7121" dT="2020-02-13T05:15:08.41" personId="{64FBD568-2CCA-46D7-B9EC-183D530E1CB7}" id="{E2885C57-22AB-483B-BAFF-00EFA3B6BF52}" parentId="{F498ACB7-41B0-4223-BA45-1365F70C3BC1}">
    <text>SE LE DEJÓ IRSE A DESCANSAR LA NOCHE, Y LLEGO A LAS 10:30 AM</text>
  </threadedComment>
  <threadedComment ref="F7121" dT="2020-02-22T21:37:51.77" personId="{64FBD568-2CCA-46D7-B9EC-183D530E1CB7}" id="{55A35BAB-3744-4760-8AA2-AC9CFDB001EA}" parentId="{F498ACB7-41B0-4223-BA45-1365F70C3BC1}">
    <text>EL DIA QUE REGRESO DE DESCANSAR, TENIA QUE HABER LLEGADO A LAS 11. Y LLEGÓ DESPUES DE LA 1</text>
  </threadedComment>
  <threadedComment ref="F7133" dT="2020-04-11T19:41:42.29" personId="{64FBD568-2CCA-46D7-B9EC-183D530E1CB7}" id="{8BEDB23D-AB2B-4771-B06B-E19C282B6ADA}">
    <text>EL 9-ABR-20 SE FUE A 92. Y SE TARDÓ 3 HRS, PARA LO QUE TENIA SOLO AUTORIZADO 1 HR</text>
  </threadedComment>
  <threadedComment ref="F7138" dT="2020-02-08T17:08:46.10" personId="{64FBD568-2CCA-46D7-B9EC-183D530E1CB7}" id="{2FA576D2-6FE7-47A0-B6BA-72623B739C00}">
    <text>EL DIA DESPUES DE SU DESCANSO LLEGO 1:30 HRS DESPUES SIN AUTORIZACIÓN</text>
  </threadedComment>
  <threadedComment ref="F7138" dT="2020-02-13T05:15:08.41" personId="{64FBD568-2CCA-46D7-B9EC-183D530E1CB7}" id="{71CDCD80-65B0-41F7-B276-10369CEE79E8}" parentId="{2FA576D2-6FE7-47A0-B6BA-72623B739C00}">
    <text>SE LE DEJÓ IRSE A DESCANSAR LA NOCHE, Y LLEGO A LAS 10:30 AM</text>
  </threadedComment>
  <threadedComment ref="F7138" dT="2020-02-22T21:37:51.77" personId="{64FBD568-2CCA-46D7-B9EC-183D530E1CB7}" id="{0C7723B5-90AE-4419-AE3C-1060A2542E5F}" parentId="{2FA576D2-6FE7-47A0-B6BA-72623B739C00}">
    <text>EL DIA QUE REGRESO DE DESCANSAR, TENIA QUE HABER LLEGADO A LAS 11. Y LLEGÓ DESPUES DE LA 1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35"/>
  <sheetViews>
    <sheetView workbookViewId="0">
      <selection activeCell="E13" sqref="E13"/>
    </sheetView>
  </sheetViews>
  <sheetFormatPr baseColWidth="10" defaultRowHeight="14.4" x14ac:dyDescent="0.3"/>
  <sheetData>
    <row r="1" spans="1:7" x14ac:dyDescent="0.3">
      <c r="A1">
        <v>104.5</v>
      </c>
      <c r="B1">
        <v>123.75</v>
      </c>
      <c r="C1">
        <v>526</v>
      </c>
      <c r="E1">
        <v>120</v>
      </c>
      <c r="F1">
        <f>B2+B7+C3+C34+C4</f>
        <v>3576.5</v>
      </c>
      <c r="G1" t="s">
        <v>1</v>
      </c>
    </row>
    <row r="2" spans="1:7" x14ac:dyDescent="0.3">
      <c r="A2">
        <v>612.48</v>
      </c>
      <c r="B2" s="1">
        <v>144.5</v>
      </c>
      <c r="C2">
        <v>127.99</v>
      </c>
      <c r="E2">
        <v>783</v>
      </c>
    </row>
    <row r="3" spans="1:7" x14ac:dyDescent="0.3">
      <c r="A3">
        <v>138</v>
      </c>
      <c r="B3">
        <v>574.70000000000005</v>
      </c>
      <c r="C3" s="1">
        <v>980</v>
      </c>
      <c r="D3" t="s">
        <v>1</v>
      </c>
      <c r="E3">
        <v>1420</v>
      </c>
    </row>
    <row r="4" spans="1:7" x14ac:dyDescent="0.3">
      <c r="A4">
        <v>47.8</v>
      </c>
      <c r="B4">
        <v>222</v>
      </c>
      <c r="C4" s="1">
        <v>1765</v>
      </c>
      <c r="D4" t="s">
        <v>1</v>
      </c>
      <c r="E4">
        <v>380</v>
      </c>
    </row>
    <row r="5" spans="1:7" x14ac:dyDescent="0.3">
      <c r="A5">
        <v>745</v>
      </c>
      <c r="B5">
        <v>113</v>
      </c>
      <c r="C5">
        <v>862</v>
      </c>
      <c r="D5" t="s">
        <v>0</v>
      </c>
      <c r="E5">
        <v>110</v>
      </c>
    </row>
    <row r="6" spans="1:7" x14ac:dyDescent="0.3">
      <c r="A6">
        <v>93</v>
      </c>
      <c r="B6">
        <v>145.5</v>
      </c>
      <c r="C6">
        <v>555</v>
      </c>
      <c r="E6">
        <v>195</v>
      </c>
    </row>
    <row r="7" spans="1:7" x14ac:dyDescent="0.3">
      <c r="A7">
        <v>150</v>
      </c>
      <c r="B7" s="1">
        <v>313</v>
      </c>
      <c r="C7">
        <v>1725</v>
      </c>
      <c r="E7">
        <v>178</v>
      </c>
    </row>
    <row r="8" spans="1:7" x14ac:dyDescent="0.3">
      <c r="A8">
        <v>155</v>
      </c>
      <c r="B8">
        <v>204</v>
      </c>
      <c r="C8">
        <v>300</v>
      </c>
      <c r="E8">
        <v>102</v>
      </c>
    </row>
    <row r="9" spans="1:7" x14ac:dyDescent="0.3">
      <c r="A9">
        <v>780</v>
      </c>
      <c r="C9">
        <v>112</v>
      </c>
      <c r="E9">
        <v>261</v>
      </c>
    </row>
    <row r="10" spans="1:7" x14ac:dyDescent="0.3">
      <c r="A10">
        <v>1925</v>
      </c>
      <c r="C10">
        <v>300</v>
      </c>
      <c r="E10">
        <v>855</v>
      </c>
    </row>
    <row r="11" spans="1:7" x14ac:dyDescent="0.3">
      <c r="A11">
        <v>1915</v>
      </c>
      <c r="C11">
        <v>184</v>
      </c>
      <c r="E11">
        <v>1939</v>
      </c>
    </row>
    <row r="12" spans="1:7" x14ac:dyDescent="0.3">
      <c r="A12">
        <v>1675</v>
      </c>
      <c r="C12">
        <v>800</v>
      </c>
      <c r="D12" t="s">
        <v>0</v>
      </c>
      <c r="E12">
        <v>189</v>
      </c>
    </row>
    <row r="13" spans="1:7" x14ac:dyDescent="0.3">
      <c r="A13">
        <v>220.01</v>
      </c>
      <c r="C13">
        <v>59.4</v>
      </c>
      <c r="E13">
        <v>1875</v>
      </c>
    </row>
    <row r="14" spans="1:7" x14ac:dyDescent="0.3">
      <c r="A14">
        <v>389.76</v>
      </c>
      <c r="C14">
        <v>59.4</v>
      </c>
    </row>
    <row r="15" spans="1:7" x14ac:dyDescent="0.3">
      <c r="A15">
        <v>30</v>
      </c>
      <c r="C15">
        <v>1591.58</v>
      </c>
    </row>
    <row r="16" spans="1:7" x14ac:dyDescent="0.3">
      <c r="A16">
        <v>0</v>
      </c>
      <c r="C16">
        <v>600</v>
      </c>
    </row>
    <row r="17" spans="1:3" x14ac:dyDescent="0.3">
      <c r="A17">
        <v>0</v>
      </c>
      <c r="C17">
        <v>1000</v>
      </c>
    </row>
    <row r="18" spans="1:3" x14ac:dyDescent="0.3">
      <c r="C18">
        <v>713</v>
      </c>
    </row>
    <row r="19" spans="1:3" x14ac:dyDescent="0.3">
      <c r="C19">
        <v>882.01</v>
      </c>
    </row>
    <row r="20" spans="1:3" x14ac:dyDescent="0.3">
      <c r="C20">
        <v>649.6</v>
      </c>
    </row>
    <row r="21" spans="1:3" x14ac:dyDescent="0.3">
      <c r="C21">
        <v>60</v>
      </c>
    </row>
    <row r="22" spans="1:3" x14ac:dyDescent="0.3">
      <c r="C22">
        <v>200</v>
      </c>
    </row>
    <row r="23" spans="1:3" x14ac:dyDescent="0.3">
      <c r="C23">
        <v>1650.01</v>
      </c>
    </row>
    <row r="24" spans="1:3" x14ac:dyDescent="0.3">
      <c r="C24">
        <v>940.01</v>
      </c>
    </row>
    <row r="25" spans="1:3" x14ac:dyDescent="0.3">
      <c r="C25">
        <v>70.010000000000005</v>
      </c>
    </row>
    <row r="26" spans="1:3" x14ac:dyDescent="0.3">
      <c r="C26">
        <v>88</v>
      </c>
    </row>
    <row r="27" spans="1:3" x14ac:dyDescent="0.3">
      <c r="C27">
        <v>294.99</v>
      </c>
    </row>
    <row r="28" spans="1:3" x14ac:dyDescent="0.3">
      <c r="C28">
        <v>151.99</v>
      </c>
    </row>
    <row r="29" spans="1:3" x14ac:dyDescent="0.3">
      <c r="C29">
        <v>799</v>
      </c>
    </row>
    <row r="30" spans="1:3" x14ac:dyDescent="0.3">
      <c r="C30">
        <v>822</v>
      </c>
    </row>
    <row r="31" spans="1:3" x14ac:dyDescent="0.3">
      <c r="C31">
        <v>901.01</v>
      </c>
    </row>
    <row r="32" spans="1:3" x14ac:dyDescent="0.3">
      <c r="C32">
        <v>167.52</v>
      </c>
    </row>
    <row r="33" spans="3:3" x14ac:dyDescent="0.3">
      <c r="C33">
        <v>103</v>
      </c>
    </row>
    <row r="34" spans="3:3" x14ac:dyDescent="0.3">
      <c r="C34" s="1">
        <v>374</v>
      </c>
    </row>
    <row r="35" spans="3:3" x14ac:dyDescent="0.3">
      <c r="C3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87"/>
  <sheetViews>
    <sheetView topLeftCell="A46" workbookViewId="0">
      <selection activeCell="C71" sqref="C71"/>
    </sheetView>
  </sheetViews>
  <sheetFormatPr baseColWidth="10" defaultRowHeight="14.4" x14ac:dyDescent="0.3"/>
  <sheetData>
    <row r="1" spans="1:10" x14ac:dyDescent="0.3">
      <c r="B1">
        <v>203</v>
      </c>
      <c r="D1">
        <v>799</v>
      </c>
      <c r="G1" t="s">
        <v>2</v>
      </c>
      <c r="H1" t="s">
        <v>3</v>
      </c>
      <c r="I1">
        <v>358</v>
      </c>
      <c r="J1">
        <v>828.01</v>
      </c>
    </row>
    <row r="2" spans="1:10" x14ac:dyDescent="0.3">
      <c r="A2">
        <v>265.60000000000002</v>
      </c>
      <c r="B2">
        <v>1147.1300000000001</v>
      </c>
      <c r="D2">
        <v>861</v>
      </c>
      <c r="G2">
        <v>209.71</v>
      </c>
      <c r="H2">
        <v>2170</v>
      </c>
      <c r="I2">
        <v>887.28</v>
      </c>
      <c r="J2">
        <v>933.94</v>
      </c>
    </row>
    <row r="3" spans="1:10" x14ac:dyDescent="0.3">
      <c r="A3">
        <v>167.99</v>
      </c>
      <c r="B3">
        <v>1320</v>
      </c>
      <c r="D3">
        <v>1566</v>
      </c>
      <c r="G3">
        <v>1099.9000000000001</v>
      </c>
      <c r="H3">
        <v>2156</v>
      </c>
      <c r="I3">
        <v>159.99</v>
      </c>
      <c r="J3">
        <v>828.01</v>
      </c>
    </row>
    <row r="4" spans="1:10" x14ac:dyDescent="0.3">
      <c r="A4">
        <v>74.23</v>
      </c>
      <c r="B4">
        <v>343</v>
      </c>
      <c r="D4">
        <v>51</v>
      </c>
      <c r="G4">
        <v>500.01</v>
      </c>
      <c r="H4">
        <v>850</v>
      </c>
      <c r="I4">
        <v>525</v>
      </c>
      <c r="J4" s="1">
        <f>SUM(J1:J3)</f>
        <v>2589.96</v>
      </c>
    </row>
    <row r="5" spans="1:10" x14ac:dyDescent="0.3">
      <c r="A5">
        <v>250.03</v>
      </c>
      <c r="B5">
        <v>500</v>
      </c>
      <c r="D5">
        <v>100</v>
      </c>
      <c r="G5">
        <v>2555.46</v>
      </c>
      <c r="H5" s="1">
        <f>SUM(H2:H4)</f>
        <v>5176</v>
      </c>
      <c r="I5">
        <v>110</v>
      </c>
    </row>
    <row r="6" spans="1:10" x14ac:dyDescent="0.3">
      <c r="A6">
        <v>120</v>
      </c>
      <c r="B6">
        <v>996.01</v>
      </c>
      <c r="D6">
        <v>200</v>
      </c>
      <c r="G6" s="1">
        <f>SUM(G2:G5)</f>
        <v>4365.08</v>
      </c>
      <c r="I6">
        <v>300</v>
      </c>
    </row>
    <row r="7" spans="1:10" x14ac:dyDescent="0.3">
      <c r="A7">
        <v>100</v>
      </c>
      <c r="B7">
        <v>52</v>
      </c>
      <c r="D7">
        <v>450</v>
      </c>
      <c r="I7">
        <v>754</v>
      </c>
    </row>
    <row r="8" spans="1:10" x14ac:dyDescent="0.3">
      <c r="A8">
        <v>1740</v>
      </c>
      <c r="B8">
        <v>300</v>
      </c>
      <c r="D8">
        <v>127</v>
      </c>
      <c r="I8">
        <v>1125</v>
      </c>
    </row>
    <row r="9" spans="1:10" x14ac:dyDescent="0.3">
      <c r="A9">
        <v>100.09</v>
      </c>
      <c r="B9">
        <v>54</v>
      </c>
      <c r="D9">
        <v>1320</v>
      </c>
      <c r="I9">
        <v>483</v>
      </c>
    </row>
    <row r="10" spans="1:10" x14ac:dyDescent="0.3">
      <c r="B10">
        <v>400</v>
      </c>
      <c r="D10">
        <v>1630</v>
      </c>
      <c r="I10">
        <v>203</v>
      </c>
    </row>
    <row r="11" spans="1:10" x14ac:dyDescent="0.3">
      <c r="A11">
        <v>464</v>
      </c>
      <c r="B11">
        <v>1965</v>
      </c>
      <c r="D11">
        <v>320</v>
      </c>
      <c r="I11">
        <v>845</v>
      </c>
    </row>
    <row r="12" spans="1:10" x14ac:dyDescent="0.3">
      <c r="A12">
        <v>69.900000000000006</v>
      </c>
      <c r="B12">
        <v>1845</v>
      </c>
      <c r="D12">
        <v>283.04000000000002</v>
      </c>
      <c r="I12">
        <v>120</v>
      </c>
    </row>
    <row r="13" spans="1:10" x14ac:dyDescent="0.3">
      <c r="A13">
        <v>100</v>
      </c>
      <c r="B13">
        <v>490</v>
      </c>
      <c r="D13">
        <v>24.9</v>
      </c>
      <c r="I13">
        <v>122.01</v>
      </c>
    </row>
    <row r="14" spans="1:10" x14ac:dyDescent="0.3">
      <c r="A14">
        <v>545</v>
      </c>
      <c r="D14">
        <v>230.5</v>
      </c>
      <c r="I14">
        <v>93</v>
      </c>
    </row>
    <row r="15" spans="1:10" x14ac:dyDescent="0.3">
      <c r="A15">
        <v>51.67</v>
      </c>
      <c r="D15">
        <v>120</v>
      </c>
      <c r="I15">
        <v>93</v>
      </c>
    </row>
    <row r="16" spans="1:10" x14ac:dyDescent="0.3">
      <c r="D16">
        <v>30</v>
      </c>
      <c r="I16">
        <v>450</v>
      </c>
    </row>
    <row r="17" spans="1:9" x14ac:dyDescent="0.3">
      <c r="D17">
        <v>133</v>
      </c>
      <c r="I17">
        <f>SUM(I1:I16)</f>
        <v>6628.2800000000007</v>
      </c>
    </row>
    <row r="18" spans="1:9" x14ac:dyDescent="0.3">
      <c r="D18">
        <v>134</v>
      </c>
      <c r="I18">
        <v>51.67</v>
      </c>
    </row>
    <row r="19" spans="1:9" x14ac:dyDescent="0.3">
      <c r="D19">
        <v>100</v>
      </c>
      <c r="H19" t="s">
        <v>4</v>
      </c>
      <c r="I19" s="1">
        <f>I17-I18</f>
        <v>6576.6100000000006</v>
      </c>
    </row>
    <row r="20" spans="1:9" x14ac:dyDescent="0.3">
      <c r="D20">
        <v>1995</v>
      </c>
    </row>
    <row r="21" spans="1:9" x14ac:dyDescent="0.3">
      <c r="D21">
        <v>1201</v>
      </c>
    </row>
    <row r="22" spans="1:9" x14ac:dyDescent="0.3">
      <c r="D22" s="1">
        <f>SUM(D1:D21)</f>
        <v>11675.439999999999</v>
      </c>
      <c r="E22">
        <f>D22-E21</f>
        <v>11675.439999999999</v>
      </c>
    </row>
    <row r="25" spans="1:9" x14ac:dyDescent="0.3">
      <c r="A25" s="2">
        <v>42650</v>
      </c>
      <c r="C25" s="2">
        <v>42568</v>
      </c>
      <c r="E25" s="2">
        <v>42663</v>
      </c>
      <c r="G25" s="2">
        <v>42670</v>
      </c>
    </row>
    <row r="26" spans="1:9" x14ac:dyDescent="0.3">
      <c r="A26">
        <v>1105</v>
      </c>
      <c r="C26">
        <v>490</v>
      </c>
      <c r="E26">
        <v>882</v>
      </c>
      <c r="G26">
        <v>200</v>
      </c>
    </row>
    <row r="27" spans="1:9" x14ac:dyDescent="0.3">
      <c r="A27">
        <v>1025</v>
      </c>
      <c r="C27">
        <v>153</v>
      </c>
      <c r="E27">
        <v>799</v>
      </c>
      <c r="G27">
        <v>37.83</v>
      </c>
    </row>
    <row r="28" spans="1:9" x14ac:dyDescent="0.3">
      <c r="A28">
        <v>300</v>
      </c>
      <c r="C28">
        <v>84</v>
      </c>
      <c r="E28">
        <v>1990</v>
      </c>
      <c r="G28">
        <v>483.91</v>
      </c>
    </row>
    <row r="29" spans="1:9" x14ac:dyDescent="0.3">
      <c r="A29">
        <v>265.60000000000002</v>
      </c>
      <c r="C29">
        <v>1205.99</v>
      </c>
      <c r="E29">
        <v>1965</v>
      </c>
      <c r="G29">
        <v>1393.74</v>
      </c>
    </row>
    <row r="30" spans="1:9" x14ac:dyDescent="0.3">
      <c r="A30">
        <v>62</v>
      </c>
      <c r="C30">
        <v>100</v>
      </c>
      <c r="E30">
        <v>141.01</v>
      </c>
      <c r="G30">
        <v>57.5</v>
      </c>
    </row>
    <row r="31" spans="1:9" x14ac:dyDescent="0.3">
      <c r="A31">
        <v>500</v>
      </c>
      <c r="C31">
        <v>340</v>
      </c>
      <c r="E31">
        <v>472</v>
      </c>
      <c r="G31">
        <v>110.03</v>
      </c>
    </row>
    <row r="32" spans="1:9" x14ac:dyDescent="0.3">
      <c r="A32">
        <v>1032</v>
      </c>
      <c r="C32">
        <v>330</v>
      </c>
      <c r="E32">
        <v>161</v>
      </c>
      <c r="G32">
        <v>200</v>
      </c>
    </row>
    <row r="33" spans="1:7" x14ac:dyDescent="0.3">
      <c r="A33">
        <v>383</v>
      </c>
      <c r="C33">
        <v>155</v>
      </c>
      <c r="E33">
        <v>1585</v>
      </c>
      <c r="G33">
        <v>1035.49</v>
      </c>
    </row>
    <row r="34" spans="1:7" x14ac:dyDescent="0.3">
      <c r="A34">
        <v>155</v>
      </c>
      <c r="C34">
        <v>106.86</v>
      </c>
      <c r="E34">
        <v>267.5</v>
      </c>
      <c r="G34">
        <v>343.97</v>
      </c>
    </row>
    <row r="35" spans="1:7" x14ac:dyDescent="0.3">
      <c r="A35">
        <v>2025</v>
      </c>
      <c r="C35">
        <v>300</v>
      </c>
      <c r="E35">
        <v>89</v>
      </c>
      <c r="G35">
        <v>1685</v>
      </c>
    </row>
    <row r="36" spans="1:7" x14ac:dyDescent="0.3">
      <c r="A36">
        <v>126</v>
      </c>
      <c r="C36">
        <v>310</v>
      </c>
      <c r="E36">
        <v>1140</v>
      </c>
      <c r="G36">
        <v>1155</v>
      </c>
    </row>
    <row r="37" spans="1:7" x14ac:dyDescent="0.3">
      <c r="A37">
        <v>1980</v>
      </c>
      <c r="C37">
        <v>100</v>
      </c>
      <c r="E37">
        <v>258</v>
      </c>
      <c r="G37">
        <v>856</v>
      </c>
    </row>
    <row r="38" spans="1:7" x14ac:dyDescent="0.3">
      <c r="A38">
        <v>1144.2</v>
      </c>
      <c r="C38">
        <v>500</v>
      </c>
      <c r="E38">
        <v>922.2</v>
      </c>
    </row>
    <row r="39" spans="1:7" x14ac:dyDescent="0.3">
      <c r="A39">
        <v>100.09</v>
      </c>
      <c r="C39">
        <v>500</v>
      </c>
      <c r="E39">
        <v>760</v>
      </c>
    </row>
    <row r="40" spans="1:7" x14ac:dyDescent="0.3">
      <c r="A40">
        <v>692.83</v>
      </c>
      <c r="C40">
        <v>185</v>
      </c>
      <c r="E40">
        <v>83.91</v>
      </c>
    </row>
    <row r="41" spans="1:7" x14ac:dyDescent="0.3">
      <c r="A41">
        <v>123</v>
      </c>
      <c r="C41">
        <v>144</v>
      </c>
      <c r="E41">
        <v>267</v>
      </c>
    </row>
    <row r="42" spans="1:7" x14ac:dyDescent="0.3">
      <c r="E42">
        <v>2012</v>
      </c>
    </row>
    <row r="43" spans="1:7" x14ac:dyDescent="0.3">
      <c r="E43">
        <v>1080</v>
      </c>
    </row>
    <row r="44" spans="1:7" x14ac:dyDescent="0.3">
      <c r="A44" s="2">
        <v>42685</v>
      </c>
      <c r="C44" s="2">
        <v>42692</v>
      </c>
      <c r="E44" s="2">
        <v>42699</v>
      </c>
      <c r="G44" s="2">
        <v>42704</v>
      </c>
    </row>
    <row r="45" spans="1:7" x14ac:dyDescent="0.3">
      <c r="A45">
        <v>286</v>
      </c>
      <c r="C45">
        <v>110</v>
      </c>
      <c r="E45">
        <v>179.99</v>
      </c>
      <c r="G45">
        <v>105</v>
      </c>
    </row>
    <row r="46" spans="1:7" x14ac:dyDescent="0.3">
      <c r="A46">
        <v>100</v>
      </c>
      <c r="C46">
        <v>83.7</v>
      </c>
      <c r="E46">
        <v>1239.5999999999999</v>
      </c>
      <c r="G46">
        <v>1441</v>
      </c>
    </row>
    <row r="47" spans="1:7" x14ac:dyDescent="0.3">
      <c r="A47">
        <v>100.09</v>
      </c>
      <c r="C47">
        <v>1800</v>
      </c>
      <c r="E47">
        <v>125</v>
      </c>
      <c r="G47">
        <v>55</v>
      </c>
    </row>
    <row r="48" spans="1:7" x14ac:dyDescent="0.3">
      <c r="A48">
        <v>795</v>
      </c>
      <c r="C48">
        <v>1900</v>
      </c>
      <c r="E48">
        <v>338</v>
      </c>
      <c r="G48">
        <v>42</v>
      </c>
    </row>
    <row r="49" spans="1:7" x14ac:dyDescent="0.3">
      <c r="A49">
        <v>459.36</v>
      </c>
      <c r="C49">
        <v>274.99</v>
      </c>
      <c r="E49">
        <v>331.01</v>
      </c>
      <c r="G49">
        <v>773</v>
      </c>
    </row>
    <row r="50" spans="1:7" x14ac:dyDescent="0.3">
      <c r="A50">
        <v>866.01</v>
      </c>
      <c r="C50">
        <v>974.53</v>
      </c>
      <c r="E50">
        <v>550</v>
      </c>
      <c r="G50">
        <v>765.6</v>
      </c>
    </row>
    <row r="51" spans="1:7" x14ac:dyDescent="0.3">
      <c r="A51">
        <v>499.96</v>
      </c>
      <c r="C51">
        <v>1104</v>
      </c>
      <c r="E51">
        <v>1102</v>
      </c>
    </row>
    <row r="52" spans="1:7" x14ac:dyDescent="0.3">
      <c r="A52">
        <v>1071.99</v>
      </c>
      <c r="C52">
        <v>103</v>
      </c>
      <c r="E52">
        <v>123</v>
      </c>
    </row>
    <row r="53" spans="1:7" x14ac:dyDescent="0.3">
      <c r="A53">
        <v>1455.22</v>
      </c>
      <c r="C53">
        <v>60</v>
      </c>
      <c r="E53">
        <v>796</v>
      </c>
    </row>
    <row r="54" spans="1:7" x14ac:dyDescent="0.3">
      <c r="A54">
        <v>1172.01</v>
      </c>
      <c r="C54">
        <v>265.60000000000002</v>
      </c>
      <c r="E54">
        <v>200</v>
      </c>
    </row>
    <row r="55" spans="1:7" x14ac:dyDescent="0.3">
      <c r="A55">
        <v>68</v>
      </c>
      <c r="C55">
        <v>168.01</v>
      </c>
      <c r="E55">
        <v>170</v>
      </c>
    </row>
    <row r="56" spans="1:7" x14ac:dyDescent="0.3">
      <c r="A56">
        <v>177.98</v>
      </c>
      <c r="C56">
        <v>59.03</v>
      </c>
      <c r="E56">
        <v>430</v>
      </c>
    </row>
    <row r="57" spans="1:7" x14ac:dyDescent="0.3">
      <c r="A57">
        <v>1800</v>
      </c>
      <c r="E57">
        <v>1975</v>
      </c>
    </row>
    <row r="58" spans="1:7" x14ac:dyDescent="0.3">
      <c r="A58">
        <v>1605</v>
      </c>
      <c r="E58">
        <v>433</v>
      </c>
    </row>
    <row r="59" spans="1:7" x14ac:dyDescent="0.3">
      <c r="A59">
        <v>1339</v>
      </c>
      <c r="E59">
        <v>1950</v>
      </c>
    </row>
    <row r="60" spans="1:7" x14ac:dyDescent="0.3">
      <c r="A60">
        <v>1500</v>
      </c>
      <c r="E60">
        <v>570</v>
      </c>
    </row>
    <row r="61" spans="1:7" x14ac:dyDescent="0.3">
      <c r="A61">
        <v>70.41</v>
      </c>
      <c r="E61">
        <v>260</v>
      </c>
    </row>
    <row r="62" spans="1:7" x14ac:dyDescent="0.3">
      <c r="A62">
        <v>361</v>
      </c>
      <c r="E62">
        <v>1980</v>
      </c>
      <c r="F62" t="s">
        <v>1</v>
      </c>
    </row>
    <row r="63" spans="1:7" x14ac:dyDescent="0.3">
      <c r="E63">
        <v>1174</v>
      </c>
      <c r="F63" t="s">
        <v>1</v>
      </c>
    </row>
    <row r="64" spans="1:7" x14ac:dyDescent="0.3">
      <c r="E64">
        <v>46</v>
      </c>
    </row>
    <row r="65" spans="2:10" x14ac:dyDescent="0.3">
      <c r="E65">
        <v>841</v>
      </c>
    </row>
    <row r="66" spans="2:10" x14ac:dyDescent="0.3">
      <c r="E66">
        <v>799</v>
      </c>
    </row>
    <row r="67" spans="2:10" x14ac:dyDescent="0.3">
      <c r="E67">
        <v>82.4</v>
      </c>
    </row>
    <row r="68" spans="2:10" x14ac:dyDescent="0.3">
      <c r="E68">
        <v>1500</v>
      </c>
    </row>
    <row r="69" spans="2:10" x14ac:dyDescent="0.3">
      <c r="E69">
        <v>180.76</v>
      </c>
    </row>
    <row r="71" spans="2:10" x14ac:dyDescent="0.3">
      <c r="B71" s="2">
        <v>42713</v>
      </c>
      <c r="D71" s="2">
        <v>42719</v>
      </c>
      <c r="F71" s="2">
        <v>42727</v>
      </c>
      <c r="H71" s="2">
        <v>42733</v>
      </c>
      <c r="J71" t="s">
        <v>5</v>
      </c>
    </row>
    <row r="72" spans="2:10" x14ac:dyDescent="0.3">
      <c r="B72">
        <v>1500.04</v>
      </c>
      <c r="D72" t="s">
        <v>5</v>
      </c>
      <c r="F72">
        <v>107</v>
      </c>
      <c r="J72" t="s">
        <v>5</v>
      </c>
    </row>
    <row r="73" spans="2:10" x14ac:dyDescent="0.3">
      <c r="B73">
        <v>1500</v>
      </c>
      <c r="D73">
        <v>58</v>
      </c>
      <c r="F73">
        <v>95</v>
      </c>
      <c r="J73" t="s">
        <v>5</v>
      </c>
    </row>
    <row r="74" spans="2:10" x14ac:dyDescent="0.3">
      <c r="B74">
        <v>628.99</v>
      </c>
      <c r="D74">
        <v>83.7</v>
      </c>
      <c r="F74">
        <v>1638</v>
      </c>
    </row>
    <row r="75" spans="2:10" x14ac:dyDescent="0.3">
      <c r="B75">
        <v>145.5</v>
      </c>
      <c r="D75">
        <v>67.84</v>
      </c>
      <c r="F75">
        <v>74</v>
      </c>
    </row>
    <row r="76" spans="2:10" x14ac:dyDescent="0.3">
      <c r="B76">
        <v>700.27</v>
      </c>
      <c r="D76">
        <v>243.5</v>
      </c>
      <c r="F76">
        <v>1125</v>
      </c>
    </row>
    <row r="77" spans="2:10" x14ac:dyDescent="0.3">
      <c r="B77">
        <v>350</v>
      </c>
      <c r="D77">
        <v>79</v>
      </c>
      <c r="F77">
        <v>534.01</v>
      </c>
    </row>
    <row r="78" spans="2:10" x14ac:dyDescent="0.3">
      <c r="B78">
        <v>165.5</v>
      </c>
      <c r="D78">
        <v>1556</v>
      </c>
      <c r="F78">
        <v>1130.01</v>
      </c>
    </row>
    <row r="79" spans="2:10" x14ac:dyDescent="0.3">
      <c r="B79">
        <v>94.01</v>
      </c>
      <c r="D79">
        <v>799</v>
      </c>
      <c r="F79">
        <v>1030.19</v>
      </c>
    </row>
    <row r="80" spans="2:10" x14ac:dyDescent="0.3">
      <c r="B80">
        <v>1530</v>
      </c>
      <c r="D80">
        <v>841</v>
      </c>
      <c r="F80">
        <v>81.45</v>
      </c>
    </row>
    <row r="81" spans="2:6" x14ac:dyDescent="0.3">
      <c r="B81">
        <v>380</v>
      </c>
      <c r="F81">
        <v>58.2</v>
      </c>
    </row>
    <row r="82" spans="2:6" x14ac:dyDescent="0.3">
      <c r="B82">
        <v>866.01</v>
      </c>
      <c r="F82">
        <v>1944</v>
      </c>
    </row>
    <row r="83" spans="2:6" x14ac:dyDescent="0.3">
      <c r="B83">
        <v>1929</v>
      </c>
      <c r="F83">
        <v>1925</v>
      </c>
    </row>
    <row r="84" spans="2:6" x14ac:dyDescent="0.3">
      <c r="B84">
        <v>2052</v>
      </c>
      <c r="F84">
        <v>1294</v>
      </c>
    </row>
    <row r="85" spans="2:6" x14ac:dyDescent="0.3">
      <c r="B85">
        <v>42</v>
      </c>
      <c r="F85">
        <v>100</v>
      </c>
    </row>
    <row r="86" spans="2:6" x14ac:dyDescent="0.3">
      <c r="B86">
        <v>1013</v>
      </c>
    </row>
    <row r="87" spans="2:6" x14ac:dyDescent="0.3">
      <c r="B8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2:P7143"/>
  <sheetViews>
    <sheetView tabSelected="1" topLeftCell="A7123" zoomScaleNormal="100" workbookViewId="0">
      <selection activeCell="G7130" sqref="G7130"/>
    </sheetView>
  </sheetViews>
  <sheetFormatPr baseColWidth="10" defaultRowHeight="14.4" x14ac:dyDescent="0.3"/>
  <cols>
    <col min="1" max="1" width="3.109375" customWidth="1"/>
    <col min="2" max="2" width="10.6640625" style="2" bestFit="1" customWidth="1"/>
    <col min="3" max="3" width="12.6640625" style="11" customWidth="1"/>
    <col min="4" max="4" width="32.77734375" customWidth="1"/>
    <col min="5" max="5" width="11.21875" customWidth="1"/>
    <col min="6" max="6" width="13.5546875" style="161" customWidth="1"/>
    <col min="7" max="7" width="15" style="161" customWidth="1"/>
    <col min="8" max="8" width="11.88671875" style="3" customWidth="1"/>
    <col min="9" max="9" width="18.109375" customWidth="1"/>
  </cols>
  <sheetData>
    <row r="2" spans="2:8" x14ac:dyDescent="0.3">
      <c r="B2" s="106" t="s">
        <v>6</v>
      </c>
      <c r="C2" s="9" t="s">
        <v>7</v>
      </c>
      <c r="D2" s="6" t="s">
        <v>11</v>
      </c>
      <c r="E2" s="6" t="s">
        <v>8</v>
      </c>
      <c r="F2" s="149" t="s">
        <v>9</v>
      </c>
      <c r="G2" s="149" t="s">
        <v>10</v>
      </c>
      <c r="H2" s="7" t="s">
        <v>12</v>
      </c>
    </row>
    <row r="3" spans="2:8" x14ac:dyDescent="0.3">
      <c r="B3" s="35">
        <v>42734</v>
      </c>
      <c r="C3" s="10" t="s">
        <v>13</v>
      </c>
      <c r="D3" s="4" t="s">
        <v>14</v>
      </c>
      <c r="E3" s="4" t="s">
        <v>15</v>
      </c>
      <c r="F3" s="70">
        <v>2900</v>
      </c>
      <c r="G3" s="70"/>
      <c r="H3" s="5"/>
    </row>
    <row r="4" spans="2:8" x14ac:dyDescent="0.3">
      <c r="B4" s="35">
        <v>42734</v>
      </c>
      <c r="C4" s="10" t="s">
        <v>13</v>
      </c>
      <c r="D4" s="4" t="s">
        <v>16</v>
      </c>
      <c r="E4" s="4" t="s">
        <v>15</v>
      </c>
      <c r="F4" s="70"/>
      <c r="G4" s="70">
        <v>81</v>
      </c>
      <c r="H4" s="5"/>
    </row>
    <row r="5" spans="2:8" x14ac:dyDescent="0.3">
      <c r="B5" s="35">
        <v>42734</v>
      </c>
      <c r="C5" s="10" t="s">
        <v>17</v>
      </c>
      <c r="D5" s="4" t="s">
        <v>16</v>
      </c>
      <c r="E5" s="4" t="s">
        <v>15</v>
      </c>
      <c r="F5" s="70"/>
      <c r="G5" s="70">
        <v>81</v>
      </c>
      <c r="H5" s="5"/>
    </row>
    <row r="6" spans="2:8" x14ac:dyDescent="0.3">
      <c r="B6" s="35">
        <v>42734</v>
      </c>
      <c r="C6" s="10" t="s">
        <v>17</v>
      </c>
      <c r="D6" s="4" t="s">
        <v>18</v>
      </c>
      <c r="E6" s="4" t="s">
        <v>15</v>
      </c>
      <c r="F6" s="70">
        <v>998</v>
      </c>
      <c r="G6" s="70"/>
      <c r="H6" s="5"/>
    </row>
    <row r="7" spans="2:8" x14ac:dyDescent="0.3">
      <c r="B7" s="35">
        <v>42734</v>
      </c>
      <c r="C7" s="10" t="s">
        <v>20</v>
      </c>
      <c r="D7" s="4" t="s">
        <v>16</v>
      </c>
      <c r="E7" s="4" t="s">
        <v>19</v>
      </c>
      <c r="F7" s="70"/>
      <c r="G7" s="70">
        <v>76</v>
      </c>
      <c r="H7" s="5"/>
    </row>
    <row r="8" spans="2:8" x14ac:dyDescent="0.3">
      <c r="B8" s="35">
        <v>42734</v>
      </c>
      <c r="C8" s="10" t="s">
        <v>20</v>
      </c>
      <c r="D8" s="4" t="s">
        <v>16</v>
      </c>
      <c r="E8" s="4" t="s">
        <v>19</v>
      </c>
      <c r="F8" s="70"/>
      <c r="G8" s="70">
        <v>81</v>
      </c>
      <c r="H8" s="5"/>
    </row>
    <row r="9" spans="2:8" x14ac:dyDescent="0.3">
      <c r="B9" s="35">
        <v>42734</v>
      </c>
      <c r="C9" s="10" t="s">
        <v>21</v>
      </c>
      <c r="D9" s="4" t="s">
        <v>22</v>
      </c>
      <c r="E9" s="4" t="s">
        <v>23</v>
      </c>
      <c r="F9" s="70">
        <v>500</v>
      </c>
      <c r="G9" s="70"/>
      <c r="H9" s="5"/>
    </row>
    <row r="10" spans="2:8" x14ac:dyDescent="0.3">
      <c r="B10" s="35">
        <v>42734</v>
      </c>
      <c r="C10" s="10" t="s">
        <v>24</v>
      </c>
      <c r="D10" s="4" t="s">
        <v>25</v>
      </c>
      <c r="E10" s="4" t="s">
        <v>23</v>
      </c>
      <c r="F10" s="70">
        <v>400</v>
      </c>
      <c r="G10" s="70"/>
      <c r="H10" s="5"/>
    </row>
    <row r="11" spans="2:8" x14ac:dyDescent="0.3">
      <c r="B11" s="35">
        <v>42734</v>
      </c>
      <c r="C11" s="10" t="s">
        <v>26</v>
      </c>
      <c r="D11" s="4" t="s">
        <v>27</v>
      </c>
      <c r="E11" s="4" t="s">
        <v>23</v>
      </c>
      <c r="F11" s="70">
        <v>500</v>
      </c>
      <c r="G11" s="70"/>
      <c r="H11" s="5"/>
    </row>
    <row r="12" spans="2:8" x14ac:dyDescent="0.3">
      <c r="F12" s="149">
        <f>F3+F4+F5+F6+F7+F8+F9+F10+F11</f>
        <v>5298</v>
      </c>
      <c r="G12" s="149">
        <f>G3+G4+G5+G6+G7+G8+G9+G10+G11</f>
        <v>319</v>
      </c>
      <c r="H12" s="7">
        <f>(F3+F4+F5+F6+F7+F8+F9+F10+F11)-(G3-G4-G5-G6-G7-G8-G9-G10-G11)</f>
        <v>5617</v>
      </c>
    </row>
    <row r="13" spans="2:8" x14ac:dyDescent="0.3">
      <c r="F13" s="150"/>
      <c r="G13" s="150"/>
      <c r="H13" s="8"/>
    </row>
    <row r="14" spans="2:8" x14ac:dyDescent="0.3">
      <c r="B14" s="106" t="s">
        <v>6</v>
      </c>
      <c r="C14" s="9" t="s">
        <v>7</v>
      </c>
      <c r="D14" s="6" t="s">
        <v>11</v>
      </c>
      <c r="E14" s="6" t="s">
        <v>8</v>
      </c>
      <c r="F14" s="149" t="s">
        <v>9</v>
      </c>
      <c r="G14" s="149" t="s">
        <v>10</v>
      </c>
      <c r="H14" s="7" t="s">
        <v>12</v>
      </c>
    </row>
    <row r="15" spans="2:8" x14ac:dyDescent="0.3">
      <c r="B15" s="35">
        <v>42735</v>
      </c>
      <c r="C15" s="10" t="s">
        <v>28</v>
      </c>
      <c r="D15" s="4" t="s">
        <v>29</v>
      </c>
      <c r="E15" s="4" t="s">
        <v>19</v>
      </c>
      <c r="F15" s="70">
        <v>3500</v>
      </c>
      <c r="G15" s="70"/>
      <c r="H15" s="5"/>
    </row>
    <row r="16" spans="2:8" x14ac:dyDescent="0.3">
      <c r="B16" s="35">
        <v>42735</v>
      </c>
      <c r="C16" s="10"/>
      <c r="D16" s="4" t="s">
        <v>30</v>
      </c>
      <c r="E16" s="4" t="s">
        <v>31</v>
      </c>
      <c r="F16" s="70">
        <v>9500</v>
      </c>
      <c r="G16" s="70"/>
      <c r="H16" s="5"/>
    </row>
    <row r="17" spans="2:8" x14ac:dyDescent="0.3">
      <c r="B17" s="35">
        <v>42735</v>
      </c>
      <c r="C17" s="10" t="s">
        <v>34</v>
      </c>
      <c r="D17" s="4" t="s">
        <v>33</v>
      </c>
      <c r="E17" s="4" t="s">
        <v>32</v>
      </c>
      <c r="F17" s="151">
        <v>800</v>
      </c>
      <c r="G17" s="70"/>
      <c r="H17" s="5"/>
    </row>
    <row r="18" spans="2:8" x14ac:dyDescent="0.3">
      <c r="F18" s="152">
        <f>F15+F16+F17</f>
        <v>13800</v>
      </c>
      <c r="G18" s="149"/>
      <c r="H18" s="7">
        <v>13800</v>
      </c>
    </row>
    <row r="20" spans="2:8" x14ac:dyDescent="0.3">
      <c r="B20" s="35">
        <v>42706</v>
      </c>
      <c r="C20" s="10"/>
      <c r="D20" s="4" t="s">
        <v>38</v>
      </c>
      <c r="E20" s="4" t="s">
        <v>39</v>
      </c>
      <c r="F20" s="70"/>
      <c r="G20" s="70">
        <v>890</v>
      </c>
      <c r="H20" s="5"/>
    </row>
    <row r="21" spans="2:8" x14ac:dyDescent="0.3">
      <c r="B21" s="35">
        <v>42371</v>
      </c>
      <c r="C21" s="10" t="s">
        <v>35</v>
      </c>
      <c r="D21" s="4" t="s">
        <v>36</v>
      </c>
      <c r="E21" s="4" t="s">
        <v>37</v>
      </c>
      <c r="F21" s="70">
        <v>2500</v>
      </c>
      <c r="G21" s="70"/>
      <c r="H21" s="5"/>
    </row>
    <row r="22" spans="2:8" x14ac:dyDescent="0.3">
      <c r="F22" s="153">
        <v>2500</v>
      </c>
      <c r="G22" s="153"/>
      <c r="H22" s="13">
        <v>2500</v>
      </c>
    </row>
    <row r="23" spans="2:8" x14ac:dyDescent="0.3">
      <c r="F23" s="153"/>
      <c r="G23" s="153"/>
      <c r="H23" s="13"/>
    </row>
    <row r="24" spans="2:8" x14ac:dyDescent="0.3">
      <c r="B24" s="106" t="s">
        <v>6</v>
      </c>
      <c r="C24" s="9" t="s">
        <v>7</v>
      </c>
      <c r="D24" s="6" t="s">
        <v>11</v>
      </c>
      <c r="E24" s="6" t="s">
        <v>8</v>
      </c>
      <c r="F24" s="149" t="s">
        <v>9</v>
      </c>
      <c r="G24" s="149" t="s">
        <v>10</v>
      </c>
      <c r="H24" s="7" t="s">
        <v>12</v>
      </c>
    </row>
    <row r="25" spans="2:8" x14ac:dyDescent="0.3">
      <c r="B25" s="35">
        <v>42738</v>
      </c>
      <c r="C25" s="10" t="s">
        <v>40</v>
      </c>
      <c r="D25" s="4" t="s">
        <v>41</v>
      </c>
      <c r="E25" s="4" t="s">
        <v>32</v>
      </c>
      <c r="F25" s="70">
        <v>2500</v>
      </c>
      <c r="G25" s="70"/>
      <c r="H25" s="5">
        <f>F25-G26-G27-G28-G29-G30-G31</f>
        <v>38</v>
      </c>
    </row>
    <row r="26" spans="2:8" x14ac:dyDescent="0.3">
      <c r="B26" s="35">
        <v>42738</v>
      </c>
      <c r="C26" s="10" t="s">
        <v>42</v>
      </c>
      <c r="D26" s="4" t="s">
        <v>43</v>
      </c>
      <c r="E26" s="4" t="s">
        <v>15</v>
      </c>
      <c r="F26" s="70"/>
      <c r="G26" s="70">
        <v>162</v>
      </c>
      <c r="H26" s="5"/>
    </row>
    <row r="27" spans="2:8" x14ac:dyDescent="0.3">
      <c r="B27" s="35">
        <v>42738</v>
      </c>
      <c r="C27" s="10"/>
      <c r="D27" s="4" t="s">
        <v>44</v>
      </c>
      <c r="E27" s="4" t="s">
        <v>45</v>
      </c>
      <c r="F27" s="70"/>
      <c r="G27" s="70">
        <v>150</v>
      </c>
      <c r="H27" s="5"/>
    </row>
    <row r="28" spans="2:8" x14ac:dyDescent="0.3">
      <c r="B28" s="35">
        <v>42738</v>
      </c>
      <c r="C28" s="10"/>
      <c r="D28" s="4" t="s">
        <v>46</v>
      </c>
      <c r="E28" s="4" t="s">
        <v>15</v>
      </c>
      <c r="F28" s="70"/>
      <c r="G28" s="70">
        <v>50</v>
      </c>
      <c r="H28" s="5"/>
    </row>
    <row r="29" spans="2:8" x14ac:dyDescent="0.3">
      <c r="B29" s="35">
        <v>42738</v>
      </c>
      <c r="C29" s="10"/>
      <c r="D29" s="4" t="s">
        <v>47</v>
      </c>
      <c r="E29" s="4" t="s">
        <v>37</v>
      </c>
      <c r="F29" s="70"/>
      <c r="G29" s="70">
        <v>80</v>
      </c>
      <c r="H29" s="5"/>
    </row>
    <row r="30" spans="2:8" x14ac:dyDescent="0.3">
      <c r="B30" s="35">
        <v>42738</v>
      </c>
      <c r="C30" s="10"/>
      <c r="D30" s="4" t="s">
        <v>48</v>
      </c>
      <c r="E30" s="4" t="s">
        <v>23</v>
      </c>
      <c r="F30" s="70"/>
      <c r="G30" s="70">
        <v>2000</v>
      </c>
      <c r="H30" s="5"/>
    </row>
    <row r="31" spans="2:8" x14ac:dyDescent="0.3">
      <c r="B31" s="35">
        <v>42738</v>
      </c>
      <c r="C31" s="10"/>
      <c r="D31" s="4" t="s">
        <v>49</v>
      </c>
      <c r="E31" s="4"/>
      <c r="F31" s="70"/>
      <c r="G31" s="70">
        <v>20</v>
      </c>
      <c r="H31" s="5"/>
    </row>
    <row r="32" spans="2:8" x14ac:dyDescent="0.3">
      <c r="B32" s="35"/>
      <c r="C32" s="10"/>
      <c r="D32" s="4"/>
      <c r="E32" s="4"/>
      <c r="F32" s="70"/>
      <c r="G32" s="70"/>
      <c r="H32" s="5"/>
    </row>
    <row r="33" spans="2:8" ht="15" thickBot="1" x14ac:dyDescent="0.35">
      <c r="B33" s="107">
        <v>42738</v>
      </c>
      <c r="C33" s="15"/>
      <c r="D33" s="16" t="s">
        <v>50</v>
      </c>
      <c r="E33" s="16" t="s">
        <v>51</v>
      </c>
      <c r="F33" s="154">
        <v>5062.3999999999996</v>
      </c>
      <c r="G33" s="154"/>
      <c r="H33" s="17">
        <v>5062.3999999999996</v>
      </c>
    </row>
    <row r="34" spans="2:8" x14ac:dyDescent="0.3">
      <c r="B34" s="108"/>
      <c r="C34" s="18"/>
      <c r="D34" s="19"/>
      <c r="E34" s="19"/>
      <c r="F34" s="155"/>
      <c r="G34" s="155"/>
      <c r="H34" s="20"/>
    </row>
    <row r="35" spans="2:8" x14ac:dyDescent="0.3">
      <c r="B35" s="35">
        <v>42738</v>
      </c>
      <c r="C35" s="10"/>
      <c r="D35" s="14" t="s">
        <v>52</v>
      </c>
      <c r="E35" s="4"/>
      <c r="F35" s="70">
        <v>30000</v>
      </c>
      <c r="G35" s="70"/>
      <c r="H35" s="5">
        <f>F35-G36-G37-G38</f>
        <v>1207</v>
      </c>
    </row>
    <row r="36" spans="2:8" x14ac:dyDescent="0.3">
      <c r="B36" s="35">
        <v>42738</v>
      </c>
      <c r="C36" s="10"/>
      <c r="D36" s="14" t="s">
        <v>53</v>
      </c>
      <c r="E36" s="4"/>
      <c r="F36" s="70"/>
      <c r="G36" s="70">
        <v>28473</v>
      </c>
      <c r="H36" s="5"/>
    </row>
    <row r="37" spans="2:8" x14ac:dyDescent="0.3">
      <c r="B37" s="35">
        <v>42738</v>
      </c>
      <c r="C37" s="10"/>
      <c r="D37" s="14" t="s">
        <v>55</v>
      </c>
      <c r="E37" s="4"/>
      <c r="F37" s="70"/>
      <c r="G37" s="70">
        <v>160</v>
      </c>
      <c r="H37" s="5"/>
    </row>
    <row r="38" spans="2:8" ht="15" thickBot="1" x14ac:dyDescent="0.35">
      <c r="B38" s="107">
        <v>42738</v>
      </c>
      <c r="C38" s="15"/>
      <c r="D38" s="21" t="s">
        <v>54</v>
      </c>
      <c r="E38" s="21" t="s">
        <v>37</v>
      </c>
      <c r="F38" s="154"/>
      <c r="G38" s="154">
        <v>160</v>
      </c>
      <c r="H38" s="17"/>
    </row>
    <row r="39" spans="2:8" x14ac:dyDescent="0.3">
      <c r="B39" s="108"/>
      <c r="C39" s="18"/>
      <c r="D39" s="19"/>
      <c r="E39" s="19"/>
      <c r="F39" s="155"/>
      <c r="G39" s="155"/>
      <c r="H39" s="20"/>
    </row>
    <row r="40" spans="2:8" x14ac:dyDescent="0.3">
      <c r="B40" s="35">
        <v>42738</v>
      </c>
      <c r="C40" s="10"/>
      <c r="D40" s="14" t="s">
        <v>56</v>
      </c>
      <c r="E40" s="4"/>
      <c r="F40" s="70">
        <v>4300</v>
      </c>
      <c r="G40" s="70">
        <v>4300</v>
      </c>
      <c r="H40" s="5">
        <v>0</v>
      </c>
    </row>
    <row r="42" spans="2:8" x14ac:dyDescent="0.3">
      <c r="B42" s="35">
        <v>42738</v>
      </c>
      <c r="C42" s="10"/>
      <c r="D42" s="4" t="s">
        <v>57</v>
      </c>
      <c r="E42" s="4"/>
      <c r="F42" s="70">
        <f>F25+F33+F35+F40</f>
        <v>41862.400000000001</v>
      </c>
      <c r="G42" s="70"/>
      <c r="H42" s="5">
        <f>F42-G43</f>
        <v>6307.4000000000015</v>
      </c>
    </row>
    <row r="43" spans="2:8" ht="15" thickBot="1" x14ac:dyDescent="0.35">
      <c r="B43" s="35">
        <v>42738</v>
      </c>
      <c r="C43" s="10"/>
      <c r="D43" s="4" t="s">
        <v>58</v>
      </c>
      <c r="E43" s="4"/>
      <c r="F43" s="70"/>
      <c r="G43" s="70">
        <f>G26+G27+G28+G29+G30+G31+G36+G37+G38+G40</f>
        <v>35555</v>
      </c>
      <c r="H43" s="5"/>
    </row>
    <row r="44" spans="2:8" x14ac:dyDescent="0.3">
      <c r="B44" s="109">
        <v>42741</v>
      </c>
      <c r="C44" s="22" t="s">
        <v>59</v>
      </c>
      <c r="D44" s="23" t="s">
        <v>60</v>
      </c>
      <c r="E44" s="23" t="s">
        <v>15</v>
      </c>
      <c r="F44" s="156">
        <v>4038</v>
      </c>
      <c r="G44" s="156"/>
      <c r="H44" s="24"/>
    </row>
    <row r="45" spans="2:8" ht="15" thickBot="1" x14ac:dyDescent="0.35">
      <c r="B45" s="110">
        <v>42741</v>
      </c>
      <c r="C45" s="10" t="s">
        <v>61</v>
      </c>
      <c r="D45" s="4" t="s">
        <v>63</v>
      </c>
      <c r="E45" s="4" t="s">
        <v>62</v>
      </c>
      <c r="F45" s="70"/>
      <c r="G45" s="70">
        <v>157</v>
      </c>
      <c r="H45" s="25"/>
    </row>
    <row r="46" spans="2:8" ht="18" customHeight="1" thickBot="1" x14ac:dyDescent="0.35">
      <c r="B46" s="111" t="s">
        <v>6</v>
      </c>
      <c r="C46" s="28" t="s">
        <v>7</v>
      </c>
      <c r="D46" s="29" t="s">
        <v>11</v>
      </c>
      <c r="E46" s="29" t="s">
        <v>8</v>
      </c>
      <c r="F46" s="157" t="s">
        <v>9</v>
      </c>
      <c r="G46" s="157" t="s">
        <v>10</v>
      </c>
      <c r="H46" s="30" t="s">
        <v>12</v>
      </c>
    </row>
    <row r="47" spans="2:8" x14ac:dyDescent="0.3">
      <c r="B47" s="110">
        <v>42741</v>
      </c>
      <c r="C47" s="10" t="s">
        <v>64</v>
      </c>
      <c r="D47" s="4" t="s">
        <v>65</v>
      </c>
      <c r="E47" s="4" t="s">
        <v>15</v>
      </c>
      <c r="F47" s="70">
        <v>1580</v>
      </c>
      <c r="G47" s="70"/>
      <c r="H47" s="25">
        <f>F47-G48-G49</f>
        <v>1330</v>
      </c>
    </row>
    <row r="48" spans="2:8" x14ac:dyDescent="0.3">
      <c r="B48" s="110">
        <v>42741</v>
      </c>
      <c r="C48" s="10"/>
      <c r="D48" s="4" t="s">
        <v>66</v>
      </c>
      <c r="E48" s="4" t="s">
        <v>45</v>
      </c>
      <c r="F48" s="70"/>
      <c r="G48" s="70">
        <v>88</v>
      </c>
      <c r="H48" s="25"/>
    </row>
    <row r="49" spans="2:8" x14ac:dyDescent="0.3">
      <c r="B49" s="110">
        <v>42741</v>
      </c>
      <c r="C49" s="10" t="s">
        <v>71</v>
      </c>
      <c r="D49" s="4" t="s">
        <v>70</v>
      </c>
      <c r="E49" s="4" t="s">
        <v>15</v>
      </c>
      <c r="F49" s="70"/>
      <c r="G49" s="70">
        <v>162</v>
      </c>
      <c r="H49" s="25"/>
    </row>
    <row r="50" spans="2:8" x14ac:dyDescent="0.3">
      <c r="B50" s="110">
        <v>42741</v>
      </c>
      <c r="C50" s="10"/>
      <c r="D50" s="4" t="s">
        <v>67</v>
      </c>
      <c r="E50" s="4" t="s">
        <v>62</v>
      </c>
      <c r="F50" s="70">
        <v>1400</v>
      </c>
      <c r="G50" s="70">
        <v>0</v>
      </c>
      <c r="H50" s="25">
        <v>1400</v>
      </c>
    </row>
    <row r="51" spans="2:8" x14ac:dyDescent="0.3">
      <c r="B51" s="112">
        <v>42741</v>
      </c>
      <c r="C51" s="15" t="s">
        <v>71</v>
      </c>
      <c r="D51" s="21" t="s">
        <v>72</v>
      </c>
      <c r="E51" s="21" t="s">
        <v>15</v>
      </c>
      <c r="F51" s="154">
        <v>3700</v>
      </c>
      <c r="G51" s="154">
        <v>0</v>
      </c>
      <c r="H51" s="31">
        <v>3700</v>
      </c>
    </row>
    <row r="52" spans="2:8" x14ac:dyDescent="0.3">
      <c r="B52" s="112">
        <v>42741</v>
      </c>
      <c r="C52" s="15"/>
      <c r="D52" s="21" t="s">
        <v>68</v>
      </c>
      <c r="E52" s="21" t="s">
        <v>45</v>
      </c>
      <c r="F52" s="154">
        <v>19117</v>
      </c>
      <c r="G52" s="154">
        <v>0</v>
      </c>
      <c r="H52" s="31">
        <f>F52-G54</f>
        <v>19117</v>
      </c>
    </row>
    <row r="53" spans="2:8" ht="15" thickBot="1" x14ac:dyDescent="0.35">
      <c r="B53" s="113">
        <v>42741</v>
      </c>
      <c r="C53" s="26"/>
      <c r="D53" s="27" t="s">
        <v>69</v>
      </c>
      <c r="E53" s="27"/>
      <c r="F53" s="154"/>
      <c r="G53" s="154">
        <v>1400</v>
      </c>
      <c r="H53" s="31"/>
    </row>
    <row r="54" spans="2:8" ht="15" thickBot="1" x14ac:dyDescent="0.35">
      <c r="B54" s="113">
        <v>42742</v>
      </c>
      <c r="C54" s="26" t="s">
        <v>73</v>
      </c>
      <c r="D54" s="27" t="s">
        <v>75</v>
      </c>
      <c r="E54" s="27" t="s">
        <v>74</v>
      </c>
      <c r="F54" s="154">
        <v>2800</v>
      </c>
      <c r="G54" s="154">
        <v>0</v>
      </c>
      <c r="H54" s="31">
        <v>2800</v>
      </c>
    </row>
    <row r="55" spans="2:8" x14ac:dyDescent="0.3">
      <c r="F55" s="158">
        <f>F47+F50+F51+F52+F54</f>
        <v>28597</v>
      </c>
      <c r="G55" s="181">
        <f>G48+G49+G54+G53</f>
        <v>1650</v>
      </c>
      <c r="H55" s="32">
        <f>F55-G55</f>
        <v>26947</v>
      </c>
    </row>
    <row r="56" spans="2:8" x14ac:dyDescent="0.3">
      <c r="B56" s="35">
        <v>42742</v>
      </c>
      <c r="C56" s="10"/>
      <c r="D56" s="4" t="s">
        <v>76</v>
      </c>
      <c r="E56" s="4"/>
      <c r="F56" s="159">
        <f>H55</f>
        <v>26947</v>
      </c>
      <c r="G56" s="159"/>
      <c r="H56" s="33"/>
    </row>
    <row r="57" spans="2:8" x14ac:dyDescent="0.3">
      <c r="B57" s="35">
        <v>42742</v>
      </c>
      <c r="C57" s="10"/>
      <c r="D57" s="4" t="s">
        <v>91</v>
      </c>
      <c r="E57" s="4"/>
      <c r="F57" s="73"/>
      <c r="G57" s="73">
        <v>300</v>
      </c>
      <c r="H57" s="34"/>
    </row>
    <row r="58" spans="2:8" x14ac:dyDescent="0.3">
      <c r="B58" s="35">
        <v>42742</v>
      </c>
      <c r="C58" s="10"/>
      <c r="D58" s="4" t="s">
        <v>77</v>
      </c>
      <c r="E58" s="4"/>
      <c r="F58" s="70"/>
      <c r="G58" s="70">
        <v>3500</v>
      </c>
      <c r="H58" s="5"/>
    </row>
    <row r="59" spans="2:8" x14ac:dyDescent="0.3">
      <c r="B59" s="35">
        <v>42742</v>
      </c>
      <c r="C59" s="10"/>
      <c r="D59" s="4" t="s">
        <v>78</v>
      </c>
      <c r="E59" s="4"/>
      <c r="F59" s="70"/>
      <c r="G59" s="70">
        <v>1000</v>
      </c>
      <c r="H59" s="5"/>
    </row>
    <row r="60" spans="2:8" x14ac:dyDescent="0.3">
      <c r="B60" s="35">
        <v>42742</v>
      </c>
      <c r="C60" s="10"/>
      <c r="D60" s="4" t="s">
        <v>79</v>
      </c>
      <c r="E60" s="4"/>
      <c r="F60" s="70"/>
      <c r="G60" s="70">
        <v>1500</v>
      </c>
      <c r="H60" s="5"/>
    </row>
    <row r="61" spans="2:8" x14ac:dyDescent="0.3">
      <c r="B61" s="35">
        <v>42742</v>
      </c>
      <c r="C61" s="4"/>
      <c r="D61" s="4" t="s">
        <v>80</v>
      </c>
      <c r="E61" s="4"/>
      <c r="F61" s="70"/>
      <c r="G61" s="73">
        <v>1500</v>
      </c>
      <c r="H61" s="4"/>
    </row>
    <row r="62" spans="2:8" x14ac:dyDescent="0.3">
      <c r="B62" s="35">
        <v>42742</v>
      </c>
      <c r="C62" s="4"/>
      <c r="D62" s="4" t="s">
        <v>81</v>
      </c>
      <c r="E62" s="4"/>
      <c r="F62" s="70"/>
      <c r="G62" s="73">
        <v>1500</v>
      </c>
      <c r="H62" s="4"/>
    </row>
    <row r="63" spans="2:8" x14ac:dyDescent="0.3">
      <c r="B63" s="35">
        <v>42742</v>
      </c>
      <c r="C63" s="10"/>
      <c r="D63" s="4" t="s">
        <v>82</v>
      </c>
      <c r="E63" s="4"/>
      <c r="F63" s="70"/>
      <c r="G63" s="70">
        <v>2000</v>
      </c>
      <c r="H63" s="5"/>
    </row>
    <row r="64" spans="2:8" x14ac:dyDescent="0.3">
      <c r="B64" s="35">
        <v>42742</v>
      </c>
      <c r="C64" s="10"/>
      <c r="D64" s="4" t="s">
        <v>83</v>
      </c>
      <c r="E64" s="4"/>
      <c r="F64" s="70"/>
      <c r="G64" s="70">
        <v>1500</v>
      </c>
      <c r="H64" s="5"/>
    </row>
    <row r="65" spans="2:8" x14ac:dyDescent="0.3">
      <c r="B65" s="35">
        <v>42742</v>
      </c>
      <c r="C65" s="10"/>
      <c r="D65" s="4" t="s">
        <v>84</v>
      </c>
      <c r="E65" s="4"/>
      <c r="F65" s="70"/>
      <c r="G65" s="70">
        <v>1000</v>
      </c>
      <c r="H65" s="5"/>
    </row>
    <row r="66" spans="2:8" x14ac:dyDescent="0.3">
      <c r="B66" s="35">
        <v>42742</v>
      </c>
      <c r="C66" s="10"/>
      <c r="D66" s="4" t="s">
        <v>85</v>
      </c>
      <c r="E66" s="4"/>
      <c r="F66" s="70" t="s">
        <v>5</v>
      </c>
      <c r="G66" s="70">
        <v>1100</v>
      </c>
      <c r="H66" s="5"/>
    </row>
    <row r="67" spans="2:8" x14ac:dyDescent="0.3">
      <c r="B67" s="35">
        <v>42742</v>
      </c>
      <c r="C67" s="10"/>
      <c r="D67" s="14" t="s">
        <v>86</v>
      </c>
      <c r="E67" s="4"/>
      <c r="F67" s="70"/>
      <c r="G67" s="70">
        <v>2500</v>
      </c>
      <c r="H67" s="5"/>
    </row>
    <row r="68" spans="2:8" x14ac:dyDescent="0.3">
      <c r="B68" s="35">
        <v>42742</v>
      </c>
      <c r="C68" s="10"/>
      <c r="D68" s="14" t="s">
        <v>87</v>
      </c>
      <c r="E68" s="4"/>
      <c r="F68" s="70"/>
      <c r="G68" s="70">
        <v>2000</v>
      </c>
      <c r="H68" s="5"/>
    </row>
    <row r="69" spans="2:8" x14ac:dyDescent="0.3">
      <c r="B69" s="35">
        <v>42742</v>
      </c>
      <c r="C69" s="10"/>
      <c r="D69" s="14" t="s">
        <v>88</v>
      </c>
      <c r="E69" s="4"/>
      <c r="F69" s="70"/>
      <c r="G69" s="70">
        <v>1000</v>
      </c>
      <c r="H69" s="5"/>
    </row>
    <row r="70" spans="2:8" x14ac:dyDescent="0.3">
      <c r="B70" s="35">
        <v>42742</v>
      </c>
      <c r="C70" s="10"/>
      <c r="D70" s="14" t="s">
        <v>89</v>
      </c>
      <c r="E70" s="4"/>
      <c r="F70" s="70"/>
      <c r="G70" s="70">
        <v>1000</v>
      </c>
      <c r="H70" s="5"/>
    </row>
    <row r="71" spans="2:8" x14ac:dyDescent="0.3">
      <c r="B71" s="35">
        <v>42742</v>
      </c>
      <c r="C71" s="10"/>
      <c r="D71" s="14" t="s">
        <v>90</v>
      </c>
      <c r="E71" s="4"/>
      <c r="F71" s="70"/>
      <c r="G71" s="70">
        <v>1000</v>
      </c>
      <c r="H71" s="5"/>
    </row>
    <row r="72" spans="2:8" x14ac:dyDescent="0.3">
      <c r="B72" s="35">
        <v>42742</v>
      </c>
      <c r="C72" s="10"/>
      <c r="D72" s="14" t="s">
        <v>92</v>
      </c>
      <c r="E72" s="4"/>
      <c r="F72" s="70"/>
      <c r="G72" s="70">
        <v>3000</v>
      </c>
      <c r="H72" s="5"/>
    </row>
    <row r="73" spans="2:8" x14ac:dyDescent="0.3">
      <c r="B73" s="35">
        <v>42742</v>
      </c>
      <c r="C73" s="10"/>
      <c r="D73" s="14" t="s">
        <v>50</v>
      </c>
      <c r="E73" s="4"/>
      <c r="F73" s="70">
        <v>1700</v>
      </c>
      <c r="G73" s="70"/>
      <c r="H73" s="5"/>
    </row>
    <row r="74" spans="2:8" x14ac:dyDescent="0.3">
      <c r="B74" s="35">
        <v>42742</v>
      </c>
      <c r="C74" s="10"/>
      <c r="D74" s="14" t="s">
        <v>93</v>
      </c>
      <c r="E74" s="4"/>
      <c r="F74" s="70"/>
      <c r="G74" s="70">
        <v>1800</v>
      </c>
      <c r="H74" s="5"/>
    </row>
    <row r="75" spans="2:8" x14ac:dyDescent="0.3">
      <c r="F75" s="160">
        <f>F56+F73</f>
        <v>28647</v>
      </c>
      <c r="G75" s="160">
        <f>SUM(G57:G74)</f>
        <v>27200</v>
      </c>
      <c r="H75" s="36">
        <f>F75-G75</f>
        <v>1447</v>
      </c>
    </row>
    <row r="77" spans="2:8" ht="15" thickBot="1" x14ac:dyDescent="0.35"/>
    <row r="78" spans="2:8" x14ac:dyDescent="0.3">
      <c r="B78" s="114" t="s">
        <v>6</v>
      </c>
      <c r="C78" s="37" t="s">
        <v>7</v>
      </c>
      <c r="D78" s="38" t="s">
        <v>11</v>
      </c>
      <c r="E78" s="38" t="s">
        <v>8</v>
      </c>
      <c r="F78" s="162" t="s">
        <v>9</v>
      </c>
      <c r="G78" s="162" t="s">
        <v>10</v>
      </c>
      <c r="H78" s="39" t="s">
        <v>12</v>
      </c>
    </row>
    <row r="79" spans="2:8" x14ac:dyDescent="0.3">
      <c r="B79" s="35">
        <v>42747</v>
      </c>
      <c r="C79" s="10" t="s">
        <v>94</v>
      </c>
      <c r="D79" s="4" t="s">
        <v>95</v>
      </c>
      <c r="E79" s="4" t="s">
        <v>31</v>
      </c>
      <c r="F79" s="70">
        <v>3500</v>
      </c>
      <c r="G79" s="70"/>
      <c r="H79" s="5">
        <f>F79-G80-G81-G82-G83-G84</f>
        <v>500</v>
      </c>
    </row>
    <row r="80" spans="2:8" x14ac:dyDescent="0.3">
      <c r="B80" s="35">
        <v>42747</v>
      </c>
      <c r="C80" s="10"/>
      <c r="D80" s="4"/>
      <c r="E80" s="4" t="s">
        <v>23</v>
      </c>
      <c r="F80" s="70"/>
      <c r="G80" s="70">
        <v>1000</v>
      </c>
      <c r="H80" s="5"/>
    </row>
    <row r="81" spans="2:10" x14ac:dyDescent="0.3">
      <c r="B81" s="35">
        <v>42747</v>
      </c>
      <c r="C81" s="10"/>
      <c r="D81" s="4" t="s">
        <v>111</v>
      </c>
      <c r="E81" s="4" t="s">
        <v>39</v>
      </c>
      <c r="F81" s="70"/>
      <c r="G81" s="70">
        <v>700</v>
      </c>
      <c r="H81" s="5"/>
    </row>
    <row r="82" spans="2:10" x14ac:dyDescent="0.3">
      <c r="B82" s="35">
        <v>42747</v>
      </c>
      <c r="C82" s="10"/>
      <c r="D82" s="4" t="s">
        <v>101</v>
      </c>
      <c r="E82" s="4" t="s">
        <v>32</v>
      </c>
      <c r="F82" s="70"/>
      <c r="G82" s="70">
        <v>500</v>
      </c>
      <c r="H82" s="5"/>
    </row>
    <row r="83" spans="2:10" x14ac:dyDescent="0.3">
      <c r="B83" s="35">
        <v>42747</v>
      </c>
      <c r="C83" s="10"/>
      <c r="D83" s="4" t="s">
        <v>100</v>
      </c>
      <c r="E83" s="4" t="s">
        <v>23</v>
      </c>
      <c r="F83" s="70"/>
      <c r="G83" s="70">
        <v>600</v>
      </c>
      <c r="H83" s="5"/>
    </row>
    <row r="84" spans="2:10" x14ac:dyDescent="0.3">
      <c r="B84" s="35">
        <v>42748</v>
      </c>
      <c r="C84" s="10"/>
      <c r="D84" s="4" t="s">
        <v>109</v>
      </c>
      <c r="E84" s="4" t="s">
        <v>45</v>
      </c>
      <c r="F84" s="70"/>
      <c r="G84" s="70">
        <v>200</v>
      </c>
      <c r="H84" s="5"/>
    </row>
    <row r="85" spans="2:10" x14ac:dyDescent="0.3">
      <c r="B85" s="35">
        <v>42747</v>
      </c>
      <c r="C85" s="10" t="s">
        <v>96</v>
      </c>
      <c r="D85" s="4" t="s">
        <v>97</v>
      </c>
      <c r="E85" s="4" t="s">
        <v>31</v>
      </c>
      <c r="F85" s="70">
        <v>2000</v>
      </c>
      <c r="G85" s="70"/>
      <c r="H85" s="5">
        <v>2000</v>
      </c>
    </row>
    <row r="86" spans="2:10" x14ac:dyDescent="0.3">
      <c r="B86" s="35">
        <v>42747</v>
      </c>
      <c r="C86" s="15" t="s">
        <v>98</v>
      </c>
      <c r="D86" s="21" t="s">
        <v>99</v>
      </c>
      <c r="E86" s="21" t="s">
        <v>31</v>
      </c>
      <c r="F86" s="154">
        <v>3736.5</v>
      </c>
      <c r="G86" s="154"/>
      <c r="H86" s="17">
        <f>F86-G87-G88-G89-G90-G91</f>
        <v>146.5</v>
      </c>
    </row>
    <row r="87" spans="2:10" x14ac:dyDescent="0.3">
      <c r="B87" s="35">
        <v>42747</v>
      </c>
      <c r="C87" s="10" t="s">
        <v>102</v>
      </c>
      <c r="D87" s="14" t="s">
        <v>103</v>
      </c>
      <c r="E87" s="14" t="s">
        <v>37</v>
      </c>
      <c r="F87" s="70"/>
      <c r="G87" s="70">
        <v>162</v>
      </c>
      <c r="H87" s="5"/>
    </row>
    <row r="88" spans="2:10" x14ac:dyDescent="0.3">
      <c r="B88" s="35">
        <v>42748</v>
      </c>
      <c r="C88" s="10"/>
      <c r="D88" s="4" t="s">
        <v>107</v>
      </c>
      <c r="E88" s="4" t="s">
        <v>45</v>
      </c>
      <c r="F88" s="73" t="s">
        <v>5</v>
      </c>
      <c r="G88" s="73">
        <v>2000</v>
      </c>
      <c r="H88" s="34"/>
      <c r="I88" s="40"/>
    </row>
    <row r="89" spans="2:10" x14ac:dyDescent="0.3">
      <c r="B89" s="35">
        <v>42748</v>
      </c>
      <c r="C89" s="10"/>
      <c r="D89" s="4" t="s">
        <v>108</v>
      </c>
      <c r="E89" s="4" t="s">
        <v>45</v>
      </c>
      <c r="F89" s="73"/>
      <c r="G89" s="73">
        <v>800</v>
      </c>
      <c r="H89" s="34"/>
      <c r="I89" s="40"/>
    </row>
    <row r="90" spans="2:10" x14ac:dyDescent="0.3">
      <c r="B90" s="35">
        <v>42748</v>
      </c>
      <c r="C90" s="10"/>
      <c r="D90" s="4" t="s">
        <v>109</v>
      </c>
      <c r="E90" s="4" t="s">
        <v>45</v>
      </c>
      <c r="F90" s="73"/>
      <c r="G90" s="73">
        <v>598</v>
      </c>
      <c r="H90" s="34"/>
      <c r="I90" s="40"/>
    </row>
    <row r="91" spans="2:10" x14ac:dyDescent="0.3">
      <c r="B91" s="35">
        <v>42748</v>
      </c>
      <c r="C91" s="10"/>
      <c r="D91" s="4" t="s">
        <v>110</v>
      </c>
      <c r="E91" s="4" t="s">
        <v>45</v>
      </c>
      <c r="F91" s="73"/>
      <c r="G91" s="73">
        <v>30</v>
      </c>
      <c r="H91" s="34"/>
      <c r="I91" s="40"/>
    </row>
    <row r="92" spans="2:10" x14ac:dyDescent="0.3">
      <c r="B92" s="35">
        <v>42748</v>
      </c>
      <c r="C92" s="10"/>
      <c r="D92" s="4" t="s">
        <v>104</v>
      </c>
      <c r="E92" s="4" t="s">
        <v>45</v>
      </c>
      <c r="F92" s="70">
        <v>7266.91</v>
      </c>
      <c r="G92" s="70"/>
      <c r="H92" s="5">
        <f>F92</f>
        <v>7266.91</v>
      </c>
    </row>
    <row r="93" spans="2:10" x14ac:dyDescent="0.3">
      <c r="B93" s="35">
        <v>42748</v>
      </c>
      <c r="C93" s="10"/>
      <c r="D93" s="4" t="s">
        <v>105</v>
      </c>
      <c r="E93" s="4" t="s">
        <v>45</v>
      </c>
      <c r="F93" s="70">
        <v>2998</v>
      </c>
      <c r="G93" s="70">
        <v>2998</v>
      </c>
      <c r="H93" s="5"/>
    </row>
    <row r="94" spans="2:10" x14ac:dyDescent="0.3">
      <c r="B94" s="35">
        <v>42748</v>
      </c>
      <c r="C94" s="10"/>
      <c r="D94" s="4" t="s">
        <v>106</v>
      </c>
      <c r="E94" s="4" t="s">
        <v>45</v>
      </c>
      <c r="F94" s="70">
        <v>5166.29</v>
      </c>
      <c r="G94" s="70"/>
      <c r="H94" s="5">
        <f>F94</f>
        <v>5166.29</v>
      </c>
    </row>
    <row r="95" spans="2:10" x14ac:dyDescent="0.3">
      <c r="B95" s="35">
        <v>42748</v>
      </c>
      <c r="C95" s="10"/>
      <c r="D95" s="4" t="s">
        <v>104</v>
      </c>
      <c r="E95" s="4" t="s">
        <v>45</v>
      </c>
      <c r="F95" s="70">
        <v>2197.06</v>
      </c>
      <c r="G95" s="70"/>
      <c r="H95" s="5">
        <f>F95</f>
        <v>2197.06</v>
      </c>
      <c r="J95" t="s">
        <v>5</v>
      </c>
    </row>
    <row r="96" spans="2:10" x14ac:dyDescent="0.3">
      <c r="B96" s="35">
        <v>42748</v>
      </c>
      <c r="C96" s="10"/>
      <c r="D96" s="4" t="s">
        <v>104</v>
      </c>
      <c r="E96" s="4" t="s">
        <v>45</v>
      </c>
      <c r="F96" s="70">
        <v>2197.06</v>
      </c>
      <c r="G96" s="70"/>
      <c r="H96" s="5">
        <f>F96</f>
        <v>2197.06</v>
      </c>
      <c r="J96" t="s">
        <v>5</v>
      </c>
    </row>
    <row r="97" spans="2:8" x14ac:dyDescent="0.3">
      <c r="B97" s="35">
        <v>42748</v>
      </c>
      <c r="C97" s="10"/>
      <c r="D97" s="4" t="s">
        <v>104</v>
      </c>
      <c r="E97" s="4" t="s">
        <v>45</v>
      </c>
      <c r="F97" s="70">
        <v>2197.06</v>
      </c>
      <c r="G97" s="70"/>
      <c r="H97" s="5">
        <f>F97</f>
        <v>2197.06</v>
      </c>
    </row>
    <row r="98" spans="2:8" x14ac:dyDescent="0.3">
      <c r="F98" s="163">
        <f>F97+F96+F95+F94+F92+F93+F86+F85+F79</f>
        <v>31258.880000000001</v>
      </c>
      <c r="G98" s="163">
        <f>G93+G91+G90+G89+G88+G87+G83+G82+G81+G80+G84</f>
        <v>9588</v>
      </c>
      <c r="H98" s="41">
        <f>F98-G98</f>
        <v>21670.880000000001</v>
      </c>
    </row>
    <row r="99" spans="2:8" ht="15" thickBot="1" x14ac:dyDescent="0.35">
      <c r="F99" s="164"/>
      <c r="G99" s="164"/>
      <c r="H99" s="44"/>
    </row>
    <row r="100" spans="2:8" x14ac:dyDescent="0.3">
      <c r="B100" s="114" t="s">
        <v>6</v>
      </c>
      <c r="C100" s="37" t="s">
        <v>7</v>
      </c>
      <c r="D100" s="38" t="s">
        <v>11</v>
      </c>
      <c r="E100" s="38" t="s">
        <v>8</v>
      </c>
      <c r="F100" s="162" t="s">
        <v>9</v>
      </c>
      <c r="G100" s="162" t="s">
        <v>10</v>
      </c>
      <c r="H100" s="39" t="s">
        <v>12</v>
      </c>
    </row>
    <row r="101" spans="2:8" x14ac:dyDescent="0.3">
      <c r="B101" s="35">
        <v>42749</v>
      </c>
      <c r="C101" s="10"/>
      <c r="D101" s="4" t="s">
        <v>112</v>
      </c>
      <c r="E101" s="4"/>
      <c r="F101" s="70">
        <v>10000</v>
      </c>
      <c r="G101" s="70"/>
      <c r="H101" s="5"/>
    </row>
    <row r="102" spans="2:8" x14ac:dyDescent="0.3">
      <c r="B102" s="35">
        <v>42749</v>
      </c>
      <c r="C102" s="10"/>
      <c r="D102" s="4" t="s">
        <v>113</v>
      </c>
      <c r="E102" s="4"/>
      <c r="F102" s="70">
        <v>19024</v>
      </c>
      <c r="G102" s="70"/>
      <c r="H102" s="5"/>
    </row>
    <row r="103" spans="2:8" x14ac:dyDescent="0.3">
      <c r="B103" s="35">
        <v>42749</v>
      </c>
      <c r="C103" s="10"/>
      <c r="D103" s="4" t="s">
        <v>50</v>
      </c>
      <c r="E103" s="4"/>
      <c r="F103" s="70">
        <v>1400</v>
      </c>
      <c r="G103" s="70"/>
      <c r="H103" s="5"/>
    </row>
    <row r="104" spans="2:8" x14ac:dyDescent="0.3">
      <c r="B104" s="35">
        <v>42749</v>
      </c>
      <c r="C104" s="10"/>
      <c r="D104" s="4" t="s">
        <v>114</v>
      </c>
      <c r="E104" s="4"/>
      <c r="F104" s="70"/>
      <c r="G104" s="70">
        <v>3000</v>
      </c>
      <c r="H104" s="5"/>
    </row>
    <row r="105" spans="2:8" x14ac:dyDescent="0.3">
      <c r="B105" s="35">
        <v>42749</v>
      </c>
      <c r="C105" s="10"/>
      <c r="D105" s="4" t="s">
        <v>115</v>
      </c>
      <c r="E105" s="4"/>
      <c r="F105" s="70"/>
      <c r="G105" s="70">
        <v>2800</v>
      </c>
      <c r="H105" s="5"/>
    </row>
    <row r="106" spans="2:8" x14ac:dyDescent="0.3">
      <c r="B106" s="35">
        <v>42749</v>
      </c>
      <c r="C106" s="10"/>
      <c r="D106" s="4" t="s">
        <v>116</v>
      </c>
      <c r="E106" s="4"/>
      <c r="F106" s="70"/>
      <c r="G106" s="70">
        <v>2300</v>
      </c>
      <c r="H106" s="5"/>
    </row>
    <row r="107" spans="2:8" x14ac:dyDescent="0.3">
      <c r="B107" s="35">
        <v>42749</v>
      </c>
      <c r="C107" s="10"/>
      <c r="D107" s="4" t="s">
        <v>117</v>
      </c>
      <c r="E107" s="4"/>
      <c r="F107" s="70"/>
      <c r="G107" s="70">
        <v>1300</v>
      </c>
      <c r="H107" s="5"/>
    </row>
    <row r="108" spans="2:8" x14ac:dyDescent="0.3">
      <c r="B108" s="35">
        <v>42749</v>
      </c>
      <c r="C108" s="10"/>
      <c r="D108" s="4" t="s">
        <v>118</v>
      </c>
      <c r="E108" s="4"/>
      <c r="F108" s="70"/>
      <c r="G108" s="70">
        <v>1300</v>
      </c>
      <c r="H108" s="5"/>
    </row>
    <row r="109" spans="2:8" x14ac:dyDescent="0.3">
      <c r="B109" s="35">
        <v>42749</v>
      </c>
      <c r="C109" s="10"/>
      <c r="D109" s="4" t="s">
        <v>51</v>
      </c>
      <c r="E109" s="4"/>
      <c r="F109" s="70"/>
      <c r="G109" s="70">
        <v>1000</v>
      </c>
      <c r="H109" s="5"/>
    </row>
    <row r="110" spans="2:8" x14ac:dyDescent="0.3">
      <c r="B110" s="35">
        <v>42749</v>
      </c>
      <c r="C110" s="10"/>
      <c r="D110" s="4" t="s">
        <v>119</v>
      </c>
      <c r="E110" s="4"/>
      <c r="F110" s="70"/>
      <c r="G110" s="70">
        <v>3000</v>
      </c>
      <c r="H110" s="5"/>
    </row>
    <row r="111" spans="2:8" x14ac:dyDescent="0.3">
      <c r="B111" s="35">
        <v>42749</v>
      </c>
      <c r="C111" s="10"/>
      <c r="D111" s="4" t="s">
        <v>32</v>
      </c>
      <c r="E111" s="4"/>
      <c r="F111" s="70"/>
      <c r="G111" s="70">
        <v>2000</v>
      </c>
      <c r="H111" s="5"/>
    </row>
    <row r="112" spans="2:8" x14ac:dyDescent="0.3">
      <c r="B112" s="35">
        <v>42749</v>
      </c>
      <c r="C112" s="10"/>
      <c r="D112" s="4" t="s">
        <v>37</v>
      </c>
      <c r="E112" s="4"/>
      <c r="F112" s="70"/>
      <c r="G112" s="70">
        <v>1800</v>
      </c>
      <c r="H112" s="5"/>
    </row>
    <row r="113" spans="2:9" x14ac:dyDescent="0.3">
      <c r="B113" s="35">
        <v>42749</v>
      </c>
      <c r="C113" s="10"/>
      <c r="D113" s="4" t="s">
        <v>120</v>
      </c>
      <c r="E113" s="4"/>
      <c r="F113" s="70"/>
      <c r="G113" s="70">
        <v>1800</v>
      </c>
      <c r="H113" s="5"/>
    </row>
    <row r="114" spans="2:9" x14ac:dyDescent="0.3">
      <c r="B114" s="35">
        <v>42749</v>
      </c>
      <c r="C114" s="10"/>
      <c r="D114" s="4" t="s">
        <v>62</v>
      </c>
      <c r="E114" s="4"/>
      <c r="F114" s="70"/>
      <c r="G114" s="70">
        <v>1800</v>
      </c>
      <c r="H114" s="5"/>
    </row>
    <row r="115" spans="2:9" x14ac:dyDescent="0.3">
      <c r="B115" s="35">
        <v>42749</v>
      </c>
      <c r="C115" s="10"/>
      <c r="D115" s="4" t="s">
        <v>15</v>
      </c>
      <c r="E115" s="4"/>
      <c r="F115" s="70"/>
      <c r="G115" s="70">
        <v>1800</v>
      </c>
      <c r="H115" s="5"/>
    </row>
    <row r="116" spans="2:9" x14ac:dyDescent="0.3">
      <c r="B116" s="35">
        <v>42749</v>
      </c>
      <c r="C116" s="10"/>
      <c r="D116" s="4" t="s">
        <v>121</v>
      </c>
      <c r="E116" s="4"/>
      <c r="F116" s="70"/>
      <c r="G116" s="70">
        <v>1300</v>
      </c>
      <c r="H116" s="5"/>
    </row>
    <row r="117" spans="2:9" x14ac:dyDescent="0.3">
      <c r="B117" s="35">
        <v>42749</v>
      </c>
      <c r="C117" s="10"/>
      <c r="D117" s="4" t="s">
        <v>31</v>
      </c>
      <c r="E117" s="4"/>
      <c r="F117" s="70"/>
      <c r="G117" s="70">
        <v>1500</v>
      </c>
      <c r="H117" s="5"/>
    </row>
    <row r="118" spans="2:9" x14ac:dyDescent="0.3">
      <c r="B118" s="35">
        <v>42749</v>
      </c>
      <c r="C118" s="10"/>
      <c r="D118" s="4" t="s">
        <v>39</v>
      </c>
      <c r="E118" s="4"/>
      <c r="F118" s="70"/>
      <c r="G118" s="70">
        <v>3500</v>
      </c>
      <c r="H118" s="5"/>
    </row>
    <row r="119" spans="2:9" x14ac:dyDescent="0.3">
      <c r="B119" s="35">
        <v>42749</v>
      </c>
      <c r="C119" s="10"/>
      <c r="D119" s="14" t="s">
        <v>45</v>
      </c>
      <c r="E119" s="4"/>
      <c r="F119" s="70"/>
      <c r="G119" s="70">
        <v>200</v>
      </c>
      <c r="H119" s="5"/>
    </row>
    <row r="120" spans="2:9" x14ac:dyDescent="0.3">
      <c r="B120" s="115"/>
      <c r="C120" s="42"/>
      <c r="D120" s="43"/>
      <c r="E120" s="43"/>
      <c r="F120" s="165">
        <f>F103+F102+F101</f>
        <v>30424</v>
      </c>
      <c r="G120" s="165">
        <f>G117+G116+G115+G114+G113+G112+G111+G110+G109+G108+G107+G106+G105+G104+G118+G119</f>
        <v>30400</v>
      </c>
      <c r="H120" s="45">
        <f>F120-G120</f>
        <v>24</v>
      </c>
    </row>
    <row r="121" spans="2:9" ht="15" thickBot="1" x14ac:dyDescent="0.35"/>
    <row r="122" spans="2:9" x14ac:dyDescent="0.3">
      <c r="B122" s="114" t="s">
        <v>6</v>
      </c>
      <c r="C122" s="37" t="s">
        <v>7</v>
      </c>
      <c r="D122" s="38" t="s">
        <v>11</v>
      </c>
      <c r="E122" s="38" t="s">
        <v>8</v>
      </c>
      <c r="F122" s="162" t="s">
        <v>9</v>
      </c>
      <c r="G122" s="162" t="s">
        <v>10</v>
      </c>
      <c r="H122" s="39" t="s">
        <v>12</v>
      </c>
    </row>
    <row r="123" spans="2:9" x14ac:dyDescent="0.3">
      <c r="B123" s="35">
        <v>42751</v>
      </c>
      <c r="C123" s="10" t="s">
        <v>131</v>
      </c>
      <c r="D123" s="4" t="s">
        <v>122</v>
      </c>
      <c r="E123" s="4" t="s">
        <v>62</v>
      </c>
      <c r="F123" s="70">
        <v>1100</v>
      </c>
      <c r="G123" s="70"/>
      <c r="H123" s="5" t="s">
        <v>5</v>
      </c>
    </row>
    <row r="124" spans="2:9" x14ac:dyDescent="0.3">
      <c r="B124" s="35">
        <v>42751</v>
      </c>
      <c r="C124" s="10"/>
      <c r="D124" s="4" t="s">
        <v>103</v>
      </c>
      <c r="E124" s="4" t="s">
        <v>62</v>
      </c>
      <c r="F124" s="70"/>
      <c r="G124" s="70">
        <v>162</v>
      </c>
      <c r="H124" s="5" t="s">
        <v>5</v>
      </c>
    </row>
    <row r="125" spans="2:9" x14ac:dyDescent="0.3">
      <c r="B125" s="35">
        <v>42751</v>
      </c>
      <c r="C125" s="10"/>
      <c r="D125" s="4" t="s">
        <v>123</v>
      </c>
      <c r="E125" s="4" t="s">
        <v>121</v>
      </c>
      <c r="F125" s="70"/>
      <c r="G125" s="70">
        <v>200</v>
      </c>
      <c r="H125" s="5" t="s">
        <v>5</v>
      </c>
    </row>
    <row r="126" spans="2:9" x14ac:dyDescent="0.3">
      <c r="B126" s="35">
        <v>42751</v>
      </c>
      <c r="C126" s="10"/>
      <c r="D126" s="4" t="s">
        <v>124</v>
      </c>
      <c r="E126" s="4" t="s">
        <v>125</v>
      </c>
      <c r="F126" s="70">
        <v>1200</v>
      </c>
      <c r="G126" s="70"/>
      <c r="H126" s="5" t="s">
        <v>5</v>
      </c>
    </row>
    <row r="127" spans="2:9" x14ac:dyDescent="0.3">
      <c r="B127" s="35">
        <v>42751</v>
      </c>
      <c r="C127" s="10" t="s">
        <v>126</v>
      </c>
      <c r="D127" s="4" t="s">
        <v>127</v>
      </c>
      <c r="E127" s="4" t="s">
        <v>128</v>
      </c>
      <c r="F127" s="70">
        <v>1000</v>
      </c>
      <c r="G127" s="70"/>
      <c r="H127" s="5" t="s">
        <v>5</v>
      </c>
    </row>
    <row r="128" spans="2:9" x14ac:dyDescent="0.3">
      <c r="B128" s="35">
        <v>42751</v>
      </c>
      <c r="C128" s="10"/>
      <c r="D128" s="4" t="s">
        <v>129</v>
      </c>
      <c r="E128" s="4"/>
      <c r="F128" s="70"/>
      <c r="G128" s="70">
        <v>81</v>
      </c>
      <c r="H128" s="5"/>
      <c r="I128" t="s">
        <v>5</v>
      </c>
    </row>
    <row r="129" spans="2:9" x14ac:dyDescent="0.3">
      <c r="B129" s="35">
        <v>42751</v>
      </c>
      <c r="C129" s="10"/>
      <c r="D129" s="4" t="s">
        <v>130</v>
      </c>
      <c r="E129" s="4" t="s">
        <v>45</v>
      </c>
      <c r="F129" s="70"/>
      <c r="G129" s="70">
        <v>70</v>
      </c>
      <c r="H129" s="5"/>
      <c r="I129" t="s">
        <v>5</v>
      </c>
    </row>
    <row r="130" spans="2:9" x14ac:dyDescent="0.3">
      <c r="B130" s="35">
        <v>42752</v>
      </c>
      <c r="C130" s="10"/>
      <c r="D130" s="4" t="s">
        <v>132</v>
      </c>
      <c r="E130" s="4" t="s">
        <v>45</v>
      </c>
      <c r="F130" s="151"/>
      <c r="G130" s="151">
        <v>1800</v>
      </c>
      <c r="H130" s="12"/>
      <c r="I130" t="s">
        <v>5</v>
      </c>
    </row>
    <row r="131" spans="2:9" x14ac:dyDescent="0.3">
      <c r="B131" s="35">
        <v>42752</v>
      </c>
      <c r="C131" s="10"/>
      <c r="D131" s="4" t="s">
        <v>133</v>
      </c>
      <c r="E131" s="4"/>
      <c r="F131" s="151"/>
      <c r="G131" s="151">
        <v>20</v>
      </c>
      <c r="H131" s="12"/>
    </row>
    <row r="132" spans="2:9" x14ac:dyDescent="0.3">
      <c r="B132" s="35">
        <v>42752</v>
      </c>
      <c r="C132" s="10"/>
      <c r="D132" s="4" t="s">
        <v>137</v>
      </c>
      <c r="E132" s="4" t="s">
        <v>45</v>
      </c>
      <c r="F132" s="151"/>
      <c r="G132" s="151">
        <v>50</v>
      </c>
      <c r="H132" s="12"/>
    </row>
    <row r="133" spans="2:9" x14ac:dyDescent="0.3">
      <c r="B133" s="35">
        <v>42752</v>
      </c>
      <c r="C133" s="10"/>
      <c r="D133" s="4" t="s">
        <v>134</v>
      </c>
      <c r="E133" s="4" t="s">
        <v>125</v>
      </c>
      <c r="F133" s="70">
        <v>50000</v>
      </c>
      <c r="G133" s="151"/>
      <c r="H133" s="12"/>
    </row>
    <row r="134" spans="2:9" x14ac:dyDescent="0.3">
      <c r="B134" s="35">
        <v>42752</v>
      </c>
      <c r="C134" s="10"/>
      <c r="D134" s="4" t="s">
        <v>135</v>
      </c>
      <c r="E134" s="4" t="s">
        <v>125</v>
      </c>
      <c r="F134" s="70"/>
      <c r="G134" s="151">
        <v>2000</v>
      </c>
      <c r="H134" s="12"/>
    </row>
    <row r="135" spans="2:9" x14ac:dyDescent="0.3">
      <c r="B135" s="35">
        <v>42752</v>
      </c>
      <c r="C135" s="10"/>
      <c r="D135" s="4" t="s">
        <v>127</v>
      </c>
      <c r="E135" s="4" t="s">
        <v>136</v>
      </c>
      <c r="F135" s="151">
        <v>1500</v>
      </c>
      <c r="G135" s="151"/>
      <c r="H135" s="12"/>
    </row>
    <row r="136" spans="2:9" x14ac:dyDescent="0.3">
      <c r="F136" s="153">
        <f>F123+F126+F127+F133+F135</f>
        <v>54800</v>
      </c>
      <c r="G136" s="153">
        <f>G129+G128+G127+G126+G125+G124+G123+G130+G131+G134+G132</f>
        <v>4383</v>
      </c>
      <c r="H136" s="13">
        <f>F136-G136</f>
        <v>50417</v>
      </c>
    </row>
    <row r="137" spans="2:9" x14ac:dyDescent="0.3">
      <c r="B137" s="2" t="s">
        <v>5</v>
      </c>
      <c r="D137" t="s">
        <v>5</v>
      </c>
      <c r="G137" s="161" t="s">
        <v>5</v>
      </c>
    </row>
    <row r="138" spans="2:9" ht="15" thickBot="1" x14ac:dyDescent="0.35">
      <c r="B138" s="2" t="s">
        <v>5</v>
      </c>
      <c r="D138" t="s">
        <v>5</v>
      </c>
      <c r="G138" s="161" t="s">
        <v>5</v>
      </c>
    </row>
    <row r="139" spans="2:9" ht="15" thickBot="1" x14ac:dyDescent="0.35">
      <c r="B139" s="114" t="s">
        <v>6</v>
      </c>
      <c r="C139" s="37" t="s">
        <v>7</v>
      </c>
      <c r="D139" s="38" t="s">
        <v>11</v>
      </c>
      <c r="E139" s="38" t="s">
        <v>8</v>
      </c>
      <c r="F139" s="162" t="s">
        <v>9</v>
      </c>
      <c r="G139" s="162" t="s">
        <v>10</v>
      </c>
      <c r="H139" s="39" t="s">
        <v>12</v>
      </c>
    </row>
    <row r="140" spans="2:9" x14ac:dyDescent="0.3">
      <c r="B140" s="109">
        <v>42753</v>
      </c>
      <c r="C140" s="22" t="s">
        <v>138</v>
      </c>
      <c r="D140" s="23" t="s">
        <v>139</v>
      </c>
      <c r="E140" s="23" t="s">
        <v>62</v>
      </c>
      <c r="F140" s="156">
        <v>700</v>
      </c>
      <c r="G140" s="156"/>
      <c r="H140" s="24" t="s">
        <v>5</v>
      </c>
    </row>
    <row r="141" spans="2:9" x14ac:dyDescent="0.3">
      <c r="B141" s="110">
        <v>42753</v>
      </c>
      <c r="C141" s="10" t="s">
        <v>138</v>
      </c>
      <c r="D141" s="4" t="s">
        <v>103</v>
      </c>
      <c r="E141" s="4" t="s">
        <v>62</v>
      </c>
      <c r="F141" s="70"/>
      <c r="G141" s="70">
        <v>162</v>
      </c>
      <c r="H141" s="25" t="s">
        <v>5</v>
      </c>
    </row>
    <row r="142" spans="2:9" ht="15" thickBot="1" x14ac:dyDescent="0.35">
      <c r="B142" s="113">
        <v>42753</v>
      </c>
      <c r="C142" s="26"/>
      <c r="D142" s="27" t="s">
        <v>140</v>
      </c>
      <c r="E142" s="27" t="s">
        <v>32</v>
      </c>
      <c r="F142" s="166"/>
      <c r="G142" s="166">
        <v>107</v>
      </c>
      <c r="H142" s="46"/>
    </row>
    <row r="143" spans="2:9" ht="15" thickBot="1" x14ac:dyDescent="0.35">
      <c r="F143" s="167">
        <v>700</v>
      </c>
      <c r="G143" s="182">
        <f>G141+G142</f>
        <v>269</v>
      </c>
      <c r="H143" s="47">
        <f>F143-G143</f>
        <v>431</v>
      </c>
    </row>
    <row r="147" spans="2:8" ht="15" thickBot="1" x14ac:dyDescent="0.35"/>
    <row r="148" spans="2:8" x14ac:dyDescent="0.3">
      <c r="B148" s="116" t="s">
        <v>6</v>
      </c>
      <c r="C148" s="48" t="s">
        <v>7</v>
      </c>
      <c r="D148" s="49" t="s">
        <v>11</v>
      </c>
      <c r="E148" s="49" t="s">
        <v>8</v>
      </c>
      <c r="F148" s="168" t="s">
        <v>9</v>
      </c>
      <c r="G148" s="168" t="s">
        <v>10</v>
      </c>
      <c r="H148" s="50" t="s">
        <v>12</v>
      </c>
    </row>
    <row r="149" spans="2:8" x14ac:dyDescent="0.3">
      <c r="B149" s="35">
        <v>42754</v>
      </c>
      <c r="C149" s="10"/>
      <c r="D149" s="4" t="s">
        <v>141</v>
      </c>
      <c r="E149" s="4" t="s">
        <v>125</v>
      </c>
      <c r="F149" s="70">
        <v>2391</v>
      </c>
      <c r="G149" s="70"/>
      <c r="H149" s="5"/>
    </row>
    <row r="150" spans="2:8" x14ac:dyDescent="0.3">
      <c r="B150" s="35">
        <v>42755</v>
      </c>
      <c r="C150" s="10" t="s">
        <v>142</v>
      </c>
      <c r="D150" s="4" t="s">
        <v>143</v>
      </c>
      <c r="E150" s="4" t="s">
        <v>15</v>
      </c>
      <c r="F150" s="70"/>
      <c r="G150" s="70">
        <v>162</v>
      </c>
      <c r="H150" s="5"/>
    </row>
    <row r="151" spans="2:8" x14ac:dyDescent="0.3">
      <c r="B151" s="35">
        <v>42755</v>
      </c>
      <c r="C151" s="10"/>
      <c r="D151" s="4" t="s">
        <v>144</v>
      </c>
      <c r="E151" s="4" t="s">
        <v>121</v>
      </c>
      <c r="F151" s="70"/>
      <c r="G151" s="70">
        <v>203</v>
      </c>
      <c r="H151" s="5"/>
    </row>
    <row r="152" spans="2:8" x14ac:dyDescent="0.3">
      <c r="B152" s="35">
        <v>42755</v>
      </c>
      <c r="C152" s="10"/>
      <c r="D152" s="4" t="s">
        <v>145</v>
      </c>
      <c r="E152" s="4" t="s">
        <v>121</v>
      </c>
      <c r="F152" s="70"/>
      <c r="G152" s="70">
        <v>48</v>
      </c>
      <c r="H152" s="5"/>
    </row>
    <row r="153" spans="2:8" x14ac:dyDescent="0.3">
      <c r="B153" s="35">
        <v>42755</v>
      </c>
      <c r="C153" s="10"/>
      <c r="D153" s="4" t="s">
        <v>146</v>
      </c>
      <c r="E153" s="4" t="s">
        <v>121</v>
      </c>
      <c r="F153" s="70"/>
      <c r="G153" s="70">
        <v>315.5</v>
      </c>
      <c r="H153" s="5"/>
    </row>
    <row r="154" spans="2:8" x14ac:dyDescent="0.3">
      <c r="B154" s="35">
        <v>42755</v>
      </c>
      <c r="C154" s="10"/>
      <c r="D154" s="4" t="s">
        <v>106</v>
      </c>
      <c r="E154" s="4" t="s">
        <v>45</v>
      </c>
      <c r="F154" s="70">
        <v>7198</v>
      </c>
      <c r="G154" s="70"/>
      <c r="H154" s="5"/>
    </row>
    <row r="155" spans="2:8" x14ac:dyDescent="0.3">
      <c r="B155" s="35"/>
      <c r="C155" s="10"/>
      <c r="D155" s="4"/>
      <c r="E155" s="4"/>
      <c r="F155" s="70"/>
      <c r="G155" s="70"/>
      <c r="H155" s="5"/>
    </row>
    <row r="156" spans="2:8" x14ac:dyDescent="0.3">
      <c r="B156" s="35"/>
      <c r="C156" s="10"/>
      <c r="D156" s="4"/>
      <c r="E156" s="4"/>
      <c r="F156" s="70"/>
      <c r="G156" s="70"/>
      <c r="H156" s="5"/>
    </row>
    <row r="157" spans="2:8" x14ac:dyDescent="0.3">
      <c r="B157" s="35"/>
      <c r="C157" s="10"/>
      <c r="D157" s="4"/>
      <c r="E157" s="4"/>
      <c r="F157" s="70"/>
      <c r="G157" s="70"/>
      <c r="H157" s="5"/>
    </row>
    <row r="158" spans="2:8" x14ac:dyDescent="0.3">
      <c r="F158" s="169">
        <f>F149+F154</f>
        <v>9589</v>
      </c>
      <c r="G158" s="169">
        <f>G149+G150+G151+G152+G153+G154+G155+G156+G157</f>
        <v>728.5</v>
      </c>
      <c r="H158" s="51">
        <f>F158-G158</f>
        <v>8860.5</v>
      </c>
    </row>
    <row r="159" spans="2:8" ht="15" thickBot="1" x14ac:dyDescent="0.35"/>
    <row r="160" spans="2:8" x14ac:dyDescent="0.3">
      <c r="B160" s="114" t="s">
        <v>6</v>
      </c>
      <c r="C160" s="37" t="s">
        <v>7</v>
      </c>
      <c r="D160" s="38" t="s">
        <v>11</v>
      </c>
      <c r="E160" s="38" t="s">
        <v>8</v>
      </c>
      <c r="F160" s="162" t="s">
        <v>9</v>
      </c>
      <c r="G160" s="162" t="s">
        <v>10</v>
      </c>
      <c r="H160" s="39" t="s">
        <v>12</v>
      </c>
    </row>
    <row r="161" spans="2:8" x14ac:dyDescent="0.3">
      <c r="B161" s="35">
        <v>42757</v>
      </c>
      <c r="C161" s="10"/>
      <c r="D161" s="4" t="s">
        <v>147</v>
      </c>
      <c r="E161" s="4"/>
      <c r="F161" s="70">
        <v>20000</v>
      </c>
      <c r="G161" s="70"/>
      <c r="H161" s="5"/>
    </row>
    <row r="162" spans="2:8" x14ac:dyDescent="0.3">
      <c r="B162" s="35">
        <v>42757</v>
      </c>
      <c r="C162" s="10"/>
      <c r="D162" s="4" t="s">
        <v>114</v>
      </c>
      <c r="E162" s="4"/>
      <c r="F162" s="70"/>
      <c r="G162" s="183">
        <v>0</v>
      </c>
      <c r="H162" s="5"/>
    </row>
    <row r="163" spans="2:8" x14ac:dyDescent="0.3">
      <c r="B163" s="35">
        <v>42757</v>
      </c>
      <c r="C163" s="10"/>
      <c r="D163" s="4" t="s">
        <v>115</v>
      </c>
      <c r="E163" s="4"/>
      <c r="F163" s="70"/>
      <c r="G163" s="183">
        <v>0</v>
      </c>
      <c r="H163" s="5"/>
    </row>
    <row r="164" spans="2:8" x14ac:dyDescent="0.3">
      <c r="B164" s="35">
        <v>42757</v>
      </c>
      <c r="C164" s="10"/>
      <c r="D164" s="4" t="s">
        <v>116</v>
      </c>
      <c r="E164" s="4"/>
      <c r="F164" s="70"/>
      <c r="G164" s="183">
        <v>0</v>
      </c>
      <c r="H164" s="5"/>
    </row>
    <row r="165" spans="2:8" x14ac:dyDescent="0.3">
      <c r="B165" s="35">
        <v>42757</v>
      </c>
      <c r="C165" s="10"/>
      <c r="D165" s="4" t="s">
        <v>117</v>
      </c>
      <c r="E165" s="4"/>
      <c r="F165" s="70"/>
      <c r="G165" s="183">
        <v>0</v>
      </c>
      <c r="H165" s="5"/>
    </row>
    <row r="166" spans="2:8" x14ac:dyDescent="0.3">
      <c r="B166" s="35">
        <v>42757</v>
      </c>
      <c r="C166" s="10"/>
      <c r="D166" s="4" t="s">
        <v>118</v>
      </c>
      <c r="E166" s="4"/>
      <c r="F166" s="70"/>
      <c r="G166" s="183">
        <v>0</v>
      </c>
      <c r="H166" s="5"/>
    </row>
    <row r="167" spans="2:8" x14ac:dyDescent="0.3">
      <c r="B167" s="35">
        <v>42757</v>
      </c>
      <c r="C167" s="10"/>
      <c r="D167" s="4" t="s">
        <v>51</v>
      </c>
      <c r="E167" s="4"/>
      <c r="F167" s="70"/>
      <c r="G167" s="183">
        <v>0</v>
      </c>
      <c r="H167" s="5"/>
    </row>
    <row r="168" spans="2:8" x14ac:dyDescent="0.3">
      <c r="B168" s="35">
        <v>42757</v>
      </c>
      <c r="C168" s="10"/>
      <c r="D168" s="4" t="s">
        <v>32</v>
      </c>
      <c r="E168" s="4"/>
      <c r="F168" s="70"/>
      <c r="G168" s="70">
        <v>2000</v>
      </c>
      <c r="H168" s="5"/>
    </row>
    <row r="169" spans="2:8" x14ac:dyDescent="0.3">
      <c r="B169" s="35">
        <v>42757</v>
      </c>
      <c r="C169" s="10"/>
      <c r="D169" s="4" t="s">
        <v>37</v>
      </c>
      <c r="E169" s="4"/>
      <c r="F169" s="70"/>
      <c r="G169" s="70">
        <v>1000</v>
      </c>
      <c r="H169" s="5"/>
    </row>
    <row r="170" spans="2:8" x14ac:dyDescent="0.3">
      <c r="B170" s="35">
        <v>42757</v>
      </c>
      <c r="C170" s="10"/>
      <c r="D170" s="4" t="s">
        <v>120</v>
      </c>
      <c r="E170" s="4"/>
      <c r="F170" s="70"/>
      <c r="G170" s="70">
        <v>1500</v>
      </c>
      <c r="H170" s="5"/>
    </row>
    <row r="171" spans="2:8" x14ac:dyDescent="0.3">
      <c r="B171" s="35">
        <v>42757</v>
      </c>
      <c r="C171" s="10"/>
      <c r="D171" s="4" t="s">
        <v>62</v>
      </c>
      <c r="E171" s="4"/>
      <c r="F171" s="70"/>
      <c r="G171" s="70">
        <v>1500</v>
      </c>
      <c r="H171" s="5"/>
    </row>
    <row r="172" spans="2:8" x14ac:dyDescent="0.3">
      <c r="B172" s="35">
        <v>42757</v>
      </c>
      <c r="C172" s="10"/>
      <c r="D172" s="4" t="s">
        <v>15</v>
      </c>
      <c r="E172" s="4"/>
      <c r="F172" s="70"/>
      <c r="G172" s="70">
        <v>1500</v>
      </c>
      <c r="H172" s="5"/>
    </row>
    <row r="173" spans="2:8" x14ac:dyDescent="0.3">
      <c r="B173" s="35">
        <v>42757</v>
      </c>
      <c r="C173" s="10"/>
      <c r="D173" s="4" t="s">
        <v>121</v>
      </c>
      <c r="E173" s="4"/>
      <c r="F173" s="70"/>
      <c r="G173" s="70">
        <v>1100</v>
      </c>
      <c r="H173" s="5"/>
    </row>
    <row r="174" spans="2:8" x14ac:dyDescent="0.3">
      <c r="B174" s="35">
        <v>42757</v>
      </c>
      <c r="C174" s="10"/>
      <c r="D174" s="4" t="s">
        <v>31</v>
      </c>
      <c r="E174" s="4"/>
      <c r="F174" s="70"/>
      <c r="G174" s="183">
        <v>0</v>
      </c>
      <c r="H174" s="5"/>
    </row>
    <row r="175" spans="2:8" x14ac:dyDescent="0.3">
      <c r="B175" s="35">
        <v>42757</v>
      </c>
      <c r="C175" s="10"/>
      <c r="D175" s="4" t="s">
        <v>39</v>
      </c>
      <c r="E175" s="4"/>
      <c r="F175" s="70"/>
      <c r="G175" s="70">
        <v>3500</v>
      </c>
      <c r="H175" s="5"/>
    </row>
    <row r="176" spans="2:8" x14ac:dyDescent="0.3">
      <c r="B176" s="35">
        <v>42757</v>
      </c>
      <c r="C176" s="10"/>
      <c r="D176" s="4" t="s">
        <v>148</v>
      </c>
      <c r="E176" s="4"/>
      <c r="F176" s="70"/>
      <c r="G176" s="183">
        <v>0</v>
      </c>
      <c r="H176" s="5"/>
    </row>
    <row r="177" spans="2:8" x14ac:dyDescent="0.3">
      <c r="B177" s="35">
        <v>42757</v>
      </c>
      <c r="C177" s="10"/>
      <c r="D177" s="14" t="s">
        <v>45</v>
      </c>
      <c r="E177" s="4"/>
      <c r="F177" s="70"/>
      <c r="G177" s="70">
        <v>1700</v>
      </c>
      <c r="H177" s="5"/>
    </row>
    <row r="178" spans="2:8" x14ac:dyDescent="0.3">
      <c r="B178" s="115"/>
      <c r="C178" s="42"/>
      <c r="D178" s="43"/>
      <c r="E178" s="43"/>
      <c r="F178" s="165">
        <f>F161</f>
        <v>20000</v>
      </c>
      <c r="G178" s="165">
        <f>G174+G173+G172+G171+G170+G169+G168+G167+G166+G165+G164+G163+G162+G175+G177+G176</f>
        <v>13800</v>
      </c>
      <c r="H178" s="45">
        <f>F178-G178</f>
        <v>6200</v>
      </c>
    </row>
    <row r="181" spans="2:8" ht="15" thickBot="1" x14ac:dyDescent="0.35"/>
    <row r="182" spans="2:8" ht="15" thickBot="1" x14ac:dyDescent="0.35">
      <c r="B182" s="114" t="s">
        <v>6</v>
      </c>
      <c r="C182" s="37" t="s">
        <v>7</v>
      </c>
      <c r="D182" s="38" t="s">
        <v>11</v>
      </c>
      <c r="E182" s="38" t="s">
        <v>8</v>
      </c>
      <c r="F182" s="162" t="s">
        <v>9</v>
      </c>
      <c r="G182" s="162" t="s">
        <v>10</v>
      </c>
      <c r="H182" s="39" t="s">
        <v>12</v>
      </c>
    </row>
    <row r="183" spans="2:8" x14ac:dyDescent="0.3">
      <c r="B183" s="109">
        <v>42759</v>
      </c>
      <c r="C183" s="22" t="s">
        <v>149</v>
      </c>
      <c r="D183" s="23" t="s">
        <v>150</v>
      </c>
      <c r="E183" s="23" t="s">
        <v>15</v>
      </c>
      <c r="F183" s="156">
        <v>1700</v>
      </c>
      <c r="G183" s="156"/>
      <c r="H183" s="24"/>
    </row>
    <row r="184" spans="2:8" x14ac:dyDescent="0.3">
      <c r="B184" s="110">
        <v>42759</v>
      </c>
      <c r="C184" s="10"/>
      <c r="D184" s="4" t="s">
        <v>151</v>
      </c>
      <c r="E184" s="4" t="s">
        <v>148</v>
      </c>
      <c r="F184" s="70"/>
      <c r="G184" s="70">
        <v>150</v>
      </c>
      <c r="H184" s="25"/>
    </row>
    <row r="185" spans="2:8" x14ac:dyDescent="0.3">
      <c r="B185" s="110">
        <v>42759</v>
      </c>
      <c r="C185" s="10"/>
      <c r="D185" s="4" t="s">
        <v>152</v>
      </c>
      <c r="E185" s="4" t="s">
        <v>62</v>
      </c>
      <c r="F185" s="70">
        <v>44</v>
      </c>
      <c r="G185" s="70"/>
      <c r="H185" s="25"/>
    </row>
    <row r="186" spans="2:8" x14ac:dyDescent="0.3">
      <c r="B186" s="110">
        <v>42759</v>
      </c>
      <c r="C186" s="10"/>
      <c r="D186" s="4" t="s">
        <v>153</v>
      </c>
      <c r="E186" s="4" t="s">
        <v>45</v>
      </c>
      <c r="F186" s="70"/>
      <c r="G186" s="70">
        <v>37</v>
      </c>
      <c r="H186" s="25"/>
    </row>
    <row r="187" spans="2:8" x14ac:dyDescent="0.3">
      <c r="B187" s="110">
        <v>42759</v>
      </c>
      <c r="C187" s="10" t="s">
        <v>154</v>
      </c>
      <c r="D187" s="4" t="s">
        <v>155</v>
      </c>
      <c r="E187" s="4" t="s">
        <v>120</v>
      </c>
      <c r="F187" s="70"/>
      <c r="G187" s="70">
        <v>162</v>
      </c>
      <c r="H187" s="25"/>
    </row>
    <row r="188" spans="2:8" x14ac:dyDescent="0.3">
      <c r="B188" s="110">
        <v>42759</v>
      </c>
      <c r="C188" s="10"/>
      <c r="D188" s="4" t="s">
        <v>156</v>
      </c>
      <c r="E188" s="4" t="s">
        <v>31</v>
      </c>
      <c r="F188" s="70"/>
      <c r="G188" s="70">
        <v>10</v>
      </c>
      <c r="H188" s="25"/>
    </row>
    <row r="189" spans="2:8" x14ac:dyDescent="0.3">
      <c r="B189" s="110">
        <v>42759</v>
      </c>
      <c r="C189" s="10"/>
      <c r="D189" s="4" t="s">
        <v>157</v>
      </c>
      <c r="E189" s="4" t="s">
        <v>45</v>
      </c>
      <c r="F189" s="70"/>
      <c r="G189" s="70">
        <v>313</v>
      </c>
      <c r="H189" s="25"/>
    </row>
    <row r="190" spans="2:8" x14ac:dyDescent="0.3">
      <c r="B190" s="110">
        <v>42759</v>
      </c>
      <c r="C190" s="10" t="s">
        <v>159</v>
      </c>
      <c r="D190" s="4" t="s">
        <v>158</v>
      </c>
      <c r="E190" s="4" t="s">
        <v>32</v>
      </c>
      <c r="F190" s="70"/>
      <c r="G190" s="70">
        <v>162</v>
      </c>
      <c r="H190" s="25"/>
    </row>
    <row r="191" spans="2:8" x14ac:dyDescent="0.3">
      <c r="B191" s="110">
        <v>42759</v>
      </c>
      <c r="C191" s="10"/>
      <c r="D191" s="4" t="s">
        <v>160</v>
      </c>
      <c r="E191" s="4" t="s">
        <v>45</v>
      </c>
      <c r="F191" s="70"/>
      <c r="G191" s="70">
        <v>48</v>
      </c>
      <c r="H191" s="25"/>
    </row>
    <row r="192" spans="2:8" x14ac:dyDescent="0.3">
      <c r="B192" s="110">
        <v>42759</v>
      </c>
      <c r="C192" s="10"/>
      <c r="D192" s="4" t="s">
        <v>141</v>
      </c>
      <c r="E192" s="4" t="s">
        <v>51</v>
      </c>
      <c r="F192" s="70">
        <v>2169</v>
      </c>
      <c r="G192" s="70"/>
      <c r="H192" s="25"/>
    </row>
    <row r="193" spans="2:8" ht="15" thickBot="1" x14ac:dyDescent="0.35">
      <c r="B193" s="113">
        <v>42759</v>
      </c>
      <c r="C193" s="26"/>
      <c r="D193" s="27" t="s">
        <v>161</v>
      </c>
      <c r="E193" s="27" t="s">
        <v>31</v>
      </c>
      <c r="F193" s="166">
        <v>1050</v>
      </c>
      <c r="G193" s="166"/>
      <c r="H193" s="46"/>
    </row>
    <row r="194" spans="2:8" ht="15" thickBot="1" x14ac:dyDescent="0.35">
      <c r="F194" s="170">
        <f>SUM(F183:F193)</f>
        <v>4963</v>
      </c>
      <c r="G194" s="184">
        <f>SUM(G183:G193)</f>
        <v>882</v>
      </c>
      <c r="H194" s="52">
        <f>F194-G194</f>
        <v>4081</v>
      </c>
    </row>
    <row r="197" spans="2:8" ht="15" thickBot="1" x14ac:dyDescent="0.35"/>
    <row r="198" spans="2:8" ht="15" thickBot="1" x14ac:dyDescent="0.35">
      <c r="B198" s="114" t="s">
        <v>6</v>
      </c>
      <c r="C198" s="37" t="s">
        <v>7</v>
      </c>
      <c r="D198" s="38" t="s">
        <v>11</v>
      </c>
      <c r="E198" s="38" t="s">
        <v>8</v>
      </c>
      <c r="F198" s="162" t="s">
        <v>9</v>
      </c>
      <c r="G198" s="162" t="s">
        <v>10</v>
      </c>
      <c r="H198" s="39" t="s">
        <v>12</v>
      </c>
    </row>
    <row r="199" spans="2:8" x14ac:dyDescent="0.3">
      <c r="B199" s="109">
        <v>42760</v>
      </c>
      <c r="C199" s="22" t="s">
        <v>162</v>
      </c>
      <c r="D199" s="23" t="s">
        <v>163</v>
      </c>
      <c r="E199" s="23" t="s">
        <v>31</v>
      </c>
      <c r="F199" s="156">
        <v>3000</v>
      </c>
      <c r="G199" s="156"/>
      <c r="H199" s="24"/>
    </row>
    <row r="200" spans="2:8" x14ac:dyDescent="0.3">
      <c r="B200" s="110">
        <v>42760</v>
      </c>
      <c r="C200" s="10"/>
      <c r="D200" s="4" t="s">
        <v>164</v>
      </c>
      <c r="E200" s="4" t="s">
        <v>15</v>
      </c>
      <c r="F200" s="70"/>
      <c r="G200" s="70">
        <v>100</v>
      </c>
      <c r="H200" s="25"/>
    </row>
    <row r="201" spans="2:8" x14ac:dyDescent="0.3">
      <c r="B201" s="110">
        <v>42760</v>
      </c>
      <c r="C201" s="10" t="s">
        <v>165</v>
      </c>
      <c r="D201" s="4" t="s">
        <v>103</v>
      </c>
      <c r="E201" s="4" t="s">
        <v>62</v>
      </c>
      <c r="F201" s="70"/>
      <c r="G201" s="70">
        <v>160</v>
      </c>
      <c r="H201" s="25"/>
    </row>
    <row r="202" spans="2:8" x14ac:dyDescent="0.3">
      <c r="B202" s="110">
        <v>42760</v>
      </c>
      <c r="C202" s="10"/>
      <c r="D202" s="4" t="s">
        <v>166</v>
      </c>
      <c r="E202" s="4" t="s">
        <v>167</v>
      </c>
      <c r="F202" s="70"/>
      <c r="G202" s="70">
        <v>1500</v>
      </c>
      <c r="H202" s="25"/>
    </row>
    <row r="203" spans="2:8" ht="15" thickBot="1" x14ac:dyDescent="0.35">
      <c r="B203" s="113">
        <v>42760</v>
      </c>
      <c r="C203" s="26"/>
      <c r="D203" s="27" t="s">
        <v>168</v>
      </c>
      <c r="E203" s="27" t="s">
        <v>62</v>
      </c>
      <c r="F203" s="166"/>
      <c r="G203" s="166">
        <v>30</v>
      </c>
      <c r="H203" s="46"/>
    </row>
    <row r="204" spans="2:8" ht="15" thickBot="1" x14ac:dyDescent="0.35">
      <c r="F204" s="167">
        <v>3000</v>
      </c>
      <c r="G204" s="182">
        <f>SUM(G199:G203)</f>
        <v>1790</v>
      </c>
      <c r="H204" s="47">
        <f>F204-G204</f>
        <v>1210</v>
      </c>
    </row>
    <row r="207" spans="2:8" ht="15" thickBot="1" x14ac:dyDescent="0.35"/>
    <row r="208" spans="2:8" ht="15" thickBot="1" x14ac:dyDescent="0.35">
      <c r="B208" s="111" t="s">
        <v>6</v>
      </c>
      <c r="C208" s="28" t="s">
        <v>7</v>
      </c>
      <c r="D208" s="29" t="s">
        <v>11</v>
      </c>
      <c r="E208" s="29" t="s">
        <v>8</v>
      </c>
      <c r="F208" s="157" t="s">
        <v>9</v>
      </c>
      <c r="G208" s="157" t="s">
        <v>10</v>
      </c>
      <c r="H208" s="30" t="s">
        <v>12</v>
      </c>
    </row>
    <row r="209" spans="2:10" ht="15" thickBot="1" x14ac:dyDescent="0.35">
      <c r="B209" s="117">
        <v>42762</v>
      </c>
      <c r="C209" s="53"/>
      <c r="D209" s="54" t="s">
        <v>141</v>
      </c>
      <c r="E209" s="54" t="s">
        <v>51</v>
      </c>
      <c r="F209" s="171">
        <v>4773</v>
      </c>
      <c r="G209" s="171"/>
      <c r="H209" s="55"/>
    </row>
    <row r="210" spans="2:10" ht="15" thickBot="1" x14ac:dyDescent="0.35">
      <c r="F210" s="167">
        <v>4773</v>
      </c>
      <c r="G210" s="182"/>
      <c r="H210" s="47">
        <v>4773</v>
      </c>
    </row>
    <row r="211" spans="2:10" ht="15" thickBot="1" x14ac:dyDescent="0.35"/>
    <row r="212" spans="2:10" x14ac:dyDescent="0.3">
      <c r="B212" s="114" t="s">
        <v>6</v>
      </c>
      <c r="C212" s="37" t="s">
        <v>7</v>
      </c>
      <c r="D212" s="38" t="s">
        <v>11</v>
      </c>
      <c r="E212" s="38" t="s">
        <v>8</v>
      </c>
      <c r="F212" s="162" t="s">
        <v>9</v>
      </c>
      <c r="G212" s="162" t="s">
        <v>10</v>
      </c>
      <c r="H212" s="39" t="s">
        <v>12</v>
      </c>
    </row>
    <row r="213" spans="2:10" x14ac:dyDescent="0.3">
      <c r="B213" s="35">
        <v>42763</v>
      </c>
      <c r="C213" s="10" t="s">
        <v>52</v>
      </c>
      <c r="D213" s="4" t="s">
        <v>111</v>
      </c>
      <c r="E213" s="4" t="s">
        <v>45</v>
      </c>
      <c r="F213" s="70">
        <v>16906</v>
      </c>
      <c r="G213" s="70"/>
      <c r="H213" s="5"/>
    </row>
    <row r="214" spans="2:10" x14ac:dyDescent="0.3">
      <c r="B214" s="35">
        <v>42763</v>
      </c>
      <c r="C214" s="10"/>
      <c r="D214" s="4" t="s">
        <v>169</v>
      </c>
      <c r="E214" s="4"/>
      <c r="F214" s="70">
        <v>6000</v>
      </c>
      <c r="G214" s="70"/>
      <c r="H214" s="5"/>
    </row>
    <row r="215" spans="2:10" x14ac:dyDescent="0.3">
      <c r="B215" s="35">
        <v>42763</v>
      </c>
      <c r="C215" s="10"/>
      <c r="D215" s="4" t="s">
        <v>77</v>
      </c>
      <c r="E215" s="4"/>
      <c r="F215" s="70"/>
      <c r="G215" s="70">
        <v>3500</v>
      </c>
      <c r="H215" s="5"/>
    </row>
    <row r="216" spans="2:10" x14ac:dyDescent="0.3">
      <c r="B216" s="35">
        <v>42763</v>
      </c>
      <c r="C216" s="10"/>
      <c r="D216" s="4" t="s">
        <v>69</v>
      </c>
      <c r="E216" s="4"/>
      <c r="F216" s="70"/>
      <c r="G216" s="70">
        <v>200</v>
      </c>
      <c r="H216" s="5"/>
    </row>
    <row r="217" spans="2:10" x14ac:dyDescent="0.3">
      <c r="B217" s="35">
        <v>42763</v>
      </c>
      <c r="C217" s="10"/>
      <c r="D217" s="4" t="s">
        <v>170</v>
      </c>
      <c r="E217" s="4"/>
      <c r="F217" s="70"/>
      <c r="G217" s="70">
        <v>500</v>
      </c>
      <c r="H217" s="5"/>
      <c r="J217">
        <v>500</v>
      </c>
    </row>
    <row r="218" spans="2:10" x14ac:dyDescent="0.3">
      <c r="B218" s="35">
        <v>42763</v>
      </c>
      <c r="C218" s="10"/>
      <c r="D218" s="4" t="s">
        <v>114</v>
      </c>
      <c r="E218" s="4"/>
      <c r="F218" s="70"/>
      <c r="G218" s="185">
        <v>0</v>
      </c>
      <c r="H218" s="5"/>
    </row>
    <row r="219" spans="2:10" x14ac:dyDescent="0.3">
      <c r="B219" s="35">
        <v>42763</v>
      </c>
      <c r="C219" s="10"/>
      <c r="D219" s="4" t="s">
        <v>115</v>
      </c>
      <c r="E219" s="4"/>
      <c r="F219" s="70"/>
      <c r="G219" s="70">
        <v>2500</v>
      </c>
      <c r="H219" s="5"/>
    </row>
    <row r="220" spans="2:10" x14ac:dyDescent="0.3">
      <c r="B220" s="35">
        <v>42763</v>
      </c>
      <c r="C220" s="10"/>
      <c r="D220" s="4" t="s">
        <v>116</v>
      </c>
      <c r="E220" s="4"/>
      <c r="F220" s="70"/>
      <c r="G220" s="70">
        <v>2000</v>
      </c>
      <c r="H220" s="5"/>
    </row>
    <row r="221" spans="2:10" x14ac:dyDescent="0.3">
      <c r="B221" s="35">
        <v>42763</v>
      </c>
      <c r="C221" s="10"/>
      <c r="D221" s="4" t="s">
        <v>118</v>
      </c>
      <c r="E221" s="4"/>
      <c r="F221" s="70"/>
      <c r="G221" s="70">
        <v>800</v>
      </c>
      <c r="H221" s="5"/>
    </row>
    <row r="222" spans="2:10" x14ac:dyDescent="0.3">
      <c r="B222" s="35">
        <v>42763</v>
      </c>
      <c r="C222" s="10"/>
      <c r="D222" s="4" t="s">
        <v>117</v>
      </c>
      <c r="E222" s="4"/>
      <c r="F222" s="70"/>
      <c r="G222" s="70">
        <v>1000</v>
      </c>
      <c r="H222" s="5"/>
    </row>
    <row r="223" spans="2:10" x14ac:dyDescent="0.3">
      <c r="B223" s="35">
        <v>42763</v>
      </c>
      <c r="C223" s="10"/>
      <c r="D223" s="4" t="s">
        <v>125</v>
      </c>
      <c r="E223" s="4"/>
      <c r="F223" s="70"/>
      <c r="G223" s="70">
        <v>1000</v>
      </c>
      <c r="H223" s="5"/>
    </row>
    <row r="224" spans="2:10" x14ac:dyDescent="0.3">
      <c r="B224" s="35">
        <v>42763</v>
      </c>
      <c r="C224" s="10"/>
      <c r="D224" s="4" t="s">
        <v>32</v>
      </c>
      <c r="E224" s="4"/>
      <c r="F224" s="70"/>
      <c r="G224" s="70">
        <v>2000</v>
      </c>
      <c r="H224" s="5"/>
    </row>
    <row r="225" spans="2:8" x14ac:dyDescent="0.3">
      <c r="B225" s="35">
        <v>42763</v>
      </c>
      <c r="C225" s="10"/>
      <c r="D225" s="4" t="s">
        <v>62</v>
      </c>
      <c r="E225" s="4"/>
      <c r="F225" s="70"/>
      <c r="G225" s="70">
        <v>1500</v>
      </c>
      <c r="H225" s="5"/>
    </row>
    <row r="226" spans="2:8" x14ac:dyDescent="0.3">
      <c r="B226" s="35">
        <v>42763</v>
      </c>
      <c r="C226" s="10"/>
      <c r="D226" s="4" t="s">
        <v>19</v>
      </c>
      <c r="E226" s="4"/>
      <c r="F226" s="70"/>
      <c r="G226" s="70">
        <v>1600</v>
      </c>
      <c r="H226" s="5"/>
    </row>
    <row r="227" spans="2:8" x14ac:dyDescent="0.3">
      <c r="B227" s="35">
        <v>42763</v>
      </c>
      <c r="C227" s="10"/>
      <c r="D227" s="4" t="s">
        <v>15</v>
      </c>
      <c r="E227" s="4"/>
      <c r="F227" s="70"/>
      <c r="G227" s="70">
        <v>1500</v>
      </c>
      <c r="H227" s="5"/>
    </row>
    <row r="228" spans="2:8" x14ac:dyDescent="0.3">
      <c r="B228" s="35">
        <v>42763</v>
      </c>
      <c r="C228" s="10"/>
      <c r="D228" s="4" t="s">
        <v>128</v>
      </c>
      <c r="E228" s="4"/>
      <c r="F228" s="70"/>
      <c r="G228" s="185">
        <v>0</v>
      </c>
      <c r="H228" s="5"/>
    </row>
    <row r="229" spans="2:8" x14ac:dyDescent="0.3">
      <c r="B229" s="35">
        <v>42763</v>
      </c>
      <c r="C229" s="10"/>
      <c r="D229" s="4" t="s">
        <v>121</v>
      </c>
      <c r="E229" s="4"/>
      <c r="F229" s="70"/>
      <c r="G229" s="70">
        <v>1100</v>
      </c>
      <c r="H229" s="5"/>
    </row>
    <row r="230" spans="2:8" x14ac:dyDescent="0.3">
      <c r="B230" s="35">
        <v>42763</v>
      </c>
      <c r="C230" s="10"/>
      <c r="D230" s="4" t="s">
        <v>31</v>
      </c>
      <c r="E230" s="4"/>
      <c r="F230" s="70"/>
      <c r="G230" s="70">
        <v>1500</v>
      </c>
      <c r="H230" s="5"/>
    </row>
    <row r="231" spans="2:8" x14ac:dyDescent="0.3">
      <c r="B231" s="35">
        <v>42763</v>
      </c>
      <c r="C231" s="10"/>
      <c r="D231" s="4" t="s">
        <v>148</v>
      </c>
      <c r="E231" s="4"/>
      <c r="F231" s="70"/>
      <c r="G231" s="185">
        <v>0</v>
      </c>
      <c r="H231" s="5"/>
    </row>
    <row r="232" spans="2:8" x14ac:dyDescent="0.3">
      <c r="B232" s="35">
        <v>42763</v>
      </c>
      <c r="C232" s="10"/>
      <c r="D232" s="4" t="s">
        <v>45</v>
      </c>
      <c r="E232" s="4"/>
      <c r="F232" s="70"/>
      <c r="G232" s="70">
        <v>1500</v>
      </c>
      <c r="H232" s="5"/>
    </row>
    <row r="233" spans="2:8" x14ac:dyDescent="0.3">
      <c r="B233" s="35">
        <v>42763</v>
      </c>
      <c r="C233" s="10"/>
      <c r="D233" s="4" t="s">
        <v>50</v>
      </c>
      <c r="E233" s="4"/>
      <c r="F233" s="70">
        <v>2472.5</v>
      </c>
      <c r="G233" s="70"/>
      <c r="H233" s="5"/>
    </row>
    <row r="234" spans="2:8" x14ac:dyDescent="0.3">
      <c r="F234" s="165">
        <f>F213+F214+F233</f>
        <v>25378.5</v>
      </c>
      <c r="G234" s="165">
        <f>G215+G216+G217+G219+G220+G221+G222+G223+G224+G225+G226+G227+G228+G229+G230+G232+G218+G231</f>
        <v>22200</v>
      </c>
      <c r="H234" s="45">
        <f>F234-G234</f>
        <v>3178.5</v>
      </c>
    </row>
    <row r="236" spans="2:8" ht="15" thickBot="1" x14ac:dyDescent="0.35"/>
    <row r="237" spans="2:8" ht="15" thickBot="1" x14ac:dyDescent="0.35">
      <c r="B237" s="114" t="s">
        <v>6</v>
      </c>
      <c r="C237" s="37" t="s">
        <v>7</v>
      </c>
      <c r="D237" s="38" t="s">
        <v>11</v>
      </c>
      <c r="E237" s="38" t="s">
        <v>8</v>
      </c>
      <c r="F237" s="162" t="s">
        <v>9</v>
      </c>
      <c r="G237" s="162" t="s">
        <v>10</v>
      </c>
      <c r="H237" s="39" t="s">
        <v>12</v>
      </c>
    </row>
    <row r="238" spans="2:8" x14ac:dyDescent="0.3">
      <c r="B238" s="109">
        <v>42766</v>
      </c>
      <c r="C238" s="22"/>
      <c r="D238" s="23" t="s">
        <v>141</v>
      </c>
      <c r="E238" s="23" t="s">
        <v>51</v>
      </c>
      <c r="F238" s="156">
        <v>11346</v>
      </c>
      <c r="G238" s="156"/>
      <c r="H238" s="24">
        <f>F238+F241-G239-G240-G242-G243-G244</f>
        <v>8349</v>
      </c>
    </row>
    <row r="239" spans="2:8" x14ac:dyDescent="0.3">
      <c r="B239" s="110">
        <v>42766</v>
      </c>
      <c r="C239" s="10"/>
      <c r="D239" s="4" t="s">
        <v>171</v>
      </c>
      <c r="E239" s="4" t="s">
        <v>173</v>
      </c>
      <c r="F239" s="70"/>
      <c r="G239" s="70">
        <v>157</v>
      </c>
      <c r="H239" s="25"/>
    </row>
    <row r="240" spans="2:8" x14ac:dyDescent="0.3">
      <c r="B240" s="110">
        <v>42766</v>
      </c>
      <c r="C240" s="10"/>
      <c r="D240" s="4" t="s">
        <v>172</v>
      </c>
      <c r="E240" s="4" t="s">
        <v>173</v>
      </c>
      <c r="F240" s="70"/>
      <c r="G240" s="70">
        <v>1000</v>
      </c>
      <c r="H240" s="25"/>
    </row>
    <row r="241" spans="2:8" x14ac:dyDescent="0.3">
      <c r="B241" s="110">
        <v>42766</v>
      </c>
      <c r="C241" s="10"/>
      <c r="D241" s="4" t="s">
        <v>174</v>
      </c>
      <c r="E241" s="4" t="s">
        <v>31</v>
      </c>
      <c r="F241" s="70">
        <v>200</v>
      </c>
      <c r="G241" s="70"/>
      <c r="H241" s="25"/>
    </row>
    <row r="242" spans="2:8" x14ac:dyDescent="0.3">
      <c r="B242" s="110">
        <v>42766</v>
      </c>
      <c r="C242" s="10"/>
      <c r="D242" s="4" t="s">
        <v>175</v>
      </c>
      <c r="E242" s="4" t="s">
        <v>15</v>
      </c>
      <c r="F242" s="70"/>
      <c r="G242" s="70">
        <v>96</v>
      </c>
      <c r="H242" s="25"/>
    </row>
    <row r="243" spans="2:8" x14ac:dyDescent="0.3">
      <c r="B243" s="112">
        <v>42766</v>
      </c>
      <c r="C243" s="15"/>
      <c r="D243" s="21" t="s">
        <v>175</v>
      </c>
      <c r="E243" s="21" t="s">
        <v>121</v>
      </c>
      <c r="F243" s="154"/>
      <c r="G243" s="154">
        <v>174</v>
      </c>
      <c r="H243" s="31"/>
    </row>
    <row r="244" spans="2:8" x14ac:dyDescent="0.3">
      <c r="B244" s="112">
        <v>42766</v>
      </c>
      <c r="C244" s="15"/>
      <c r="D244" s="16" t="s">
        <v>176</v>
      </c>
      <c r="E244" s="16" t="s">
        <v>31</v>
      </c>
      <c r="F244" s="154"/>
      <c r="G244" s="154">
        <v>1770</v>
      </c>
      <c r="H244" s="31"/>
    </row>
    <row r="245" spans="2:8" x14ac:dyDescent="0.3">
      <c r="B245" s="35">
        <v>42766</v>
      </c>
      <c r="C245" s="10"/>
      <c r="D245" s="14" t="s">
        <v>104</v>
      </c>
      <c r="E245" s="14" t="s">
        <v>45</v>
      </c>
      <c r="F245" s="70">
        <v>13858.09</v>
      </c>
      <c r="G245" s="70"/>
      <c r="H245" s="5">
        <f>F245+F246-G247-G248-G249-G250</f>
        <v>12004.490000000002</v>
      </c>
    </row>
    <row r="246" spans="2:8" x14ac:dyDescent="0.3">
      <c r="B246" s="35">
        <v>42766</v>
      </c>
      <c r="C246" s="10"/>
      <c r="D246" s="14" t="s">
        <v>177</v>
      </c>
      <c r="E246" s="14" t="s">
        <v>45</v>
      </c>
      <c r="F246" s="70">
        <v>3212.4</v>
      </c>
      <c r="G246" s="70"/>
      <c r="H246" s="5"/>
    </row>
    <row r="247" spans="2:8" x14ac:dyDescent="0.3">
      <c r="B247" s="35">
        <v>42766</v>
      </c>
      <c r="C247" s="10"/>
      <c r="D247" s="14" t="s">
        <v>178</v>
      </c>
      <c r="E247" s="14"/>
      <c r="F247" s="70"/>
      <c r="G247" s="70">
        <v>955</v>
      </c>
      <c r="H247" s="5"/>
    </row>
    <row r="248" spans="2:8" x14ac:dyDescent="0.3">
      <c r="B248" s="35">
        <v>42766</v>
      </c>
      <c r="C248" s="10"/>
      <c r="D248" s="14" t="s">
        <v>179</v>
      </c>
      <c r="E248" s="14"/>
      <c r="F248" s="70"/>
      <c r="G248" s="70">
        <v>1067</v>
      </c>
      <c r="H248" s="5"/>
    </row>
    <row r="249" spans="2:8" x14ac:dyDescent="0.3">
      <c r="B249" s="35">
        <v>42766</v>
      </c>
      <c r="C249" s="10"/>
      <c r="D249" s="14" t="s">
        <v>180</v>
      </c>
      <c r="E249" s="14"/>
      <c r="F249" s="70"/>
      <c r="G249" s="70">
        <v>3000</v>
      </c>
      <c r="H249" s="5"/>
    </row>
    <row r="250" spans="2:8" x14ac:dyDescent="0.3">
      <c r="B250" s="35">
        <v>42766</v>
      </c>
      <c r="C250" s="10"/>
      <c r="D250" s="14" t="s">
        <v>181</v>
      </c>
      <c r="E250" s="14"/>
      <c r="F250" s="70"/>
      <c r="G250" s="70">
        <v>44</v>
      </c>
      <c r="H250" s="5"/>
    </row>
    <row r="251" spans="2:8" ht="15" thickBot="1" x14ac:dyDescent="0.35">
      <c r="F251" s="170">
        <f>SUM(F238:F250)</f>
        <v>28616.49</v>
      </c>
      <c r="G251" s="184">
        <f>SUM(G238:G250)</f>
        <v>8263</v>
      </c>
      <c r="H251" s="52">
        <f>F251-G251</f>
        <v>20353.490000000002</v>
      </c>
    </row>
    <row r="252" spans="2:8" x14ac:dyDescent="0.3">
      <c r="H252"/>
    </row>
    <row r="253" spans="2:8" x14ac:dyDescent="0.3">
      <c r="H253"/>
    </row>
    <row r="254" spans="2:8" x14ac:dyDescent="0.3">
      <c r="B254" s="106" t="s">
        <v>6</v>
      </c>
      <c r="C254" s="9" t="s">
        <v>7</v>
      </c>
      <c r="D254" s="6" t="s">
        <v>11</v>
      </c>
      <c r="E254" s="6" t="s">
        <v>8</v>
      </c>
      <c r="F254" s="149" t="s">
        <v>9</v>
      </c>
      <c r="G254" s="149" t="s">
        <v>10</v>
      </c>
      <c r="H254" s="7" t="s">
        <v>12</v>
      </c>
    </row>
    <row r="255" spans="2:8" x14ac:dyDescent="0.3">
      <c r="B255" s="35">
        <v>42401</v>
      </c>
      <c r="C255" s="10"/>
      <c r="D255" s="4" t="s">
        <v>182</v>
      </c>
      <c r="E255" s="4"/>
      <c r="F255" s="70">
        <v>4000</v>
      </c>
      <c r="G255" s="70"/>
      <c r="H255" s="5">
        <f>F255-G256-G257-G258-G259-G260-G261-G262-G263</f>
        <v>1507</v>
      </c>
    </row>
    <row r="256" spans="2:8" x14ac:dyDescent="0.3">
      <c r="B256" s="35">
        <v>42401</v>
      </c>
      <c r="C256" s="10"/>
      <c r="D256" s="4" t="s">
        <v>183</v>
      </c>
      <c r="E256" s="4"/>
      <c r="F256" s="70"/>
      <c r="G256" s="70">
        <v>1000</v>
      </c>
      <c r="H256" s="5"/>
    </row>
    <row r="257" spans="2:8" x14ac:dyDescent="0.3">
      <c r="B257" s="35">
        <v>42401</v>
      </c>
      <c r="C257" s="10"/>
      <c r="D257" s="4" t="s">
        <v>184</v>
      </c>
      <c r="E257" s="4" t="s">
        <v>186</v>
      </c>
      <c r="F257" s="70"/>
      <c r="G257" s="70">
        <v>100</v>
      </c>
      <c r="H257" s="5"/>
    </row>
    <row r="258" spans="2:8" x14ac:dyDescent="0.3">
      <c r="B258" s="35">
        <v>42401</v>
      </c>
      <c r="C258" s="10"/>
      <c r="D258" s="4" t="s">
        <v>185</v>
      </c>
      <c r="E258" s="4" t="s">
        <v>186</v>
      </c>
      <c r="F258" s="70"/>
      <c r="G258" s="70">
        <v>121</v>
      </c>
      <c r="H258" s="5"/>
    </row>
    <row r="259" spans="2:8" x14ac:dyDescent="0.3">
      <c r="B259" s="35">
        <v>42402</v>
      </c>
      <c r="C259" s="10"/>
      <c r="D259" s="4" t="s">
        <v>187</v>
      </c>
      <c r="E259" s="4" t="s">
        <v>120</v>
      </c>
      <c r="F259" s="70"/>
      <c r="G259" s="70">
        <v>145</v>
      </c>
      <c r="H259" s="5"/>
    </row>
    <row r="260" spans="2:8" x14ac:dyDescent="0.3">
      <c r="B260" s="35">
        <v>42403</v>
      </c>
      <c r="C260" s="10"/>
      <c r="D260" s="4" t="s">
        <v>188</v>
      </c>
      <c r="E260" s="4" t="s">
        <v>45</v>
      </c>
      <c r="F260" s="70"/>
      <c r="G260" s="70">
        <v>291</v>
      </c>
      <c r="H260" s="5"/>
    </row>
    <row r="261" spans="2:8" x14ac:dyDescent="0.3">
      <c r="B261" s="35">
        <v>42403</v>
      </c>
      <c r="C261" s="10"/>
      <c r="D261" s="4" t="s">
        <v>188</v>
      </c>
      <c r="E261" s="4" t="s">
        <v>45</v>
      </c>
      <c r="F261" s="70"/>
      <c r="G261" s="70">
        <v>191</v>
      </c>
      <c r="H261" s="5"/>
    </row>
    <row r="262" spans="2:8" x14ac:dyDescent="0.3">
      <c r="B262" s="35">
        <v>42403</v>
      </c>
      <c r="C262" s="10"/>
      <c r="D262" s="4" t="s">
        <v>189</v>
      </c>
      <c r="E262" s="4" t="s">
        <v>32</v>
      </c>
      <c r="F262" s="70"/>
      <c r="G262" s="70">
        <v>162</v>
      </c>
      <c r="H262" s="5"/>
    </row>
    <row r="263" spans="2:8" x14ac:dyDescent="0.3">
      <c r="B263" s="35">
        <v>42769</v>
      </c>
      <c r="C263" s="10"/>
      <c r="D263" s="4" t="s">
        <v>69</v>
      </c>
      <c r="E263" s="4"/>
      <c r="F263" s="70"/>
      <c r="G263" s="70">
        <v>483</v>
      </c>
      <c r="H263" s="5"/>
    </row>
    <row r="264" spans="2:8" x14ac:dyDescent="0.3">
      <c r="B264" s="35">
        <v>42402</v>
      </c>
      <c r="C264" s="10"/>
      <c r="D264" s="4" t="s">
        <v>190</v>
      </c>
      <c r="E264" s="4" t="s">
        <v>119</v>
      </c>
      <c r="F264" s="70">
        <v>2000</v>
      </c>
      <c r="G264" s="70"/>
      <c r="H264" s="5">
        <v>2000</v>
      </c>
    </row>
    <row r="265" spans="2:8" x14ac:dyDescent="0.3">
      <c r="B265" s="35">
        <v>42738</v>
      </c>
      <c r="C265" s="10" t="s">
        <v>191</v>
      </c>
      <c r="D265" s="4" t="s">
        <v>192</v>
      </c>
      <c r="E265" s="4" t="s">
        <v>31</v>
      </c>
      <c r="F265" s="70">
        <v>3150</v>
      </c>
      <c r="G265" s="70">
        <v>3150</v>
      </c>
      <c r="H265" s="57" t="s">
        <v>5</v>
      </c>
    </row>
    <row r="266" spans="2:8" x14ac:dyDescent="0.3">
      <c r="B266" s="35">
        <v>42738</v>
      </c>
      <c r="C266" s="10"/>
      <c r="D266" s="4" t="s">
        <v>193</v>
      </c>
      <c r="E266" s="4" t="s">
        <v>62</v>
      </c>
      <c r="F266" s="70">
        <v>378</v>
      </c>
      <c r="G266" s="70"/>
      <c r="H266" s="5"/>
    </row>
    <row r="267" spans="2:8" x14ac:dyDescent="0.3">
      <c r="B267" s="110">
        <v>42738</v>
      </c>
      <c r="C267" s="10"/>
      <c r="D267" s="14" t="s">
        <v>175</v>
      </c>
      <c r="E267" s="14" t="s">
        <v>121</v>
      </c>
      <c r="F267" s="70"/>
      <c r="G267" s="70">
        <v>180</v>
      </c>
      <c r="H267" s="25"/>
    </row>
    <row r="268" spans="2:8" x14ac:dyDescent="0.3">
      <c r="B268" s="110">
        <v>42738</v>
      </c>
      <c r="C268" s="10"/>
      <c r="D268" s="14" t="s">
        <v>194</v>
      </c>
      <c r="E268" s="14" t="s">
        <v>19</v>
      </c>
      <c r="F268" s="70"/>
      <c r="G268" s="70">
        <v>100</v>
      </c>
      <c r="H268" s="25"/>
    </row>
    <row r="269" spans="2:8" x14ac:dyDescent="0.3">
      <c r="B269" s="110">
        <v>42738</v>
      </c>
      <c r="C269" s="10"/>
      <c r="D269" s="14" t="s">
        <v>141</v>
      </c>
      <c r="E269" s="14" t="s">
        <v>51</v>
      </c>
      <c r="F269" s="70">
        <v>10173</v>
      </c>
      <c r="G269" s="70"/>
      <c r="H269" s="25"/>
    </row>
    <row r="270" spans="2:8" x14ac:dyDescent="0.3">
      <c r="B270" s="110">
        <v>42738</v>
      </c>
      <c r="C270" s="10" t="s">
        <v>195</v>
      </c>
      <c r="D270" s="14" t="s">
        <v>196</v>
      </c>
      <c r="E270" s="14" t="s">
        <v>51</v>
      </c>
      <c r="F270" s="70">
        <v>2215</v>
      </c>
      <c r="G270" s="70"/>
      <c r="H270" s="25"/>
    </row>
    <row r="271" spans="2:8" x14ac:dyDescent="0.3">
      <c r="B271" s="110">
        <v>42738</v>
      </c>
      <c r="C271" s="10"/>
      <c r="D271" s="14" t="s">
        <v>197</v>
      </c>
      <c r="E271" s="14" t="s">
        <v>19</v>
      </c>
      <c r="F271" s="70">
        <v>500</v>
      </c>
      <c r="G271" s="70"/>
      <c r="H271" s="25"/>
    </row>
    <row r="272" spans="2:8" x14ac:dyDescent="0.3">
      <c r="B272" s="110">
        <v>42738</v>
      </c>
      <c r="C272" s="10" t="s">
        <v>198</v>
      </c>
      <c r="D272" s="14" t="s">
        <v>199</v>
      </c>
      <c r="E272" s="14" t="s">
        <v>19</v>
      </c>
      <c r="F272" s="70">
        <v>200</v>
      </c>
      <c r="G272" s="70"/>
      <c r="H272" s="25"/>
    </row>
    <row r="273" spans="2:10" x14ac:dyDescent="0.3">
      <c r="B273" s="110">
        <v>42738</v>
      </c>
      <c r="C273" s="10" t="s">
        <v>200</v>
      </c>
      <c r="D273" s="14" t="s">
        <v>192</v>
      </c>
      <c r="E273" s="14" t="s">
        <v>31</v>
      </c>
      <c r="F273" s="70">
        <v>1740</v>
      </c>
      <c r="G273" s="70"/>
      <c r="H273" s="25"/>
    </row>
    <row r="274" spans="2:10" x14ac:dyDescent="0.3">
      <c r="B274" s="110">
        <v>42738</v>
      </c>
      <c r="C274" s="10"/>
      <c r="D274" s="14" t="s">
        <v>201</v>
      </c>
      <c r="E274" s="14" t="s">
        <v>202</v>
      </c>
      <c r="F274" s="70"/>
      <c r="G274" s="70">
        <v>3000</v>
      </c>
      <c r="H274" s="25"/>
    </row>
    <row r="275" spans="2:10" ht="15" thickBot="1" x14ac:dyDescent="0.35">
      <c r="B275" s="113">
        <v>42738</v>
      </c>
      <c r="C275" s="26"/>
      <c r="D275" s="56" t="s">
        <v>203</v>
      </c>
      <c r="E275" s="56" t="s">
        <v>19</v>
      </c>
      <c r="F275" s="166"/>
      <c r="G275" s="166">
        <v>50</v>
      </c>
      <c r="H275" s="46"/>
    </row>
    <row r="276" spans="2:10" ht="15" thickBot="1" x14ac:dyDescent="0.35">
      <c r="F276" s="170">
        <f>SUM(F255:F275)</f>
        <v>24356</v>
      </c>
      <c r="G276" s="184">
        <f>SUM(G255:G275)</f>
        <v>8973</v>
      </c>
      <c r="H276" s="52">
        <f>F276-G276</f>
        <v>15383</v>
      </c>
    </row>
    <row r="278" spans="2:10" x14ac:dyDescent="0.3">
      <c r="B278" s="106" t="s">
        <v>6</v>
      </c>
      <c r="C278" s="9" t="s">
        <v>7</v>
      </c>
      <c r="D278" s="6" t="s">
        <v>11</v>
      </c>
      <c r="E278" s="6" t="s">
        <v>8</v>
      </c>
      <c r="F278" s="149" t="s">
        <v>9</v>
      </c>
      <c r="G278" s="149" t="s">
        <v>10</v>
      </c>
      <c r="H278" s="7" t="s">
        <v>12</v>
      </c>
    </row>
    <row r="279" spans="2:10" x14ac:dyDescent="0.3">
      <c r="B279" s="35">
        <v>42770</v>
      </c>
      <c r="C279" s="10"/>
      <c r="D279" s="4" t="s">
        <v>204</v>
      </c>
      <c r="E279" s="4"/>
      <c r="F279" s="70">
        <v>10000</v>
      </c>
      <c r="G279" s="70"/>
      <c r="H279" s="5">
        <f>F279+F280+F281+F282-G283-G284-G285-G286-G287-G288-G289-G290-G291-G292-G293-G294-G295-G296-G297</f>
        <v>195</v>
      </c>
    </row>
    <row r="280" spans="2:10" x14ac:dyDescent="0.3">
      <c r="B280" s="35">
        <v>42770</v>
      </c>
      <c r="C280" s="10"/>
      <c r="D280" s="4" t="s">
        <v>204</v>
      </c>
      <c r="E280" s="4"/>
      <c r="F280" s="70">
        <v>2215</v>
      </c>
      <c r="G280" s="70"/>
      <c r="H280" s="5"/>
    </row>
    <row r="281" spans="2:10" x14ac:dyDescent="0.3">
      <c r="B281" s="35">
        <v>36926</v>
      </c>
      <c r="C281" s="10"/>
      <c r="D281" s="4" t="s">
        <v>204</v>
      </c>
      <c r="E281" s="4"/>
      <c r="F281" s="70">
        <v>7173</v>
      </c>
      <c r="G281" s="70"/>
      <c r="H281" s="5"/>
    </row>
    <row r="282" spans="2:10" x14ac:dyDescent="0.3">
      <c r="B282" s="35">
        <v>42770</v>
      </c>
      <c r="C282" s="10"/>
      <c r="D282" s="4" t="s">
        <v>204</v>
      </c>
      <c r="E282" s="4"/>
      <c r="F282" s="70">
        <v>1507</v>
      </c>
      <c r="G282" s="70"/>
      <c r="H282" s="5"/>
    </row>
    <row r="283" spans="2:10" x14ac:dyDescent="0.3">
      <c r="B283" s="35">
        <v>42770</v>
      </c>
      <c r="C283" s="10"/>
      <c r="D283" s="4" t="s">
        <v>39</v>
      </c>
      <c r="E283" s="4"/>
      <c r="F283" s="70"/>
      <c r="G283" s="70">
        <v>3500</v>
      </c>
      <c r="H283" s="5"/>
    </row>
    <row r="284" spans="2:10" x14ac:dyDescent="0.3">
      <c r="B284" s="35">
        <v>42770</v>
      </c>
      <c r="C284" s="10"/>
      <c r="D284" s="4" t="s">
        <v>205</v>
      </c>
      <c r="E284" s="4"/>
      <c r="F284" s="70"/>
      <c r="G284" s="70">
        <v>1500</v>
      </c>
      <c r="H284" s="5"/>
      <c r="J284">
        <v>1500</v>
      </c>
    </row>
    <row r="285" spans="2:10" x14ac:dyDescent="0.3">
      <c r="B285" s="35">
        <v>42770</v>
      </c>
      <c r="C285" s="10"/>
      <c r="D285" s="4" t="s">
        <v>32</v>
      </c>
      <c r="E285" s="4"/>
      <c r="F285" s="70"/>
      <c r="G285" s="70">
        <v>1500</v>
      </c>
      <c r="H285" s="5"/>
    </row>
    <row r="286" spans="2:10" x14ac:dyDescent="0.3">
      <c r="B286" s="35">
        <v>42770</v>
      </c>
      <c r="C286" s="10"/>
      <c r="D286" s="4" t="s">
        <v>15</v>
      </c>
      <c r="E286" s="4"/>
      <c r="F286" s="70"/>
      <c r="G286" s="70">
        <v>1500</v>
      </c>
      <c r="H286" s="5"/>
    </row>
    <row r="287" spans="2:10" x14ac:dyDescent="0.3">
      <c r="B287" s="35">
        <v>42770</v>
      </c>
      <c r="C287" s="10"/>
      <c r="D287" s="4" t="s">
        <v>120</v>
      </c>
      <c r="E287" s="4"/>
      <c r="F287" s="70"/>
      <c r="G287" s="70">
        <v>1100</v>
      </c>
      <c r="H287" s="5"/>
    </row>
    <row r="288" spans="2:10" x14ac:dyDescent="0.3">
      <c r="B288" s="35">
        <v>42770</v>
      </c>
      <c r="C288" s="10"/>
      <c r="D288" s="4" t="s">
        <v>45</v>
      </c>
      <c r="E288" s="4"/>
      <c r="F288" s="70"/>
      <c r="G288" s="70">
        <v>1500</v>
      </c>
      <c r="H288" s="5"/>
    </row>
    <row r="289" spans="2:8" x14ac:dyDescent="0.3">
      <c r="B289" s="35">
        <v>42770</v>
      </c>
      <c r="C289" s="10"/>
      <c r="D289" s="4" t="s">
        <v>121</v>
      </c>
      <c r="E289" s="4"/>
      <c r="F289" s="70"/>
      <c r="G289" s="70">
        <v>1100</v>
      </c>
      <c r="H289" s="5"/>
    </row>
    <row r="290" spans="2:8" x14ac:dyDescent="0.3">
      <c r="B290" s="35">
        <v>42770</v>
      </c>
      <c r="C290" s="10"/>
      <c r="D290" s="4" t="s">
        <v>62</v>
      </c>
      <c r="E290" s="4"/>
      <c r="F290" s="70"/>
      <c r="G290" s="70">
        <v>1500</v>
      </c>
      <c r="H290" s="5"/>
    </row>
    <row r="291" spans="2:8" x14ac:dyDescent="0.3">
      <c r="B291" s="35">
        <v>42770</v>
      </c>
      <c r="C291" s="10"/>
      <c r="D291" s="4" t="s">
        <v>115</v>
      </c>
      <c r="E291" s="4"/>
      <c r="F291" s="70"/>
      <c r="G291" s="70">
        <v>2500</v>
      </c>
      <c r="H291" s="5"/>
    </row>
    <row r="292" spans="2:8" x14ac:dyDescent="0.3">
      <c r="B292" s="35">
        <v>42770</v>
      </c>
      <c r="C292" s="10"/>
      <c r="D292" s="4" t="s">
        <v>116</v>
      </c>
      <c r="E292" s="4"/>
      <c r="F292" s="70"/>
      <c r="G292" s="70">
        <v>2000</v>
      </c>
      <c r="H292" s="5"/>
    </row>
    <row r="293" spans="2:8" x14ac:dyDescent="0.3">
      <c r="B293" s="35">
        <v>42770</v>
      </c>
      <c r="C293" s="10"/>
      <c r="D293" s="59" t="s">
        <v>125</v>
      </c>
      <c r="E293" s="4"/>
      <c r="F293" s="70"/>
      <c r="G293" s="172">
        <v>0</v>
      </c>
      <c r="H293" s="5"/>
    </row>
    <row r="294" spans="2:8" x14ac:dyDescent="0.3">
      <c r="B294" s="35">
        <v>42770</v>
      </c>
      <c r="C294" s="10"/>
      <c r="D294" s="4" t="s">
        <v>206</v>
      </c>
      <c r="E294" s="4"/>
      <c r="F294" s="70"/>
      <c r="G294" s="70">
        <v>1000</v>
      </c>
      <c r="H294" s="5"/>
    </row>
    <row r="295" spans="2:8" x14ac:dyDescent="0.3">
      <c r="B295" s="35">
        <v>42770</v>
      </c>
      <c r="C295" s="10"/>
      <c r="D295" s="4" t="s">
        <v>118</v>
      </c>
      <c r="E295" s="4"/>
      <c r="F295" s="70"/>
      <c r="G295" s="70">
        <v>800</v>
      </c>
      <c r="H295" s="5"/>
    </row>
    <row r="296" spans="2:8" x14ac:dyDescent="0.3">
      <c r="B296" s="35">
        <v>42770</v>
      </c>
      <c r="C296" s="10"/>
      <c r="D296" s="4" t="s">
        <v>19</v>
      </c>
      <c r="E296" s="4"/>
      <c r="F296" s="70"/>
      <c r="G296" s="70">
        <v>1200</v>
      </c>
      <c r="H296" s="5"/>
    </row>
    <row r="297" spans="2:8" x14ac:dyDescent="0.3">
      <c r="B297" s="35">
        <v>42770</v>
      </c>
      <c r="C297" s="10"/>
      <c r="D297" s="59" t="s">
        <v>148</v>
      </c>
      <c r="E297" s="4"/>
      <c r="F297" s="70"/>
      <c r="G297" s="70">
        <v>0</v>
      </c>
      <c r="H297" s="5"/>
    </row>
    <row r="298" spans="2:8" x14ac:dyDescent="0.3">
      <c r="B298" s="115" t="s">
        <v>5</v>
      </c>
      <c r="C298" s="42"/>
      <c r="D298" s="43"/>
      <c r="E298" s="43"/>
      <c r="F298" s="172">
        <f>SUM(F279:F297)</f>
        <v>20895</v>
      </c>
      <c r="G298" s="172">
        <f>SUM(G279:G297)</f>
        <v>20700</v>
      </c>
      <c r="H298" s="58">
        <f>F298-G298</f>
        <v>195</v>
      </c>
    </row>
    <row r="302" spans="2:8" x14ac:dyDescent="0.3">
      <c r="B302" s="106" t="s">
        <v>6</v>
      </c>
      <c r="C302" s="9" t="s">
        <v>7</v>
      </c>
      <c r="D302" s="6" t="s">
        <v>11</v>
      </c>
      <c r="E302" s="6" t="s">
        <v>8</v>
      </c>
      <c r="F302" s="149" t="s">
        <v>9</v>
      </c>
      <c r="G302" s="149" t="s">
        <v>10</v>
      </c>
      <c r="H302" s="7" t="s">
        <v>12</v>
      </c>
    </row>
    <row r="303" spans="2:8" x14ac:dyDescent="0.3">
      <c r="B303" s="35">
        <v>42772</v>
      </c>
      <c r="C303" s="10" t="s">
        <v>207</v>
      </c>
      <c r="D303" s="4" t="s">
        <v>122</v>
      </c>
      <c r="E303" s="4" t="s">
        <v>62</v>
      </c>
      <c r="F303" s="70">
        <v>1800</v>
      </c>
      <c r="G303" s="70"/>
      <c r="H303" s="5"/>
    </row>
    <row r="304" spans="2:8" x14ac:dyDescent="0.3">
      <c r="B304" s="35">
        <v>42772</v>
      </c>
      <c r="C304" s="10"/>
      <c r="D304" s="4" t="s">
        <v>208</v>
      </c>
      <c r="E304" s="4" t="s">
        <v>209</v>
      </c>
      <c r="F304" s="70"/>
      <c r="G304" s="70">
        <v>150</v>
      </c>
      <c r="H304" s="5"/>
    </row>
    <row r="305" spans="2:8" x14ac:dyDescent="0.3">
      <c r="B305" s="35">
        <v>42772</v>
      </c>
      <c r="C305" s="10"/>
      <c r="D305" s="4" t="s">
        <v>166</v>
      </c>
      <c r="E305" s="4" t="s">
        <v>167</v>
      </c>
      <c r="F305" s="70"/>
      <c r="G305" s="70">
        <v>210</v>
      </c>
      <c r="H305" s="5"/>
    </row>
    <row r="306" spans="2:8" x14ac:dyDescent="0.3">
      <c r="B306" s="35">
        <v>42772</v>
      </c>
      <c r="C306" s="10"/>
      <c r="D306" s="4" t="s">
        <v>111</v>
      </c>
      <c r="E306" s="4" t="s">
        <v>15</v>
      </c>
      <c r="F306" s="70"/>
      <c r="G306" s="70">
        <v>200</v>
      </c>
      <c r="H306" s="5"/>
    </row>
    <row r="307" spans="2:8" x14ac:dyDescent="0.3">
      <c r="B307" s="35">
        <v>42772</v>
      </c>
      <c r="C307" s="10"/>
      <c r="D307" s="4" t="s">
        <v>111</v>
      </c>
      <c r="E307" s="4" t="s">
        <v>120</v>
      </c>
      <c r="F307" s="70"/>
      <c r="G307" s="70">
        <v>200</v>
      </c>
      <c r="H307" s="5"/>
    </row>
    <row r="308" spans="2:8" x14ac:dyDescent="0.3">
      <c r="B308" s="35">
        <v>42772</v>
      </c>
      <c r="C308" s="10" t="s">
        <v>210</v>
      </c>
      <c r="D308" s="14" t="s">
        <v>122</v>
      </c>
      <c r="E308" s="14" t="s">
        <v>62</v>
      </c>
      <c r="F308" s="70">
        <v>500</v>
      </c>
      <c r="G308" s="70"/>
      <c r="H308" s="5"/>
    </row>
    <row r="309" spans="2:8" x14ac:dyDescent="0.3">
      <c r="B309" s="35">
        <v>42772</v>
      </c>
      <c r="C309" s="10"/>
      <c r="D309" s="14" t="s">
        <v>211</v>
      </c>
      <c r="E309" s="14" t="s">
        <v>32</v>
      </c>
      <c r="F309" s="70"/>
      <c r="G309" s="70">
        <v>70</v>
      </c>
      <c r="H309" s="5"/>
    </row>
    <row r="310" spans="2:8" x14ac:dyDescent="0.3">
      <c r="B310" s="35">
        <v>42772</v>
      </c>
      <c r="C310" s="10"/>
      <c r="D310" s="14" t="s">
        <v>175</v>
      </c>
      <c r="E310" s="14" t="s">
        <v>19</v>
      </c>
      <c r="F310" s="70"/>
      <c r="G310" s="70">
        <v>128</v>
      </c>
      <c r="H310" s="5"/>
    </row>
    <row r="311" spans="2:8" x14ac:dyDescent="0.3">
      <c r="B311" s="35">
        <v>42772</v>
      </c>
      <c r="C311" s="61"/>
      <c r="D311" s="14" t="s">
        <v>212</v>
      </c>
      <c r="E311" s="14" t="s">
        <v>186</v>
      </c>
      <c r="F311" s="151"/>
      <c r="G311" s="151">
        <v>500</v>
      </c>
      <c r="H311" s="12"/>
    </row>
    <row r="312" spans="2:8" x14ac:dyDescent="0.3">
      <c r="F312" s="173">
        <f>SUM(F303:F308)</f>
        <v>2300</v>
      </c>
      <c r="G312" s="173">
        <f>SUM(G303:G311)</f>
        <v>1458</v>
      </c>
      <c r="H312" s="60">
        <f>F312-G312</f>
        <v>842</v>
      </c>
    </row>
    <row r="317" spans="2:8" x14ac:dyDescent="0.3">
      <c r="B317" s="106" t="s">
        <v>6</v>
      </c>
      <c r="C317" s="9" t="s">
        <v>7</v>
      </c>
      <c r="D317" s="6" t="s">
        <v>11</v>
      </c>
      <c r="E317" s="6" t="s">
        <v>8</v>
      </c>
      <c r="F317" s="149" t="s">
        <v>9</v>
      </c>
      <c r="G317" s="149" t="s">
        <v>10</v>
      </c>
      <c r="H317" s="7" t="s">
        <v>12</v>
      </c>
    </row>
    <row r="318" spans="2:8" x14ac:dyDescent="0.3">
      <c r="B318" s="35">
        <v>42773</v>
      </c>
      <c r="C318" s="10"/>
      <c r="D318" s="4" t="s">
        <v>213</v>
      </c>
      <c r="E318" s="4" t="s">
        <v>15</v>
      </c>
      <c r="F318" s="70">
        <v>150</v>
      </c>
      <c r="G318" s="70"/>
      <c r="H318" s="5"/>
    </row>
    <row r="319" spans="2:8" x14ac:dyDescent="0.3">
      <c r="B319" s="35">
        <v>42773</v>
      </c>
      <c r="C319" s="10"/>
      <c r="D319" s="4" t="s">
        <v>141</v>
      </c>
      <c r="E319" s="4" t="s">
        <v>51</v>
      </c>
      <c r="F319" s="70">
        <v>1740</v>
      </c>
      <c r="G319" s="70"/>
      <c r="H319" s="5"/>
    </row>
    <row r="320" spans="2:8" x14ac:dyDescent="0.3">
      <c r="F320" s="169">
        <f>SUM(F318:F319)</f>
        <v>1890</v>
      </c>
      <c r="G320" s="169">
        <v>0</v>
      </c>
      <c r="H320" s="51">
        <v>1890</v>
      </c>
    </row>
    <row r="328" spans="2:8" x14ac:dyDescent="0.3">
      <c r="B328" s="106" t="s">
        <v>6</v>
      </c>
      <c r="C328" s="9" t="s">
        <v>7</v>
      </c>
      <c r="D328" s="6" t="s">
        <v>11</v>
      </c>
      <c r="E328" s="6" t="s">
        <v>8</v>
      </c>
      <c r="F328" s="149" t="s">
        <v>9</v>
      </c>
      <c r="G328" s="149" t="s">
        <v>10</v>
      </c>
      <c r="H328" s="7" t="s">
        <v>12</v>
      </c>
    </row>
    <row r="329" spans="2:8" x14ac:dyDescent="0.3">
      <c r="B329" s="35">
        <v>42774</v>
      </c>
      <c r="C329" s="10" t="s">
        <v>214</v>
      </c>
      <c r="D329" s="4" t="s">
        <v>215</v>
      </c>
      <c r="E329" s="4" t="s">
        <v>31</v>
      </c>
      <c r="F329" s="70">
        <v>7520</v>
      </c>
      <c r="G329" s="70"/>
      <c r="H329" s="5"/>
    </row>
    <row r="330" spans="2:8" x14ac:dyDescent="0.3">
      <c r="B330" s="35">
        <v>42774</v>
      </c>
      <c r="C330" s="10"/>
      <c r="D330" s="4" t="s">
        <v>216</v>
      </c>
      <c r="E330" s="4" t="s">
        <v>167</v>
      </c>
      <c r="F330" s="70"/>
      <c r="G330" s="70">
        <v>3000</v>
      </c>
      <c r="H330" s="5"/>
    </row>
    <row r="331" spans="2:8" x14ac:dyDescent="0.3">
      <c r="B331" s="35">
        <v>42774</v>
      </c>
      <c r="C331" s="10"/>
      <c r="D331" s="14" t="s">
        <v>217</v>
      </c>
      <c r="E331" s="14" t="s">
        <v>31</v>
      </c>
      <c r="F331" s="70">
        <v>6230</v>
      </c>
      <c r="G331" s="70"/>
      <c r="H331" s="5"/>
    </row>
    <row r="332" spans="2:8" x14ac:dyDescent="0.3">
      <c r="F332" s="174">
        <f>SUM(F329:F331)</f>
        <v>13750</v>
      </c>
      <c r="G332" s="174">
        <v>3000</v>
      </c>
      <c r="H332" s="62">
        <f>F332-G332</f>
        <v>10750</v>
      </c>
    </row>
    <row r="338" spans="2:8" x14ac:dyDescent="0.3">
      <c r="B338" s="106" t="s">
        <v>6</v>
      </c>
      <c r="C338" s="9" t="s">
        <v>7</v>
      </c>
      <c r="D338" s="6" t="s">
        <v>11</v>
      </c>
      <c r="E338" s="6" t="s">
        <v>8</v>
      </c>
      <c r="F338" s="149" t="s">
        <v>9</v>
      </c>
      <c r="G338" s="149" t="s">
        <v>10</v>
      </c>
      <c r="H338" s="7" t="s">
        <v>12</v>
      </c>
    </row>
    <row r="339" spans="2:8" x14ac:dyDescent="0.3">
      <c r="B339" s="35">
        <v>42776</v>
      </c>
      <c r="C339" s="10"/>
      <c r="D339" s="4" t="s">
        <v>141</v>
      </c>
      <c r="E339" s="4" t="s">
        <v>51</v>
      </c>
      <c r="F339" s="70">
        <v>3000</v>
      </c>
      <c r="G339" s="70"/>
      <c r="H339" s="5"/>
    </row>
    <row r="340" spans="2:8" x14ac:dyDescent="0.3">
      <c r="B340" s="35">
        <v>42776</v>
      </c>
      <c r="C340" s="10"/>
      <c r="D340" s="4" t="s">
        <v>217</v>
      </c>
      <c r="E340" s="4" t="s">
        <v>31</v>
      </c>
      <c r="F340" s="70">
        <v>275</v>
      </c>
      <c r="G340" s="70"/>
      <c r="H340" s="5"/>
    </row>
    <row r="341" spans="2:8" x14ac:dyDescent="0.3">
      <c r="B341" s="35">
        <v>42776</v>
      </c>
      <c r="C341" s="10"/>
      <c r="D341" s="4" t="s">
        <v>218</v>
      </c>
      <c r="E341" s="4" t="s">
        <v>167</v>
      </c>
      <c r="F341" s="70">
        <v>400</v>
      </c>
      <c r="G341" s="70"/>
      <c r="H341" s="5"/>
    </row>
    <row r="342" spans="2:8" x14ac:dyDescent="0.3">
      <c r="B342" s="35">
        <v>42776</v>
      </c>
      <c r="C342" s="10"/>
      <c r="D342" s="14" t="s">
        <v>219</v>
      </c>
      <c r="E342" s="14" t="s">
        <v>31</v>
      </c>
      <c r="F342" s="151"/>
      <c r="G342" s="151">
        <v>1500</v>
      </c>
      <c r="H342" s="12"/>
    </row>
    <row r="343" spans="2:8" x14ac:dyDescent="0.3">
      <c r="F343" s="175">
        <f>A:A+SUM(F339:F341)</f>
        <v>3675</v>
      </c>
      <c r="G343" s="175">
        <v>1500</v>
      </c>
      <c r="H343" s="63">
        <f>F343-G343</f>
        <v>2175</v>
      </c>
    </row>
    <row r="348" spans="2:8" x14ac:dyDescent="0.3">
      <c r="B348" s="106" t="s">
        <v>6</v>
      </c>
      <c r="C348" s="9" t="s">
        <v>7</v>
      </c>
      <c r="D348" s="6" t="s">
        <v>11</v>
      </c>
      <c r="E348" s="6" t="s">
        <v>8</v>
      </c>
      <c r="F348" s="149" t="s">
        <v>9</v>
      </c>
      <c r="G348" s="149" t="s">
        <v>10</v>
      </c>
      <c r="H348" s="7" t="s">
        <v>12</v>
      </c>
    </row>
    <row r="349" spans="2:8" x14ac:dyDescent="0.3">
      <c r="B349" s="35">
        <v>42777</v>
      </c>
      <c r="C349" s="10"/>
      <c r="D349" s="4" t="s">
        <v>220</v>
      </c>
      <c r="E349" s="4" t="s">
        <v>32</v>
      </c>
      <c r="F349" s="70">
        <v>100</v>
      </c>
      <c r="G349" s="70"/>
      <c r="H349" s="5"/>
    </row>
    <row r="350" spans="2:8" x14ac:dyDescent="0.3">
      <c r="B350" s="35">
        <v>42777</v>
      </c>
      <c r="C350" s="10"/>
      <c r="D350" s="4" t="s">
        <v>175</v>
      </c>
      <c r="E350" s="4" t="s">
        <v>121</v>
      </c>
      <c r="F350" s="70"/>
      <c r="G350" s="70">
        <v>56</v>
      </c>
      <c r="H350" s="5"/>
    </row>
    <row r="351" spans="2:8" x14ac:dyDescent="0.3">
      <c r="B351" s="35">
        <v>42777</v>
      </c>
      <c r="C351" s="10"/>
      <c r="D351" s="4" t="s">
        <v>221</v>
      </c>
      <c r="E351" s="4" t="s">
        <v>31</v>
      </c>
      <c r="F351" s="70">
        <v>28</v>
      </c>
      <c r="G351" s="70"/>
      <c r="H351" s="5"/>
    </row>
    <row r="352" spans="2:8" x14ac:dyDescent="0.3">
      <c r="B352" s="35">
        <v>42777</v>
      </c>
      <c r="C352" s="10"/>
      <c r="D352" s="4" t="s">
        <v>222</v>
      </c>
      <c r="E352" s="4" t="s">
        <v>15</v>
      </c>
      <c r="F352" s="70"/>
      <c r="G352" s="70">
        <v>28</v>
      </c>
      <c r="H352" s="5"/>
    </row>
    <row r="353" spans="2:8" x14ac:dyDescent="0.3">
      <c r="B353" s="35">
        <v>42777</v>
      </c>
      <c r="C353" s="10"/>
      <c r="D353" s="4" t="s">
        <v>223</v>
      </c>
      <c r="E353" s="4" t="s">
        <v>167</v>
      </c>
      <c r="F353" s="70">
        <v>20000</v>
      </c>
      <c r="G353" s="70"/>
      <c r="H353" s="5"/>
    </row>
    <row r="354" spans="2:8" x14ac:dyDescent="0.3">
      <c r="B354" s="35">
        <v>42777</v>
      </c>
      <c r="C354" s="10"/>
      <c r="D354" s="4" t="s">
        <v>166</v>
      </c>
      <c r="E354" s="4" t="s">
        <v>167</v>
      </c>
      <c r="F354" s="70"/>
      <c r="G354" s="70">
        <v>1500</v>
      </c>
      <c r="H354" s="5"/>
    </row>
    <row r="355" spans="2:8" x14ac:dyDescent="0.3">
      <c r="B355" s="35">
        <v>42777</v>
      </c>
      <c r="C355" s="10"/>
      <c r="D355" s="4" t="s">
        <v>223</v>
      </c>
      <c r="E355" s="4" t="s">
        <v>167</v>
      </c>
      <c r="F355" s="70">
        <v>800</v>
      </c>
      <c r="G355" s="70"/>
      <c r="H355" s="5"/>
    </row>
    <row r="356" spans="2:8" x14ac:dyDescent="0.3">
      <c r="B356" s="35">
        <v>42777</v>
      </c>
      <c r="C356" s="10"/>
      <c r="D356" s="4" t="s">
        <v>224</v>
      </c>
      <c r="E356" s="4"/>
      <c r="F356" s="70">
        <v>1300</v>
      </c>
      <c r="G356" s="70"/>
      <c r="H356" s="5"/>
    </row>
    <row r="357" spans="2:8" x14ac:dyDescent="0.3">
      <c r="B357" s="118"/>
      <c r="C357" s="65"/>
      <c r="D357" s="6" t="s">
        <v>219</v>
      </c>
      <c r="E357" s="65"/>
      <c r="F357" s="159"/>
      <c r="G357" s="159"/>
      <c r="H357" s="33"/>
    </row>
    <row r="358" spans="2:8" x14ac:dyDescent="0.3">
      <c r="B358" s="35">
        <v>42777</v>
      </c>
      <c r="C358" s="10"/>
      <c r="D358" s="4" t="s">
        <v>115</v>
      </c>
      <c r="E358" s="4"/>
      <c r="F358" s="70"/>
      <c r="G358" s="70">
        <v>2500</v>
      </c>
      <c r="H358" s="5"/>
    </row>
    <row r="359" spans="2:8" x14ac:dyDescent="0.3">
      <c r="B359" s="35">
        <v>42777</v>
      </c>
      <c r="C359" s="10"/>
      <c r="D359" s="4" t="s">
        <v>116</v>
      </c>
      <c r="E359" s="4"/>
      <c r="F359" s="70"/>
      <c r="G359" s="70">
        <v>2000</v>
      </c>
      <c r="H359" s="5"/>
    </row>
    <row r="360" spans="2:8" x14ac:dyDescent="0.3">
      <c r="B360" s="35">
        <v>42777</v>
      </c>
      <c r="C360" s="10"/>
      <c r="D360" s="4" t="s">
        <v>118</v>
      </c>
      <c r="E360" s="4"/>
      <c r="F360" s="70"/>
      <c r="G360" s="70">
        <v>800</v>
      </c>
      <c r="H360" s="5"/>
    </row>
    <row r="361" spans="2:8" x14ac:dyDescent="0.3">
      <c r="B361" s="35">
        <v>42777</v>
      </c>
      <c r="C361" s="10"/>
      <c r="D361" s="64" t="s">
        <v>51</v>
      </c>
      <c r="E361" s="4"/>
      <c r="F361" s="70"/>
      <c r="G361" s="160">
        <v>0</v>
      </c>
      <c r="H361" s="5"/>
    </row>
    <row r="362" spans="2:8" x14ac:dyDescent="0.3">
      <c r="B362" s="35">
        <v>42777</v>
      </c>
      <c r="C362" s="10"/>
      <c r="D362" s="4" t="s">
        <v>117</v>
      </c>
      <c r="E362" s="4"/>
      <c r="F362" s="70"/>
      <c r="G362" s="70">
        <v>1000</v>
      </c>
      <c r="H362" s="5"/>
    </row>
    <row r="363" spans="2:8" x14ac:dyDescent="0.3">
      <c r="B363" s="35">
        <v>42777</v>
      </c>
      <c r="C363" s="10"/>
      <c r="D363" s="4" t="s">
        <v>202</v>
      </c>
      <c r="E363" s="4"/>
      <c r="F363" s="70"/>
      <c r="G363" s="70">
        <v>3000</v>
      </c>
      <c r="H363" s="5"/>
    </row>
    <row r="364" spans="2:8" x14ac:dyDescent="0.3">
      <c r="B364" s="35">
        <v>42777</v>
      </c>
      <c r="C364" s="10"/>
      <c r="D364" s="4" t="s">
        <v>19</v>
      </c>
      <c r="E364" s="4"/>
      <c r="F364" s="70"/>
      <c r="G364" s="70">
        <v>1500</v>
      </c>
      <c r="H364" s="5"/>
    </row>
    <row r="365" spans="2:8" x14ac:dyDescent="0.3">
      <c r="B365" s="35">
        <v>42777</v>
      </c>
      <c r="C365" s="10"/>
      <c r="D365" s="4" t="s">
        <v>120</v>
      </c>
      <c r="E365" s="4"/>
      <c r="F365" s="70"/>
      <c r="G365" s="70">
        <v>1000</v>
      </c>
      <c r="H365" s="5"/>
    </row>
    <row r="366" spans="2:8" x14ac:dyDescent="0.3">
      <c r="B366" s="35">
        <v>42777</v>
      </c>
      <c r="C366" s="10"/>
      <c r="D366" s="4" t="s">
        <v>121</v>
      </c>
      <c r="E366" s="4"/>
      <c r="F366" s="70"/>
      <c r="G366" s="70">
        <v>1000</v>
      </c>
      <c r="H366" s="5"/>
    </row>
    <row r="367" spans="2:8" x14ac:dyDescent="0.3">
      <c r="B367" s="35">
        <v>42777</v>
      </c>
      <c r="C367" s="10"/>
      <c r="D367" s="64" t="s">
        <v>45</v>
      </c>
      <c r="E367" s="4"/>
      <c r="F367" s="70"/>
      <c r="G367" s="160">
        <v>0</v>
      </c>
      <c r="H367" s="5"/>
    </row>
    <row r="368" spans="2:8" x14ac:dyDescent="0.3">
      <c r="B368" s="35">
        <v>42777</v>
      </c>
      <c r="C368" s="10"/>
      <c r="D368" s="4" t="s">
        <v>62</v>
      </c>
      <c r="E368" s="4"/>
      <c r="F368" s="70"/>
      <c r="G368" s="70">
        <v>1500</v>
      </c>
      <c r="H368" s="5"/>
    </row>
    <row r="369" spans="2:10" x14ac:dyDescent="0.3">
      <c r="B369" s="35">
        <v>42777</v>
      </c>
      <c r="C369" s="10"/>
      <c r="D369" s="4" t="s">
        <v>31</v>
      </c>
      <c r="E369" s="4"/>
      <c r="F369" s="70"/>
      <c r="G369" s="70">
        <v>1500</v>
      </c>
      <c r="H369" s="5"/>
    </row>
    <row r="370" spans="2:10" x14ac:dyDescent="0.3">
      <c r="B370" s="35">
        <v>42777</v>
      </c>
      <c r="C370" s="10"/>
      <c r="D370" s="64" t="s">
        <v>148</v>
      </c>
      <c r="E370" s="4"/>
      <c r="F370" s="70"/>
      <c r="G370" s="160">
        <v>0</v>
      </c>
      <c r="H370" s="5"/>
    </row>
    <row r="371" spans="2:10" x14ac:dyDescent="0.3">
      <c r="B371" s="35">
        <v>42777</v>
      </c>
      <c r="C371" s="10"/>
      <c r="D371" s="4" t="s">
        <v>32</v>
      </c>
      <c r="E371" s="4"/>
      <c r="F371" s="70"/>
      <c r="G371" s="70">
        <v>2000</v>
      </c>
      <c r="H371" s="5"/>
    </row>
    <row r="372" spans="2:10" x14ac:dyDescent="0.3">
      <c r="B372" s="35">
        <v>42777</v>
      </c>
      <c r="C372" s="10"/>
      <c r="D372" s="64" t="s">
        <v>167</v>
      </c>
      <c r="E372" s="4"/>
      <c r="F372" s="70"/>
      <c r="G372" s="160">
        <v>0</v>
      </c>
      <c r="H372" s="5"/>
    </row>
    <row r="373" spans="2:10" x14ac:dyDescent="0.3">
      <c r="B373" s="35">
        <v>42777</v>
      </c>
      <c r="C373" s="10"/>
      <c r="D373" s="4" t="s">
        <v>15</v>
      </c>
      <c r="E373" s="4"/>
      <c r="F373" s="70"/>
      <c r="G373" s="70">
        <v>1500</v>
      </c>
      <c r="H373" s="5"/>
    </row>
    <row r="374" spans="2:10" x14ac:dyDescent="0.3">
      <c r="B374" s="35">
        <v>42777</v>
      </c>
      <c r="C374" s="10"/>
      <c r="D374" s="4" t="s">
        <v>205</v>
      </c>
      <c r="E374" s="4"/>
      <c r="F374" s="70"/>
      <c r="G374" s="70">
        <v>1300</v>
      </c>
      <c r="H374" s="5"/>
      <c r="J374">
        <v>1300</v>
      </c>
    </row>
    <row r="375" spans="2:10" x14ac:dyDescent="0.3">
      <c r="F375" s="169">
        <f>SUM(F349:F374)</f>
        <v>22228</v>
      </c>
      <c r="G375" s="169">
        <f>SUM(G349:G374)</f>
        <v>22184</v>
      </c>
      <c r="H375" s="51">
        <f>F375-G375</f>
        <v>44</v>
      </c>
    </row>
    <row r="377" spans="2:10" x14ac:dyDescent="0.3">
      <c r="B377" s="106" t="s">
        <v>6</v>
      </c>
      <c r="C377" s="9" t="s">
        <v>7</v>
      </c>
      <c r="D377" s="6" t="s">
        <v>11</v>
      </c>
      <c r="E377" s="6" t="s">
        <v>8</v>
      </c>
      <c r="F377" s="149" t="s">
        <v>9</v>
      </c>
      <c r="G377" s="149" t="s">
        <v>10</v>
      </c>
      <c r="H377" s="7" t="s">
        <v>12</v>
      </c>
    </row>
    <row r="378" spans="2:10" x14ac:dyDescent="0.3">
      <c r="B378" s="35">
        <v>42779</v>
      </c>
      <c r="C378" s="10"/>
      <c r="D378" s="4" t="s">
        <v>225</v>
      </c>
      <c r="E378" s="4" t="s">
        <v>45</v>
      </c>
      <c r="F378" s="70">
        <v>5000</v>
      </c>
      <c r="G378" s="70"/>
      <c r="H378" s="5">
        <f>F378+F383+F384-G379-G380-G381-G382-G385-G386</f>
        <v>35</v>
      </c>
    </row>
    <row r="379" spans="2:10" x14ac:dyDescent="0.3">
      <c r="B379" s="35">
        <v>42779</v>
      </c>
      <c r="C379" s="10"/>
      <c r="D379" s="4" t="s">
        <v>226</v>
      </c>
      <c r="E379" s="4"/>
      <c r="F379" s="70"/>
      <c r="G379" s="70">
        <v>1000</v>
      </c>
      <c r="H379" s="5"/>
    </row>
    <row r="380" spans="2:10" x14ac:dyDescent="0.3">
      <c r="B380" s="35">
        <v>42779</v>
      </c>
      <c r="C380" s="10"/>
      <c r="D380" s="4" t="s">
        <v>227</v>
      </c>
      <c r="E380" s="4"/>
      <c r="F380" s="70"/>
      <c r="G380" s="70">
        <v>1500</v>
      </c>
      <c r="H380" s="5"/>
      <c r="J380">
        <v>1000</v>
      </c>
    </row>
    <row r="381" spans="2:10" x14ac:dyDescent="0.3">
      <c r="B381" s="35">
        <v>42779</v>
      </c>
      <c r="C381" s="10"/>
      <c r="D381" s="4" t="s">
        <v>228</v>
      </c>
      <c r="E381" s="4"/>
      <c r="F381" s="70"/>
      <c r="G381" s="70">
        <v>1000</v>
      </c>
      <c r="H381" s="5"/>
    </row>
    <row r="382" spans="2:10" x14ac:dyDescent="0.3">
      <c r="B382" s="35">
        <v>42779</v>
      </c>
      <c r="C382" s="10"/>
      <c r="D382" s="4" t="s">
        <v>44</v>
      </c>
      <c r="E382" s="4"/>
      <c r="F382" s="70"/>
      <c r="G382" s="70">
        <v>193</v>
      </c>
      <c r="H382" s="5"/>
    </row>
    <row r="383" spans="2:10" x14ac:dyDescent="0.3">
      <c r="B383" s="35">
        <v>42779</v>
      </c>
      <c r="C383" s="10"/>
      <c r="D383" s="4" t="s">
        <v>122</v>
      </c>
      <c r="E383" s="4" t="s">
        <v>62</v>
      </c>
      <c r="F383" s="70">
        <v>600</v>
      </c>
      <c r="G383" s="70"/>
      <c r="H383" s="5"/>
    </row>
    <row r="384" spans="2:10" x14ac:dyDescent="0.3">
      <c r="B384" s="35">
        <v>42779</v>
      </c>
      <c r="C384" s="10"/>
      <c r="D384" s="4" t="s">
        <v>229</v>
      </c>
      <c r="E384" s="4" t="s">
        <v>31</v>
      </c>
      <c r="F384" s="70">
        <v>300</v>
      </c>
      <c r="G384" s="70"/>
      <c r="H384" s="5"/>
    </row>
    <row r="385" spans="2:8" x14ac:dyDescent="0.3">
      <c r="B385" s="35">
        <v>42779</v>
      </c>
      <c r="C385" s="10"/>
      <c r="D385" s="4" t="s">
        <v>230</v>
      </c>
      <c r="E385" s="4"/>
      <c r="F385" s="70"/>
      <c r="G385" s="70">
        <v>162</v>
      </c>
      <c r="H385" s="5"/>
    </row>
    <row r="386" spans="2:8" x14ac:dyDescent="0.3">
      <c r="B386" s="35">
        <v>42779</v>
      </c>
      <c r="C386" s="10"/>
      <c r="D386" s="14" t="s">
        <v>231</v>
      </c>
      <c r="E386" s="4"/>
      <c r="F386" s="70"/>
      <c r="G386" s="70">
        <v>2010</v>
      </c>
      <c r="H386" s="5"/>
    </row>
    <row r="387" spans="2:8" x14ac:dyDescent="0.3">
      <c r="F387" s="176">
        <f>SUM(F378:F385)</f>
        <v>5900</v>
      </c>
      <c r="G387" s="176">
        <f>SUM(G378:G386)</f>
        <v>5865</v>
      </c>
      <c r="H387" s="66">
        <f>F387-G387</f>
        <v>35</v>
      </c>
    </row>
    <row r="389" spans="2:8" x14ac:dyDescent="0.3">
      <c r="H389"/>
    </row>
    <row r="390" spans="2:8" x14ac:dyDescent="0.3">
      <c r="H390"/>
    </row>
    <row r="391" spans="2:8" x14ac:dyDescent="0.3">
      <c r="B391" s="106" t="s">
        <v>6</v>
      </c>
      <c r="C391" s="9" t="s">
        <v>7</v>
      </c>
      <c r="D391" s="6" t="s">
        <v>11</v>
      </c>
      <c r="E391" s="6" t="s">
        <v>8</v>
      </c>
      <c r="F391" s="149" t="s">
        <v>9</v>
      </c>
      <c r="G391" s="149" t="s">
        <v>10</v>
      </c>
      <c r="H391" s="7" t="s">
        <v>12</v>
      </c>
    </row>
    <row r="392" spans="2:8" x14ac:dyDescent="0.3">
      <c r="B392" s="35">
        <v>42780</v>
      </c>
      <c r="C392" s="10" t="s">
        <v>234</v>
      </c>
      <c r="D392" s="4" t="s">
        <v>225</v>
      </c>
      <c r="E392" s="4" t="s">
        <v>31</v>
      </c>
      <c r="F392" s="70">
        <v>6000</v>
      </c>
      <c r="G392" s="70"/>
      <c r="H392" s="5">
        <f>F392-G393</f>
        <v>5837</v>
      </c>
    </row>
    <row r="393" spans="2:8" x14ac:dyDescent="0.3">
      <c r="B393" s="35">
        <v>42780</v>
      </c>
      <c r="C393" s="10"/>
      <c r="D393" s="4" t="s">
        <v>175</v>
      </c>
      <c r="E393" s="4" t="s">
        <v>121</v>
      </c>
      <c r="F393" s="70"/>
      <c r="G393" s="70">
        <v>163</v>
      </c>
      <c r="H393" s="5"/>
    </row>
    <row r="394" spans="2:8" x14ac:dyDescent="0.3">
      <c r="B394" s="35">
        <v>42780</v>
      </c>
      <c r="C394" s="10"/>
      <c r="D394" s="14" t="s">
        <v>141</v>
      </c>
      <c r="E394" s="14" t="s">
        <v>51</v>
      </c>
      <c r="F394" s="70">
        <v>13671</v>
      </c>
      <c r="G394" s="70"/>
      <c r="H394" s="5">
        <f>F394-G396</f>
        <v>13121</v>
      </c>
    </row>
    <row r="395" spans="2:8" x14ac:dyDescent="0.3">
      <c r="B395" s="35">
        <v>42780</v>
      </c>
      <c r="C395" s="10" t="s">
        <v>236</v>
      </c>
      <c r="D395" s="14" t="s">
        <v>235</v>
      </c>
      <c r="E395" s="14" t="s">
        <v>51</v>
      </c>
      <c r="F395" s="70">
        <v>1740</v>
      </c>
      <c r="G395" s="70" t="s">
        <v>5</v>
      </c>
      <c r="H395" s="5">
        <f>F395</f>
        <v>1740</v>
      </c>
    </row>
    <row r="396" spans="2:8" x14ac:dyDescent="0.3">
      <c r="B396" s="35">
        <v>42780</v>
      </c>
      <c r="C396" s="10"/>
      <c r="D396" s="14" t="s">
        <v>232</v>
      </c>
      <c r="E396" s="14" t="s">
        <v>233</v>
      </c>
      <c r="F396" s="70"/>
      <c r="G396" s="70">
        <v>550</v>
      </c>
      <c r="H396" s="5"/>
    </row>
    <row r="397" spans="2:8" x14ac:dyDescent="0.3">
      <c r="B397" s="35">
        <v>42780</v>
      </c>
      <c r="C397" s="10"/>
      <c r="D397" s="14" t="s">
        <v>237</v>
      </c>
      <c r="E397" s="14" t="s">
        <v>31</v>
      </c>
      <c r="F397" s="151"/>
      <c r="G397" s="151">
        <v>200</v>
      </c>
      <c r="H397" s="12"/>
    </row>
    <row r="398" spans="2:8" x14ac:dyDescent="0.3">
      <c r="F398" s="169">
        <f>SUM(F392:F396)</f>
        <v>21411</v>
      </c>
      <c r="G398" s="169">
        <f>SUM(G392:G397)</f>
        <v>913</v>
      </c>
      <c r="H398" s="51">
        <f>F398-G398</f>
        <v>20498</v>
      </c>
    </row>
    <row r="403" spans="2:8" x14ac:dyDescent="0.3">
      <c r="B403" s="106" t="s">
        <v>6</v>
      </c>
      <c r="C403" s="9" t="s">
        <v>7</v>
      </c>
      <c r="D403" s="6" t="s">
        <v>11</v>
      </c>
      <c r="E403" s="6" t="s">
        <v>8</v>
      </c>
      <c r="F403" s="149" t="s">
        <v>9</v>
      </c>
      <c r="G403" s="149" t="s">
        <v>10</v>
      </c>
      <c r="H403" s="7" t="s">
        <v>12</v>
      </c>
    </row>
    <row r="404" spans="2:8" x14ac:dyDescent="0.3">
      <c r="B404" s="35">
        <v>42781</v>
      </c>
      <c r="C404" s="10"/>
      <c r="D404" s="4" t="s">
        <v>238</v>
      </c>
      <c r="E404" s="4" t="s">
        <v>31</v>
      </c>
      <c r="F404" s="70">
        <v>100</v>
      </c>
      <c r="G404" s="70"/>
      <c r="H404" s="5"/>
    </row>
    <row r="405" spans="2:8" x14ac:dyDescent="0.3">
      <c r="B405" s="35">
        <v>42781</v>
      </c>
      <c r="C405" s="10" t="s">
        <v>240</v>
      </c>
      <c r="D405" s="4" t="s">
        <v>239</v>
      </c>
      <c r="E405" s="4" t="s">
        <v>31</v>
      </c>
      <c r="F405" s="70">
        <v>4000</v>
      </c>
      <c r="G405" s="70"/>
      <c r="H405" s="5"/>
    </row>
    <row r="406" spans="2:8" x14ac:dyDescent="0.3">
      <c r="B406" s="35">
        <v>42781</v>
      </c>
      <c r="C406" s="10"/>
      <c r="D406" s="4" t="s">
        <v>241</v>
      </c>
      <c r="E406" s="4" t="s">
        <v>19</v>
      </c>
      <c r="F406" s="70"/>
      <c r="G406" s="70">
        <v>800</v>
      </c>
      <c r="H406" s="5"/>
    </row>
    <row r="407" spans="2:8" x14ac:dyDescent="0.3">
      <c r="B407" s="35">
        <v>42781</v>
      </c>
      <c r="C407" s="10"/>
      <c r="D407" s="14" t="s">
        <v>242</v>
      </c>
      <c r="E407" s="14" t="s">
        <v>31</v>
      </c>
      <c r="F407" s="70"/>
      <c r="G407" s="70">
        <v>50</v>
      </c>
      <c r="H407" s="5"/>
    </row>
    <row r="408" spans="2:8" x14ac:dyDescent="0.3">
      <c r="B408" s="35">
        <v>42781</v>
      </c>
      <c r="C408" s="10"/>
      <c r="D408" s="14" t="s">
        <v>243</v>
      </c>
      <c r="E408" s="14" t="s">
        <v>121</v>
      </c>
      <c r="F408" s="70"/>
      <c r="G408" s="70">
        <v>174</v>
      </c>
      <c r="H408" s="5"/>
    </row>
    <row r="409" spans="2:8" x14ac:dyDescent="0.3">
      <c r="B409" s="35">
        <v>42781</v>
      </c>
      <c r="C409" s="10" t="s">
        <v>244</v>
      </c>
      <c r="D409" s="14" t="s">
        <v>239</v>
      </c>
      <c r="E409" s="14" t="s">
        <v>31</v>
      </c>
      <c r="F409" s="70">
        <v>4500</v>
      </c>
      <c r="G409" s="70"/>
      <c r="H409" s="5"/>
    </row>
    <row r="410" spans="2:8" x14ac:dyDescent="0.3">
      <c r="F410" s="169">
        <f>SUM(F404:F409)</f>
        <v>8600</v>
      </c>
      <c r="G410" s="169">
        <f>SUM(G404:G408)</f>
        <v>1024</v>
      </c>
      <c r="H410" s="51">
        <f>F410-G410</f>
        <v>7576</v>
      </c>
    </row>
    <row r="415" spans="2:8" x14ac:dyDescent="0.3">
      <c r="B415" s="106" t="s">
        <v>6</v>
      </c>
      <c r="C415" s="9" t="s">
        <v>7</v>
      </c>
      <c r="D415" s="6" t="s">
        <v>11</v>
      </c>
      <c r="E415" s="6" t="s">
        <v>8</v>
      </c>
      <c r="F415" s="149" t="s">
        <v>9</v>
      </c>
      <c r="G415" s="149" t="s">
        <v>10</v>
      </c>
      <c r="H415" s="7" t="s">
        <v>12</v>
      </c>
    </row>
    <row r="416" spans="2:8" x14ac:dyDescent="0.3">
      <c r="B416" s="35">
        <v>42782</v>
      </c>
      <c r="C416" s="10" t="s">
        <v>245</v>
      </c>
      <c r="D416" s="4" t="s">
        <v>239</v>
      </c>
      <c r="E416" s="4" t="s">
        <v>31</v>
      </c>
      <c r="F416" s="70">
        <v>3700</v>
      </c>
      <c r="G416" s="70"/>
      <c r="H416" s="5"/>
    </row>
    <row r="417" spans="2:8" x14ac:dyDescent="0.3">
      <c r="B417" s="35">
        <v>42782</v>
      </c>
      <c r="C417" s="10"/>
      <c r="D417" s="4" t="s">
        <v>246</v>
      </c>
      <c r="E417" s="4" t="s">
        <v>15</v>
      </c>
      <c r="F417" s="70"/>
      <c r="G417" s="70">
        <v>100</v>
      </c>
      <c r="H417" s="5"/>
    </row>
    <row r="418" spans="2:8" x14ac:dyDescent="0.3">
      <c r="B418" s="35">
        <v>42783</v>
      </c>
      <c r="C418" s="10" t="s">
        <v>250</v>
      </c>
      <c r="D418" s="4" t="s">
        <v>239</v>
      </c>
      <c r="E418" s="4" t="s">
        <v>31</v>
      </c>
      <c r="F418" s="70">
        <v>2800</v>
      </c>
      <c r="G418" s="70"/>
      <c r="H418" s="5"/>
    </row>
    <row r="419" spans="2:8" x14ac:dyDescent="0.3">
      <c r="B419" s="35">
        <v>42783</v>
      </c>
      <c r="C419" s="10"/>
      <c r="D419" s="4" t="s">
        <v>247</v>
      </c>
      <c r="E419" s="4" t="s">
        <v>31</v>
      </c>
      <c r="F419" s="70"/>
      <c r="G419" s="70">
        <v>1509</v>
      </c>
      <c r="H419" s="5"/>
    </row>
    <row r="420" spans="2:8" x14ac:dyDescent="0.3">
      <c r="B420" s="35">
        <v>42783</v>
      </c>
      <c r="C420" s="10"/>
      <c r="D420" s="4" t="s">
        <v>247</v>
      </c>
      <c r="E420" s="4" t="s">
        <v>31</v>
      </c>
      <c r="F420" s="70"/>
      <c r="G420" s="70">
        <v>1509</v>
      </c>
      <c r="H420" s="5"/>
    </row>
    <row r="421" spans="2:8" x14ac:dyDescent="0.3">
      <c r="B421" s="35">
        <v>42783</v>
      </c>
      <c r="C421" s="10"/>
      <c r="D421" s="4" t="s">
        <v>247</v>
      </c>
      <c r="E421" s="4" t="s">
        <v>31</v>
      </c>
      <c r="F421" s="70"/>
      <c r="G421" s="70">
        <v>409</v>
      </c>
      <c r="H421" s="5"/>
    </row>
    <row r="422" spans="2:8" x14ac:dyDescent="0.3">
      <c r="B422" s="35">
        <v>42783</v>
      </c>
      <c r="C422" s="10"/>
      <c r="D422" s="4" t="s">
        <v>248</v>
      </c>
      <c r="E422" s="4" t="s">
        <v>45</v>
      </c>
      <c r="F422" s="70"/>
      <c r="G422" s="70">
        <v>60</v>
      </c>
      <c r="H422" s="5"/>
    </row>
    <row r="423" spans="2:8" x14ac:dyDescent="0.3">
      <c r="B423" s="35">
        <v>42783</v>
      </c>
      <c r="C423" s="10"/>
      <c r="D423" s="4" t="s">
        <v>211</v>
      </c>
      <c r="E423" s="4" t="s">
        <v>19</v>
      </c>
      <c r="F423" s="70"/>
      <c r="G423" s="70">
        <v>120</v>
      </c>
      <c r="H423" s="5"/>
    </row>
    <row r="424" spans="2:8" x14ac:dyDescent="0.3">
      <c r="B424" s="35">
        <v>42783</v>
      </c>
      <c r="C424" s="10"/>
      <c r="D424" s="14" t="s">
        <v>249</v>
      </c>
      <c r="E424" s="14" t="s">
        <v>31</v>
      </c>
      <c r="F424" s="70"/>
      <c r="G424" s="70">
        <v>100</v>
      </c>
      <c r="H424" s="5"/>
    </row>
    <row r="425" spans="2:8" x14ac:dyDescent="0.3">
      <c r="B425" s="35">
        <v>42784</v>
      </c>
      <c r="C425" s="10"/>
      <c r="D425" s="14" t="s">
        <v>251</v>
      </c>
      <c r="E425" s="14" t="s">
        <v>167</v>
      </c>
      <c r="F425" s="151">
        <v>11319.99</v>
      </c>
      <c r="G425" s="70"/>
      <c r="H425" s="5"/>
    </row>
    <row r="426" spans="2:8" x14ac:dyDescent="0.3">
      <c r="B426" s="35">
        <v>42783</v>
      </c>
      <c r="C426" s="10"/>
      <c r="D426" s="14" t="s">
        <v>52</v>
      </c>
      <c r="E426" s="14" t="s">
        <v>167</v>
      </c>
      <c r="F426" s="151">
        <v>2197.06</v>
      </c>
      <c r="G426" s="70"/>
      <c r="H426" s="5"/>
    </row>
    <row r="427" spans="2:8" x14ac:dyDescent="0.3">
      <c r="F427" s="173">
        <f>SUM(F416:F426)</f>
        <v>20017.05</v>
      </c>
      <c r="G427" s="169">
        <f>SUM(G416:G424)</f>
        <v>3807</v>
      </c>
      <c r="H427" s="51">
        <f>F427-G427</f>
        <v>16210.05</v>
      </c>
    </row>
    <row r="432" spans="2:8" x14ac:dyDescent="0.3">
      <c r="B432" s="106" t="s">
        <v>6</v>
      </c>
      <c r="C432" s="6" t="s">
        <v>7</v>
      </c>
      <c r="D432" s="6" t="s">
        <v>11</v>
      </c>
      <c r="E432" s="6" t="s">
        <v>8</v>
      </c>
      <c r="F432" s="149" t="s">
        <v>9</v>
      </c>
      <c r="G432" s="149" t="s">
        <v>10</v>
      </c>
      <c r="H432" s="7" t="s">
        <v>12</v>
      </c>
    </row>
    <row r="433" spans="2:8" x14ac:dyDescent="0.3">
      <c r="B433" s="35">
        <v>42784</v>
      </c>
      <c r="C433" s="4"/>
      <c r="D433" s="4" t="s">
        <v>141</v>
      </c>
      <c r="E433" s="4" t="s">
        <v>51</v>
      </c>
      <c r="F433" s="70">
        <v>10032</v>
      </c>
      <c r="G433" s="70"/>
      <c r="H433" s="5"/>
    </row>
    <row r="434" spans="2:8" x14ac:dyDescent="0.3">
      <c r="B434" s="35">
        <v>42784</v>
      </c>
      <c r="C434" s="4"/>
      <c r="D434" s="4" t="s">
        <v>196</v>
      </c>
      <c r="E434" s="4" t="s">
        <v>51</v>
      </c>
      <c r="F434" s="70">
        <v>5300</v>
      </c>
      <c r="G434" s="70"/>
      <c r="H434" s="5"/>
    </row>
    <row r="435" spans="2:8" x14ac:dyDescent="0.3">
      <c r="B435" s="35">
        <v>42784</v>
      </c>
      <c r="C435" s="10"/>
      <c r="D435" s="4" t="s">
        <v>252</v>
      </c>
      <c r="E435" s="4" t="s">
        <v>15</v>
      </c>
      <c r="F435" s="70">
        <v>368</v>
      </c>
      <c r="G435" s="70"/>
      <c r="H435" s="5"/>
    </row>
    <row r="436" spans="2:8" x14ac:dyDescent="0.3">
      <c r="B436" s="35">
        <v>42784</v>
      </c>
      <c r="C436" s="10"/>
      <c r="D436" s="4" t="s">
        <v>140</v>
      </c>
      <c r="E436" s="4" t="s">
        <v>62</v>
      </c>
      <c r="F436" s="70"/>
      <c r="G436" s="70">
        <v>191</v>
      </c>
      <c r="H436" s="5"/>
    </row>
    <row r="437" spans="2:8" x14ac:dyDescent="0.3">
      <c r="B437" s="35">
        <v>42784</v>
      </c>
      <c r="C437" s="10"/>
      <c r="D437" s="4" t="s">
        <v>253</v>
      </c>
      <c r="E437" s="4" t="s">
        <v>15</v>
      </c>
      <c r="F437" s="70"/>
      <c r="G437" s="70">
        <v>162</v>
      </c>
      <c r="H437" s="5"/>
    </row>
    <row r="438" spans="2:8" x14ac:dyDescent="0.3">
      <c r="B438" s="35">
        <v>42784</v>
      </c>
      <c r="C438" s="10"/>
      <c r="D438" s="4" t="s">
        <v>223</v>
      </c>
      <c r="E438" s="14" t="s">
        <v>167</v>
      </c>
      <c r="F438" s="70">
        <v>5000</v>
      </c>
      <c r="G438" s="70"/>
      <c r="H438" s="5"/>
    </row>
    <row r="439" spans="2:8" x14ac:dyDescent="0.3">
      <c r="B439" s="119"/>
      <c r="C439" s="68"/>
      <c r="D439" s="68" t="s">
        <v>219</v>
      </c>
      <c r="E439" s="68"/>
      <c r="F439" s="169"/>
      <c r="G439" s="169"/>
      <c r="H439" s="68"/>
    </row>
    <row r="440" spans="2:8" x14ac:dyDescent="0.3">
      <c r="B440" s="35">
        <v>42784</v>
      </c>
      <c r="C440" s="10"/>
      <c r="D440" s="4" t="s">
        <v>115</v>
      </c>
      <c r="E440" s="4"/>
      <c r="F440" s="70"/>
      <c r="G440" s="70">
        <v>2500</v>
      </c>
      <c r="H440" s="5"/>
    </row>
    <row r="441" spans="2:8" x14ac:dyDescent="0.3">
      <c r="B441" s="35">
        <v>42784</v>
      </c>
      <c r="C441" s="10"/>
      <c r="D441" s="4" t="s">
        <v>116</v>
      </c>
      <c r="E441" s="4"/>
      <c r="F441" s="70"/>
      <c r="G441" s="70">
        <v>2000</v>
      </c>
      <c r="H441" s="5"/>
    </row>
    <row r="442" spans="2:8" x14ac:dyDescent="0.3">
      <c r="B442" s="35">
        <v>42784</v>
      </c>
      <c r="C442" s="10"/>
      <c r="D442" s="4" t="s">
        <v>118</v>
      </c>
      <c r="E442" s="4"/>
      <c r="F442" s="70"/>
      <c r="G442" s="70">
        <v>800</v>
      </c>
      <c r="H442" s="5"/>
    </row>
    <row r="443" spans="2:8" x14ac:dyDescent="0.3">
      <c r="B443" s="35">
        <v>42784</v>
      </c>
      <c r="C443" s="10"/>
      <c r="D443" s="4" t="s">
        <v>51</v>
      </c>
      <c r="E443" s="4"/>
      <c r="F443" s="70"/>
      <c r="G443" s="70">
        <v>1000</v>
      </c>
      <c r="H443" s="5"/>
    </row>
    <row r="444" spans="2:8" x14ac:dyDescent="0.3">
      <c r="B444" s="35">
        <v>42784</v>
      </c>
      <c r="C444" s="10"/>
      <c r="D444" s="4" t="s">
        <v>117</v>
      </c>
      <c r="E444" s="4"/>
      <c r="F444" s="70"/>
      <c r="G444" s="70">
        <v>1000</v>
      </c>
      <c r="H444" s="5"/>
    </row>
    <row r="445" spans="2:8" x14ac:dyDescent="0.3">
      <c r="B445" s="35">
        <v>42784</v>
      </c>
      <c r="C445" s="10"/>
      <c r="D445" s="4" t="s">
        <v>202</v>
      </c>
      <c r="E445" s="4"/>
      <c r="F445" s="70"/>
      <c r="G445" s="70">
        <v>3000</v>
      </c>
      <c r="H445" s="5"/>
    </row>
    <row r="446" spans="2:8" x14ac:dyDescent="0.3">
      <c r="B446" s="35">
        <v>42784</v>
      </c>
      <c r="C446" s="10"/>
      <c r="D446" s="4" t="s">
        <v>19</v>
      </c>
      <c r="E446" s="4"/>
      <c r="F446" s="70"/>
      <c r="G446" s="70">
        <v>1500</v>
      </c>
      <c r="H446" s="5"/>
    </row>
    <row r="447" spans="2:8" x14ac:dyDescent="0.3">
      <c r="B447" s="35">
        <v>42784</v>
      </c>
      <c r="C447" s="10"/>
      <c r="D447" s="4" t="s">
        <v>120</v>
      </c>
      <c r="E447" s="4"/>
      <c r="F447" s="70"/>
      <c r="G447" s="70">
        <v>1000</v>
      </c>
      <c r="H447" s="5"/>
    </row>
    <row r="448" spans="2:8" x14ac:dyDescent="0.3">
      <c r="B448" s="35">
        <v>42784</v>
      </c>
      <c r="C448" s="10"/>
      <c r="D448" s="4" t="s">
        <v>121</v>
      </c>
      <c r="E448" s="4"/>
      <c r="F448" s="70"/>
      <c r="G448" s="70">
        <v>1000</v>
      </c>
      <c r="H448" s="5"/>
    </row>
    <row r="449" spans="2:8" x14ac:dyDescent="0.3">
      <c r="B449" s="35">
        <v>42784</v>
      </c>
      <c r="C449" s="10"/>
      <c r="D449" s="64" t="s">
        <v>45</v>
      </c>
      <c r="E449" s="4"/>
      <c r="F449" s="70"/>
      <c r="G449" s="70"/>
      <c r="H449" s="5"/>
    </row>
    <row r="450" spans="2:8" x14ac:dyDescent="0.3">
      <c r="B450" s="35">
        <v>42784</v>
      </c>
      <c r="C450" s="10"/>
      <c r="D450" s="4" t="s">
        <v>62</v>
      </c>
      <c r="E450" s="4"/>
      <c r="F450" s="70"/>
      <c r="G450" s="70">
        <v>1500</v>
      </c>
      <c r="H450" s="5"/>
    </row>
    <row r="451" spans="2:8" x14ac:dyDescent="0.3">
      <c r="B451" s="35">
        <v>42784</v>
      </c>
      <c r="C451" s="10"/>
      <c r="D451" s="4" t="s">
        <v>31</v>
      </c>
      <c r="E451" s="4"/>
      <c r="F451" s="70"/>
      <c r="G451" s="70">
        <v>1500</v>
      </c>
      <c r="H451" s="5"/>
    </row>
    <row r="452" spans="2:8" x14ac:dyDescent="0.3">
      <c r="B452" s="35">
        <v>42784</v>
      </c>
      <c r="C452" s="10"/>
      <c r="D452" s="64" t="s">
        <v>148</v>
      </c>
      <c r="E452" s="4"/>
      <c r="F452" s="70"/>
      <c r="G452" s="70"/>
      <c r="H452" s="5"/>
    </row>
    <row r="453" spans="2:8" x14ac:dyDescent="0.3">
      <c r="B453" s="35">
        <v>42784</v>
      </c>
      <c r="C453" s="10"/>
      <c r="D453" s="4" t="s">
        <v>32</v>
      </c>
      <c r="E453" s="4"/>
      <c r="F453" s="70"/>
      <c r="G453" s="70">
        <v>2000</v>
      </c>
      <c r="H453" s="5"/>
    </row>
    <row r="454" spans="2:8" x14ac:dyDescent="0.3">
      <c r="B454" s="35">
        <v>42784</v>
      </c>
      <c r="C454" s="10"/>
      <c r="D454" s="4" t="s">
        <v>15</v>
      </c>
      <c r="E454" s="4"/>
      <c r="F454" s="70"/>
      <c r="G454" s="70">
        <v>1500</v>
      </c>
      <c r="H454" s="5"/>
    </row>
    <row r="455" spans="2:8" x14ac:dyDescent="0.3">
      <c r="F455" s="177">
        <f>SUM(F433:F438)</f>
        <v>20700</v>
      </c>
      <c r="G455" s="177">
        <f>SUM(G435:G454)</f>
        <v>20653</v>
      </c>
      <c r="H455" s="67">
        <f>F455-G455</f>
        <v>47</v>
      </c>
    </row>
    <row r="459" spans="2:8" x14ac:dyDescent="0.3">
      <c r="B459" s="106" t="s">
        <v>6</v>
      </c>
      <c r="C459" s="6" t="s">
        <v>7</v>
      </c>
      <c r="D459" s="6" t="s">
        <v>11</v>
      </c>
      <c r="E459" s="6" t="s">
        <v>8</v>
      </c>
      <c r="F459" s="149" t="s">
        <v>9</v>
      </c>
      <c r="G459" s="149" t="s">
        <v>10</v>
      </c>
      <c r="H459" s="7" t="s">
        <v>12</v>
      </c>
    </row>
    <row r="460" spans="2:8" x14ac:dyDescent="0.3">
      <c r="B460" s="35">
        <v>42788</v>
      </c>
      <c r="C460" s="10"/>
      <c r="D460" s="4" t="s">
        <v>254</v>
      </c>
      <c r="E460" s="4" t="s">
        <v>31</v>
      </c>
      <c r="F460" s="70">
        <v>700</v>
      </c>
      <c r="G460" s="70"/>
      <c r="H460" s="5"/>
    </row>
    <row r="461" spans="2:8" x14ac:dyDescent="0.3">
      <c r="B461" s="35">
        <v>42788</v>
      </c>
      <c r="C461" s="10"/>
      <c r="D461" s="4" t="s">
        <v>255</v>
      </c>
      <c r="E461" s="4" t="s">
        <v>62</v>
      </c>
      <c r="F461" s="70"/>
      <c r="G461" s="70">
        <v>200</v>
      </c>
      <c r="H461" s="5"/>
    </row>
    <row r="462" spans="2:8" x14ac:dyDescent="0.3">
      <c r="B462" s="35">
        <v>42788</v>
      </c>
      <c r="C462" s="10"/>
      <c r="D462" s="4" t="s">
        <v>256</v>
      </c>
      <c r="E462" s="4" t="s">
        <v>173</v>
      </c>
      <c r="F462" s="70"/>
      <c r="G462" s="70">
        <v>500</v>
      </c>
      <c r="H462" s="5"/>
    </row>
    <row r="463" spans="2:8" x14ac:dyDescent="0.3">
      <c r="F463" s="169">
        <f>SUM(F460:F462)</f>
        <v>700</v>
      </c>
      <c r="G463" s="169">
        <f>SUM(G460:G462)</f>
        <v>700</v>
      </c>
      <c r="H463" s="51">
        <v>0</v>
      </c>
    </row>
    <row r="467" spans="2:8" x14ac:dyDescent="0.3">
      <c r="B467" s="106" t="s">
        <v>6</v>
      </c>
      <c r="C467" s="6" t="s">
        <v>7</v>
      </c>
      <c r="D467" s="6" t="s">
        <v>11</v>
      </c>
      <c r="E467" s="6" t="s">
        <v>8</v>
      </c>
      <c r="F467" s="149" t="s">
        <v>9</v>
      </c>
      <c r="G467" s="149" t="s">
        <v>10</v>
      </c>
      <c r="H467" s="7" t="s">
        <v>12</v>
      </c>
    </row>
    <row r="468" spans="2:8" x14ac:dyDescent="0.3">
      <c r="B468" s="35">
        <v>42789</v>
      </c>
      <c r="C468" s="10"/>
      <c r="D468" s="4" t="s">
        <v>174</v>
      </c>
      <c r="E468" s="4" t="s">
        <v>31</v>
      </c>
      <c r="F468" s="70">
        <v>300</v>
      </c>
      <c r="G468" s="70"/>
      <c r="H468" s="5"/>
    </row>
    <row r="469" spans="2:8" x14ac:dyDescent="0.3">
      <c r="B469" s="35">
        <v>42790</v>
      </c>
      <c r="C469" s="10">
        <v>4593</v>
      </c>
      <c r="D469" s="4" t="s">
        <v>257</v>
      </c>
      <c r="E469" s="4" t="s">
        <v>45</v>
      </c>
      <c r="F469" s="70">
        <v>5116</v>
      </c>
      <c r="G469" s="70" t="s">
        <v>5</v>
      </c>
      <c r="H469" s="5">
        <f>F469+F470+F471+F472+F473-G474-G475-G476</f>
        <v>11776</v>
      </c>
    </row>
    <row r="470" spans="2:8" x14ac:dyDescent="0.3">
      <c r="B470" s="35">
        <v>42790</v>
      </c>
      <c r="C470" s="10">
        <v>4594</v>
      </c>
      <c r="D470" s="4" t="s">
        <v>258</v>
      </c>
      <c r="E470" s="4" t="s">
        <v>45</v>
      </c>
      <c r="F470" s="70">
        <v>3000</v>
      </c>
      <c r="G470" s="70"/>
      <c r="H470" s="5"/>
    </row>
    <row r="471" spans="2:8" x14ac:dyDescent="0.3">
      <c r="B471" s="35">
        <v>42790</v>
      </c>
      <c r="C471" s="10">
        <v>4595</v>
      </c>
      <c r="D471" s="4" t="s">
        <v>258</v>
      </c>
      <c r="E471" s="4" t="s">
        <v>45</v>
      </c>
      <c r="F471" s="70">
        <v>3000</v>
      </c>
      <c r="G471" s="70"/>
      <c r="H471" s="5"/>
    </row>
    <row r="472" spans="2:8" x14ac:dyDescent="0.3">
      <c r="B472" s="35">
        <v>42790</v>
      </c>
      <c r="C472" s="10">
        <v>4596</v>
      </c>
      <c r="D472" s="4" t="s">
        <v>258</v>
      </c>
      <c r="E472" s="4" t="s">
        <v>45</v>
      </c>
      <c r="F472" s="70">
        <v>3000</v>
      </c>
      <c r="G472" s="70"/>
      <c r="H472" s="5"/>
    </row>
    <row r="473" spans="2:8" x14ac:dyDescent="0.3">
      <c r="B473" s="35">
        <v>42790</v>
      </c>
      <c r="C473" s="10">
        <v>4597</v>
      </c>
      <c r="D473" s="4" t="s">
        <v>258</v>
      </c>
      <c r="E473" s="4" t="s">
        <v>45</v>
      </c>
      <c r="F473" s="70">
        <v>2000</v>
      </c>
      <c r="G473" s="70"/>
      <c r="H473" s="5"/>
    </row>
    <row r="474" spans="2:8" x14ac:dyDescent="0.3">
      <c r="B474" s="35">
        <v>42790</v>
      </c>
      <c r="C474" s="10" t="s">
        <v>274</v>
      </c>
      <c r="D474" s="14" t="s">
        <v>259</v>
      </c>
      <c r="E474" s="4" t="s">
        <v>173</v>
      </c>
      <c r="F474" s="70"/>
      <c r="G474" s="70">
        <v>1500</v>
      </c>
      <c r="H474" s="5"/>
    </row>
    <row r="475" spans="2:8" x14ac:dyDescent="0.3">
      <c r="B475" s="35">
        <v>42790</v>
      </c>
      <c r="C475" s="10"/>
      <c r="D475" s="14" t="s">
        <v>69</v>
      </c>
      <c r="E475" s="4" t="s">
        <v>262</v>
      </c>
      <c r="F475" s="70"/>
      <c r="G475" s="70">
        <v>340</v>
      </c>
      <c r="H475" s="5"/>
    </row>
    <row r="476" spans="2:8" x14ac:dyDescent="0.3">
      <c r="B476" s="35">
        <v>42790</v>
      </c>
      <c r="C476" s="10"/>
      <c r="D476" s="14" t="s">
        <v>260</v>
      </c>
      <c r="E476" s="4" t="s">
        <v>45</v>
      </c>
      <c r="F476" s="70"/>
      <c r="G476" s="70">
        <v>2500</v>
      </c>
      <c r="H476" s="5"/>
    </row>
    <row r="477" spans="2:8" x14ac:dyDescent="0.3">
      <c r="B477" s="35">
        <v>42790</v>
      </c>
      <c r="C477" s="10" t="s">
        <v>275</v>
      </c>
      <c r="D477" s="14" t="s">
        <v>261</v>
      </c>
      <c r="E477" s="14" t="s">
        <v>120</v>
      </c>
      <c r="F477" s="70"/>
      <c r="G477" s="70">
        <v>882</v>
      </c>
      <c r="H477" s="5"/>
    </row>
    <row r="478" spans="2:8" x14ac:dyDescent="0.3">
      <c r="B478" s="35">
        <v>42790</v>
      </c>
      <c r="C478" s="10"/>
      <c r="D478" s="14" t="s">
        <v>263</v>
      </c>
      <c r="E478" s="14" t="s">
        <v>19</v>
      </c>
      <c r="F478" s="70"/>
      <c r="G478" s="70">
        <v>60</v>
      </c>
      <c r="H478" s="5"/>
    </row>
    <row r="479" spans="2:8" x14ac:dyDescent="0.3">
      <c r="B479" s="35">
        <v>42790</v>
      </c>
      <c r="C479" s="10"/>
      <c r="D479" s="14" t="s">
        <v>264</v>
      </c>
      <c r="E479" s="14" t="s">
        <v>62</v>
      </c>
      <c r="F479" s="70"/>
      <c r="G479" s="70">
        <v>70</v>
      </c>
      <c r="H479" s="5"/>
    </row>
    <row r="480" spans="2:8" x14ac:dyDescent="0.3">
      <c r="B480" s="35">
        <v>42790</v>
      </c>
      <c r="C480" s="10"/>
      <c r="D480" s="14" t="s">
        <v>277</v>
      </c>
      <c r="E480" s="14" t="s">
        <v>120</v>
      </c>
      <c r="F480" s="70"/>
      <c r="G480" s="70">
        <v>100</v>
      </c>
      <c r="H480" s="5"/>
    </row>
    <row r="481" spans="2:8" x14ac:dyDescent="0.3">
      <c r="B481" s="35">
        <v>42790</v>
      </c>
      <c r="C481" s="10" t="s">
        <v>274</v>
      </c>
      <c r="D481" s="14" t="s">
        <v>270</v>
      </c>
      <c r="E481" s="14" t="s">
        <v>173</v>
      </c>
      <c r="F481" s="70">
        <v>5000</v>
      </c>
      <c r="G481" s="70"/>
      <c r="H481" s="5"/>
    </row>
    <row r="482" spans="2:8" x14ac:dyDescent="0.3">
      <c r="B482" s="35">
        <v>42790</v>
      </c>
      <c r="C482" s="10" t="s">
        <v>274</v>
      </c>
      <c r="D482" s="14" t="s">
        <v>271</v>
      </c>
      <c r="E482" s="14" t="s">
        <v>173</v>
      </c>
      <c r="F482" s="70"/>
      <c r="G482" s="70">
        <v>500</v>
      </c>
      <c r="H482" s="5"/>
    </row>
    <row r="483" spans="2:8" x14ac:dyDescent="0.3">
      <c r="B483" s="35">
        <v>42790</v>
      </c>
      <c r="C483" s="10" t="s">
        <v>274</v>
      </c>
      <c r="D483" s="14" t="s">
        <v>272</v>
      </c>
      <c r="E483" s="14" t="s">
        <v>173</v>
      </c>
      <c r="F483" s="70"/>
      <c r="G483" s="70">
        <v>170</v>
      </c>
      <c r="H483" s="5"/>
    </row>
    <row r="484" spans="2:8" x14ac:dyDescent="0.3">
      <c r="B484" s="35">
        <v>42790</v>
      </c>
      <c r="C484" s="10"/>
      <c r="D484" s="14" t="s">
        <v>273</v>
      </c>
      <c r="E484" s="14" t="s">
        <v>173</v>
      </c>
      <c r="F484" s="70"/>
      <c r="G484" s="70">
        <v>76</v>
      </c>
      <c r="H484" s="5"/>
    </row>
    <row r="485" spans="2:8" x14ac:dyDescent="0.3">
      <c r="B485" s="35">
        <v>42791</v>
      </c>
      <c r="C485" s="10"/>
      <c r="D485" s="14" t="s">
        <v>194</v>
      </c>
      <c r="E485" s="14" t="s">
        <v>19</v>
      </c>
      <c r="F485" s="70"/>
      <c r="G485" s="70">
        <v>60</v>
      </c>
      <c r="H485" s="5"/>
    </row>
    <row r="486" spans="2:8" x14ac:dyDescent="0.3">
      <c r="B486" s="35">
        <v>42791</v>
      </c>
      <c r="C486" s="10"/>
      <c r="D486" s="14" t="s">
        <v>265</v>
      </c>
      <c r="E486" s="14" t="s">
        <v>62</v>
      </c>
      <c r="F486" s="70"/>
      <c r="G486" s="70">
        <v>1700</v>
      </c>
      <c r="H486" s="5"/>
    </row>
    <row r="487" spans="2:8" x14ac:dyDescent="0.3">
      <c r="B487" s="35">
        <v>42791</v>
      </c>
      <c r="C487" s="10"/>
      <c r="D487" s="14" t="s">
        <v>266</v>
      </c>
      <c r="E487" s="14" t="s">
        <v>15</v>
      </c>
      <c r="F487" s="70"/>
      <c r="G487" s="70">
        <v>1700</v>
      </c>
      <c r="H487" s="5"/>
    </row>
    <row r="488" spans="2:8" x14ac:dyDescent="0.3">
      <c r="B488" s="35">
        <v>42791</v>
      </c>
      <c r="C488" s="10" t="s">
        <v>275</v>
      </c>
      <c r="D488" s="14" t="s">
        <v>267</v>
      </c>
      <c r="E488" s="14" t="s">
        <v>120</v>
      </c>
      <c r="F488" s="70">
        <v>855</v>
      </c>
      <c r="G488" s="70"/>
      <c r="H488" s="5"/>
    </row>
    <row r="489" spans="2:8" x14ac:dyDescent="0.3">
      <c r="B489" s="35">
        <v>42791</v>
      </c>
      <c r="C489" s="10" t="s">
        <v>276</v>
      </c>
      <c r="D489" s="14" t="s">
        <v>268</v>
      </c>
      <c r="E489" s="14" t="s">
        <v>62</v>
      </c>
      <c r="F489" s="70">
        <v>2000</v>
      </c>
      <c r="G489" s="70"/>
      <c r="H489" s="5"/>
    </row>
    <row r="490" spans="2:8" x14ac:dyDescent="0.3">
      <c r="B490" s="35">
        <v>42791</v>
      </c>
      <c r="C490" s="10" t="s">
        <v>276</v>
      </c>
      <c r="D490" s="14" t="s">
        <v>269</v>
      </c>
      <c r="E490" s="14" t="s">
        <v>62</v>
      </c>
      <c r="F490" s="70"/>
      <c r="G490" s="70">
        <v>81</v>
      </c>
      <c r="H490" s="5"/>
    </row>
    <row r="491" spans="2:8" x14ac:dyDescent="0.3">
      <c r="F491" s="169">
        <f>SUM(F468:F490)</f>
        <v>24271</v>
      </c>
      <c r="G491" s="169">
        <f>SUM(G468:G490)</f>
        <v>9739</v>
      </c>
      <c r="H491" s="51">
        <f>F491-G491</f>
        <v>14532</v>
      </c>
    </row>
    <row r="495" spans="2:8" x14ac:dyDescent="0.3">
      <c r="B495" s="106" t="s">
        <v>6</v>
      </c>
      <c r="C495" s="6" t="s">
        <v>7</v>
      </c>
      <c r="D495" s="6" t="s">
        <v>11</v>
      </c>
      <c r="E495" s="6" t="s">
        <v>8</v>
      </c>
      <c r="F495" s="149" t="s">
        <v>9</v>
      </c>
      <c r="G495" s="149" t="s">
        <v>10</v>
      </c>
      <c r="H495" s="7" t="s">
        <v>12</v>
      </c>
    </row>
    <row r="496" spans="2:8" x14ac:dyDescent="0.3">
      <c r="B496" s="35">
        <v>42793</v>
      </c>
      <c r="C496" s="10"/>
      <c r="D496" s="4" t="s">
        <v>278</v>
      </c>
      <c r="E496" s="4" t="s">
        <v>167</v>
      </c>
      <c r="F496" s="70">
        <v>3000</v>
      </c>
      <c r="G496" s="70"/>
      <c r="H496" s="5">
        <v>1365</v>
      </c>
    </row>
    <row r="497" spans="2:8" x14ac:dyDescent="0.3">
      <c r="B497" s="35">
        <v>42793</v>
      </c>
      <c r="C497" s="10"/>
      <c r="D497" s="4" t="s">
        <v>279</v>
      </c>
      <c r="E497" s="4" t="s">
        <v>45</v>
      </c>
      <c r="F497" s="70"/>
      <c r="G497" s="70">
        <v>880</v>
      </c>
      <c r="H497" s="5"/>
    </row>
    <row r="498" spans="2:8" x14ac:dyDescent="0.3">
      <c r="B498" s="35">
        <v>42793</v>
      </c>
      <c r="C498" s="10"/>
      <c r="D498" s="4" t="s">
        <v>280</v>
      </c>
      <c r="E498" s="4" t="s">
        <v>19</v>
      </c>
      <c r="F498" s="70"/>
      <c r="G498" s="70">
        <v>175</v>
      </c>
      <c r="H498" s="5"/>
    </row>
    <row r="499" spans="2:8" x14ac:dyDescent="0.3">
      <c r="B499" s="35">
        <v>42793</v>
      </c>
      <c r="C499" s="10"/>
      <c r="D499" s="4" t="s">
        <v>281</v>
      </c>
      <c r="E499" s="4" t="s">
        <v>19</v>
      </c>
      <c r="F499" s="70"/>
      <c r="G499" s="70">
        <v>80</v>
      </c>
      <c r="H499" s="5"/>
    </row>
    <row r="500" spans="2:8" x14ac:dyDescent="0.3">
      <c r="B500" s="35">
        <v>42793</v>
      </c>
      <c r="C500" s="10"/>
      <c r="D500" s="4" t="s">
        <v>282</v>
      </c>
      <c r="E500" s="4" t="s">
        <v>62</v>
      </c>
      <c r="F500" s="70"/>
      <c r="G500" s="70">
        <v>500</v>
      </c>
      <c r="H500" s="5"/>
    </row>
    <row r="501" spans="2:8" x14ac:dyDescent="0.3">
      <c r="B501" s="35">
        <v>42793</v>
      </c>
      <c r="C501" s="10" t="s">
        <v>283</v>
      </c>
      <c r="D501" s="4" t="s">
        <v>239</v>
      </c>
      <c r="E501" s="4" t="s">
        <v>31</v>
      </c>
      <c r="F501" s="70">
        <v>5120</v>
      </c>
      <c r="G501" s="70"/>
      <c r="H501" s="5">
        <v>5120</v>
      </c>
    </row>
    <row r="502" spans="2:8" x14ac:dyDescent="0.3">
      <c r="B502" s="35">
        <v>42793</v>
      </c>
      <c r="C502" s="10"/>
      <c r="D502" s="14" t="s">
        <v>284</v>
      </c>
      <c r="E502" s="14" t="s">
        <v>62</v>
      </c>
      <c r="F502" s="70">
        <v>3800</v>
      </c>
      <c r="G502" s="70"/>
      <c r="H502" s="5">
        <v>3790</v>
      </c>
    </row>
    <row r="503" spans="2:8" x14ac:dyDescent="0.3">
      <c r="B503" s="35">
        <v>42793</v>
      </c>
      <c r="C503" s="10"/>
      <c r="D503" s="14" t="s">
        <v>285</v>
      </c>
      <c r="E503" s="14" t="s">
        <v>167</v>
      </c>
      <c r="F503" s="70"/>
      <c r="G503" s="70">
        <v>10</v>
      </c>
      <c r="H503" s="5"/>
    </row>
    <row r="504" spans="2:8" x14ac:dyDescent="0.3">
      <c r="F504" s="169">
        <f>A:A+SUM(F496:F502)</f>
        <v>11920</v>
      </c>
      <c r="G504" s="169">
        <f>SUM(G496:G503)</f>
        <v>1645</v>
      </c>
      <c r="H504" s="51">
        <f>F504-G504</f>
        <v>10275</v>
      </c>
    </row>
    <row r="509" spans="2:8" x14ac:dyDescent="0.3">
      <c r="B509" s="106" t="s">
        <v>6</v>
      </c>
      <c r="C509" s="6" t="s">
        <v>7</v>
      </c>
      <c r="D509" s="6" t="s">
        <v>11</v>
      </c>
      <c r="E509" s="6" t="s">
        <v>8</v>
      </c>
      <c r="F509" s="149" t="s">
        <v>9</v>
      </c>
      <c r="G509" s="149" t="s">
        <v>10</v>
      </c>
      <c r="H509" s="7" t="s">
        <v>12</v>
      </c>
    </row>
    <row r="510" spans="2:8" x14ac:dyDescent="0.3">
      <c r="B510" s="35">
        <v>42794</v>
      </c>
      <c r="C510" s="10"/>
      <c r="D510" s="4" t="s">
        <v>141</v>
      </c>
      <c r="E510" s="4" t="s">
        <v>51</v>
      </c>
      <c r="F510" s="70">
        <v>3864</v>
      </c>
      <c r="G510" s="70"/>
      <c r="H510" s="5">
        <f>F510-G511</f>
        <v>3764</v>
      </c>
    </row>
    <row r="511" spans="2:8" x14ac:dyDescent="0.3">
      <c r="B511" s="35">
        <v>42794</v>
      </c>
      <c r="C511" s="10"/>
      <c r="D511" s="4" t="s">
        <v>140</v>
      </c>
      <c r="E511" s="4" t="s">
        <v>15</v>
      </c>
      <c r="F511" s="70"/>
      <c r="G511" s="70">
        <v>100</v>
      </c>
      <c r="H511" s="5"/>
    </row>
    <row r="512" spans="2:8" x14ac:dyDescent="0.3">
      <c r="B512" s="35">
        <v>42794</v>
      </c>
      <c r="C512" s="10"/>
      <c r="D512" s="14" t="s">
        <v>289</v>
      </c>
      <c r="E512" s="14" t="s">
        <v>173</v>
      </c>
      <c r="F512" s="70">
        <v>800</v>
      </c>
      <c r="G512" s="70"/>
      <c r="H512" s="5">
        <f>F512-G513-G514-G515-G516-G517-G518-G519</f>
        <v>165</v>
      </c>
    </row>
    <row r="513" spans="2:8" x14ac:dyDescent="0.3">
      <c r="B513" s="35">
        <v>42794</v>
      </c>
      <c r="C513" s="10"/>
      <c r="D513" s="14" t="s">
        <v>290</v>
      </c>
      <c r="E513" s="14" t="s">
        <v>45</v>
      </c>
      <c r="F513" s="70"/>
      <c r="G513" s="70">
        <v>70</v>
      </c>
      <c r="H513" s="5"/>
    </row>
    <row r="514" spans="2:8" x14ac:dyDescent="0.3">
      <c r="B514" s="35">
        <v>42794</v>
      </c>
      <c r="C514" s="10"/>
      <c r="D514" s="14" t="s">
        <v>291</v>
      </c>
      <c r="E514" s="14" t="s">
        <v>45</v>
      </c>
      <c r="F514" s="70"/>
      <c r="G514" s="70">
        <v>240</v>
      </c>
      <c r="H514" s="5"/>
    </row>
    <row r="515" spans="2:8" x14ac:dyDescent="0.3">
      <c r="B515" s="35">
        <v>42794</v>
      </c>
      <c r="C515" s="10"/>
      <c r="D515" s="14" t="s">
        <v>292</v>
      </c>
      <c r="E515" s="14" t="s">
        <v>121</v>
      </c>
      <c r="F515" s="70"/>
      <c r="G515" s="70">
        <v>107</v>
      </c>
      <c r="H515" s="5"/>
    </row>
    <row r="516" spans="2:8" x14ac:dyDescent="0.3">
      <c r="B516" s="35">
        <v>42794</v>
      </c>
      <c r="C516" s="10"/>
      <c r="D516" s="14" t="s">
        <v>293</v>
      </c>
      <c r="E516" s="14" t="s">
        <v>121</v>
      </c>
      <c r="F516" s="70"/>
      <c r="G516" s="70">
        <v>43</v>
      </c>
      <c r="H516" s="5"/>
    </row>
    <row r="517" spans="2:8" x14ac:dyDescent="0.3">
      <c r="B517" s="35">
        <v>42794</v>
      </c>
      <c r="C517" s="10"/>
      <c r="D517" s="14" t="s">
        <v>294</v>
      </c>
      <c r="E517" s="14" t="s">
        <v>120</v>
      </c>
      <c r="F517" s="70"/>
      <c r="G517" s="70">
        <v>40.5</v>
      </c>
      <c r="H517" s="5"/>
    </row>
    <row r="518" spans="2:8" x14ac:dyDescent="0.3">
      <c r="B518" s="35">
        <v>42794</v>
      </c>
      <c r="C518" s="10"/>
      <c r="D518" s="14" t="s">
        <v>295</v>
      </c>
      <c r="E518" s="4" t="s">
        <v>31</v>
      </c>
      <c r="F518" s="70"/>
      <c r="G518" s="70">
        <v>100</v>
      </c>
      <c r="H518" s="5"/>
    </row>
    <row r="519" spans="2:8" x14ac:dyDescent="0.3">
      <c r="B519" s="35">
        <v>42794</v>
      </c>
      <c r="C519" s="10"/>
      <c r="D519" s="14" t="s">
        <v>296</v>
      </c>
      <c r="E519" s="4" t="s">
        <v>121</v>
      </c>
      <c r="F519" s="70"/>
      <c r="G519" s="70">
        <v>34.5</v>
      </c>
      <c r="H519" s="5"/>
    </row>
    <row r="520" spans="2:8" x14ac:dyDescent="0.3">
      <c r="B520" s="35">
        <v>42794</v>
      </c>
      <c r="C520" s="10"/>
      <c r="D520" s="14" t="s">
        <v>104</v>
      </c>
      <c r="E520" s="4"/>
      <c r="F520" s="70">
        <v>13859</v>
      </c>
      <c r="G520" s="70"/>
      <c r="H520" s="5">
        <f>F520+F521-G522</f>
        <v>14939</v>
      </c>
    </row>
    <row r="521" spans="2:8" x14ac:dyDescent="0.3">
      <c r="B521" s="35">
        <v>42794</v>
      </c>
      <c r="C521" s="10"/>
      <c r="D521" s="14" t="s">
        <v>177</v>
      </c>
      <c r="E521" s="4"/>
      <c r="F521" s="70">
        <v>3080</v>
      </c>
      <c r="G521" s="70"/>
      <c r="H521" s="5"/>
    </row>
    <row r="522" spans="2:8" x14ac:dyDescent="0.3">
      <c r="B522" s="35">
        <v>42794</v>
      </c>
      <c r="C522" s="10"/>
      <c r="D522" s="14" t="s">
        <v>297</v>
      </c>
      <c r="E522" s="4"/>
      <c r="F522" s="70"/>
      <c r="G522" s="70">
        <v>2000</v>
      </c>
      <c r="H522" s="5"/>
    </row>
    <row r="523" spans="2:8" x14ac:dyDescent="0.3">
      <c r="B523" s="35">
        <v>42795</v>
      </c>
      <c r="C523" s="10" t="s">
        <v>286</v>
      </c>
      <c r="D523" s="4" t="s">
        <v>239</v>
      </c>
      <c r="E523" s="4" t="s">
        <v>31</v>
      </c>
      <c r="F523" s="70">
        <v>2500</v>
      </c>
      <c r="G523" s="70"/>
      <c r="H523" s="5">
        <v>2500</v>
      </c>
    </row>
    <row r="524" spans="2:8" x14ac:dyDescent="0.3">
      <c r="B524" s="35">
        <v>42795</v>
      </c>
      <c r="C524" s="10" t="s">
        <v>288</v>
      </c>
      <c r="D524" s="4" t="s">
        <v>287</v>
      </c>
      <c r="E524" s="4" t="s">
        <v>62</v>
      </c>
      <c r="F524" s="70">
        <v>1100</v>
      </c>
      <c r="G524" s="70"/>
      <c r="H524" s="5">
        <v>1100</v>
      </c>
    </row>
    <row r="525" spans="2:8" x14ac:dyDescent="0.3">
      <c r="B525" s="35">
        <v>42795</v>
      </c>
      <c r="C525" s="10"/>
      <c r="D525" s="14" t="s">
        <v>298</v>
      </c>
      <c r="E525" s="4" t="s">
        <v>62</v>
      </c>
      <c r="F525" s="70">
        <v>4500</v>
      </c>
      <c r="G525" s="70"/>
      <c r="H525" s="5">
        <v>4500</v>
      </c>
    </row>
    <row r="526" spans="2:8" x14ac:dyDescent="0.3">
      <c r="F526" s="173">
        <f>F510+F512+F520+F521+F523+F524+F525</f>
        <v>29703</v>
      </c>
      <c r="G526" s="173">
        <f>G511+G513+G514+G515+G516+G517+G518+G519+G522</f>
        <v>2735</v>
      </c>
      <c r="H526" s="60">
        <f>F526-G526</f>
        <v>26968</v>
      </c>
    </row>
    <row r="531" spans="2:8" x14ac:dyDescent="0.3">
      <c r="B531" s="106" t="s">
        <v>6</v>
      </c>
      <c r="C531" s="6" t="s">
        <v>7</v>
      </c>
      <c r="D531" s="6" t="s">
        <v>11</v>
      </c>
      <c r="E531" s="6" t="s">
        <v>8</v>
      </c>
      <c r="F531" s="149" t="s">
        <v>9</v>
      </c>
      <c r="G531" s="149" t="s">
        <v>10</v>
      </c>
      <c r="H531" s="7" t="s">
        <v>12</v>
      </c>
    </row>
    <row r="532" spans="2:8" x14ac:dyDescent="0.3">
      <c r="B532" s="35">
        <v>42795</v>
      </c>
      <c r="C532" s="10" t="s">
        <v>286</v>
      </c>
      <c r="D532" s="4" t="s">
        <v>239</v>
      </c>
      <c r="E532" s="4" t="s">
        <v>31</v>
      </c>
      <c r="F532" s="70">
        <v>2500</v>
      </c>
      <c r="G532" s="70"/>
      <c r="H532" s="5"/>
    </row>
    <row r="533" spans="2:8" x14ac:dyDescent="0.3">
      <c r="B533" s="35">
        <v>42795</v>
      </c>
      <c r="C533" s="10" t="s">
        <v>288</v>
      </c>
      <c r="D533" s="4" t="s">
        <v>287</v>
      </c>
      <c r="E533" s="4" t="s">
        <v>62</v>
      </c>
      <c r="F533" s="70">
        <v>1100</v>
      </c>
      <c r="G533" s="70"/>
      <c r="H533" s="5"/>
    </row>
    <row r="534" spans="2:8" x14ac:dyDescent="0.3">
      <c r="F534" s="169">
        <f>SUM(F532:F533)</f>
        <v>3600</v>
      </c>
      <c r="G534" s="169">
        <v>0</v>
      </c>
      <c r="H534" s="51">
        <v>3600</v>
      </c>
    </row>
    <row r="539" spans="2:8" x14ac:dyDescent="0.3">
      <c r="B539" s="106" t="s">
        <v>6</v>
      </c>
      <c r="C539" s="6" t="s">
        <v>7</v>
      </c>
      <c r="D539" s="6" t="s">
        <v>11</v>
      </c>
      <c r="E539" s="6" t="s">
        <v>8</v>
      </c>
      <c r="F539" s="149" t="s">
        <v>9</v>
      </c>
      <c r="G539" s="149" t="s">
        <v>10</v>
      </c>
      <c r="H539" s="7" t="s">
        <v>12</v>
      </c>
    </row>
    <row r="540" spans="2:8" x14ac:dyDescent="0.3">
      <c r="B540" s="2">
        <v>42797</v>
      </c>
      <c r="D540" t="s">
        <v>299</v>
      </c>
      <c r="E540" t="s">
        <v>167</v>
      </c>
      <c r="F540" s="161">
        <v>20000</v>
      </c>
      <c r="H540" s="3" t="s">
        <v>5</v>
      </c>
    </row>
    <row r="541" spans="2:8" x14ac:dyDescent="0.3">
      <c r="B541" s="2">
        <v>42797</v>
      </c>
      <c r="D541" t="s">
        <v>300</v>
      </c>
      <c r="E541" t="s">
        <v>45</v>
      </c>
      <c r="G541" s="161">
        <v>16700</v>
      </c>
    </row>
    <row r="542" spans="2:8" x14ac:dyDescent="0.3">
      <c r="B542" s="2">
        <v>42797</v>
      </c>
      <c r="D542" t="s">
        <v>249</v>
      </c>
      <c r="E542" t="s">
        <v>45</v>
      </c>
      <c r="G542" s="161">
        <v>100</v>
      </c>
    </row>
    <row r="543" spans="2:8" x14ac:dyDescent="0.3">
      <c r="B543" s="2">
        <v>42797</v>
      </c>
      <c r="D543" t="s">
        <v>301</v>
      </c>
      <c r="E543" t="s">
        <v>302</v>
      </c>
      <c r="G543" s="161">
        <v>1700</v>
      </c>
    </row>
    <row r="544" spans="2:8" x14ac:dyDescent="0.3">
      <c r="B544" s="2">
        <v>42797</v>
      </c>
      <c r="D544" t="s">
        <v>303</v>
      </c>
      <c r="E544" t="s">
        <v>62</v>
      </c>
      <c r="G544" s="161">
        <v>822</v>
      </c>
      <c r="H544" s="3">
        <f>F540-G541-G542-G543-G544</f>
        <v>678</v>
      </c>
    </row>
    <row r="545" spans="2:8" x14ac:dyDescent="0.3">
      <c r="B545" s="2">
        <v>42797</v>
      </c>
      <c r="D545" t="s">
        <v>304</v>
      </c>
      <c r="E545" t="s">
        <v>62</v>
      </c>
      <c r="F545" s="161">
        <v>3141</v>
      </c>
      <c r="H545" s="3">
        <f>H544+F545</f>
        <v>3819</v>
      </c>
    </row>
    <row r="546" spans="2:8" x14ac:dyDescent="0.3">
      <c r="B546" s="2">
        <v>42797</v>
      </c>
      <c r="D546" t="s">
        <v>305</v>
      </c>
      <c r="E546" t="s">
        <v>62</v>
      </c>
      <c r="G546" s="161">
        <v>141</v>
      </c>
    </row>
    <row r="547" spans="2:8" x14ac:dyDescent="0.3">
      <c r="B547" s="2">
        <v>42797</v>
      </c>
      <c r="D547" t="s">
        <v>306</v>
      </c>
      <c r="E547" t="s">
        <v>32</v>
      </c>
      <c r="G547" s="161">
        <v>2000</v>
      </c>
    </row>
    <row r="548" spans="2:8" x14ac:dyDescent="0.3">
      <c r="B548" s="2">
        <v>42797</v>
      </c>
      <c r="D548" t="s">
        <v>282</v>
      </c>
      <c r="E548" t="s">
        <v>62</v>
      </c>
      <c r="G548" s="161">
        <v>50</v>
      </c>
      <c r="H548" s="3">
        <f>H545-G546-G547-G548</f>
        <v>1628</v>
      </c>
    </row>
    <row r="549" spans="2:8" x14ac:dyDescent="0.3">
      <c r="F549" s="161">
        <f>SUM(F540:F547)</f>
        <v>23141</v>
      </c>
      <c r="G549" s="161">
        <f>SUM(G541:G548)</f>
        <v>21513</v>
      </c>
      <c r="H549" s="3">
        <f>F549-G549</f>
        <v>1628</v>
      </c>
    </row>
    <row r="553" spans="2:8" x14ac:dyDescent="0.3">
      <c r="B553" s="106" t="s">
        <v>6</v>
      </c>
      <c r="C553" s="6" t="s">
        <v>7</v>
      </c>
      <c r="D553" s="6" t="s">
        <v>11</v>
      </c>
      <c r="E553" s="6" t="s">
        <v>8</v>
      </c>
      <c r="F553" s="149" t="s">
        <v>9</v>
      </c>
      <c r="G553" s="149" t="s">
        <v>10</v>
      </c>
      <c r="H553" s="7" t="s">
        <v>12</v>
      </c>
    </row>
    <row r="554" spans="2:8" x14ac:dyDescent="0.3">
      <c r="B554" s="35">
        <v>42798</v>
      </c>
      <c r="C554" s="10"/>
      <c r="D554" s="4" t="s">
        <v>307</v>
      </c>
      <c r="E554" s="4" t="s">
        <v>32</v>
      </c>
      <c r="F554" s="70">
        <v>800</v>
      </c>
      <c r="G554" s="70"/>
      <c r="H554" s="5">
        <v>800</v>
      </c>
    </row>
    <row r="555" spans="2:8" x14ac:dyDescent="0.3">
      <c r="B555" s="35">
        <v>42798</v>
      </c>
      <c r="C555" s="10"/>
      <c r="D555" s="4" t="s">
        <v>204</v>
      </c>
      <c r="E555" s="4" t="s">
        <v>167</v>
      </c>
      <c r="F555" s="70">
        <v>20100</v>
      </c>
      <c r="G555" s="70"/>
      <c r="H555" s="5"/>
    </row>
    <row r="556" spans="2:8" x14ac:dyDescent="0.3">
      <c r="B556" s="35">
        <v>42798</v>
      </c>
      <c r="C556" s="10"/>
      <c r="D556" s="4" t="s">
        <v>141</v>
      </c>
      <c r="E556" s="4" t="s">
        <v>51</v>
      </c>
      <c r="F556" s="70">
        <v>3259</v>
      </c>
      <c r="G556" s="70"/>
      <c r="H556" s="5"/>
    </row>
    <row r="557" spans="2:8" x14ac:dyDescent="0.3">
      <c r="B557" s="35">
        <v>42798</v>
      </c>
      <c r="C557" s="10"/>
      <c r="D557" s="4" t="s">
        <v>219</v>
      </c>
      <c r="E557" s="4"/>
      <c r="F557" s="70"/>
      <c r="G557" s="70"/>
      <c r="H557" s="5"/>
    </row>
    <row r="558" spans="2:8" x14ac:dyDescent="0.3">
      <c r="B558" s="35">
        <v>42798</v>
      </c>
      <c r="C558" s="10"/>
      <c r="D558" s="4" t="s">
        <v>115</v>
      </c>
      <c r="E558" s="4"/>
      <c r="F558" s="70"/>
      <c r="G558" s="70">
        <v>2500</v>
      </c>
      <c r="H558" s="5"/>
    </row>
    <row r="559" spans="2:8" x14ac:dyDescent="0.3">
      <c r="B559" s="35">
        <v>42798</v>
      </c>
      <c r="C559" s="10"/>
      <c r="D559" s="4" t="s">
        <v>202</v>
      </c>
      <c r="E559" s="4"/>
      <c r="F559" s="70"/>
      <c r="G559" s="70">
        <v>3000</v>
      </c>
      <c r="H559" s="5"/>
    </row>
    <row r="560" spans="2:8" x14ac:dyDescent="0.3">
      <c r="B560" s="35">
        <v>42798</v>
      </c>
      <c r="C560" s="10"/>
      <c r="D560" s="4" t="s">
        <v>308</v>
      </c>
      <c r="E560" s="4"/>
      <c r="F560" s="70"/>
      <c r="G560" s="70">
        <v>2000</v>
      </c>
      <c r="H560" s="5"/>
    </row>
    <row r="561" spans="2:10" x14ac:dyDescent="0.3">
      <c r="B561" s="35">
        <v>42798</v>
      </c>
      <c r="C561" s="10"/>
      <c r="D561" s="4" t="s">
        <v>309</v>
      </c>
      <c r="E561" s="4"/>
      <c r="F561" s="70"/>
      <c r="G561" s="70">
        <v>1000</v>
      </c>
      <c r="H561" s="5"/>
    </row>
    <row r="562" spans="2:10" x14ac:dyDescent="0.3">
      <c r="B562" s="35">
        <v>42798</v>
      </c>
      <c r="C562" s="10"/>
      <c r="D562" s="4" t="s">
        <v>118</v>
      </c>
      <c r="E562" s="4"/>
      <c r="F562" s="70"/>
      <c r="G562" s="70">
        <v>800</v>
      </c>
      <c r="H562" s="5"/>
    </row>
    <row r="563" spans="2:10" x14ac:dyDescent="0.3">
      <c r="B563" s="35">
        <v>42798</v>
      </c>
      <c r="C563" s="10"/>
      <c r="D563" s="4" t="s">
        <v>206</v>
      </c>
      <c r="E563" s="4"/>
      <c r="F563" s="70"/>
      <c r="G563" s="70">
        <v>1000</v>
      </c>
      <c r="H563" s="5"/>
    </row>
    <row r="564" spans="2:10" x14ac:dyDescent="0.3">
      <c r="B564" s="35">
        <v>42798</v>
      </c>
      <c r="C564" s="10"/>
      <c r="D564" s="4" t="s">
        <v>19</v>
      </c>
      <c r="E564" s="4"/>
      <c r="F564" s="70"/>
      <c r="G564" s="70">
        <v>1300</v>
      </c>
      <c r="H564" s="5"/>
    </row>
    <row r="565" spans="2:10" x14ac:dyDescent="0.3">
      <c r="B565" s="35">
        <v>42798</v>
      </c>
      <c r="C565" s="10"/>
      <c r="D565" s="4" t="s">
        <v>120</v>
      </c>
      <c r="E565" s="4"/>
      <c r="F565" s="70"/>
      <c r="G565" s="70">
        <v>1000</v>
      </c>
      <c r="H565" s="5"/>
    </row>
    <row r="566" spans="2:10" x14ac:dyDescent="0.3">
      <c r="B566" s="35">
        <v>42798</v>
      </c>
      <c r="C566" s="10"/>
      <c r="D566" s="4" t="s">
        <v>15</v>
      </c>
      <c r="E566" s="4"/>
      <c r="F566" s="70"/>
      <c r="G566" s="70">
        <v>1500</v>
      </c>
      <c r="H566" s="5"/>
    </row>
    <row r="567" spans="2:10" x14ac:dyDescent="0.3">
      <c r="B567" s="35">
        <v>42798</v>
      </c>
      <c r="C567" s="10"/>
      <c r="D567" s="4" t="s">
        <v>62</v>
      </c>
      <c r="E567" s="4"/>
      <c r="F567" s="70"/>
      <c r="G567" s="70">
        <v>1500</v>
      </c>
      <c r="H567" s="5"/>
    </row>
    <row r="568" spans="2:10" x14ac:dyDescent="0.3">
      <c r="B568" s="35">
        <v>42798</v>
      </c>
      <c r="C568" s="10"/>
      <c r="D568" s="4" t="s">
        <v>121</v>
      </c>
      <c r="E568" s="4"/>
      <c r="F568" s="70"/>
      <c r="G568" s="70">
        <v>1000</v>
      </c>
      <c r="H568" s="5"/>
    </row>
    <row r="569" spans="2:10" x14ac:dyDescent="0.3">
      <c r="B569" s="35">
        <v>42798</v>
      </c>
      <c r="C569" s="10"/>
      <c r="D569" s="4" t="s">
        <v>167</v>
      </c>
      <c r="E569" s="4"/>
      <c r="F569" s="70"/>
      <c r="G569" s="70">
        <v>3000</v>
      </c>
      <c r="H569" s="5"/>
    </row>
    <row r="570" spans="2:10" x14ac:dyDescent="0.3">
      <c r="B570" s="35">
        <v>42798</v>
      </c>
      <c r="C570" s="10"/>
      <c r="D570" s="4" t="s">
        <v>32</v>
      </c>
      <c r="E570" s="4"/>
      <c r="F570" s="70"/>
      <c r="G570" s="70">
        <v>2000</v>
      </c>
      <c r="H570" s="5"/>
    </row>
    <row r="571" spans="2:10" x14ac:dyDescent="0.3">
      <c r="B571" s="35">
        <v>42798</v>
      </c>
      <c r="C571" s="10"/>
      <c r="D571" s="4" t="s">
        <v>31</v>
      </c>
      <c r="E571" s="4"/>
      <c r="F571" s="70"/>
      <c r="G571" s="70">
        <v>1500</v>
      </c>
      <c r="H571" s="5"/>
      <c r="J571">
        <v>2000</v>
      </c>
    </row>
    <row r="572" spans="2:10" x14ac:dyDescent="0.3">
      <c r="F572" s="169">
        <f>SUM(F555:F556)</f>
        <v>23359</v>
      </c>
      <c r="G572" s="169">
        <f>SUM(G558:G571)</f>
        <v>23100</v>
      </c>
      <c r="H572" s="51">
        <f>F572-G572</f>
        <v>259</v>
      </c>
    </row>
    <row r="576" spans="2:10" x14ac:dyDescent="0.3">
      <c r="B576" s="106" t="s">
        <v>6</v>
      </c>
      <c r="C576" s="6" t="s">
        <v>7</v>
      </c>
      <c r="D576" s="6" t="s">
        <v>11</v>
      </c>
      <c r="E576" s="6" t="s">
        <v>8</v>
      </c>
      <c r="F576" s="149" t="s">
        <v>9</v>
      </c>
      <c r="G576" s="149" t="s">
        <v>10</v>
      </c>
      <c r="H576" s="7" t="s">
        <v>12</v>
      </c>
    </row>
    <row r="577" spans="2:8" x14ac:dyDescent="0.3">
      <c r="B577" s="120">
        <v>42798</v>
      </c>
      <c r="C577" s="72"/>
      <c r="D577" s="14" t="s">
        <v>314</v>
      </c>
      <c r="E577" s="14"/>
      <c r="F577" s="73">
        <v>259</v>
      </c>
      <c r="G577" s="73"/>
      <c r="H577" s="73"/>
    </row>
    <row r="578" spans="2:8" x14ac:dyDescent="0.3">
      <c r="B578" s="74">
        <v>42800</v>
      </c>
      <c r="C578" s="75"/>
      <c r="D578" s="75" t="s">
        <v>315</v>
      </c>
      <c r="E578" s="75"/>
      <c r="F578" s="73"/>
      <c r="G578" s="73">
        <v>133</v>
      </c>
      <c r="H578" s="73">
        <f>F577-G578</f>
        <v>126</v>
      </c>
    </row>
    <row r="579" spans="2:8" x14ac:dyDescent="0.3">
      <c r="B579" s="74">
        <v>42800</v>
      </c>
      <c r="C579" s="75" t="s">
        <v>326</v>
      </c>
      <c r="D579" s="75" t="s">
        <v>217</v>
      </c>
      <c r="E579" s="75"/>
      <c r="F579" s="73">
        <v>1325</v>
      </c>
      <c r="G579" s="73"/>
      <c r="H579" s="73">
        <f>H578+F579</f>
        <v>1451</v>
      </c>
    </row>
    <row r="580" spans="2:8" x14ac:dyDescent="0.3">
      <c r="B580" s="74">
        <v>42800</v>
      </c>
      <c r="C580" s="75"/>
      <c r="D580" s="75" t="s">
        <v>106</v>
      </c>
      <c r="E580" s="75"/>
      <c r="F580" s="73">
        <v>4000</v>
      </c>
      <c r="G580" s="73"/>
      <c r="H580" s="73">
        <f>H579+F580</f>
        <v>5451</v>
      </c>
    </row>
    <row r="581" spans="2:8" x14ac:dyDescent="0.3">
      <c r="B581" s="74">
        <v>42800</v>
      </c>
      <c r="C581" s="75"/>
      <c r="D581" s="75" t="s">
        <v>316</v>
      </c>
      <c r="E581" s="75"/>
      <c r="F581" s="73"/>
      <c r="G581" s="73">
        <v>151</v>
      </c>
      <c r="H581" s="73"/>
    </row>
    <row r="582" spans="2:8" x14ac:dyDescent="0.3">
      <c r="B582" s="74">
        <v>42800</v>
      </c>
      <c r="C582" s="75"/>
      <c r="D582" s="14" t="s">
        <v>317</v>
      </c>
      <c r="E582" s="75"/>
      <c r="F582" s="73"/>
      <c r="G582" s="73">
        <v>2246</v>
      </c>
      <c r="H582" s="73">
        <f>H580-G581-G582</f>
        <v>3054</v>
      </c>
    </row>
    <row r="583" spans="2:8" x14ac:dyDescent="0.3">
      <c r="B583" s="74">
        <v>42801</v>
      </c>
      <c r="C583" s="75"/>
      <c r="D583" s="14" t="s">
        <v>318</v>
      </c>
      <c r="E583" s="75"/>
      <c r="F583" s="73"/>
      <c r="G583" s="73">
        <v>1300</v>
      </c>
      <c r="H583" s="73" t="s">
        <v>5</v>
      </c>
    </row>
    <row r="584" spans="2:8" x14ac:dyDescent="0.3">
      <c r="B584" s="74">
        <v>42801</v>
      </c>
      <c r="C584" s="75"/>
      <c r="D584" s="14" t="s">
        <v>320</v>
      </c>
      <c r="E584" s="75"/>
      <c r="F584" s="73"/>
      <c r="G584" s="73">
        <v>1450</v>
      </c>
      <c r="H584" s="73" t="s">
        <v>5</v>
      </c>
    </row>
    <row r="585" spans="2:8" x14ac:dyDescent="0.3">
      <c r="B585" s="74">
        <v>42801</v>
      </c>
      <c r="C585" s="75"/>
      <c r="D585" s="14" t="s">
        <v>319</v>
      </c>
      <c r="E585" s="75"/>
      <c r="F585" s="73"/>
      <c r="G585" s="73">
        <v>100</v>
      </c>
      <c r="H585" s="73">
        <f>H582-G583-G584-G585</f>
        <v>204</v>
      </c>
    </row>
    <row r="586" spans="2:8" x14ac:dyDescent="0.3">
      <c r="B586" s="35">
        <v>42801</v>
      </c>
      <c r="C586" s="10" t="s">
        <v>325</v>
      </c>
      <c r="D586" s="4" t="s">
        <v>310</v>
      </c>
      <c r="E586" s="4" t="s">
        <v>19</v>
      </c>
      <c r="F586" s="70">
        <v>1040</v>
      </c>
      <c r="G586" s="70"/>
      <c r="H586" s="70">
        <f>H585+F586</f>
        <v>1244</v>
      </c>
    </row>
    <row r="587" spans="2:8" x14ac:dyDescent="0.3">
      <c r="B587" s="35">
        <v>42801</v>
      </c>
      <c r="C587" s="10"/>
      <c r="D587" s="4" t="s">
        <v>311</v>
      </c>
      <c r="E587" s="4" t="s">
        <v>15</v>
      </c>
      <c r="F587" s="70"/>
      <c r="G587" s="70">
        <v>157</v>
      </c>
      <c r="H587" s="70"/>
    </row>
    <row r="588" spans="2:8" x14ac:dyDescent="0.3">
      <c r="B588" s="35">
        <v>42801</v>
      </c>
      <c r="C588" s="10"/>
      <c r="D588" s="4" t="s">
        <v>312</v>
      </c>
      <c r="E588" s="4" t="s">
        <v>62</v>
      </c>
      <c r="F588" s="70"/>
      <c r="G588" s="70">
        <v>550</v>
      </c>
      <c r="H588" s="70"/>
    </row>
    <row r="589" spans="2:8" x14ac:dyDescent="0.3">
      <c r="B589" s="35">
        <v>42801</v>
      </c>
      <c r="C589" s="10"/>
      <c r="D589" s="4" t="s">
        <v>313</v>
      </c>
      <c r="E589" s="4" t="s">
        <v>62</v>
      </c>
      <c r="F589" s="70"/>
      <c r="G589" s="70">
        <v>300</v>
      </c>
      <c r="H589" s="70">
        <f>H586-G587-G588-G589</f>
        <v>237</v>
      </c>
    </row>
    <row r="590" spans="2:8" x14ac:dyDescent="0.3">
      <c r="B590" s="35">
        <v>42801</v>
      </c>
      <c r="C590" s="10" t="s">
        <v>324</v>
      </c>
      <c r="D590" s="4" t="s">
        <v>239</v>
      </c>
      <c r="E590" s="4" t="s">
        <v>31</v>
      </c>
      <c r="F590" s="70">
        <v>1300</v>
      </c>
      <c r="G590" s="70"/>
      <c r="H590" s="70">
        <f>H589+F590</f>
        <v>1537</v>
      </c>
    </row>
    <row r="591" spans="2:8" x14ac:dyDescent="0.3">
      <c r="F591" s="71">
        <f>F590+F586+F580+F579+F577</f>
        <v>7924</v>
      </c>
      <c r="G591" s="71">
        <f>G589+G588+G587+G585+G584+G583+G582+G581+G578</f>
        <v>6387</v>
      </c>
      <c r="H591" s="71">
        <f>F591-G591</f>
        <v>1537</v>
      </c>
    </row>
    <row r="595" spans="2:8" x14ac:dyDescent="0.3">
      <c r="B595" s="106" t="s">
        <v>6</v>
      </c>
      <c r="C595" s="6" t="s">
        <v>7</v>
      </c>
      <c r="D595" s="6" t="s">
        <v>11</v>
      </c>
      <c r="E595" s="6" t="s">
        <v>8</v>
      </c>
      <c r="F595" s="149" t="s">
        <v>9</v>
      </c>
      <c r="G595" s="149" t="s">
        <v>10</v>
      </c>
      <c r="H595" s="7" t="s">
        <v>12</v>
      </c>
    </row>
    <row r="596" spans="2:8" x14ac:dyDescent="0.3">
      <c r="B596" s="35">
        <v>42802</v>
      </c>
      <c r="C596" s="10"/>
      <c r="D596" s="4" t="s">
        <v>322</v>
      </c>
      <c r="E596" s="4" t="s">
        <v>167</v>
      </c>
      <c r="F596" s="70">
        <v>200</v>
      </c>
      <c r="G596" s="70"/>
      <c r="H596" s="5">
        <v>30</v>
      </c>
    </row>
    <row r="597" spans="2:8" x14ac:dyDescent="0.3">
      <c r="B597" s="35">
        <v>42802</v>
      </c>
      <c r="C597" s="10" t="s">
        <v>327</v>
      </c>
      <c r="D597" s="4" t="s">
        <v>328</v>
      </c>
      <c r="E597" s="4" t="s">
        <v>62</v>
      </c>
      <c r="F597" s="70"/>
      <c r="G597" s="70">
        <v>170</v>
      </c>
      <c r="H597" s="5"/>
    </row>
    <row r="598" spans="2:8" x14ac:dyDescent="0.3">
      <c r="B598" s="35">
        <v>42802</v>
      </c>
      <c r="C598" s="10" t="s">
        <v>323</v>
      </c>
      <c r="D598" s="4" t="s">
        <v>321</v>
      </c>
      <c r="E598" s="4" t="s">
        <v>31</v>
      </c>
      <c r="F598" s="70">
        <v>1800</v>
      </c>
      <c r="G598" s="70"/>
      <c r="H598" s="5"/>
    </row>
    <row r="599" spans="2:8" x14ac:dyDescent="0.3">
      <c r="B599" s="35">
        <v>42803</v>
      </c>
      <c r="C599" s="76" t="s">
        <v>332</v>
      </c>
      <c r="D599" s="14" t="s">
        <v>331</v>
      </c>
      <c r="E599" s="14" t="s">
        <v>173</v>
      </c>
      <c r="F599" s="70"/>
      <c r="G599" s="70">
        <v>162</v>
      </c>
      <c r="H599" s="5"/>
    </row>
    <row r="600" spans="2:8" x14ac:dyDescent="0.3">
      <c r="B600" s="35">
        <v>42803</v>
      </c>
      <c r="C600" s="10" t="s">
        <v>329</v>
      </c>
      <c r="D600" s="14" t="s">
        <v>330</v>
      </c>
      <c r="E600" s="14" t="s">
        <v>19</v>
      </c>
      <c r="F600" s="70">
        <v>1000</v>
      </c>
      <c r="G600" s="70"/>
      <c r="H600" s="5"/>
    </row>
    <row r="601" spans="2:8" x14ac:dyDescent="0.3">
      <c r="F601" s="169">
        <f>SUM(F596:F600)</f>
        <v>3000</v>
      </c>
      <c r="G601" s="169">
        <f>SUM(G596:G600)</f>
        <v>332</v>
      </c>
      <c r="H601" s="51">
        <f>F601-G601</f>
        <v>2668</v>
      </c>
    </row>
    <row r="605" spans="2:8" x14ac:dyDescent="0.3">
      <c r="B605" s="106" t="s">
        <v>6</v>
      </c>
      <c r="C605" s="6" t="s">
        <v>7</v>
      </c>
      <c r="D605" s="6" t="s">
        <v>11</v>
      </c>
      <c r="E605" s="6" t="s">
        <v>8</v>
      </c>
      <c r="F605" s="149" t="s">
        <v>9</v>
      </c>
      <c r="G605" s="149" t="s">
        <v>10</v>
      </c>
      <c r="H605" s="7" t="s">
        <v>12</v>
      </c>
    </row>
    <row r="606" spans="2:8" x14ac:dyDescent="0.3">
      <c r="B606" s="35">
        <v>42803</v>
      </c>
      <c r="C606" s="10" t="s">
        <v>333</v>
      </c>
      <c r="D606" s="4" t="s">
        <v>345</v>
      </c>
      <c r="E606" s="4" t="s">
        <v>45</v>
      </c>
      <c r="F606" s="178">
        <v>1000</v>
      </c>
      <c r="G606" s="70"/>
      <c r="H606" s="5"/>
    </row>
    <row r="607" spans="2:8" x14ac:dyDescent="0.3">
      <c r="B607" s="35">
        <v>42804</v>
      </c>
      <c r="C607" s="10"/>
      <c r="D607" s="4" t="s">
        <v>141</v>
      </c>
      <c r="E607" s="4" t="s">
        <v>51</v>
      </c>
      <c r="F607" s="179">
        <v>3263</v>
      </c>
      <c r="G607" s="70"/>
      <c r="H607" s="5"/>
    </row>
    <row r="608" spans="2:8" x14ac:dyDescent="0.3">
      <c r="B608" s="35">
        <v>42804</v>
      </c>
      <c r="C608" s="10" t="s">
        <v>334</v>
      </c>
      <c r="D608" s="4" t="s">
        <v>335</v>
      </c>
      <c r="E608" s="4" t="s">
        <v>31</v>
      </c>
      <c r="F608" s="178">
        <v>6800</v>
      </c>
      <c r="G608" s="70"/>
      <c r="H608" s="5">
        <f>F608-G609-G611</f>
        <v>3300</v>
      </c>
    </row>
    <row r="609" spans="2:8" x14ac:dyDescent="0.3">
      <c r="B609" s="35">
        <v>42804</v>
      </c>
      <c r="C609" s="10"/>
      <c r="D609" s="4" t="s">
        <v>340</v>
      </c>
      <c r="E609" s="4" t="s">
        <v>45</v>
      </c>
      <c r="F609" s="70"/>
      <c r="G609" s="70">
        <v>2500</v>
      </c>
      <c r="H609" s="5"/>
    </row>
    <row r="610" spans="2:8" x14ac:dyDescent="0.3">
      <c r="B610" s="35">
        <v>42804</v>
      </c>
      <c r="C610" s="10"/>
      <c r="D610" s="4" t="s">
        <v>339</v>
      </c>
      <c r="E610" s="4" t="s">
        <v>45</v>
      </c>
      <c r="F610" s="70"/>
      <c r="G610" s="186">
        <v>10</v>
      </c>
      <c r="H610" s="5"/>
    </row>
    <row r="611" spans="2:8" x14ac:dyDescent="0.3">
      <c r="B611" s="35">
        <v>42804</v>
      </c>
      <c r="C611" s="10"/>
      <c r="D611" s="4" t="s">
        <v>336</v>
      </c>
      <c r="E611" s="4" t="s">
        <v>45</v>
      </c>
      <c r="F611" s="70"/>
      <c r="G611" s="70">
        <v>1000</v>
      </c>
      <c r="H611" s="5"/>
    </row>
    <row r="612" spans="2:8" x14ac:dyDescent="0.3">
      <c r="B612" s="35">
        <v>42804</v>
      </c>
      <c r="C612" s="10"/>
      <c r="D612" s="4" t="s">
        <v>342</v>
      </c>
      <c r="E612" s="4" t="s">
        <v>62</v>
      </c>
      <c r="F612" s="70"/>
      <c r="G612" s="70">
        <v>81</v>
      </c>
      <c r="H612" s="5"/>
    </row>
    <row r="613" spans="2:8" x14ac:dyDescent="0.3">
      <c r="B613" s="35">
        <v>42804</v>
      </c>
      <c r="C613" s="10"/>
      <c r="D613" s="4" t="s">
        <v>343</v>
      </c>
      <c r="E613" s="4" t="s">
        <v>62</v>
      </c>
      <c r="F613" s="70"/>
      <c r="G613" s="70">
        <v>50</v>
      </c>
      <c r="H613" s="5"/>
    </row>
    <row r="614" spans="2:8" x14ac:dyDescent="0.3">
      <c r="B614" s="35">
        <v>42804</v>
      </c>
      <c r="C614" s="10"/>
      <c r="D614" s="4" t="s">
        <v>337</v>
      </c>
      <c r="E614" s="4" t="s">
        <v>15</v>
      </c>
      <c r="F614" s="70"/>
      <c r="G614" s="186">
        <v>8</v>
      </c>
      <c r="H614" s="5"/>
    </row>
    <row r="615" spans="2:8" x14ac:dyDescent="0.3">
      <c r="B615" s="35">
        <v>42804</v>
      </c>
      <c r="C615" s="10" t="s">
        <v>338</v>
      </c>
      <c r="D615" s="4" t="s">
        <v>344</v>
      </c>
      <c r="E615" s="4" t="s">
        <v>31</v>
      </c>
      <c r="F615" s="178">
        <v>1000</v>
      </c>
      <c r="G615" s="70"/>
      <c r="H615" s="5"/>
    </row>
    <row r="616" spans="2:8" x14ac:dyDescent="0.3">
      <c r="B616" s="35">
        <v>42804</v>
      </c>
      <c r="C616" s="10"/>
      <c r="D616" s="14" t="s">
        <v>174</v>
      </c>
      <c r="E616" s="14" t="s">
        <v>15</v>
      </c>
      <c r="F616" s="179">
        <v>30</v>
      </c>
      <c r="G616" s="70"/>
      <c r="H616" s="5"/>
    </row>
    <row r="617" spans="2:8" x14ac:dyDescent="0.3">
      <c r="B617" s="35">
        <v>42804</v>
      </c>
      <c r="C617" s="10"/>
      <c r="D617" s="14" t="s">
        <v>341</v>
      </c>
      <c r="E617" s="14" t="s">
        <v>32</v>
      </c>
      <c r="F617" s="70"/>
      <c r="G617" s="70">
        <v>300</v>
      </c>
      <c r="H617" s="5"/>
    </row>
    <row r="618" spans="2:8" x14ac:dyDescent="0.3">
      <c r="B618" s="35">
        <v>42804</v>
      </c>
      <c r="C618" s="72" t="s">
        <v>347</v>
      </c>
      <c r="D618" s="14" t="s">
        <v>346</v>
      </c>
      <c r="E618" s="14" t="s">
        <v>31</v>
      </c>
      <c r="F618" s="178">
        <v>1000</v>
      </c>
      <c r="G618" s="70"/>
      <c r="H618" s="5"/>
    </row>
    <row r="619" spans="2:8" x14ac:dyDescent="0.3">
      <c r="F619" s="169">
        <f>SUM(F606:F618)</f>
        <v>13093</v>
      </c>
      <c r="G619" s="169">
        <f>SUM(G606:G617)</f>
        <v>3949</v>
      </c>
      <c r="H619" s="51">
        <f>F619-G619</f>
        <v>9144</v>
      </c>
    </row>
    <row r="624" spans="2:8" x14ac:dyDescent="0.3">
      <c r="B624" s="106" t="s">
        <v>6</v>
      </c>
      <c r="C624" s="6" t="s">
        <v>7</v>
      </c>
      <c r="D624" s="6" t="s">
        <v>11</v>
      </c>
      <c r="E624" s="6" t="s">
        <v>8</v>
      </c>
      <c r="F624" s="149" t="s">
        <v>9</v>
      </c>
      <c r="G624" s="149" t="s">
        <v>10</v>
      </c>
      <c r="H624" s="7" t="s">
        <v>12</v>
      </c>
    </row>
    <row r="625" spans="2:8" x14ac:dyDescent="0.3">
      <c r="B625" s="35">
        <v>42805</v>
      </c>
      <c r="C625" s="10" t="s">
        <v>356</v>
      </c>
      <c r="D625" s="4" t="s">
        <v>348</v>
      </c>
      <c r="E625" s="4" t="s">
        <v>120</v>
      </c>
      <c r="F625" s="70">
        <v>960</v>
      </c>
      <c r="G625" s="70"/>
      <c r="H625" s="5"/>
    </row>
    <row r="626" spans="2:8" x14ac:dyDescent="0.3">
      <c r="B626" s="35">
        <v>42805</v>
      </c>
      <c r="C626" s="10" t="s">
        <v>357</v>
      </c>
      <c r="D626" s="4" t="s">
        <v>349</v>
      </c>
      <c r="E626" s="4" t="s">
        <v>31</v>
      </c>
      <c r="F626" s="70">
        <v>600</v>
      </c>
      <c r="G626" s="70"/>
      <c r="H626" s="5">
        <v>328</v>
      </c>
    </row>
    <row r="627" spans="2:8" x14ac:dyDescent="0.3">
      <c r="B627" s="35">
        <v>42805</v>
      </c>
      <c r="C627" s="10" t="s">
        <v>358</v>
      </c>
      <c r="D627" s="4" t="s">
        <v>350</v>
      </c>
      <c r="E627" s="4" t="s">
        <v>15</v>
      </c>
      <c r="F627" s="70"/>
      <c r="G627" s="70">
        <v>162</v>
      </c>
      <c r="H627" s="5"/>
    </row>
    <row r="628" spans="2:8" x14ac:dyDescent="0.3">
      <c r="B628" s="35">
        <v>42805</v>
      </c>
      <c r="C628" s="10" t="s">
        <v>358</v>
      </c>
      <c r="D628" s="4" t="s">
        <v>285</v>
      </c>
      <c r="E628" s="4" t="s">
        <v>15</v>
      </c>
      <c r="F628" s="70"/>
      <c r="G628" s="70">
        <v>10</v>
      </c>
      <c r="H628" s="5"/>
    </row>
    <row r="629" spans="2:8" x14ac:dyDescent="0.3">
      <c r="B629" s="35">
        <v>42805</v>
      </c>
      <c r="C629" s="10"/>
      <c r="D629" s="4" t="s">
        <v>351</v>
      </c>
      <c r="E629" s="4" t="s">
        <v>19</v>
      </c>
      <c r="F629" s="70"/>
      <c r="G629" s="70">
        <v>100</v>
      </c>
      <c r="H629" s="5"/>
    </row>
    <row r="630" spans="2:8" x14ac:dyDescent="0.3">
      <c r="B630" s="35">
        <v>42805</v>
      </c>
      <c r="C630" s="10" t="s">
        <v>359</v>
      </c>
      <c r="D630" s="4" t="s">
        <v>352</v>
      </c>
      <c r="E630" s="4" t="s">
        <v>31</v>
      </c>
      <c r="F630" s="70">
        <v>3950</v>
      </c>
      <c r="G630" s="70"/>
      <c r="H630" s="5"/>
    </row>
    <row r="631" spans="2:8" x14ac:dyDescent="0.3">
      <c r="B631" s="35">
        <v>42805</v>
      </c>
      <c r="C631" s="10" t="s">
        <v>360</v>
      </c>
      <c r="D631" s="4" t="s">
        <v>353</v>
      </c>
      <c r="E631" s="4" t="s">
        <v>62</v>
      </c>
      <c r="F631" s="70">
        <v>2500</v>
      </c>
      <c r="G631" s="70"/>
      <c r="H631" s="5"/>
    </row>
    <row r="632" spans="2:8" x14ac:dyDescent="0.3">
      <c r="B632" s="35">
        <v>42805</v>
      </c>
      <c r="C632" s="10"/>
      <c r="D632" s="14" t="s">
        <v>141</v>
      </c>
      <c r="E632" s="14" t="s">
        <v>51</v>
      </c>
      <c r="F632" s="70">
        <v>19916</v>
      </c>
      <c r="G632" s="70"/>
      <c r="H632" s="5"/>
    </row>
    <row r="633" spans="2:8" x14ac:dyDescent="0.3">
      <c r="B633" s="121"/>
      <c r="C633" s="77"/>
      <c r="D633" s="78" t="s">
        <v>219</v>
      </c>
      <c r="E633" s="78"/>
      <c r="F633" s="163"/>
      <c r="G633" s="163"/>
      <c r="H633" s="41"/>
    </row>
    <row r="634" spans="2:8" x14ac:dyDescent="0.3">
      <c r="B634" s="35">
        <v>42805</v>
      </c>
      <c r="C634" s="10"/>
      <c r="D634" s="14" t="s">
        <v>19</v>
      </c>
      <c r="E634" s="4"/>
      <c r="F634" s="70"/>
      <c r="G634" s="70">
        <v>1500</v>
      </c>
      <c r="H634" s="5"/>
    </row>
    <row r="635" spans="2:8" x14ac:dyDescent="0.3">
      <c r="B635" s="35">
        <v>42805</v>
      </c>
      <c r="C635" s="10"/>
      <c r="D635" s="14" t="s">
        <v>62</v>
      </c>
      <c r="E635" s="4"/>
      <c r="F635" s="70"/>
      <c r="G635" s="70">
        <v>1300</v>
      </c>
      <c r="H635" s="5"/>
    </row>
    <row r="636" spans="2:8" x14ac:dyDescent="0.3">
      <c r="B636" s="35">
        <v>42805</v>
      </c>
      <c r="C636" s="10"/>
      <c r="D636" s="14" t="s">
        <v>120</v>
      </c>
      <c r="E636" s="4"/>
      <c r="F636" s="70"/>
      <c r="G636" s="70">
        <v>500</v>
      </c>
      <c r="H636" s="5"/>
    </row>
    <row r="637" spans="2:8" x14ac:dyDescent="0.3">
      <c r="B637" s="35">
        <v>42805</v>
      </c>
      <c r="C637" s="10"/>
      <c r="D637" s="14" t="s">
        <v>121</v>
      </c>
      <c r="E637" s="4"/>
      <c r="F637" s="70"/>
      <c r="G637" s="70">
        <v>1000</v>
      </c>
      <c r="H637" s="5"/>
    </row>
    <row r="638" spans="2:8" x14ac:dyDescent="0.3">
      <c r="B638" s="35">
        <v>42805</v>
      </c>
      <c r="C638" s="10"/>
      <c r="D638" s="14" t="s">
        <v>15</v>
      </c>
      <c r="E638" s="4"/>
      <c r="F638" s="70"/>
      <c r="G638" s="70">
        <v>1500</v>
      </c>
      <c r="H638" s="5"/>
    </row>
    <row r="639" spans="2:8" x14ac:dyDescent="0.3">
      <c r="B639" s="35">
        <v>42805</v>
      </c>
      <c r="C639" s="10"/>
      <c r="D639" s="14" t="s">
        <v>32</v>
      </c>
      <c r="E639" s="4"/>
      <c r="F639" s="70"/>
      <c r="G639" s="70">
        <v>2000</v>
      </c>
      <c r="H639" s="5"/>
    </row>
    <row r="640" spans="2:8" x14ac:dyDescent="0.3">
      <c r="B640" s="35">
        <v>42805</v>
      </c>
      <c r="C640" s="10"/>
      <c r="D640" s="14" t="s">
        <v>31</v>
      </c>
      <c r="E640" s="4"/>
      <c r="F640" s="70"/>
      <c r="G640" s="70">
        <v>1500</v>
      </c>
      <c r="H640" s="5"/>
    </row>
    <row r="641" spans="2:8" x14ac:dyDescent="0.3">
      <c r="B641" s="35">
        <v>42805</v>
      </c>
      <c r="C641" s="10"/>
      <c r="D641" s="14" t="s">
        <v>206</v>
      </c>
      <c r="E641" s="4"/>
      <c r="F641" s="70"/>
      <c r="G641" s="70">
        <v>1000</v>
      </c>
      <c r="H641" s="5"/>
    </row>
    <row r="642" spans="2:8" x14ac:dyDescent="0.3">
      <c r="B642" s="35">
        <v>42805</v>
      </c>
      <c r="C642" s="10"/>
      <c r="D642" s="14" t="s">
        <v>118</v>
      </c>
      <c r="E642" s="4"/>
      <c r="F642" s="70"/>
      <c r="G642" s="70">
        <v>800</v>
      </c>
      <c r="H642" s="5"/>
    </row>
    <row r="643" spans="2:8" x14ac:dyDescent="0.3">
      <c r="B643" s="35">
        <v>42805</v>
      </c>
      <c r="C643" s="10"/>
      <c r="D643" s="14" t="s">
        <v>51</v>
      </c>
      <c r="E643" s="4"/>
      <c r="F643" s="70"/>
      <c r="G643" s="70">
        <v>1000</v>
      </c>
      <c r="H643" s="5"/>
    </row>
    <row r="644" spans="2:8" x14ac:dyDescent="0.3">
      <c r="B644" s="35">
        <v>42805</v>
      </c>
      <c r="C644" s="10"/>
      <c r="D644" s="14" t="s">
        <v>354</v>
      </c>
      <c r="E644" s="4"/>
      <c r="F644" s="70"/>
      <c r="G644" s="70">
        <v>2500</v>
      </c>
      <c r="H644" s="5"/>
    </row>
    <row r="645" spans="2:8" x14ac:dyDescent="0.3">
      <c r="B645" s="35">
        <v>42805</v>
      </c>
      <c r="C645" s="10"/>
      <c r="D645" s="14" t="s">
        <v>355</v>
      </c>
      <c r="E645" s="4"/>
      <c r="F645" s="70"/>
      <c r="G645" s="70">
        <v>3000</v>
      </c>
      <c r="H645" s="5"/>
    </row>
    <row r="646" spans="2:8" x14ac:dyDescent="0.3">
      <c r="B646" s="35">
        <v>42805</v>
      </c>
      <c r="C646" s="10"/>
      <c r="D646" s="14" t="s">
        <v>308</v>
      </c>
      <c r="E646" s="4"/>
      <c r="F646" s="70"/>
      <c r="G646" s="70">
        <v>2000</v>
      </c>
      <c r="H646" s="5"/>
    </row>
    <row r="647" spans="2:8" x14ac:dyDescent="0.3">
      <c r="F647" s="169">
        <f>SUM(F625:F646)</f>
        <v>27926</v>
      </c>
      <c r="G647" s="169">
        <f>SUM(G625:G646)</f>
        <v>19872</v>
      </c>
      <c r="H647" s="51">
        <f>F647-G647</f>
        <v>8054</v>
      </c>
    </row>
    <row r="652" spans="2:8" x14ac:dyDescent="0.3">
      <c r="B652" s="106" t="s">
        <v>6</v>
      </c>
      <c r="C652" s="6" t="s">
        <v>7</v>
      </c>
      <c r="D652" s="6" t="s">
        <v>11</v>
      </c>
      <c r="E652" s="6" t="s">
        <v>8</v>
      </c>
      <c r="F652" s="149" t="s">
        <v>9</v>
      </c>
      <c r="G652" s="149" t="s">
        <v>10</v>
      </c>
      <c r="H652" s="7" t="s">
        <v>12</v>
      </c>
    </row>
    <row r="653" spans="2:8" x14ac:dyDescent="0.3">
      <c r="B653" s="35">
        <v>42806</v>
      </c>
      <c r="C653" s="4"/>
      <c r="D653" s="4" t="s">
        <v>363</v>
      </c>
      <c r="E653" s="4" t="s">
        <v>167</v>
      </c>
      <c r="F653" s="70">
        <v>1000</v>
      </c>
      <c r="G653" s="70"/>
      <c r="H653" s="5" t="s">
        <v>5</v>
      </c>
    </row>
    <row r="654" spans="2:8" x14ac:dyDescent="0.3">
      <c r="B654" s="35">
        <v>42806</v>
      </c>
      <c r="C654" s="10" t="s">
        <v>361</v>
      </c>
      <c r="D654" s="4" t="s">
        <v>365</v>
      </c>
      <c r="E654" s="4" t="s">
        <v>364</v>
      </c>
      <c r="F654" s="70"/>
      <c r="G654" s="70">
        <v>425</v>
      </c>
      <c r="H654" s="4"/>
    </row>
    <row r="655" spans="2:8" x14ac:dyDescent="0.3">
      <c r="B655" s="35">
        <v>42806</v>
      </c>
      <c r="C655" s="10" t="s">
        <v>361</v>
      </c>
      <c r="D655" s="4" t="s">
        <v>366</v>
      </c>
      <c r="E655" s="4" t="s">
        <v>364</v>
      </c>
      <c r="F655" s="70"/>
      <c r="G655" s="70">
        <v>200</v>
      </c>
      <c r="H655" s="4"/>
    </row>
    <row r="656" spans="2:8" x14ac:dyDescent="0.3">
      <c r="B656" s="35">
        <v>42806</v>
      </c>
      <c r="C656" s="10" t="s">
        <v>361</v>
      </c>
      <c r="D656" s="4" t="s">
        <v>367</v>
      </c>
      <c r="E656" s="4" t="s">
        <v>364</v>
      </c>
      <c r="F656" s="70"/>
      <c r="G656" s="70">
        <v>100</v>
      </c>
      <c r="H656" s="5">
        <f>F653-G654-G655-G656</f>
        <v>275</v>
      </c>
    </row>
    <row r="657" spans="2:8" x14ac:dyDescent="0.3">
      <c r="B657" s="35">
        <v>42806</v>
      </c>
      <c r="C657" s="10" t="s">
        <v>361</v>
      </c>
      <c r="D657" s="4" t="s">
        <v>362</v>
      </c>
      <c r="E657" s="4" t="s">
        <v>62</v>
      </c>
      <c r="F657" s="70">
        <v>2877</v>
      </c>
      <c r="G657" s="70"/>
      <c r="H657" s="5"/>
    </row>
    <row r="658" spans="2:8" x14ac:dyDescent="0.3">
      <c r="B658" s="35">
        <v>42807</v>
      </c>
      <c r="C658" s="10" t="s">
        <v>368</v>
      </c>
      <c r="D658" s="4" t="s">
        <v>369</v>
      </c>
      <c r="E658" s="4" t="s">
        <v>31</v>
      </c>
      <c r="F658" s="70">
        <v>2700</v>
      </c>
      <c r="G658" s="70"/>
      <c r="H658" s="5">
        <f>H656+F657+F658</f>
        <v>5852</v>
      </c>
    </row>
    <row r="659" spans="2:8" x14ac:dyDescent="0.3">
      <c r="B659" s="35">
        <v>42807</v>
      </c>
      <c r="C659" s="10"/>
      <c r="D659" s="4" t="s">
        <v>281</v>
      </c>
      <c r="E659" s="4" t="s">
        <v>120</v>
      </c>
      <c r="F659" s="70"/>
      <c r="G659" s="70">
        <v>80</v>
      </c>
      <c r="H659" s="5">
        <f>H658-G659</f>
        <v>5772</v>
      </c>
    </row>
    <row r="660" spans="2:8" x14ac:dyDescent="0.3">
      <c r="B660" s="35">
        <v>42807</v>
      </c>
      <c r="C660" s="10" t="s">
        <v>371</v>
      </c>
      <c r="D660" s="4" t="s">
        <v>370</v>
      </c>
      <c r="E660" s="4" t="s">
        <v>120</v>
      </c>
      <c r="F660" s="70">
        <v>800</v>
      </c>
      <c r="G660" s="70"/>
      <c r="H660" s="5"/>
    </row>
    <row r="661" spans="2:8" x14ac:dyDescent="0.3">
      <c r="B661" s="35">
        <v>42807</v>
      </c>
      <c r="C661" s="10" t="s">
        <v>372</v>
      </c>
      <c r="D661" s="14" t="s">
        <v>373</v>
      </c>
      <c r="E661" s="14" t="s">
        <v>62</v>
      </c>
      <c r="F661" s="70">
        <v>1740</v>
      </c>
      <c r="G661" s="70"/>
      <c r="H661" s="5"/>
    </row>
    <row r="662" spans="2:8" x14ac:dyDescent="0.3">
      <c r="B662" s="35">
        <v>42807</v>
      </c>
      <c r="C662" s="10" t="s">
        <v>375</v>
      </c>
      <c r="D662" s="14" t="s">
        <v>374</v>
      </c>
      <c r="E662" s="14" t="s">
        <v>31</v>
      </c>
      <c r="F662" s="70">
        <v>5113</v>
      </c>
      <c r="G662" s="70"/>
      <c r="H662" s="5">
        <f>H659+F660+F661+F662</f>
        <v>13425</v>
      </c>
    </row>
    <row r="663" spans="2:8" x14ac:dyDescent="0.3">
      <c r="B663" s="35">
        <v>42807</v>
      </c>
      <c r="C663" s="10"/>
      <c r="D663" s="14" t="s">
        <v>376</v>
      </c>
      <c r="E663" s="14" t="s">
        <v>31</v>
      </c>
      <c r="F663" s="70"/>
      <c r="G663" s="70">
        <v>70</v>
      </c>
      <c r="H663" s="5"/>
    </row>
    <row r="664" spans="2:8" x14ac:dyDescent="0.3">
      <c r="B664" s="35">
        <v>42807</v>
      </c>
      <c r="C664" s="61"/>
      <c r="D664" s="14" t="s">
        <v>377</v>
      </c>
      <c r="E664" s="14" t="s">
        <v>120</v>
      </c>
      <c r="F664" s="70"/>
      <c r="G664" s="70">
        <v>728</v>
      </c>
      <c r="H664" s="5"/>
    </row>
    <row r="665" spans="2:8" x14ac:dyDescent="0.3">
      <c r="B665" s="35">
        <v>42807</v>
      </c>
      <c r="C665" s="61"/>
      <c r="D665" s="14" t="s">
        <v>378</v>
      </c>
      <c r="E665" s="79" t="s">
        <v>120</v>
      </c>
      <c r="F665" s="70"/>
      <c r="G665" s="70">
        <v>10</v>
      </c>
      <c r="H665" s="5">
        <f>H662-G663-G664-G665</f>
        <v>12617</v>
      </c>
    </row>
    <row r="666" spans="2:8" x14ac:dyDescent="0.3">
      <c r="F666" s="169">
        <f>SUM(F653:F662)</f>
        <v>14230</v>
      </c>
      <c r="G666" s="169">
        <f>SUM(G653:G665)</f>
        <v>1613</v>
      </c>
      <c r="H666" s="51">
        <f>F666-G666</f>
        <v>12617</v>
      </c>
    </row>
    <row r="667" spans="2:8" x14ac:dyDescent="0.3">
      <c r="H667"/>
    </row>
    <row r="668" spans="2:8" x14ac:dyDescent="0.3">
      <c r="H668"/>
    </row>
    <row r="669" spans="2:8" x14ac:dyDescent="0.3">
      <c r="H669"/>
    </row>
    <row r="670" spans="2:8" x14ac:dyDescent="0.3">
      <c r="H670"/>
    </row>
    <row r="671" spans="2:8" x14ac:dyDescent="0.3">
      <c r="B671" s="106" t="s">
        <v>6</v>
      </c>
      <c r="C671" s="6" t="s">
        <v>7</v>
      </c>
      <c r="D671" s="6" t="s">
        <v>11</v>
      </c>
      <c r="E671" s="6" t="s">
        <v>8</v>
      </c>
      <c r="F671" s="149" t="s">
        <v>9</v>
      </c>
      <c r="G671" s="149" t="s">
        <v>10</v>
      </c>
      <c r="H671" s="7" t="s">
        <v>12</v>
      </c>
    </row>
    <row r="672" spans="2:8" x14ac:dyDescent="0.3">
      <c r="B672" s="35">
        <v>42808</v>
      </c>
      <c r="C672" s="10" t="s">
        <v>381</v>
      </c>
      <c r="D672" s="4" t="s">
        <v>379</v>
      </c>
      <c r="E672" s="4" t="s">
        <v>31</v>
      </c>
      <c r="F672" s="70">
        <v>1070</v>
      </c>
      <c r="G672" s="70"/>
      <c r="H672" s="4"/>
    </row>
    <row r="673" spans="2:8" x14ac:dyDescent="0.3">
      <c r="B673" s="35">
        <v>42808</v>
      </c>
      <c r="C673" s="10"/>
      <c r="D673" s="4" t="s">
        <v>383</v>
      </c>
      <c r="E673" s="4" t="s">
        <v>167</v>
      </c>
      <c r="F673" s="70">
        <v>30</v>
      </c>
      <c r="G673" s="70"/>
      <c r="H673" s="4"/>
    </row>
    <row r="674" spans="2:8" x14ac:dyDescent="0.3">
      <c r="B674" s="35">
        <v>42808</v>
      </c>
      <c r="C674" s="10" t="s">
        <v>382</v>
      </c>
      <c r="D674" s="4" t="s">
        <v>380</v>
      </c>
      <c r="E674" s="4" t="s">
        <v>31</v>
      </c>
      <c r="F674" s="70">
        <v>1000</v>
      </c>
      <c r="G674" s="70"/>
      <c r="H674" s="4"/>
    </row>
    <row r="675" spans="2:8" x14ac:dyDescent="0.3">
      <c r="B675" s="35">
        <v>42808</v>
      </c>
      <c r="C675" s="10" t="s">
        <v>392</v>
      </c>
      <c r="D675" s="14" t="s">
        <v>384</v>
      </c>
      <c r="E675" s="14" t="s">
        <v>31</v>
      </c>
      <c r="F675" s="70">
        <v>350</v>
      </c>
      <c r="G675" s="70"/>
      <c r="H675" s="4"/>
    </row>
    <row r="676" spans="2:8" x14ac:dyDescent="0.3">
      <c r="B676" s="35">
        <v>42808</v>
      </c>
      <c r="C676" s="10" t="s">
        <v>397</v>
      </c>
      <c r="D676" s="14" t="s">
        <v>390</v>
      </c>
      <c r="E676" s="14" t="s">
        <v>173</v>
      </c>
      <c r="F676" s="70"/>
      <c r="G676" s="70">
        <v>166</v>
      </c>
      <c r="H676" s="4"/>
    </row>
    <row r="677" spans="2:8" x14ac:dyDescent="0.3">
      <c r="B677" s="35">
        <v>42808</v>
      </c>
      <c r="C677" s="10"/>
      <c r="D677" s="14" t="s">
        <v>391</v>
      </c>
      <c r="E677" s="14" t="s">
        <v>31</v>
      </c>
      <c r="F677" s="70"/>
      <c r="G677" s="70">
        <v>45</v>
      </c>
      <c r="H677" s="5">
        <f>SUM(F672:F675)-G676-G677</f>
        <v>2239</v>
      </c>
    </row>
    <row r="678" spans="2:8" x14ac:dyDescent="0.3">
      <c r="B678" s="35">
        <v>42808</v>
      </c>
      <c r="C678" s="10" t="s">
        <v>393</v>
      </c>
      <c r="D678" s="14" t="s">
        <v>386</v>
      </c>
      <c r="E678" s="14" t="s">
        <v>31</v>
      </c>
      <c r="F678" s="70">
        <v>1000</v>
      </c>
      <c r="G678" s="70"/>
      <c r="H678" s="4"/>
    </row>
    <row r="679" spans="2:8" x14ac:dyDescent="0.3">
      <c r="B679" s="35">
        <v>42808</v>
      </c>
      <c r="C679" s="10" t="s">
        <v>394</v>
      </c>
      <c r="D679" s="14" t="s">
        <v>385</v>
      </c>
      <c r="E679" s="14" t="s">
        <v>31</v>
      </c>
      <c r="F679" s="70">
        <v>1400</v>
      </c>
      <c r="G679" s="70"/>
      <c r="H679" s="5">
        <f>H677+F678+F679</f>
        <v>4639</v>
      </c>
    </row>
    <row r="680" spans="2:8" x14ac:dyDescent="0.3">
      <c r="B680" s="35">
        <v>42808</v>
      </c>
      <c r="C680" s="10"/>
      <c r="D680" s="14" t="s">
        <v>388</v>
      </c>
      <c r="E680" s="14" t="s">
        <v>121</v>
      </c>
      <c r="F680" s="70"/>
      <c r="G680" s="70">
        <v>95</v>
      </c>
      <c r="H680" s="4"/>
    </row>
    <row r="681" spans="2:8" x14ac:dyDescent="0.3">
      <c r="B681" s="35">
        <v>42808</v>
      </c>
      <c r="C681" s="10"/>
      <c r="D681" s="14" t="s">
        <v>389</v>
      </c>
      <c r="E681" s="14" t="s">
        <v>121</v>
      </c>
      <c r="F681" s="70"/>
      <c r="G681" s="70">
        <v>18</v>
      </c>
      <c r="H681" s="5">
        <f>H679-G680-G681</f>
        <v>4526</v>
      </c>
    </row>
    <row r="682" spans="2:8" x14ac:dyDescent="0.3">
      <c r="B682" s="35">
        <v>42808</v>
      </c>
      <c r="C682" s="10"/>
      <c r="D682" s="14" t="s">
        <v>387</v>
      </c>
      <c r="E682" s="14" t="s">
        <v>31</v>
      </c>
      <c r="F682" s="70">
        <v>9000</v>
      </c>
      <c r="G682" s="70"/>
      <c r="H682" s="5">
        <f>H681+F682</f>
        <v>13526</v>
      </c>
    </row>
    <row r="683" spans="2:8" x14ac:dyDescent="0.3">
      <c r="B683" s="35">
        <v>42808</v>
      </c>
      <c r="C683" s="10"/>
      <c r="D683" s="14" t="s">
        <v>395</v>
      </c>
      <c r="E683" s="14" t="s">
        <v>233</v>
      </c>
      <c r="F683" s="70"/>
      <c r="G683" s="70">
        <v>550</v>
      </c>
      <c r="H683" s="5"/>
    </row>
    <row r="684" spans="2:8" x14ac:dyDescent="0.3">
      <c r="B684" s="35">
        <v>42808</v>
      </c>
      <c r="C684" s="10"/>
      <c r="D684" s="14" t="s">
        <v>396</v>
      </c>
      <c r="E684" s="14" t="s">
        <v>233</v>
      </c>
      <c r="F684" s="70"/>
      <c r="G684" s="70">
        <v>2000</v>
      </c>
      <c r="H684" s="5">
        <f>H682-G683-G684</f>
        <v>10976</v>
      </c>
    </row>
    <row r="685" spans="2:8" x14ac:dyDescent="0.3">
      <c r="F685" s="169">
        <f>SUM(F672:F682)</f>
        <v>13850</v>
      </c>
      <c r="G685" s="169">
        <f>SUM(G672:G684)</f>
        <v>2874</v>
      </c>
      <c r="H685" s="51">
        <f>F685-G685</f>
        <v>10976</v>
      </c>
    </row>
    <row r="686" spans="2:8" x14ac:dyDescent="0.3">
      <c r="H686"/>
    </row>
    <row r="687" spans="2:8" x14ac:dyDescent="0.3">
      <c r="H687"/>
    </row>
    <row r="690" spans="1:11" x14ac:dyDescent="0.3">
      <c r="B690" s="106" t="s">
        <v>6</v>
      </c>
      <c r="C690" s="6" t="s">
        <v>7</v>
      </c>
      <c r="D690" s="6" t="s">
        <v>11</v>
      </c>
      <c r="E690" s="6" t="s">
        <v>8</v>
      </c>
      <c r="F690" s="149" t="s">
        <v>9</v>
      </c>
      <c r="G690" s="149" t="s">
        <v>10</v>
      </c>
      <c r="H690" s="7" t="s">
        <v>12</v>
      </c>
    </row>
    <row r="691" spans="1:11" x14ac:dyDescent="0.3">
      <c r="B691" s="35">
        <v>42809</v>
      </c>
      <c r="C691" s="10">
        <v>3337</v>
      </c>
      <c r="D691" s="4" t="s">
        <v>398</v>
      </c>
      <c r="E691" s="4" t="s">
        <v>31</v>
      </c>
      <c r="F691" s="70">
        <v>6380</v>
      </c>
      <c r="G691" s="70"/>
      <c r="H691" s="5"/>
    </row>
    <row r="692" spans="1:11" x14ac:dyDescent="0.3">
      <c r="A692">
        <v>3216</v>
      </c>
      <c r="B692" s="35">
        <v>42809</v>
      </c>
      <c r="C692" s="10">
        <v>3338</v>
      </c>
      <c r="D692" s="4" t="s">
        <v>418</v>
      </c>
      <c r="E692" s="4" t="s">
        <v>417</v>
      </c>
      <c r="F692" s="70">
        <v>27000</v>
      </c>
      <c r="G692" s="70"/>
      <c r="H692" s="5">
        <f>SUM(F691:F692)</f>
        <v>33380</v>
      </c>
    </row>
    <row r="693" spans="1:11" x14ac:dyDescent="0.3">
      <c r="B693" s="35">
        <v>42809</v>
      </c>
      <c r="C693" s="10"/>
      <c r="D693" s="4" t="s">
        <v>399</v>
      </c>
      <c r="E693" s="4" t="s">
        <v>19</v>
      </c>
      <c r="F693" s="70"/>
      <c r="G693" s="70">
        <v>88.5</v>
      </c>
      <c r="H693" s="5"/>
    </row>
    <row r="694" spans="1:11" x14ac:dyDescent="0.3">
      <c r="B694" s="35">
        <v>42809</v>
      </c>
      <c r="C694" s="10"/>
      <c r="D694" s="4" t="s">
        <v>400</v>
      </c>
      <c r="E694" s="4" t="s">
        <v>19</v>
      </c>
      <c r="F694" s="70"/>
      <c r="G694" s="70">
        <v>35</v>
      </c>
      <c r="H694" s="5"/>
    </row>
    <row r="695" spans="1:11" x14ac:dyDescent="0.3">
      <c r="B695" s="35">
        <v>42809</v>
      </c>
      <c r="C695" s="10"/>
      <c r="D695" s="4" t="s">
        <v>426</v>
      </c>
      <c r="E695" s="4" t="s">
        <v>19</v>
      </c>
      <c r="F695" s="70"/>
      <c r="G695" s="70">
        <v>70</v>
      </c>
      <c r="H695" s="5"/>
    </row>
    <row r="696" spans="1:11" x14ac:dyDescent="0.3">
      <c r="B696" s="35">
        <v>42809</v>
      </c>
      <c r="C696" s="10"/>
      <c r="D696" s="4" t="s">
        <v>401</v>
      </c>
      <c r="E696" s="4" t="s">
        <v>120</v>
      </c>
      <c r="F696" s="70"/>
      <c r="G696" s="70">
        <v>1000</v>
      </c>
      <c r="H696" s="5"/>
    </row>
    <row r="697" spans="1:11" x14ac:dyDescent="0.3">
      <c r="B697" s="35">
        <v>42809</v>
      </c>
      <c r="C697" s="10" t="s">
        <v>403</v>
      </c>
      <c r="D697" s="4" t="s">
        <v>402</v>
      </c>
      <c r="E697" s="4" t="s">
        <v>308</v>
      </c>
      <c r="F697" s="70"/>
      <c r="G697" s="70">
        <v>157</v>
      </c>
      <c r="H697" s="5">
        <f>H692-G693-G694-G696-G697</f>
        <v>32099.5</v>
      </c>
      <c r="I697" t="s">
        <v>414</v>
      </c>
      <c r="J697" t="s">
        <v>415</v>
      </c>
      <c r="K697" t="s">
        <v>416</v>
      </c>
    </row>
    <row r="698" spans="1:11" x14ac:dyDescent="0.3">
      <c r="B698" s="35">
        <v>42809</v>
      </c>
      <c r="C698" s="10"/>
      <c r="D698" s="4" t="s">
        <v>419</v>
      </c>
      <c r="E698" s="4"/>
      <c r="F698" s="70"/>
      <c r="G698" s="70">
        <v>1000</v>
      </c>
      <c r="H698" s="5"/>
    </row>
    <row r="699" spans="1:11" x14ac:dyDescent="0.3">
      <c r="B699" s="35">
        <v>42809</v>
      </c>
      <c r="C699" s="10"/>
      <c r="D699" s="4" t="s">
        <v>420</v>
      </c>
      <c r="E699" s="4"/>
      <c r="F699" s="70"/>
      <c r="G699" s="70">
        <v>600</v>
      </c>
      <c r="H699" s="5"/>
    </row>
    <row r="700" spans="1:11" x14ac:dyDescent="0.3">
      <c r="B700" s="35">
        <v>42809</v>
      </c>
      <c r="C700" s="10"/>
      <c r="D700" s="4" t="s">
        <v>421</v>
      </c>
      <c r="E700" s="4"/>
      <c r="F700" s="70"/>
      <c r="G700" s="70">
        <v>1800</v>
      </c>
      <c r="H700" s="5"/>
    </row>
    <row r="701" spans="1:11" x14ac:dyDescent="0.3">
      <c r="B701" s="35">
        <v>42809</v>
      </c>
      <c r="C701" s="10"/>
      <c r="D701" s="4" t="s">
        <v>422</v>
      </c>
      <c r="E701" s="4"/>
      <c r="F701" s="70"/>
      <c r="G701" s="70">
        <v>1000</v>
      </c>
      <c r="H701" s="5"/>
    </row>
    <row r="702" spans="1:11" x14ac:dyDescent="0.3">
      <c r="B702" s="35">
        <v>42809</v>
      </c>
      <c r="C702" s="10"/>
      <c r="D702" s="4" t="s">
        <v>423</v>
      </c>
      <c r="E702" s="4"/>
      <c r="F702" s="70"/>
      <c r="G702" s="70">
        <v>480</v>
      </c>
      <c r="H702" s="5"/>
    </row>
    <row r="703" spans="1:11" x14ac:dyDescent="0.3">
      <c r="B703" s="35">
        <v>42809</v>
      </c>
      <c r="C703" s="10"/>
      <c r="D703" s="4" t="s">
        <v>424</v>
      </c>
      <c r="E703" s="4"/>
      <c r="F703" s="70"/>
      <c r="G703" s="70">
        <v>3000</v>
      </c>
      <c r="H703" s="5"/>
    </row>
    <row r="704" spans="1:11" x14ac:dyDescent="0.3">
      <c r="B704" s="35">
        <v>42809</v>
      </c>
      <c r="C704" s="10"/>
      <c r="D704" s="4" t="s">
        <v>425</v>
      </c>
      <c r="E704" s="4"/>
      <c r="F704" s="70"/>
      <c r="G704" s="70">
        <v>150</v>
      </c>
      <c r="H704" s="5"/>
    </row>
    <row r="705" spans="2:9" x14ac:dyDescent="0.3">
      <c r="F705" s="70">
        <v>33380</v>
      </c>
      <c r="G705" s="70">
        <f>SUM(G691:G704)</f>
        <v>9380.5</v>
      </c>
      <c r="H705" s="5">
        <f>F705-G705</f>
        <v>23999.5</v>
      </c>
    </row>
    <row r="708" spans="2:9" x14ac:dyDescent="0.3">
      <c r="B708" s="106" t="s">
        <v>6</v>
      </c>
      <c r="C708" s="6" t="s">
        <v>7</v>
      </c>
      <c r="D708" s="6" t="s">
        <v>11</v>
      </c>
      <c r="E708" s="6" t="s">
        <v>8</v>
      </c>
      <c r="F708" s="149" t="s">
        <v>9</v>
      </c>
      <c r="G708" s="149" t="s">
        <v>10</v>
      </c>
      <c r="H708" s="7" t="s">
        <v>12</v>
      </c>
    </row>
    <row r="709" spans="2:9" x14ac:dyDescent="0.3">
      <c r="B709" s="35">
        <v>42809</v>
      </c>
      <c r="C709" s="10"/>
      <c r="D709" s="4" t="s">
        <v>141</v>
      </c>
      <c r="E709" s="4" t="s">
        <v>51</v>
      </c>
      <c r="F709" s="70">
        <v>3722</v>
      </c>
      <c r="G709" s="70"/>
      <c r="H709" s="3">
        <v>3722</v>
      </c>
    </row>
    <row r="713" spans="2:9" x14ac:dyDescent="0.3">
      <c r="B713" s="122" t="s">
        <v>433</v>
      </c>
    </row>
    <row r="714" spans="2:9" x14ac:dyDescent="0.3">
      <c r="B714" s="106" t="s">
        <v>6</v>
      </c>
      <c r="C714" s="6" t="s">
        <v>7</v>
      </c>
      <c r="D714" s="6" t="s">
        <v>11</v>
      </c>
      <c r="E714" s="6" t="s">
        <v>8</v>
      </c>
      <c r="F714" s="149" t="s">
        <v>9</v>
      </c>
      <c r="G714" s="149" t="s">
        <v>10</v>
      </c>
      <c r="H714" s="7" t="s">
        <v>12</v>
      </c>
      <c r="I714" s="7" t="s">
        <v>432</v>
      </c>
    </row>
    <row r="715" spans="2:9" x14ac:dyDescent="0.3">
      <c r="B715" s="35">
        <v>42810</v>
      </c>
      <c r="C715" s="10"/>
      <c r="D715" s="4" t="s">
        <v>428</v>
      </c>
      <c r="E715" s="4" t="s">
        <v>45</v>
      </c>
      <c r="F715" s="70">
        <v>11190.26</v>
      </c>
      <c r="G715" s="70"/>
      <c r="H715" s="5"/>
      <c r="I715" s="89"/>
    </row>
    <row r="716" spans="2:9" x14ac:dyDescent="0.3">
      <c r="B716" s="35">
        <v>42810</v>
      </c>
      <c r="C716" s="10"/>
      <c r="D716" s="4" t="s">
        <v>427</v>
      </c>
      <c r="E716" s="4" t="s">
        <v>45</v>
      </c>
      <c r="F716" s="70">
        <v>2197.06</v>
      </c>
      <c r="G716" s="70"/>
      <c r="H716" s="5"/>
      <c r="I716" s="89"/>
    </row>
    <row r="717" spans="2:9" x14ac:dyDescent="0.3">
      <c r="B717" s="35">
        <v>42810</v>
      </c>
      <c r="C717" s="10"/>
      <c r="D717" s="4" t="s">
        <v>427</v>
      </c>
      <c r="E717" s="4" t="s">
        <v>45</v>
      </c>
      <c r="F717" s="70">
        <v>2197.06</v>
      </c>
      <c r="G717" s="70"/>
      <c r="H717" s="5"/>
      <c r="I717" s="89"/>
    </row>
    <row r="718" spans="2:9" x14ac:dyDescent="0.3">
      <c r="B718" s="35">
        <v>42810</v>
      </c>
      <c r="C718" s="10"/>
      <c r="D718" s="4" t="s">
        <v>427</v>
      </c>
      <c r="E718" s="4" t="s">
        <v>45</v>
      </c>
      <c r="F718" s="70">
        <v>2197.06</v>
      </c>
      <c r="G718" s="70"/>
      <c r="H718" s="5"/>
      <c r="I718" s="89"/>
    </row>
    <row r="719" spans="2:9" x14ac:dyDescent="0.3">
      <c r="B719" s="35">
        <v>42810</v>
      </c>
      <c r="C719" s="10"/>
      <c r="D719" s="4" t="s">
        <v>427</v>
      </c>
      <c r="E719" s="4" t="s">
        <v>45</v>
      </c>
      <c r="F719" s="70">
        <v>7266.91</v>
      </c>
      <c r="G719" s="70"/>
      <c r="H719" s="5"/>
      <c r="I719" s="89"/>
    </row>
    <row r="720" spans="2:9" x14ac:dyDescent="0.3">
      <c r="B720" s="35">
        <v>42810</v>
      </c>
      <c r="C720" s="10"/>
      <c r="D720" s="4" t="s">
        <v>251</v>
      </c>
      <c r="E720" s="4" t="s">
        <v>45</v>
      </c>
      <c r="F720" s="70">
        <v>13598.65</v>
      </c>
      <c r="G720" s="70"/>
      <c r="H720" s="5">
        <f>SUM(F715:F720)</f>
        <v>38647</v>
      </c>
      <c r="I720" s="89"/>
    </row>
    <row r="721" spans="2:9" x14ac:dyDescent="0.3">
      <c r="B721" s="35">
        <v>42810</v>
      </c>
      <c r="C721" s="10"/>
      <c r="D721" s="4" t="s">
        <v>429</v>
      </c>
      <c r="E721" s="4" t="s">
        <v>45</v>
      </c>
      <c r="F721" s="70"/>
      <c r="G721" s="70">
        <v>2998</v>
      </c>
      <c r="H721" s="5">
        <f>H720-G721</f>
        <v>35649</v>
      </c>
      <c r="I721" s="89"/>
    </row>
    <row r="722" spans="2:9" x14ac:dyDescent="0.3">
      <c r="B722" s="35">
        <v>42810</v>
      </c>
      <c r="C722" s="10"/>
      <c r="D722" s="4" t="s">
        <v>431</v>
      </c>
      <c r="E722" s="4" t="s">
        <v>45</v>
      </c>
      <c r="F722" s="70"/>
      <c r="G722" s="70">
        <v>100</v>
      </c>
      <c r="H722" s="5">
        <f>H721-G722</f>
        <v>35549</v>
      </c>
      <c r="I722" s="89"/>
    </row>
    <row r="723" spans="2:9" x14ac:dyDescent="0.3">
      <c r="B723" s="35">
        <v>42810</v>
      </c>
      <c r="C723" s="10"/>
      <c r="D723" s="4" t="s">
        <v>430</v>
      </c>
      <c r="E723" s="4" t="s">
        <v>173</v>
      </c>
      <c r="F723" s="70"/>
      <c r="G723" s="70">
        <v>11190.5</v>
      </c>
      <c r="H723" s="5">
        <f>H722-G723</f>
        <v>24358.5</v>
      </c>
      <c r="I723" s="89"/>
    </row>
    <row r="724" spans="2:9" x14ac:dyDescent="0.3">
      <c r="B724" s="35">
        <v>42810</v>
      </c>
      <c r="C724" s="10" t="s">
        <v>440</v>
      </c>
      <c r="D724" s="14" t="s">
        <v>438</v>
      </c>
      <c r="E724" s="14" t="s">
        <v>62</v>
      </c>
      <c r="F724" s="70"/>
      <c r="G724" s="70">
        <v>162</v>
      </c>
      <c r="H724" s="5">
        <f>H723-G724</f>
        <v>24196.5</v>
      </c>
      <c r="I724" s="89" t="s">
        <v>441</v>
      </c>
    </row>
    <row r="725" spans="2:9" x14ac:dyDescent="0.3">
      <c r="F725" s="169">
        <f>SUM(F715:F723)</f>
        <v>38647</v>
      </c>
      <c r="G725" s="169">
        <f>SUM(G715:G724)</f>
        <v>14450.5</v>
      </c>
      <c r="H725" s="51">
        <f>F725-G725</f>
        <v>24196.5</v>
      </c>
    </row>
    <row r="727" spans="2:9" x14ac:dyDescent="0.3">
      <c r="B727" s="223" t="s">
        <v>434</v>
      </c>
      <c r="C727" s="223"/>
    </row>
    <row r="728" spans="2:9" x14ac:dyDescent="0.3">
      <c r="B728" s="106" t="s">
        <v>6</v>
      </c>
      <c r="C728" s="6" t="s">
        <v>7</v>
      </c>
      <c r="D728" s="6" t="s">
        <v>11</v>
      </c>
      <c r="E728" s="6" t="s">
        <v>8</v>
      </c>
      <c r="F728" s="149" t="s">
        <v>9</v>
      </c>
      <c r="G728" s="149" t="s">
        <v>10</v>
      </c>
      <c r="H728" s="7" t="s">
        <v>12</v>
      </c>
      <c r="I728" s="7" t="s">
        <v>432</v>
      </c>
    </row>
    <row r="729" spans="2:9" x14ac:dyDescent="0.3">
      <c r="B729" s="35">
        <v>42810</v>
      </c>
      <c r="C729" s="10" t="s">
        <v>435</v>
      </c>
      <c r="D729" s="4" t="s">
        <v>436</v>
      </c>
      <c r="E729" s="4" t="s">
        <v>31</v>
      </c>
      <c r="F729" s="70">
        <v>4348.8500000000004</v>
      </c>
      <c r="G729" s="70"/>
      <c r="H729" s="80"/>
      <c r="I729" s="224" t="s">
        <v>437</v>
      </c>
    </row>
    <row r="730" spans="2:9" x14ac:dyDescent="0.3">
      <c r="F730" s="169">
        <v>4348.8500000000004</v>
      </c>
      <c r="G730" s="169"/>
      <c r="H730" s="81">
        <v>4348.8500000000004</v>
      </c>
      <c r="I730" s="224"/>
    </row>
    <row r="736" spans="2:9" x14ac:dyDescent="0.3">
      <c r="B736" s="106" t="s">
        <v>6</v>
      </c>
      <c r="C736" s="6" t="s">
        <v>7</v>
      </c>
      <c r="D736" s="6" t="s">
        <v>11</v>
      </c>
      <c r="E736" s="6" t="s">
        <v>8</v>
      </c>
      <c r="F736" s="149" t="s">
        <v>9</v>
      </c>
      <c r="G736" s="149" t="s">
        <v>10</v>
      </c>
      <c r="H736" s="7" t="s">
        <v>12</v>
      </c>
      <c r="I736" s="7" t="s">
        <v>432</v>
      </c>
    </row>
    <row r="737" spans="2:9" x14ac:dyDescent="0.3">
      <c r="B737" s="35">
        <v>42811</v>
      </c>
      <c r="C737" s="10"/>
      <c r="D737" s="4" t="s">
        <v>451</v>
      </c>
      <c r="E737" s="4" t="s">
        <v>167</v>
      </c>
      <c r="F737" s="70">
        <v>500</v>
      </c>
      <c r="G737" s="70"/>
      <c r="H737" s="5"/>
      <c r="I737" s="4"/>
    </row>
    <row r="738" spans="2:9" x14ac:dyDescent="0.3">
      <c r="B738" s="35">
        <v>42811</v>
      </c>
      <c r="C738" s="10" t="s">
        <v>449</v>
      </c>
      <c r="D738" s="4" t="s">
        <v>443</v>
      </c>
      <c r="E738" s="4" t="s">
        <v>308</v>
      </c>
      <c r="F738" s="70"/>
      <c r="G738" s="70">
        <v>162</v>
      </c>
      <c r="H738" s="5"/>
      <c r="I738" s="4"/>
    </row>
    <row r="739" spans="2:9" x14ac:dyDescent="0.3">
      <c r="B739" s="35">
        <v>42811</v>
      </c>
      <c r="C739" s="10"/>
      <c r="D739" s="4" t="s">
        <v>444</v>
      </c>
      <c r="E739" s="4" t="s">
        <v>45</v>
      </c>
      <c r="F739" s="70">
        <v>600</v>
      </c>
      <c r="G739" s="70"/>
      <c r="H739" s="5"/>
      <c r="I739" s="4"/>
    </row>
    <row r="740" spans="2:9" x14ac:dyDescent="0.3">
      <c r="B740" s="35">
        <v>42811</v>
      </c>
      <c r="C740" s="10"/>
      <c r="D740" s="4" t="s">
        <v>445</v>
      </c>
      <c r="E740" s="4" t="s">
        <v>45</v>
      </c>
      <c r="F740" s="70"/>
      <c r="G740" s="70">
        <v>900</v>
      </c>
      <c r="H740" s="5"/>
      <c r="I740" s="4"/>
    </row>
    <row r="741" spans="2:9" x14ac:dyDescent="0.3">
      <c r="B741" s="35">
        <v>42811</v>
      </c>
      <c r="C741" s="10"/>
      <c r="D741" s="4" t="s">
        <v>446</v>
      </c>
      <c r="E741" s="4" t="s">
        <v>62</v>
      </c>
      <c r="F741" s="70"/>
      <c r="G741" s="70">
        <v>200</v>
      </c>
      <c r="H741" s="5"/>
      <c r="I741" s="4"/>
    </row>
    <row r="742" spans="2:9" x14ac:dyDescent="0.3">
      <c r="B742" s="35">
        <v>42811</v>
      </c>
      <c r="C742" s="10" t="s">
        <v>448</v>
      </c>
      <c r="D742" s="4" t="s">
        <v>447</v>
      </c>
      <c r="E742" s="4" t="s">
        <v>31</v>
      </c>
      <c r="F742" s="70">
        <v>500</v>
      </c>
      <c r="G742" s="70"/>
      <c r="H742" s="5"/>
      <c r="I742" s="4"/>
    </row>
    <row r="743" spans="2:9" x14ac:dyDescent="0.3">
      <c r="B743" s="35">
        <v>42811</v>
      </c>
      <c r="C743" s="10"/>
      <c r="D743" s="14" t="s">
        <v>450</v>
      </c>
      <c r="E743" s="14" t="s">
        <v>15</v>
      </c>
      <c r="F743" s="151"/>
      <c r="G743" s="151">
        <v>100</v>
      </c>
      <c r="H743" s="12"/>
      <c r="I743" s="4"/>
    </row>
    <row r="744" spans="2:9" x14ac:dyDescent="0.3">
      <c r="F744" s="173">
        <f>SUM(F737:F742)</f>
        <v>1600</v>
      </c>
      <c r="G744" s="173">
        <f>SUM(G737:G743)</f>
        <v>1362</v>
      </c>
      <c r="H744" s="60">
        <f>F744-G744</f>
        <v>238</v>
      </c>
    </row>
    <row r="747" spans="2:9" x14ac:dyDescent="0.3">
      <c r="B747" s="122" t="s">
        <v>459</v>
      </c>
    </row>
    <row r="748" spans="2:9" x14ac:dyDescent="0.3">
      <c r="B748" s="106" t="s">
        <v>6</v>
      </c>
      <c r="C748" s="6" t="s">
        <v>7</v>
      </c>
      <c r="D748" s="6" t="s">
        <v>11</v>
      </c>
      <c r="E748" s="6" t="s">
        <v>8</v>
      </c>
      <c r="F748" s="149" t="s">
        <v>9</v>
      </c>
      <c r="G748" s="149" t="s">
        <v>10</v>
      </c>
      <c r="H748" s="7" t="s">
        <v>12</v>
      </c>
      <c r="I748" s="7" t="s">
        <v>432</v>
      </c>
    </row>
    <row r="749" spans="2:9" x14ac:dyDescent="0.3">
      <c r="B749" s="35">
        <v>42812</v>
      </c>
      <c r="C749" s="10"/>
      <c r="D749" s="4" t="s">
        <v>452</v>
      </c>
      <c r="E749" s="4" t="s">
        <v>167</v>
      </c>
      <c r="F749" s="70">
        <v>200</v>
      </c>
      <c r="G749" s="70"/>
      <c r="H749" s="5"/>
      <c r="I749" s="4"/>
    </row>
    <row r="750" spans="2:9" x14ac:dyDescent="0.3">
      <c r="B750" s="35">
        <v>42812</v>
      </c>
      <c r="C750" s="10"/>
      <c r="D750" s="4" t="s">
        <v>453</v>
      </c>
      <c r="E750" s="4" t="s">
        <v>31</v>
      </c>
      <c r="F750" s="70"/>
      <c r="G750" s="70">
        <v>190</v>
      </c>
      <c r="H750" s="5"/>
      <c r="I750" s="4"/>
    </row>
    <row r="751" spans="2:9" x14ac:dyDescent="0.3">
      <c r="B751" s="35">
        <v>42812</v>
      </c>
      <c r="C751" s="10" t="s">
        <v>454</v>
      </c>
      <c r="D751" s="4" t="s">
        <v>455</v>
      </c>
      <c r="E751" s="4" t="s">
        <v>31</v>
      </c>
      <c r="F751" s="70">
        <v>2700</v>
      </c>
      <c r="G751" s="70"/>
      <c r="H751" s="5"/>
      <c r="I751" s="4"/>
    </row>
    <row r="752" spans="2:9" x14ac:dyDescent="0.3">
      <c r="B752" s="35">
        <v>42812</v>
      </c>
      <c r="C752" s="10"/>
      <c r="D752" s="4" t="s">
        <v>204</v>
      </c>
      <c r="E752" s="4" t="s">
        <v>167</v>
      </c>
      <c r="F752" s="70">
        <v>17600</v>
      </c>
      <c r="G752" s="70"/>
      <c r="H752" s="5"/>
      <c r="I752" s="4"/>
    </row>
    <row r="753" spans="2:9" x14ac:dyDescent="0.3">
      <c r="B753" s="123"/>
      <c r="C753" s="93"/>
      <c r="D753" s="64" t="s">
        <v>219</v>
      </c>
      <c r="E753" s="64"/>
      <c r="F753" s="160"/>
      <c r="G753" s="160"/>
      <c r="H753" s="36"/>
      <c r="I753" s="64"/>
    </row>
    <row r="754" spans="2:9" x14ac:dyDescent="0.3">
      <c r="B754" s="35">
        <v>42812</v>
      </c>
      <c r="C754" s="10"/>
      <c r="D754" s="4" t="s">
        <v>19</v>
      </c>
      <c r="E754" s="4"/>
      <c r="F754" s="70"/>
      <c r="G754" s="70">
        <v>1100</v>
      </c>
      <c r="H754" s="5"/>
      <c r="I754" s="4"/>
    </row>
    <row r="755" spans="2:9" x14ac:dyDescent="0.3">
      <c r="B755" s="35">
        <v>42812</v>
      </c>
      <c r="C755" s="10"/>
      <c r="D755" s="4" t="s">
        <v>121</v>
      </c>
      <c r="E755" s="4"/>
      <c r="F755" s="70"/>
      <c r="G755" s="70">
        <v>1000</v>
      </c>
      <c r="H755" s="5"/>
      <c r="I755" s="4"/>
    </row>
    <row r="756" spans="2:9" x14ac:dyDescent="0.3">
      <c r="B756" s="35">
        <v>42812</v>
      </c>
      <c r="C756" s="10"/>
      <c r="D756" s="4" t="s">
        <v>62</v>
      </c>
      <c r="E756" s="4"/>
      <c r="F756" s="70"/>
      <c r="G756" s="70">
        <v>1200</v>
      </c>
      <c r="H756" s="5"/>
      <c r="I756" s="4"/>
    </row>
    <row r="757" spans="2:9" x14ac:dyDescent="0.3">
      <c r="B757" s="35">
        <v>42812</v>
      </c>
      <c r="C757" s="10"/>
      <c r="D757" s="4" t="s">
        <v>31</v>
      </c>
      <c r="E757" s="4"/>
      <c r="F757" s="70"/>
      <c r="G757" s="70">
        <v>1500</v>
      </c>
      <c r="H757" s="5"/>
      <c r="I757" s="4"/>
    </row>
    <row r="758" spans="2:9" x14ac:dyDescent="0.3">
      <c r="B758" s="35">
        <v>42812</v>
      </c>
      <c r="C758" s="10"/>
      <c r="D758" s="4" t="s">
        <v>148</v>
      </c>
      <c r="E758" s="4"/>
      <c r="F758" s="70"/>
      <c r="G758" s="70">
        <v>1000</v>
      </c>
      <c r="H758" s="5"/>
      <c r="I758" s="4"/>
    </row>
    <row r="759" spans="2:9" x14ac:dyDescent="0.3">
      <c r="B759" s="35">
        <v>42812</v>
      </c>
      <c r="C759" s="10"/>
      <c r="D759" s="4" t="s">
        <v>167</v>
      </c>
      <c r="E759" s="4"/>
      <c r="F759" s="70"/>
      <c r="G759" s="70">
        <v>3000</v>
      </c>
      <c r="H759" s="5"/>
      <c r="I759" s="4"/>
    </row>
    <row r="760" spans="2:9" x14ac:dyDescent="0.3">
      <c r="B760" s="35">
        <v>42812</v>
      </c>
      <c r="C760" s="10"/>
      <c r="D760" s="4" t="s">
        <v>15</v>
      </c>
      <c r="E760" s="4"/>
      <c r="F760" s="70"/>
      <c r="G760" s="70">
        <v>1500</v>
      </c>
      <c r="H760" s="5"/>
      <c r="I760" s="4"/>
    </row>
    <row r="761" spans="2:9" x14ac:dyDescent="0.3">
      <c r="B761" s="35">
        <v>42812</v>
      </c>
      <c r="C761" s="10"/>
      <c r="D761" s="4" t="s">
        <v>354</v>
      </c>
      <c r="E761" s="4"/>
      <c r="F761" s="70"/>
      <c r="G761" s="70">
        <v>2500</v>
      </c>
      <c r="H761" s="5"/>
      <c r="I761" s="4"/>
    </row>
    <row r="762" spans="2:9" x14ac:dyDescent="0.3">
      <c r="B762" s="35">
        <v>42812</v>
      </c>
      <c r="C762" s="10"/>
      <c r="D762" s="4" t="s">
        <v>308</v>
      </c>
      <c r="E762" s="4"/>
      <c r="F762" s="70"/>
      <c r="G762" s="70">
        <v>2000</v>
      </c>
      <c r="H762" s="5"/>
      <c r="I762" s="4"/>
    </row>
    <row r="763" spans="2:9" x14ac:dyDescent="0.3">
      <c r="B763" s="35">
        <v>42812</v>
      </c>
      <c r="C763" s="10"/>
      <c r="D763" s="4" t="s">
        <v>118</v>
      </c>
      <c r="E763" s="4"/>
      <c r="F763" s="70"/>
      <c r="G763" s="70">
        <v>800</v>
      </c>
      <c r="H763" s="5"/>
      <c r="I763" s="4"/>
    </row>
    <row r="764" spans="2:9" x14ac:dyDescent="0.3">
      <c r="B764" s="35">
        <v>42812</v>
      </c>
      <c r="C764" s="10"/>
      <c r="D764" s="4" t="s">
        <v>51</v>
      </c>
      <c r="E764" s="4"/>
      <c r="F764" s="70"/>
      <c r="G764" s="70">
        <v>1000</v>
      </c>
      <c r="H764" s="5"/>
      <c r="I764" s="4"/>
    </row>
    <row r="765" spans="2:9" x14ac:dyDescent="0.3">
      <c r="B765" s="35">
        <v>42812</v>
      </c>
      <c r="C765" s="10"/>
      <c r="D765" s="4" t="s">
        <v>206</v>
      </c>
      <c r="E765" s="4"/>
      <c r="F765" s="70"/>
      <c r="G765" s="70">
        <v>1000</v>
      </c>
      <c r="H765" s="5"/>
      <c r="I765" s="4"/>
    </row>
    <row r="766" spans="2:9" x14ac:dyDescent="0.3">
      <c r="F766" s="169">
        <f>SUM(F749:F765)</f>
        <v>20500</v>
      </c>
      <c r="G766" s="169">
        <f>SUM(G749:G765)</f>
        <v>17790</v>
      </c>
      <c r="H766" s="51">
        <f>F766-G766</f>
        <v>2710</v>
      </c>
    </row>
    <row r="770" spans="2:9" x14ac:dyDescent="0.3">
      <c r="B770" s="122" t="s">
        <v>460</v>
      </c>
    </row>
    <row r="771" spans="2:9" x14ac:dyDescent="0.3">
      <c r="B771" s="106" t="s">
        <v>6</v>
      </c>
      <c r="C771" s="6" t="s">
        <v>7</v>
      </c>
      <c r="D771" s="6" t="s">
        <v>11</v>
      </c>
      <c r="E771" s="6" t="s">
        <v>8</v>
      </c>
      <c r="F771" s="149" t="s">
        <v>9</v>
      </c>
      <c r="G771" s="149" t="s">
        <v>10</v>
      </c>
      <c r="H771" s="7" t="s">
        <v>12</v>
      </c>
      <c r="I771" s="7" t="s">
        <v>432</v>
      </c>
    </row>
    <row r="772" spans="2:9" x14ac:dyDescent="0.3">
      <c r="B772" s="35">
        <v>42812</v>
      </c>
      <c r="C772" s="10"/>
      <c r="D772" s="4" t="s">
        <v>141</v>
      </c>
      <c r="E772" s="4" t="s">
        <v>51</v>
      </c>
      <c r="F772" s="70">
        <v>2498</v>
      </c>
      <c r="G772" s="70"/>
      <c r="H772" s="5"/>
      <c r="I772" s="4"/>
    </row>
    <row r="773" spans="2:9" x14ac:dyDescent="0.3">
      <c r="B773" s="35">
        <v>42812</v>
      </c>
      <c r="C773" s="10"/>
      <c r="D773" s="4" t="s">
        <v>456</v>
      </c>
      <c r="E773" s="4" t="s">
        <v>51</v>
      </c>
      <c r="F773" s="70"/>
      <c r="G773" s="70">
        <v>2498</v>
      </c>
      <c r="H773" s="5">
        <v>0</v>
      </c>
      <c r="I773" s="4" t="s">
        <v>457</v>
      </c>
    </row>
    <row r="774" spans="2:9" x14ac:dyDescent="0.3">
      <c r="F774" s="169">
        <v>2498</v>
      </c>
      <c r="G774" s="169">
        <v>2498</v>
      </c>
      <c r="H774" s="51">
        <v>0</v>
      </c>
    </row>
    <row r="780" spans="2:9" x14ac:dyDescent="0.3">
      <c r="B780" s="106" t="s">
        <v>6</v>
      </c>
      <c r="C780" s="6" t="s">
        <v>7</v>
      </c>
      <c r="D780" s="6" t="s">
        <v>11</v>
      </c>
      <c r="E780" s="6" t="s">
        <v>8</v>
      </c>
      <c r="F780" s="149" t="s">
        <v>9</v>
      </c>
      <c r="G780" s="149" t="s">
        <v>10</v>
      </c>
      <c r="H780" s="7" t="s">
        <v>12</v>
      </c>
      <c r="I780" s="7" t="s">
        <v>432</v>
      </c>
    </row>
    <row r="781" spans="2:9" x14ac:dyDescent="0.3">
      <c r="B781" s="35">
        <v>42813</v>
      </c>
      <c r="C781" s="10" t="s">
        <v>475</v>
      </c>
      <c r="D781" s="4" t="s">
        <v>469</v>
      </c>
      <c r="E781" s="4" t="s">
        <v>19</v>
      </c>
      <c r="F781" s="70">
        <v>1200</v>
      </c>
      <c r="G781" s="70"/>
      <c r="H781" s="5"/>
      <c r="I781" s="4"/>
    </row>
    <row r="782" spans="2:9" x14ac:dyDescent="0.3">
      <c r="B782" s="35">
        <v>42813</v>
      </c>
      <c r="C782" s="10" t="s">
        <v>476</v>
      </c>
      <c r="D782" s="4" t="s">
        <v>470</v>
      </c>
      <c r="E782" s="4" t="s">
        <v>15</v>
      </c>
      <c r="F782" s="70">
        <v>1200</v>
      </c>
      <c r="G782" s="70"/>
      <c r="H782" s="5">
        <f>F781+F782</f>
        <v>2400</v>
      </c>
      <c r="I782" s="4"/>
    </row>
    <row r="783" spans="2:9" x14ac:dyDescent="0.3">
      <c r="B783" s="35">
        <v>42813</v>
      </c>
      <c r="C783" s="10" t="s">
        <v>476</v>
      </c>
      <c r="D783" s="4" t="s">
        <v>471</v>
      </c>
      <c r="E783" s="4" t="s">
        <v>15</v>
      </c>
      <c r="F783" s="70"/>
      <c r="G783" s="70">
        <v>162</v>
      </c>
      <c r="H783" s="5"/>
      <c r="I783" s="4"/>
    </row>
    <row r="784" spans="2:9" x14ac:dyDescent="0.3">
      <c r="B784" s="35">
        <v>42813</v>
      </c>
      <c r="C784" s="10"/>
      <c r="D784" s="4" t="s">
        <v>466</v>
      </c>
      <c r="E784" s="4" t="s">
        <v>15</v>
      </c>
      <c r="F784" s="70"/>
      <c r="G784" s="70">
        <v>20</v>
      </c>
      <c r="H784" s="5">
        <f>H782-G783-G784</f>
        <v>2218</v>
      </c>
      <c r="I784" s="4"/>
    </row>
    <row r="785" spans="2:9" ht="15.75" customHeight="1" x14ac:dyDescent="0.3">
      <c r="B785" s="35">
        <v>42813</v>
      </c>
      <c r="C785" s="10" t="s">
        <v>477</v>
      </c>
      <c r="D785" s="4" t="s">
        <v>472</v>
      </c>
      <c r="E785" s="4" t="s">
        <v>167</v>
      </c>
      <c r="F785" s="70">
        <v>500</v>
      </c>
      <c r="G785" s="70"/>
      <c r="H785" s="5">
        <f>H784+F785</f>
        <v>2718</v>
      </c>
      <c r="I785" s="4"/>
    </row>
    <row r="786" spans="2:9" x14ac:dyDescent="0.3">
      <c r="B786" s="35">
        <v>42813</v>
      </c>
      <c r="C786" s="10" t="s">
        <v>477</v>
      </c>
      <c r="D786" s="4" t="s">
        <v>461</v>
      </c>
      <c r="E786" s="4" t="s">
        <v>308</v>
      </c>
      <c r="F786" s="70"/>
      <c r="G786" s="70">
        <v>81</v>
      </c>
      <c r="H786" s="5"/>
      <c r="I786" s="4"/>
    </row>
    <row r="787" spans="2:9" x14ac:dyDescent="0.3">
      <c r="B787" s="35">
        <v>42813</v>
      </c>
      <c r="C787" s="10" t="s">
        <v>477</v>
      </c>
      <c r="D787" s="4" t="s">
        <v>462</v>
      </c>
      <c r="E787" s="4" t="s">
        <v>62</v>
      </c>
      <c r="F787" s="70"/>
      <c r="G787" s="70">
        <v>81</v>
      </c>
      <c r="H787" s="5"/>
      <c r="I787" s="4"/>
    </row>
    <row r="788" spans="2:9" x14ac:dyDescent="0.3">
      <c r="B788" s="35">
        <v>42813</v>
      </c>
      <c r="C788" s="10" t="s">
        <v>477</v>
      </c>
      <c r="D788" s="4" t="s">
        <v>463</v>
      </c>
      <c r="E788" s="4" t="s">
        <v>62</v>
      </c>
      <c r="F788" s="70"/>
      <c r="G788" s="70">
        <v>150</v>
      </c>
      <c r="H788" s="5"/>
      <c r="I788" s="4"/>
    </row>
    <row r="789" spans="2:9" x14ac:dyDescent="0.3">
      <c r="B789" s="35">
        <v>42813</v>
      </c>
      <c r="C789" s="10" t="s">
        <v>477</v>
      </c>
      <c r="D789" s="4" t="s">
        <v>473</v>
      </c>
      <c r="E789" s="4" t="s">
        <v>62</v>
      </c>
      <c r="F789" s="70"/>
      <c r="G789" s="70">
        <v>150</v>
      </c>
      <c r="H789" s="5"/>
      <c r="I789" s="4"/>
    </row>
    <row r="790" spans="2:9" x14ac:dyDescent="0.3">
      <c r="B790" s="35">
        <v>42813</v>
      </c>
      <c r="C790" s="10" t="s">
        <v>477</v>
      </c>
      <c r="D790" s="4" t="s">
        <v>464</v>
      </c>
      <c r="E790" s="4" t="s">
        <v>62</v>
      </c>
      <c r="F790" s="70"/>
      <c r="G790" s="70">
        <v>150</v>
      </c>
      <c r="H790" s="5"/>
      <c r="I790" s="4"/>
    </row>
    <row r="791" spans="2:9" x14ac:dyDescent="0.3">
      <c r="B791" s="35">
        <v>42813</v>
      </c>
      <c r="C791" s="10"/>
      <c r="D791" s="4" t="s">
        <v>465</v>
      </c>
      <c r="E791" s="4" t="s">
        <v>62</v>
      </c>
      <c r="F791" s="70"/>
      <c r="G791" s="70">
        <v>60</v>
      </c>
      <c r="H791" s="5">
        <f>H785-G786-G787-G788-G789-G790-G791</f>
        <v>2046</v>
      </c>
      <c r="I791" s="4"/>
    </row>
    <row r="792" spans="2:9" x14ac:dyDescent="0.3">
      <c r="B792" s="35">
        <v>42813</v>
      </c>
      <c r="C792" s="10" t="s">
        <v>477</v>
      </c>
      <c r="D792" s="4" t="s">
        <v>474</v>
      </c>
      <c r="E792" s="4" t="s">
        <v>167</v>
      </c>
      <c r="F792" s="70">
        <v>100</v>
      </c>
      <c r="G792" s="70"/>
      <c r="H792" s="5">
        <f>H791+F792</f>
        <v>2146</v>
      </c>
      <c r="I792" s="4"/>
    </row>
    <row r="793" spans="2:9" x14ac:dyDescent="0.3">
      <c r="B793" s="35">
        <v>42814</v>
      </c>
      <c r="C793" s="10" t="s">
        <v>477</v>
      </c>
      <c r="D793" s="4" t="s">
        <v>467</v>
      </c>
      <c r="E793" s="4" t="s">
        <v>62</v>
      </c>
      <c r="F793" s="70"/>
      <c r="G793" s="70">
        <v>81</v>
      </c>
      <c r="H793" s="5">
        <f>H792-G793</f>
        <v>2065</v>
      </c>
      <c r="I793" s="4"/>
    </row>
    <row r="794" spans="2:9" x14ac:dyDescent="0.3">
      <c r="B794" s="35">
        <v>42814</v>
      </c>
      <c r="C794" s="10"/>
      <c r="D794" s="14" t="s">
        <v>468</v>
      </c>
      <c r="E794" s="14" t="s">
        <v>19</v>
      </c>
      <c r="F794" s="70">
        <v>100</v>
      </c>
      <c r="G794" s="70"/>
      <c r="H794" s="5">
        <f>H793+F794</f>
        <v>2165</v>
      </c>
      <c r="I794" s="4"/>
    </row>
    <row r="795" spans="2:9" x14ac:dyDescent="0.3">
      <c r="B795" s="35">
        <v>42814</v>
      </c>
      <c r="C795" s="10"/>
      <c r="D795" s="14" t="s">
        <v>478</v>
      </c>
      <c r="E795" s="14" t="s">
        <v>19</v>
      </c>
      <c r="F795" s="70"/>
      <c r="G795" s="70">
        <v>199</v>
      </c>
      <c r="H795" s="5"/>
      <c r="I795" s="4"/>
    </row>
    <row r="796" spans="2:9" x14ac:dyDescent="0.3">
      <c r="B796" s="35">
        <v>42814</v>
      </c>
      <c r="C796" s="10"/>
      <c r="D796" s="14" t="s">
        <v>479</v>
      </c>
      <c r="E796" s="14" t="s">
        <v>19</v>
      </c>
      <c r="F796" s="70"/>
      <c r="G796" s="70">
        <v>10</v>
      </c>
      <c r="H796" s="5"/>
      <c r="I796" s="4"/>
    </row>
    <row r="797" spans="2:9" x14ac:dyDescent="0.3">
      <c r="B797" s="35">
        <v>42814</v>
      </c>
      <c r="C797" s="61"/>
      <c r="D797" s="14" t="s">
        <v>480</v>
      </c>
      <c r="E797" s="14" t="s">
        <v>45</v>
      </c>
      <c r="F797" s="151"/>
      <c r="G797" s="151">
        <v>120</v>
      </c>
      <c r="H797" s="12">
        <f>H794-G795-G796-G797</f>
        <v>1836</v>
      </c>
      <c r="I797" s="4"/>
    </row>
    <row r="798" spans="2:9" x14ac:dyDescent="0.3">
      <c r="F798" s="173">
        <f>SUM(F781:F796)</f>
        <v>3100</v>
      </c>
      <c r="G798" s="173">
        <f>SUM(G781:G797)</f>
        <v>1264</v>
      </c>
      <c r="H798" s="60">
        <f>F798-G798</f>
        <v>1836</v>
      </c>
    </row>
    <row r="800" spans="2:9" x14ac:dyDescent="0.3">
      <c r="B800" s="122" t="s">
        <v>459</v>
      </c>
    </row>
    <row r="801" spans="2:9" x14ac:dyDescent="0.3">
      <c r="B801" s="106" t="s">
        <v>6</v>
      </c>
      <c r="C801" s="6" t="s">
        <v>7</v>
      </c>
      <c r="D801" s="6" t="s">
        <v>11</v>
      </c>
      <c r="E801" s="6" t="s">
        <v>8</v>
      </c>
      <c r="F801" s="149" t="s">
        <v>9</v>
      </c>
      <c r="G801" s="149" t="s">
        <v>10</v>
      </c>
      <c r="H801" s="7" t="s">
        <v>12</v>
      </c>
      <c r="I801" s="7" t="s">
        <v>432</v>
      </c>
    </row>
    <row r="802" spans="2:9" x14ac:dyDescent="0.3">
      <c r="B802" s="35">
        <v>42815</v>
      </c>
      <c r="C802" s="10" t="s">
        <v>491</v>
      </c>
      <c r="D802" s="4" t="s">
        <v>127</v>
      </c>
      <c r="E802" s="4" t="s">
        <v>19</v>
      </c>
      <c r="F802" s="70">
        <v>600</v>
      </c>
      <c r="G802" s="70"/>
      <c r="H802" s="5"/>
      <c r="I802" s="4"/>
    </row>
    <row r="803" spans="2:9" x14ac:dyDescent="0.3">
      <c r="B803" s="35">
        <v>42815</v>
      </c>
      <c r="C803" s="10" t="s">
        <v>492</v>
      </c>
      <c r="D803" s="4" t="s">
        <v>239</v>
      </c>
      <c r="E803" s="4" t="s">
        <v>31</v>
      </c>
      <c r="F803" s="70">
        <v>3800</v>
      </c>
      <c r="G803" s="70"/>
      <c r="H803" s="5"/>
      <c r="I803" s="4"/>
    </row>
    <row r="804" spans="2:9" x14ac:dyDescent="0.3">
      <c r="B804" s="35">
        <v>42815</v>
      </c>
      <c r="C804" s="10" t="s">
        <v>492</v>
      </c>
      <c r="D804" s="4" t="s">
        <v>482</v>
      </c>
      <c r="E804" s="4" t="s">
        <v>308</v>
      </c>
      <c r="F804" s="70">
        <v>4500</v>
      </c>
      <c r="G804" s="70"/>
      <c r="H804" s="5">
        <f>SUM(F802:F804)</f>
        <v>8900</v>
      </c>
      <c r="I804" s="4"/>
    </row>
    <row r="805" spans="2:9" x14ac:dyDescent="0.3">
      <c r="B805" s="35">
        <v>42815</v>
      </c>
      <c r="C805" s="10" t="s">
        <v>492</v>
      </c>
      <c r="D805" s="4" t="s">
        <v>481</v>
      </c>
      <c r="E805" s="4" t="s">
        <v>308</v>
      </c>
      <c r="F805" s="70"/>
      <c r="G805" s="70">
        <v>340</v>
      </c>
      <c r="H805" s="5">
        <f>H804-G805</f>
        <v>8560</v>
      </c>
      <c r="I805" s="4"/>
    </row>
    <row r="806" spans="2:9" x14ac:dyDescent="0.3">
      <c r="B806" s="35">
        <v>42815</v>
      </c>
      <c r="C806" s="10" t="s">
        <v>493</v>
      </c>
      <c r="D806" s="4" t="s">
        <v>483</v>
      </c>
      <c r="E806" s="4" t="s">
        <v>15</v>
      </c>
      <c r="F806" s="70">
        <v>1500</v>
      </c>
      <c r="G806" s="70"/>
      <c r="H806" s="5"/>
      <c r="I806" s="4"/>
    </row>
    <row r="807" spans="2:9" x14ac:dyDescent="0.3">
      <c r="B807" s="35">
        <v>42815</v>
      </c>
      <c r="C807" s="10"/>
      <c r="D807" s="4" t="s">
        <v>484</v>
      </c>
      <c r="E807" s="4" t="s">
        <v>31</v>
      </c>
      <c r="F807" s="70">
        <v>400</v>
      </c>
      <c r="G807" s="70"/>
      <c r="H807" s="5">
        <f>H805+F806+F807</f>
        <v>10460</v>
      </c>
      <c r="I807" s="4"/>
    </row>
    <row r="808" spans="2:9" x14ac:dyDescent="0.3">
      <c r="B808" s="35">
        <v>42815</v>
      </c>
      <c r="C808" s="10" t="s">
        <v>495</v>
      </c>
      <c r="D808" s="4" t="s">
        <v>485</v>
      </c>
      <c r="E808" s="4" t="s">
        <v>15</v>
      </c>
      <c r="F808" s="70"/>
      <c r="G808" s="70">
        <v>500</v>
      </c>
      <c r="H808" s="5">
        <f>H807-G808</f>
        <v>9960</v>
      </c>
      <c r="I808" s="4"/>
    </row>
    <row r="809" spans="2:9" x14ac:dyDescent="0.3">
      <c r="B809" s="35">
        <v>42815</v>
      </c>
      <c r="C809" s="10" t="s">
        <v>494</v>
      </c>
      <c r="D809" s="4" t="s">
        <v>486</v>
      </c>
      <c r="E809" s="4" t="s">
        <v>31</v>
      </c>
      <c r="F809" s="70">
        <v>3100</v>
      </c>
      <c r="G809" s="70"/>
      <c r="H809" s="5">
        <f>H808+F809</f>
        <v>13060</v>
      </c>
      <c r="I809" s="4"/>
    </row>
    <row r="810" spans="2:9" x14ac:dyDescent="0.3">
      <c r="B810" s="35">
        <v>42815</v>
      </c>
      <c r="C810" s="10"/>
      <c r="D810" s="4" t="s">
        <v>194</v>
      </c>
      <c r="E810" s="4" t="s">
        <v>31</v>
      </c>
      <c r="F810" s="70"/>
      <c r="G810" s="70">
        <v>60</v>
      </c>
      <c r="H810" s="5"/>
      <c r="I810" s="4"/>
    </row>
    <row r="811" spans="2:9" x14ac:dyDescent="0.3">
      <c r="B811" s="35">
        <v>42815</v>
      </c>
      <c r="C811" s="10"/>
      <c r="D811" s="4" t="s">
        <v>487</v>
      </c>
      <c r="E811" s="4" t="s">
        <v>308</v>
      </c>
      <c r="F811" s="70"/>
      <c r="G811" s="70">
        <v>1000</v>
      </c>
      <c r="H811" s="5"/>
      <c r="I811" s="4"/>
    </row>
    <row r="812" spans="2:9" x14ac:dyDescent="0.3">
      <c r="B812" s="35">
        <v>42815</v>
      </c>
      <c r="C812" s="10"/>
      <c r="D812" s="4" t="s">
        <v>488</v>
      </c>
      <c r="E812" s="4" t="s">
        <v>489</v>
      </c>
      <c r="F812" s="70"/>
      <c r="G812" s="70">
        <v>1000</v>
      </c>
      <c r="H812" s="5"/>
      <c r="I812" s="4"/>
    </row>
    <row r="813" spans="2:9" x14ac:dyDescent="0.3">
      <c r="B813" s="35">
        <v>42815</v>
      </c>
      <c r="C813" s="10"/>
      <c r="D813" s="4" t="s">
        <v>488</v>
      </c>
      <c r="E813" s="4" t="s">
        <v>489</v>
      </c>
      <c r="F813" s="70"/>
      <c r="G813" s="70">
        <v>100</v>
      </c>
      <c r="H813" s="5">
        <f>H809-G810-G811-G812-G813</f>
        <v>10900</v>
      </c>
      <c r="I813" s="4"/>
    </row>
    <row r="814" spans="2:9" x14ac:dyDescent="0.3">
      <c r="B814" s="35">
        <v>42815</v>
      </c>
      <c r="C814" s="10" t="s">
        <v>492</v>
      </c>
      <c r="D814" s="14" t="s">
        <v>490</v>
      </c>
      <c r="E814" s="14" t="s">
        <v>308</v>
      </c>
      <c r="F814" s="70"/>
      <c r="G814" s="70">
        <v>300</v>
      </c>
      <c r="H814" s="5"/>
      <c r="I814" s="4"/>
    </row>
    <row r="815" spans="2:9" x14ac:dyDescent="0.3">
      <c r="F815" s="173">
        <f>SUM(F802:F811)</f>
        <v>13900</v>
      </c>
      <c r="G815" s="173">
        <f>SUM(G802:G814)</f>
        <v>3300</v>
      </c>
      <c r="H815" s="60">
        <f>F815-G815</f>
        <v>10600</v>
      </c>
    </row>
    <row r="817" spans="2:9" x14ac:dyDescent="0.3">
      <c r="B817" s="122" t="s">
        <v>460</v>
      </c>
    </row>
    <row r="818" spans="2:9" x14ac:dyDescent="0.3">
      <c r="B818" s="106" t="s">
        <v>6</v>
      </c>
      <c r="C818" s="6" t="s">
        <v>7</v>
      </c>
      <c r="D818" s="6" t="s">
        <v>11</v>
      </c>
      <c r="E818" s="6" t="s">
        <v>8</v>
      </c>
      <c r="F818" s="149" t="s">
        <v>9</v>
      </c>
      <c r="G818" s="149" t="s">
        <v>10</v>
      </c>
      <c r="H818" s="7" t="s">
        <v>12</v>
      </c>
      <c r="I818" s="7" t="s">
        <v>432</v>
      </c>
    </row>
    <row r="819" spans="2:9" x14ac:dyDescent="0.3">
      <c r="B819" s="35">
        <v>42815</v>
      </c>
      <c r="C819" s="10"/>
      <c r="D819" s="4" t="s">
        <v>141</v>
      </c>
      <c r="E819" s="4" t="s">
        <v>51</v>
      </c>
      <c r="F819" s="70">
        <v>4126</v>
      </c>
      <c r="G819" s="70"/>
      <c r="H819" s="5"/>
      <c r="I819" s="4"/>
    </row>
    <row r="820" spans="2:9" x14ac:dyDescent="0.3">
      <c r="F820" s="169">
        <v>4126</v>
      </c>
      <c r="G820" s="169">
        <v>0</v>
      </c>
      <c r="H820" s="51">
        <v>4126</v>
      </c>
    </row>
    <row r="825" spans="2:9" x14ac:dyDescent="0.3">
      <c r="B825" s="106" t="s">
        <v>6</v>
      </c>
      <c r="C825" s="6" t="s">
        <v>7</v>
      </c>
      <c r="D825" s="6" t="s">
        <v>11</v>
      </c>
      <c r="E825" s="6" t="s">
        <v>8</v>
      </c>
      <c r="F825" s="149" t="s">
        <v>9</v>
      </c>
      <c r="G825" s="149" t="s">
        <v>10</v>
      </c>
      <c r="H825" s="7" t="s">
        <v>12</v>
      </c>
      <c r="I825" s="7" t="s">
        <v>432</v>
      </c>
    </row>
    <row r="826" spans="2:9" x14ac:dyDescent="0.3">
      <c r="B826" s="35">
        <v>42815</v>
      </c>
      <c r="C826" s="10" t="s">
        <v>495</v>
      </c>
      <c r="D826" s="4" t="s">
        <v>496</v>
      </c>
      <c r="E826" s="4" t="s">
        <v>32</v>
      </c>
      <c r="F826" s="70">
        <v>4200</v>
      </c>
      <c r="G826" s="70"/>
      <c r="H826" s="5"/>
      <c r="I826" s="4"/>
    </row>
    <row r="827" spans="2:9" x14ac:dyDescent="0.3">
      <c r="B827" s="35">
        <v>42815</v>
      </c>
      <c r="C827" s="10" t="s">
        <v>501</v>
      </c>
      <c r="D827" s="4" t="s">
        <v>500</v>
      </c>
      <c r="E827" s="4" t="s">
        <v>308</v>
      </c>
      <c r="F827" s="70">
        <v>300</v>
      </c>
      <c r="G827" s="70"/>
      <c r="H827" s="5"/>
      <c r="I827" s="4"/>
    </row>
    <row r="828" spans="2:9" x14ac:dyDescent="0.3">
      <c r="B828" s="35">
        <v>42816</v>
      </c>
      <c r="C828" s="10" t="s">
        <v>502</v>
      </c>
      <c r="D828" s="4" t="s">
        <v>497</v>
      </c>
      <c r="E828" s="4" t="s">
        <v>31</v>
      </c>
      <c r="F828" s="70">
        <v>6859</v>
      </c>
      <c r="G828" s="70"/>
      <c r="H828" s="5">
        <f>SUM(F826:F828)</f>
        <v>11359</v>
      </c>
      <c r="I828" s="4"/>
    </row>
    <row r="829" spans="2:9" x14ac:dyDescent="0.3">
      <c r="B829" s="35">
        <v>42816</v>
      </c>
      <c r="C829" s="10"/>
      <c r="D829" s="4" t="s">
        <v>498</v>
      </c>
      <c r="E829" s="4" t="s">
        <v>32</v>
      </c>
      <c r="F829" s="70"/>
      <c r="G829" s="70">
        <v>80</v>
      </c>
      <c r="H829" s="5"/>
      <c r="I829" s="4"/>
    </row>
    <row r="830" spans="2:9" x14ac:dyDescent="0.3">
      <c r="B830" s="35">
        <v>42816</v>
      </c>
      <c r="C830" s="10" t="s">
        <v>503</v>
      </c>
      <c r="D830" s="4" t="s">
        <v>508</v>
      </c>
      <c r="E830" s="4" t="s">
        <v>32</v>
      </c>
      <c r="F830" s="70"/>
      <c r="G830" s="70">
        <v>162</v>
      </c>
      <c r="H830" s="5">
        <f>H828-G829-G830</f>
        <v>11117</v>
      </c>
      <c r="I830" s="4"/>
    </row>
    <row r="831" spans="2:9" x14ac:dyDescent="0.3">
      <c r="B831" s="35">
        <v>42816</v>
      </c>
      <c r="C831" s="10" t="s">
        <v>504</v>
      </c>
      <c r="D831" s="4" t="s">
        <v>499</v>
      </c>
      <c r="E831" s="4" t="s">
        <v>32</v>
      </c>
      <c r="F831" s="70">
        <v>1200</v>
      </c>
      <c r="G831" s="70"/>
      <c r="H831" s="5">
        <f>H830+F831</f>
        <v>12317</v>
      </c>
      <c r="I831" s="4"/>
    </row>
    <row r="832" spans="2:9" x14ac:dyDescent="0.3">
      <c r="B832" s="35">
        <v>42816</v>
      </c>
      <c r="C832" s="10"/>
      <c r="D832" s="4" t="s">
        <v>505</v>
      </c>
      <c r="E832" s="4" t="s">
        <v>15</v>
      </c>
      <c r="F832" s="70"/>
      <c r="G832" s="70">
        <v>78</v>
      </c>
      <c r="H832" s="5"/>
      <c r="I832" s="4"/>
    </row>
    <row r="833" spans="2:9" x14ac:dyDescent="0.3">
      <c r="B833" s="35">
        <v>42816</v>
      </c>
      <c r="C833" s="10"/>
      <c r="D833" s="4" t="s">
        <v>242</v>
      </c>
      <c r="E833" s="4" t="s">
        <v>31</v>
      </c>
      <c r="F833" s="70"/>
      <c r="G833" s="70">
        <v>50</v>
      </c>
      <c r="H833" s="5">
        <f>H831-G832-G833</f>
        <v>12189</v>
      </c>
      <c r="I833" s="4"/>
    </row>
    <row r="834" spans="2:9" x14ac:dyDescent="0.3">
      <c r="B834" s="35">
        <v>42816</v>
      </c>
      <c r="C834" s="10" t="s">
        <v>506</v>
      </c>
      <c r="D834" s="4" t="s">
        <v>507</v>
      </c>
      <c r="E834" s="4" t="s">
        <v>31</v>
      </c>
      <c r="F834" s="70">
        <v>10500</v>
      </c>
      <c r="G834" s="70"/>
      <c r="H834" s="5">
        <f>H833+F834</f>
        <v>22689</v>
      </c>
      <c r="I834" s="4"/>
    </row>
    <row r="835" spans="2:9" x14ac:dyDescent="0.3">
      <c r="F835" s="169">
        <f>SUM(F826:F834)</f>
        <v>23059</v>
      </c>
      <c r="G835" s="169">
        <f>SUM(G826:G833)</f>
        <v>370</v>
      </c>
      <c r="H835" s="51">
        <f>F835-G835</f>
        <v>22689</v>
      </c>
    </row>
    <row r="840" spans="2:9" x14ac:dyDescent="0.3">
      <c r="B840" s="106" t="s">
        <v>6</v>
      </c>
      <c r="C840" s="6" t="s">
        <v>7</v>
      </c>
      <c r="D840" s="6" t="s">
        <v>11</v>
      </c>
      <c r="E840" s="6" t="s">
        <v>8</v>
      </c>
      <c r="F840" s="149" t="s">
        <v>9</v>
      </c>
      <c r="G840" s="149" t="s">
        <v>10</v>
      </c>
      <c r="H840" s="7" t="s">
        <v>12</v>
      </c>
      <c r="I840" s="7" t="s">
        <v>432</v>
      </c>
    </row>
    <row r="841" spans="2:9" x14ac:dyDescent="0.3">
      <c r="B841" s="35">
        <v>42817</v>
      </c>
      <c r="C841" s="10" t="s">
        <v>509</v>
      </c>
      <c r="D841" s="4" t="s">
        <v>510</v>
      </c>
      <c r="E841" s="4" t="s">
        <v>120</v>
      </c>
      <c r="F841" s="70">
        <v>600</v>
      </c>
      <c r="G841" s="70"/>
      <c r="H841" s="5"/>
      <c r="I841" s="4"/>
    </row>
    <row r="842" spans="2:9" x14ac:dyDescent="0.3">
      <c r="B842" s="35">
        <v>42817</v>
      </c>
      <c r="C842" s="10" t="s">
        <v>512</v>
      </c>
      <c r="D842" s="4" t="s">
        <v>511</v>
      </c>
      <c r="E842" s="4" t="s">
        <v>19</v>
      </c>
      <c r="F842" s="70"/>
      <c r="G842" s="70">
        <v>162</v>
      </c>
      <c r="H842" s="5">
        <f>F841-G842</f>
        <v>438</v>
      </c>
      <c r="I842" s="4"/>
    </row>
    <row r="843" spans="2:9" x14ac:dyDescent="0.3">
      <c r="B843" s="35">
        <v>42817</v>
      </c>
      <c r="C843" s="10"/>
      <c r="D843" s="4" t="s">
        <v>513</v>
      </c>
      <c r="E843" s="4" t="s">
        <v>262</v>
      </c>
      <c r="F843" s="70">
        <v>1000</v>
      </c>
      <c r="G843" s="70"/>
      <c r="H843" s="5"/>
      <c r="I843" s="4"/>
    </row>
    <row r="844" spans="2:9" x14ac:dyDescent="0.3">
      <c r="B844" s="35">
        <v>42817</v>
      </c>
      <c r="C844" s="10" t="s">
        <v>515</v>
      </c>
      <c r="D844" s="4" t="s">
        <v>514</v>
      </c>
      <c r="E844" s="4" t="s">
        <v>31</v>
      </c>
      <c r="F844" s="70">
        <v>2790</v>
      </c>
      <c r="G844" s="70"/>
      <c r="H844" s="5">
        <f>H842+F843+F844</f>
        <v>4228</v>
      </c>
      <c r="I844" s="4"/>
    </row>
    <row r="845" spans="2:9" x14ac:dyDescent="0.3">
      <c r="F845" s="160">
        <f>SUM(F841:F844)</f>
        <v>4390</v>
      </c>
      <c r="G845" s="160">
        <v>162</v>
      </c>
      <c r="H845" s="36">
        <f>F845-G845</f>
        <v>4228</v>
      </c>
    </row>
    <row r="849" spans="2:9" x14ac:dyDescent="0.3">
      <c r="B849" s="106" t="s">
        <v>6</v>
      </c>
      <c r="C849" s="6" t="s">
        <v>7</v>
      </c>
      <c r="D849" s="6" t="s">
        <v>11</v>
      </c>
      <c r="E849" s="6" t="s">
        <v>8</v>
      </c>
      <c r="F849" s="149" t="s">
        <v>9</v>
      </c>
      <c r="G849" s="149" t="s">
        <v>10</v>
      </c>
      <c r="H849" s="7" t="s">
        <v>12</v>
      </c>
      <c r="I849" s="7" t="s">
        <v>432</v>
      </c>
    </row>
    <row r="850" spans="2:9" x14ac:dyDescent="0.3">
      <c r="B850" s="35">
        <v>42818</v>
      </c>
      <c r="C850" s="10"/>
      <c r="D850" s="4" t="s">
        <v>516</v>
      </c>
      <c r="E850" s="4" t="s">
        <v>167</v>
      </c>
      <c r="F850" s="70">
        <v>200</v>
      </c>
      <c r="G850" s="70"/>
      <c r="H850" s="5"/>
      <c r="I850" s="4"/>
    </row>
    <row r="851" spans="2:9" x14ac:dyDescent="0.3">
      <c r="B851" s="35">
        <v>42818</v>
      </c>
      <c r="C851" s="10"/>
      <c r="D851" s="4" t="s">
        <v>517</v>
      </c>
      <c r="E851" s="4" t="s">
        <v>308</v>
      </c>
      <c r="F851" s="70"/>
      <c r="G851" s="70">
        <v>157</v>
      </c>
      <c r="H851" s="5"/>
      <c r="I851" s="4"/>
    </row>
    <row r="852" spans="2:9" x14ac:dyDescent="0.3">
      <c r="B852" s="35">
        <v>42818</v>
      </c>
      <c r="C852" s="10"/>
      <c r="D852" s="14" t="s">
        <v>518</v>
      </c>
      <c r="E852" s="14" t="s">
        <v>19</v>
      </c>
      <c r="F852" s="70"/>
      <c r="G852" s="70">
        <v>31</v>
      </c>
      <c r="H852" s="5"/>
      <c r="I852" s="43"/>
    </row>
    <row r="853" spans="2:9" x14ac:dyDescent="0.3">
      <c r="F853" s="169">
        <v>200</v>
      </c>
      <c r="G853" s="169">
        <f>SUM(G851:G852)</f>
        <v>188</v>
      </c>
      <c r="H853" s="51">
        <f>F853-G853</f>
        <v>12</v>
      </c>
    </row>
    <row r="856" spans="2:9" x14ac:dyDescent="0.3">
      <c r="B856" s="122" t="s">
        <v>459</v>
      </c>
    </row>
    <row r="857" spans="2:9" x14ac:dyDescent="0.3">
      <c r="B857" s="106" t="s">
        <v>6</v>
      </c>
      <c r="C857" s="6" t="s">
        <v>7</v>
      </c>
      <c r="D857" s="6" t="s">
        <v>11</v>
      </c>
      <c r="E857" s="6" t="s">
        <v>8</v>
      </c>
      <c r="F857" s="149" t="s">
        <v>9</v>
      </c>
      <c r="G857" s="149" t="s">
        <v>10</v>
      </c>
      <c r="H857" s="7" t="s">
        <v>12</v>
      </c>
      <c r="I857" s="7" t="s">
        <v>432</v>
      </c>
    </row>
    <row r="858" spans="2:9" x14ac:dyDescent="0.3">
      <c r="B858" s="35">
        <v>42819</v>
      </c>
      <c r="C858" s="10"/>
      <c r="D858" s="4" t="s">
        <v>519</v>
      </c>
      <c r="E858" s="4" t="s">
        <v>120</v>
      </c>
      <c r="F858" s="70">
        <v>1200</v>
      </c>
      <c r="G858" s="70"/>
      <c r="H858" s="5"/>
      <c r="I858" s="4"/>
    </row>
    <row r="859" spans="2:9" x14ac:dyDescent="0.3">
      <c r="B859" s="35">
        <v>42819</v>
      </c>
      <c r="C859" s="10"/>
      <c r="D859" s="4" t="s">
        <v>520</v>
      </c>
      <c r="E859" s="4" t="s">
        <v>121</v>
      </c>
      <c r="F859" s="70"/>
      <c r="G859" s="70">
        <v>60</v>
      </c>
      <c r="H859" s="5"/>
      <c r="I859" s="4"/>
    </row>
    <row r="860" spans="2:9" x14ac:dyDescent="0.3">
      <c r="B860" s="35">
        <v>42819</v>
      </c>
      <c r="C860" s="10"/>
      <c r="D860" s="4" t="s">
        <v>521</v>
      </c>
      <c r="E860" s="4" t="s">
        <v>121</v>
      </c>
      <c r="F860" s="70"/>
      <c r="G860" s="70">
        <v>399</v>
      </c>
      <c r="H860" s="5"/>
      <c r="I860" s="4"/>
    </row>
    <row r="861" spans="2:9" x14ac:dyDescent="0.3">
      <c r="B861" s="35">
        <v>42819</v>
      </c>
      <c r="C861" s="10"/>
      <c r="D861" s="4" t="s">
        <v>523</v>
      </c>
      <c r="E861" s="4" t="s">
        <v>121</v>
      </c>
      <c r="F861" s="70"/>
      <c r="G861" s="70">
        <v>10</v>
      </c>
      <c r="H861" s="5"/>
      <c r="I861" s="4"/>
    </row>
    <row r="862" spans="2:9" x14ac:dyDescent="0.3">
      <c r="B862" s="35">
        <v>42819</v>
      </c>
      <c r="C862" s="10"/>
      <c r="D862" s="4" t="s">
        <v>522</v>
      </c>
      <c r="E862" s="4" t="s">
        <v>15</v>
      </c>
      <c r="F862" s="70"/>
      <c r="G862" s="70">
        <v>50</v>
      </c>
      <c r="H862" s="5"/>
      <c r="I862" s="4"/>
    </row>
    <row r="863" spans="2:9" x14ac:dyDescent="0.3">
      <c r="B863" s="35">
        <v>42819</v>
      </c>
      <c r="C863" s="10"/>
      <c r="D863" s="14" t="s">
        <v>524</v>
      </c>
      <c r="E863" s="14" t="s">
        <v>31</v>
      </c>
      <c r="F863" s="70"/>
      <c r="G863" s="70">
        <v>430</v>
      </c>
      <c r="H863" s="5"/>
      <c r="I863" s="4"/>
    </row>
    <row r="864" spans="2:9" x14ac:dyDescent="0.3">
      <c r="B864" s="35">
        <v>42819</v>
      </c>
      <c r="C864" s="10"/>
      <c r="D864" s="14" t="s">
        <v>525</v>
      </c>
      <c r="E864" s="14" t="s">
        <v>31</v>
      </c>
      <c r="F864" s="70"/>
      <c r="G864" s="70">
        <v>250</v>
      </c>
      <c r="H864" s="5"/>
      <c r="I864" s="4"/>
    </row>
    <row r="865" spans="2:9" x14ac:dyDescent="0.3">
      <c r="F865" s="169">
        <v>1200</v>
      </c>
      <c r="G865" s="169">
        <f>SUM(G858:G864)</f>
        <v>1199</v>
      </c>
      <c r="H865" s="51">
        <f>F865-G865</f>
        <v>1</v>
      </c>
    </row>
    <row r="867" spans="2:9" x14ac:dyDescent="0.3">
      <c r="B867" s="122" t="s">
        <v>460</v>
      </c>
    </row>
    <row r="868" spans="2:9" x14ac:dyDescent="0.3">
      <c r="B868" s="106" t="s">
        <v>6</v>
      </c>
      <c r="C868" s="6" t="s">
        <v>7</v>
      </c>
      <c r="D868" s="6" t="s">
        <v>11</v>
      </c>
      <c r="E868" s="6" t="s">
        <v>8</v>
      </c>
      <c r="F868" s="149" t="s">
        <v>9</v>
      </c>
      <c r="G868" s="149" t="s">
        <v>10</v>
      </c>
      <c r="H868" s="7" t="s">
        <v>12</v>
      </c>
      <c r="I868" s="7" t="s">
        <v>432</v>
      </c>
    </row>
    <row r="869" spans="2:9" x14ac:dyDescent="0.3">
      <c r="B869" s="35">
        <v>42819</v>
      </c>
      <c r="C869" s="10"/>
      <c r="D869" s="4" t="s">
        <v>141</v>
      </c>
      <c r="E869" s="4" t="s">
        <v>51</v>
      </c>
      <c r="F869" s="70">
        <v>5593</v>
      </c>
      <c r="G869" s="70"/>
      <c r="H869" s="5"/>
      <c r="I869" s="4"/>
    </row>
    <row r="870" spans="2:9" x14ac:dyDescent="0.3">
      <c r="F870" s="169">
        <v>5593</v>
      </c>
      <c r="G870" s="169">
        <v>0</v>
      </c>
      <c r="H870" s="51">
        <v>5593</v>
      </c>
    </row>
    <row r="874" spans="2:9" x14ac:dyDescent="0.3">
      <c r="B874" s="122" t="s">
        <v>459</v>
      </c>
    </row>
    <row r="875" spans="2:9" x14ac:dyDescent="0.3">
      <c r="B875" s="106" t="s">
        <v>6</v>
      </c>
      <c r="C875" s="6" t="s">
        <v>7</v>
      </c>
      <c r="D875" s="6" t="s">
        <v>11</v>
      </c>
      <c r="E875" s="6" t="s">
        <v>8</v>
      </c>
      <c r="F875" s="149" t="s">
        <v>9</v>
      </c>
      <c r="G875" s="149" t="s">
        <v>10</v>
      </c>
      <c r="H875" s="7" t="s">
        <v>12</v>
      </c>
      <c r="I875" s="7" t="s">
        <v>432</v>
      </c>
    </row>
    <row r="876" spans="2:9" x14ac:dyDescent="0.3">
      <c r="B876" s="35">
        <v>42821</v>
      </c>
      <c r="C876" s="10" t="s">
        <v>526</v>
      </c>
      <c r="D876" s="4" t="s">
        <v>527</v>
      </c>
      <c r="E876" s="4" t="s">
        <v>31</v>
      </c>
      <c r="F876" s="70">
        <v>1000</v>
      </c>
      <c r="G876" s="70"/>
      <c r="H876" s="5"/>
      <c r="I876" s="4"/>
    </row>
    <row r="877" spans="2:9" x14ac:dyDescent="0.3">
      <c r="B877" s="35">
        <v>42821</v>
      </c>
      <c r="C877" s="10"/>
      <c r="D877" s="4" t="s">
        <v>174</v>
      </c>
      <c r="E877" s="4" t="s">
        <v>45</v>
      </c>
      <c r="F877" s="70">
        <v>350</v>
      </c>
      <c r="G877" s="70"/>
      <c r="H877" s="5">
        <f>F876+F877</f>
        <v>1350</v>
      </c>
      <c r="I877" s="4"/>
    </row>
    <row r="878" spans="2:9" x14ac:dyDescent="0.3">
      <c r="B878" s="35">
        <v>42821</v>
      </c>
      <c r="C878" s="10" t="s">
        <v>528</v>
      </c>
      <c r="D878" s="4" t="s">
        <v>529</v>
      </c>
      <c r="E878" s="4" t="s">
        <v>173</v>
      </c>
      <c r="F878" s="70"/>
      <c r="G878" s="70">
        <v>162</v>
      </c>
      <c r="H878" s="5"/>
      <c r="I878" s="4"/>
    </row>
    <row r="879" spans="2:9" x14ac:dyDescent="0.3">
      <c r="B879" s="35">
        <v>42821</v>
      </c>
      <c r="C879" s="10"/>
      <c r="D879" s="4" t="s">
        <v>242</v>
      </c>
      <c r="E879" s="4" t="s">
        <v>31</v>
      </c>
      <c r="F879" s="70"/>
      <c r="G879" s="70">
        <v>50</v>
      </c>
      <c r="H879" s="5"/>
      <c r="I879" s="4"/>
    </row>
    <row r="880" spans="2:9" x14ac:dyDescent="0.3">
      <c r="B880" s="35">
        <v>42821</v>
      </c>
      <c r="C880" s="10" t="s">
        <v>531</v>
      </c>
      <c r="D880" s="4" t="s">
        <v>530</v>
      </c>
      <c r="E880" s="4" t="s">
        <v>19</v>
      </c>
      <c r="F880" s="70"/>
      <c r="G880" s="70">
        <v>81</v>
      </c>
      <c r="H880" s="5">
        <f>H877-G877-G878-G879-G880</f>
        <v>1057</v>
      </c>
      <c r="I880" s="4"/>
    </row>
    <row r="881" spans="2:9" x14ac:dyDescent="0.3">
      <c r="B881" s="35">
        <v>42821</v>
      </c>
      <c r="C881" s="10"/>
      <c r="D881" s="4" t="s">
        <v>533</v>
      </c>
      <c r="E881" s="4" t="s">
        <v>45</v>
      </c>
      <c r="F881" s="70">
        <v>10000</v>
      </c>
      <c r="G881" s="70"/>
      <c r="H881" s="5">
        <f>F881+H880</f>
        <v>11057</v>
      </c>
      <c r="I881" s="4"/>
    </row>
    <row r="882" spans="2:9" x14ac:dyDescent="0.3">
      <c r="B882" s="35">
        <v>42821</v>
      </c>
      <c r="C882" s="10"/>
      <c r="D882" s="4" t="s">
        <v>534</v>
      </c>
      <c r="E882" s="4"/>
      <c r="F882" s="70"/>
      <c r="G882" s="70">
        <v>5000</v>
      </c>
      <c r="H882" s="5"/>
      <c r="I882" s="4"/>
    </row>
    <row r="883" spans="2:9" x14ac:dyDescent="0.3">
      <c r="B883" s="35">
        <v>42821</v>
      </c>
      <c r="C883" s="10"/>
      <c r="D883" s="14" t="s">
        <v>535</v>
      </c>
      <c r="E883" s="4"/>
      <c r="F883" s="70"/>
      <c r="G883" s="70">
        <v>20</v>
      </c>
      <c r="H883" s="5">
        <f>H881-G882-G883</f>
        <v>6037</v>
      </c>
      <c r="I883" s="4"/>
    </row>
    <row r="884" spans="2:9" x14ac:dyDescent="0.3">
      <c r="F884" s="173">
        <f>F881+F877+F876</f>
        <v>11350</v>
      </c>
      <c r="G884" s="173">
        <f>G883+G882+G880+G879+G878</f>
        <v>5313</v>
      </c>
      <c r="H884" s="60">
        <f>F884-G884</f>
        <v>6037</v>
      </c>
    </row>
    <row r="887" spans="2:9" x14ac:dyDescent="0.3">
      <c r="B887" s="122" t="s">
        <v>460</v>
      </c>
    </row>
    <row r="888" spans="2:9" x14ac:dyDescent="0.3">
      <c r="B888" s="106" t="s">
        <v>6</v>
      </c>
      <c r="C888" s="6" t="s">
        <v>7</v>
      </c>
      <c r="D888" s="6" t="s">
        <v>11</v>
      </c>
      <c r="E888" s="6" t="s">
        <v>8</v>
      </c>
      <c r="F888" s="149" t="s">
        <v>9</v>
      </c>
      <c r="G888" s="149" t="s">
        <v>10</v>
      </c>
      <c r="H888" s="7" t="s">
        <v>12</v>
      </c>
      <c r="I888" s="7" t="s">
        <v>432</v>
      </c>
    </row>
    <row r="889" spans="2:9" x14ac:dyDescent="0.3">
      <c r="B889" s="35">
        <v>42821</v>
      </c>
      <c r="C889" s="10"/>
      <c r="D889" s="4" t="s">
        <v>141</v>
      </c>
      <c r="E889" s="4" t="s">
        <v>51</v>
      </c>
      <c r="F889" s="70">
        <v>29843</v>
      </c>
      <c r="G889" s="70"/>
      <c r="H889" s="5"/>
      <c r="I889" s="4"/>
    </row>
    <row r="890" spans="2:9" x14ac:dyDescent="0.3">
      <c r="B890" s="35">
        <v>42821</v>
      </c>
      <c r="C890" s="10"/>
      <c r="D890" s="4" t="s">
        <v>532</v>
      </c>
      <c r="E890" s="4" t="s">
        <v>51</v>
      </c>
      <c r="F890" s="70"/>
      <c r="G890" s="70">
        <v>7138</v>
      </c>
      <c r="H890" s="5"/>
      <c r="I890" s="4"/>
    </row>
    <row r="891" spans="2:9" x14ac:dyDescent="0.3">
      <c r="F891" s="169">
        <v>29843</v>
      </c>
      <c r="G891" s="169">
        <v>7138</v>
      </c>
      <c r="H891" s="51">
        <v>22705</v>
      </c>
    </row>
    <row r="898" spans="2:9" x14ac:dyDescent="0.3">
      <c r="B898" s="106" t="s">
        <v>6</v>
      </c>
      <c r="C898" s="6" t="s">
        <v>7</v>
      </c>
      <c r="D898" s="6" t="s">
        <v>11</v>
      </c>
      <c r="E898" s="6" t="s">
        <v>8</v>
      </c>
      <c r="F898" s="149" t="s">
        <v>9</v>
      </c>
      <c r="G898" s="149" t="s">
        <v>10</v>
      </c>
      <c r="H898" s="7" t="s">
        <v>12</v>
      </c>
      <c r="I898" s="7" t="s">
        <v>432</v>
      </c>
    </row>
    <row r="899" spans="2:9" x14ac:dyDescent="0.3">
      <c r="B899" s="35">
        <v>42822</v>
      </c>
      <c r="C899" s="10" t="s">
        <v>537</v>
      </c>
      <c r="D899" s="4" t="s">
        <v>536</v>
      </c>
      <c r="E899" s="4" t="s">
        <v>31</v>
      </c>
      <c r="F899" s="70">
        <v>7200</v>
      </c>
      <c r="G899" s="70"/>
      <c r="H899" s="5"/>
      <c r="I899" s="4"/>
    </row>
    <row r="900" spans="2:9" x14ac:dyDescent="0.3">
      <c r="B900" s="35">
        <v>42822</v>
      </c>
      <c r="C900" s="10" t="s">
        <v>539</v>
      </c>
      <c r="D900" s="4" t="s">
        <v>538</v>
      </c>
      <c r="E900" s="4" t="s">
        <v>31</v>
      </c>
      <c r="F900" s="70">
        <v>550</v>
      </c>
      <c r="G900" s="70"/>
      <c r="H900" s="5"/>
      <c r="I900" s="4"/>
    </row>
    <row r="901" spans="2:9" x14ac:dyDescent="0.3">
      <c r="B901" s="35">
        <v>42822</v>
      </c>
      <c r="C901" s="10"/>
      <c r="D901" s="4" t="s">
        <v>540</v>
      </c>
      <c r="E901" s="4" t="s">
        <v>15</v>
      </c>
      <c r="F901" s="70"/>
      <c r="G901" s="70">
        <v>180</v>
      </c>
      <c r="H901" s="5"/>
      <c r="I901" s="4"/>
    </row>
    <row r="902" spans="2:9" x14ac:dyDescent="0.3">
      <c r="B902" s="35">
        <v>42822</v>
      </c>
      <c r="C902" s="10"/>
      <c r="D902" s="4" t="s">
        <v>281</v>
      </c>
      <c r="E902" s="4" t="s">
        <v>173</v>
      </c>
      <c r="F902" s="70"/>
      <c r="G902" s="70">
        <v>60</v>
      </c>
      <c r="H902" s="5"/>
      <c r="I902" s="4"/>
    </row>
    <row r="903" spans="2:9" x14ac:dyDescent="0.3">
      <c r="B903" s="35">
        <v>42822</v>
      </c>
      <c r="C903" s="61"/>
      <c r="D903" s="14" t="s">
        <v>341</v>
      </c>
      <c r="E903" s="14" t="s">
        <v>173</v>
      </c>
      <c r="F903" s="70"/>
      <c r="G903" s="70">
        <v>500</v>
      </c>
      <c r="H903" s="5"/>
      <c r="I903" s="4"/>
    </row>
    <row r="904" spans="2:9" x14ac:dyDescent="0.3">
      <c r="B904" s="35">
        <v>42823</v>
      </c>
      <c r="C904" s="10" t="s">
        <v>541</v>
      </c>
      <c r="D904" s="14" t="s">
        <v>544</v>
      </c>
      <c r="E904" s="14" t="s">
        <v>308</v>
      </c>
      <c r="F904" s="70"/>
      <c r="G904" s="70">
        <v>162</v>
      </c>
      <c r="H904" s="5"/>
      <c r="I904" s="4"/>
    </row>
    <row r="905" spans="2:9" x14ac:dyDescent="0.3">
      <c r="B905" s="35">
        <v>42823</v>
      </c>
      <c r="C905" s="10"/>
      <c r="D905" s="14" t="s">
        <v>542</v>
      </c>
      <c r="E905" s="14" t="s">
        <v>45</v>
      </c>
      <c r="F905" s="70"/>
      <c r="G905" s="70">
        <v>3480</v>
      </c>
      <c r="H905" s="5"/>
      <c r="I905" s="4"/>
    </row>
    <row r="906" spans="2:9" x14ac:dyDescent="0.3">
      <c r="B906" s="35">
        <v>42823</v>
      </c>
      <c r="C906" s="10" t="s">
        <v>543</v>
      </c>
      <c r="D906" s="14" t="s">
        <v>545</v>
      </c>
      <c r="E906" s="14" t="s">
        <v>308</v>
      </c>
      <c r="F906" s="70"/>
      <c r="G906" s="70">
        <v>172</v>
      </c>
      <c r="H906" s="5"/>
      <c r="I906" s="4"/>
    </row>
    <row r="907" spans="2:9" x14ac:dyDescent="0.3">
      <c r="B907" s="35">
        <v>42823</v>
      </c>
      <c r="C907" s="10"/>
      <c r="D907" s="14" t="s">
        <v>546</v>
      </c>
      <c r="E907" s="14" t="s">
        <v>15</v>
      </c>
      <c r="F907" s="70"/>
      <c r="G907" s="70">
        <v>100</v>
      </c>
      <c r="H907" s="5"/>
      <c r="I907" s="4"/>
    </row>
    <row r="908" spans="2:9" x14ac:dyDescent="0.3">
      <c r="B908" s="35">
        <v>42823</v>
      </c>
      <c r="C908" s="10"/>
      <c r="D908" s="14" t="s">
        <v>547</v>
      </c>
      <c r="E908" s="14" t="s">
        <v>45</v>
      </c>
      <c r="F908" s="70"/>
      <c r="G908" s="70">
        <v>50</v>
      </c>
      <c r="H908" s="5"/>
      <c r="I908" s="4"/>
    </row>
    <row r="909" spans="2:9" x14ac:dyDescent="0.3">
      <c r="B909" s="35">
        <v>42824</v>
      </c>
      <c r="C909" s="10" t="s">
        <v>549</v>
      </c>
      <c r="D909" s="14" t="s">
        <v>548</v>
      </c>
      <c r="E909" s="14" t="s">
        <v>19</v>
      </c>
      <c r="F909" s="70"/>
      <c r="G909" s="70">
        <v>162</v>
      </c>
      <c r="H909" s="5"/>
      <c r="I909" s="4"/>
    </row>
    <row r="910" spans="2:9" x14ac:dyDescent="0.3">
      <c r="B910" s="35">
        <v>42824</v>
      </c>
      <c r="C910" s="10"/>
      <c r="D910" s="14" t="s">
        <v>550</v>
      </c>
      <c r="E910" s="14" t="s">
        <v>15</v>
      </c>
      <c r="F910" s="70"/>
      <c r="G910" s="70">
        <v>88</v>
      </c>
      <c r="H910" s="5"/>
      <c r="I910" s="4"/>
    </row>
    <row r="911" spans="2:9" x14ac:dyDescent="0.3">
      <c r="B911" s="35">
        <v>42824</v>
      </c>
      <c r="C911" s="10"/>
      <c r="D911" s="14" t="s">
        <v>312</v>
      </c>
      <c r="E911" s="14" t="s">
        <v>45</v>
      </c>
      <c r="F911" s="70"/>
      <c r="G911" s="70">
        <v>1000</v>
      </c>
      <c r="H911" s="5"/>
      <c r="I911" s="4"/>
    </row>
    <row r="912" spans="2:9" x14ac:dyDescent="0.3">
      <c r="B912" s="35">
        <v>42824</v>
      </c>
      <c r="C912" s="10" t="s">
        <v>552</v>
      </c>
      <c r="D912" s="14" t="s">
        <v>551</v>
      </c>
      <c r="E912" s="14" t="s">
        <v>120</v>
      </c>
      <c r="F912" s="70"/>
      <c r="G912" s="70">
        <v>162</v>
      </c>
      <c r="H912" s="5"/>
      <c r="I912" s="4"/>
    </row>
    <row r="913" spans="2:9" x14ac:dyDescent="0.3">
      <c r="F913" s="173">
        <f>SUM(F899:F902)</f>
        <v>7750</v>
      </c>
      <c r="G913" s="173">
        <f>SUM(G899:G912)</f>
        <v>6116</v>
      </c>
      <c r="H913" s="60">
        <f>F913-G913</f>
        <v>1634</v>
      </c>
    </row>
    <row r="916" spans="2:9" x14ac:dyDescent="0.3">
      <c r="B916" s="106" t="s">
        <v>6</v>
      </c>
      <c r="C916" s="6" t="s">
        <v>7</v>
      </c>
      <c r="D916" s="6" t="s">
        <v>11</v>
      </c>
      <c r="E916" s="6" t="s">
        <v>8</v>
      </c>
      <c r="F916" s="149" t="s">
        <v>9</v>
      </c>
      <c r="G916" s="149" t="s">
        <v>10</v>
      </c>
      <c r="H916" s="7" t="s">
        <v>12</v>
      </c>
      <c r="I916" s="7" t="s">
        <v>432</v>
      </c>
    </row>
    <row r="917" spans="2:9" x14ac:dyDescent="0.3">
      <c r="B917" s="35">
        <v>42825</v>
      </c>
      <c r="C917" s="10" t="s">
        <v>258</v>
      </c>
      <c r="D917" s="4" t="s">
        <v>553</v>
      </c>
      <c r="E917" s="4" t="s">
        <v>45</v>
      </c>
      <c r="F917" s="70">
        <v>3088.68</v>
      </c>
      <c r="G917" s="70"/>
      <c r="H917" s="5"/>
      <c r="I917" s="4"/>
    </row>
    <row r="918" spans="2:9" x14ac:dyDescent="0.3">
      <c r="B918" s="35">
        <v>42825</v>
      </c>
      <c r="C918" s="10" t="s">
        <v>258</v>
      </c>
      <c r="D918" s="4" t="s">
        <v>111</v>
      </c>
      <c r="E918" s="4" t="s">
        <v>45</v>
      </c>
      <c r="F918" s="70">
        <v>13985.5</v>
      </c>
      <c r="G918" s="70"/>
      <c r="H918" s="5"/>
      <c r="I918" s="4"/>
    </row>
    <row r="919" spans="2:9" x14ac:dyDescent="0.3">
      <c r="B919" s="35">
        <v>42825</v>
      </c>
      <c r="C919" s="10" t="s">
        <v>258</v>
      </c>
      <c r="D919" s="4" t="s">
        <v>219</v>
      </c>
      <c r="E919" s="4" t="s">
        <v>45</v>
      </c>
      <c r="F919" s="70">
        <v>2333.58</v>
      </c>
      <c r="G919" s="70" t="s">
        <v>5</v>
      </c>
      <c r="H919" s="5"/>
      <c r="I919" s="4"/>
    </row>
    <row r="920" spans="2:9" x14ac:dyDescent="0.3">
      <c r="B920" s="35">
        <v>42825</v>
      </c>
      <c r="C920" s="10" t="s">
        <v>258</v>
      </c>
      <c r="D920" s="4" t="s">
        <v>219</v>
      </c>
      <c r="E920" s="4" t="s">
        <v>45</v>
      </c>
      <c r="F920" s="70">
        <v>2333.58</v>
      </c>
      <c r="G920" s="70" t="s">
        <v>5</v>
      </c>
      <c r="H920" s="5"/>
      <c r="I920" s="4"/>
    </row>
    <row r="921" spans="2:9" x14ac:dyDescent="0.3">
      <c r="B921" s="35">
        <v>42825</v>
      </c>
      <c r="C921" s="61" t="s">
        <v>258</v>
      </c>
      <c r="D921" s="14" t="s">
        <v>219</v>
      </c>
      <c r="E921" s="14" t="s">
        <v>45</v>
      </c>
      <c r="F921" s="70">
        <v>2333.58</v>
      </c>
      <c r="G921" s="70" t="s">
        <v>5</v>
      </c>
      <c r="H921" s="5"/>
      <c r="I921" s="4"/>
    </row>
    <row r="922" spans="2:9" x14ac:dyDescent="0.3">
      <c r="B922" s="35">
        <v>42825</v>
      </c>
      <c r="C922" s="10" t="s">
        <v>258</v>
      </c>
      <c r="D922" s="14" t="s">
        <v>219</v>
      </c>
      <c r="E922" s="14" t="s">
        <v>45</v>
      </c>
      <c r="F922" s="70">
        <v>9390.39</v>
      </c>
      <c r="G922" s="70" t="s">
        <v>5</v>
      </c>
      <c r="H922" s="5">
        <f>F917+F918+F919+F920+F921+F922</f>
        <v>33465.310000000005</v>
      </c>
      <c r="I922" s="4"/>
    </row>
    <row r="923" spans="2:9" x14ac:dyDescent="0.3">
      <c r="B923" s="35">
        <v>42825</v>
      </c>
      <c r="C923" s="10" t="s">
        <v>53</v>
      </c>
      <c r="D923" s="14" t="s">
        <v>554</v>
      </c>
      <c r="E923" s="14" t="s">
        <v>45</v>
      </c>
      <c r="F923" s="70"/>
      <c r="G923" s="70">
        <v>5284.96</v>
      </c>
      <c r="H923" s="5" t="s">
        <v>5</v>
      </c>
      <c r="I923" s="4" t="s">
        <v>5</v>
      </c>
    </row>
    <row r="924" spans="2:9" x14ac:dyDescent="0.3">
      <c r="B924" s="35">
        <v>42825</v>
      </c>
      <c r="C924" s="10" t="s">
        <v>53</v>
      </c>
      <c r="D924" s="14" t="s">
        <v>555</v>
      </c>
      <c r="E924" s="14"/>
      <c r="F924" s="70"/>
      <c r="G924" s="70">
        <v>4500</v>
      </c>
      <c r="H924" s="5"/>
      <c r="I924" s="4"/>
    </row>
    <row r="925" spans="2:9" x14ac:dyDescent="0.3">
      <c r="B925" s="35">
        <v>42825</v>
      </c>
      <c r="C925" s="10" t="s">
        <v>53</v>
      </c>
      <c r="D925" s="14" t="s">
        <v>556</v>
      </c>
      <c r="E925" s="14"/>
      <c r="F925" s="70"/>
      <c r="G925" s="70">
        <v>1500</v>
      </c>
      <c r="H925" s="5">
        <f>H922-G923-G924-G925</f>
        <v>22180.350000000006</v>
      </c>
      <c r="I925" s="4"/>
    </row>
    <row r="926" spans="2:9" x14ac:dyDescent="0.3">
      <c r="F926" s="173">
        <f>SUM(F917:F922)</f>
        <v>33465.310000000005</v>
      </c>
      <c r="G926" s="173">
        <f>SUM(G917:G925)</f>
        <v>11284.96</v>
      </c>
      <c r="H926" s="60">
        <f>F926-G926</f>
        <v>22180.350000000006</v>
      </c>
    </row>
    <row r="928" spans="2:9" x14ac:dyDescent="0.3">
      <c r="B928" s="122" t="s">
        <v>459</v>
      </c>
    </row>
    <row r="929" spans="2:9" x14ac:dyDescent="0.3">
      <c r="B929" s="106" t="s">
        <v>6</v>
      </c>
      <c r="C929" s="6" t="s">
        <v>7</v>
      </c>
      <c r="D929" s="6" t="s">
        <v>11</v>
      </c>
      <c r="E929" s="6" t="s">
        <v>8</v>
      </c>
      <c r="F929" s="149" t="s">
        <v>9</v>
      </c>
      <c r="G929" s="149" t="s">
        <v>10</v>
      </c>
      <c r="H929" s="7" t="s">
        <v>12</v>
      </c>
      <c r="I929" s="7" t="s">
        <v>432</v>
      </c>
    </row>
    <row r="930" spans="2:9" x14ac:dyDescent="0.3">
      <c r="B930" s="35">
        <v>42825</v>
      </c>
      <c r="C930" s="10" t="s">
        <v>557</v>
      </c>
      <c r="D930" s="4" t="s">
        <v>558</v>
      </c>
      <c r="E930" s="4" t="s">
        <v>15</v>
      </c>
      <c r="F930" s="70">
        <v>600</v>
      </c>
      <c r="G930" s="70"/>
      <c r="H930" s="5"/>
      <c r="I930" s="4"/>
    </row>
    <row r="931" spans="2:9" x14ac:dyDescent="0.3">
      <c r="B931" s="35">
        <v>42825</v>
      </c>
      <c r="C931" s="10"/>
      <c r="D931" s="4" t="s">
        <v>559</v>
      </c>
      <c r="E931" s="4" t="s">
        <v>31</v>
      </c>
      <c r="F931" s="70"/>
      <c r="G931" s="70">
        <v>400</v>
      </c>
      <c r="H931" s="5"/>
      <c r="I931" s="4"/>
    </row>
    <row r="932" spans="2:9" x14ac:dyDescent="0.3">
      <c r="B932" s="35">
        <v>42825</v>
      </c>
      <c r="C932" s="10"/>
      <c r="D932" s="4" t="s">
        <v>388</v>
      </c>
      <c r="E932" s="4" t="s">
        <v>121</v>
      </c>
      <c r="F932" s="70"/>
      <c r="G932" s="70">
        <v>64</v>
      </c>
      <c r="H932" s="5"/>
      <c r="I932" s="4"/>
    </row>
    <row r="933" spans="2:9" x14ac:dyDescent="0.3">
      <c r="B933" s="35">
        <v>42825</v>
      </c>
      <c r="C933" s="10"/>
      <c r="D933" s="4" t="s">
        <v>246</v>
      </c>
      <c r="E933" s="4" t="s">
        <v>15</v>
      </c>
      <c r="F933" s="70"/>
      <c r="G933" s="70">
        <v>30</v>
      </c>
      <c r="H933" s="5">
        <f>F930-G931-G932-G933</f>
        <v>106</v>
      </c>
      <c r="I933" s="4"/>
    </row>
    <row r="934" spans="2:9" x14ac:dyDescent="0.3">
      <c r="B934" s="35">
        <v>42825</v>
      </c>
      <c r="C934" s="10"/>
      <c r="D934" s="4" t="s">
        <v>560</v>
      </c>
      <c r="E934" s="4" t="s">
        <v>15</v>
      </c>
      <c r="F934" s="70">
        <v>350</v>
      </c>
      <c r="G934" s="70"/>
      <c r="H934" s="5"/>
      <c r="I934" s="4"/>
    </row>
    <row r="935" spans="2:9" x14ac:dyDescent="0.3">
      <c r="B935" s="35">
        <v>42826</v>
      </c>
      <c r="C935" s="10" t="s">
        <v>564</v>
      </c>
      <c r="D935" s="14" t="s">
        <v>561</v>
      </c>
      <c r="E935" s="14" t="s">
        <v>19</v>
      </c>
      <c r="F935" s="70">
        <v>650</v>
      </c>
      <c r="G935" s="70"/>
      <c r="H935" s="5"/>
      <c r="I935" s="4"/>
    </row>
    <row r="936" spans="2:9" x14ac:dyDescent="0.3">
      <c r="B936" s="35">
        <v>42826</v>
      </c>
      <c r="C936" s="10" t="s">
        <v>563</v>
      </c>
      <c r="D936" s="14" t="s">
        <v>562</v>
      </c>
      <c r="E936" s="14" t="s">
        <v>31</v>
      </c>
      <c r="F936" s="70">
        <v>1500</v>
      </c>
      <c r="G936" s="70"/>
      <c r="H936" s="5">
        <f>H933+F934+F935+F936</f>
        <v>2606</v>
      </c>
      <c r="I936" s="4"/>
    </row>
    <row r="937" spans="2:9" x14ac:dyDescent="0.3">
      <c r="B937" s="35">
        <v>42826</v>
      </c>
      <c r="C937" s="10"/>
      <c r="D937" s="14" t="s">
        <v>242</v>
      </c>
      <c r="E937" s="14" t="s">
        <v>31</v>
      </c>
      <c r="F937" s="70"/>
      <c r="G937" s="70">
        <v>84</v>
      </c>
      <c r="H937" s="5">
        <f>H936-G937</f>
        <v>2522</v>
      </c>
      <c r="I937" s="4"/>
    </row>
    <row r="938" spans="2:9" x14ac:dyDescent="0.3">
      <c r="F938" s="173">
        <f>SUM(F930:F936)</f>
        <v>3100</v>
      </c>
      <c r="G938" s="173">
        <f>SUM(G930:G937)</f>
        <v>578</v>
      </c>
      <c r="H938" s="60">
        <f>F938-G938</f>
        <v>2522</v>
      </c>
    </row>
    <row r="940" spans="2:9" x14ac:dyDescent="0.3">
      <c r="B940" s="122" t="s">
        <v>460</v>
      </c>
    </row>
    <row r="941" spans="2:9" x14ac:dyDescent="0.3">
      <c r="B941" s="106" t="s">
        <v>6</v>
      </c>
      <c r="C941" s="6" t="s">
        <v>7</v>
      </c>
      <c r="D941" s="6" t="s">
        <v>11</v>
      </c>
      <c r="E941" s="6" t="s">
        <v>8</v>
      </c>
      <c r="F941" s="149" t="s">
        <v>9</v>
      </c>
      <c r="G941" s="149" t="s">
        <v>10</v>
      </c>
      <c r="H941" s="7" t="s">
        <v>12</v>
      </c>
      <c r="I941" s="7" t="s">
        <v>432</v>
      </c>
    </row>
    <row r="942" spans="2:9" x14ac:dyDescent="0.3">
      <c r="B942" s="35">
        <v>42826</v>
      </c>
      <c r="C942" s="10"/>
      <c r="D942" s="4" t="s">
        <v>141</v>
      </c>
      <c r="E942" s="4" t="s">
        <v>51</v>
      </c>
      <c r="F942" s="70">
        <v>4698</v>
      </c>
      <c r="G942" s="70"/>
      <c r="H942" s="5"/>
      <c r="I942" s="4"/>
    </row>
    <row r="943" spans="2:9" x14ac:dyDescent="0.3">
      <c r="F943" s="177">
        <v>4698</v>
      </c>
      <c r="G943" s="177">
        <v>0</v>
      </c>
      <c r="H943" s="67">
        <v>4698</v>
      </c>
    </row>
    <row r="947" spans="2:9" x14ac:dyDescent="0.3">
      <c r="B947" s="106" t="s">
        <v>6</v>
      </c>
      <c r="C947" s="6" t="s">
        <v>7</v>
      </c>
      <c r="D947" s="6" t="s">
        <v>11</v>
      </c>
      <c r="E947" s="6" t="s">
        <v>8</v>
      </c>
      <c r="F947" s="149" t="s">
        <v>9</v>
      </c>
      <c r="G947" s="149" t="s">
        <v>10</v>
      </c>
      <c r="H947" s="7" t="s">
        <v>12</v>
      </c>
      <c r="I947" s="7" t="s">
        <v>432</v>
      </c>
    </row>
    <row r="948" spans="2:9" x14ac:dyDescent="0.3">
      <c r="B948" s="35">
        <v>42828</v>
      </c>
      <c r="C948" s="10"/>
      <c r="D948" s="4" t="s">
        <v>565</v>
      </c>
      <c r="E948" s="4" t="s">
        <v>202</v>
      </c>
      <c r="F948" s="70">
        <v>1500</v>
      </c>
      <c r="G948" s="70"/>
      <c r="H948" s="5"/>
      <c r="I948" s="4"/>
    </row>
    <row r="949" spans="2:9" x14ac:dyDescent="0.3">
      <c r="B949" s="35">
        <v>42828</v>
      </c>
      <c r="C949" s="10"/>
      <c r="D949" s="4" t="s">
        <v>572</v>
      </c>
      <c r="E949" s="4" t="s">
        <v>202</v>
      </c>
      <c r="F949" s="70">
        <v>500</v>
      </c>
      <c r="G949" s="70"/>
      <c r="H949" s="5"/>
      <c r="I949" s="4"/>
    </row>
    <row r="950" spans="2:9" x14ac:dyDescent="0.3">
      <c r="B950" s="35">
        <v>42828</v>
      </c>
      <c r="C950" s="10"/>
      <c r="D950" s="4" t="s">
        <v>566</v>
      </c>
      <c r="E950" s="4" t="s">
        <v>202</v>
      </c>
      <c r="F950" s="70">
        <v>1100</v>
      </c>
      <c r="G950" s="70"/>
      <c r="H950" s="5"/>
      <c r="I950" s="4"/>
    </row>
    <row r="951" spans="2:9" x14ac:dyDescent="0.3">
      <c r="B951" s="35">
        <v>42828</v>
      </c>
      <c r="C951" s="10" t="s">
        <v>570</v>
      </c>
      <c r="D951" s="4" t="s">
        <v>567</v>
      </c>
      <c r="E951" s="4" t="s">
        <v>19</v>
      </c>
      <c r="F951" s="70">
        <v>5664</v>
      </c>
      <c r="G951" s="70"/>
      <c r="H951" s="5"/>
      <c r="I951" s="4"/>
    </row>
    <row r="952" spans="2:9" x14ac:dyDescent="0.3">
      <c r="B952" s="35">
        <v>42828</v>
      </c>
      <c r="C952" s="10" t="s">
        <v>571</v>
      </c>
      <c r="D952" s="4" t="s">
        <v>568</v>
      </c>
      <c r="E952" s="4" t="s">
        <v>31</v>
      </c>
      <c r="F952" s="70">
        <v>4000</v>
      </c>
      <c r="G952" s="70"/>
      <c r="H952" s="5"/>
      <c r="I952" s="4"/>
    </row>
    <row r="953" spans="2:9" x14ac:dyDescent="0.3">
      <c r="B953" s="35">
        <v>42828</v>
      </c>
      <c r="C953" s="10"/>
      <c r="D953" s="4" t="s">
        <v>569</v>
      </c>
      <c r="E953" s="4" t="s">
        <v>120</v>
      </c>
      <c r="F953" s="70"/>
      <c r="G953" s="70">
        <v>50</v>
      </c>
      <c r="H953" s="5"/>
      <c r="I953" s="4"/>
    </row>
    <row r="954" spans="2:9" x14ac:dyDescent="0.3">
      <c r="F954" s="169">
        <f>SUM(F948:F953)</f>
        <v>12764</v>
      </c>
      <c r="G954" s="169">
        <f>SUM(G953)</f>
        <v>50</v>
      </c>
      <c r="H954" s="51">
        <f>F954-G954</f>
        <v>12714</v>
      </c>
    </row>
    <row r="957" spans="2:9" x14ac:dyDescent="0.3">
      <c r="B957" s="122"/>
    </row>
    <row r="958" spans="2:9" x14ac:dyDescent="0.3">
      <c r="B958" s="106" t="s">
        <v>6</v>
      </c>
      <c r="C958" s="6" t="s">
        <v>7</v>
      </c>
      <c r="D958" s="6" t="s">
        <v>11</v>
      </c>
      <c r="E958" s="6" t="s">
        <v>8</v>
      </c>
      <c r="F958" s="149" t="s">
        <v>9</v>
      </c>
      <c r="G958" s="149" t="s">
        <v>10</v>
      </c>
      <c r="H958" s="7" t="s">
        <v>12</v>
      </c>
      <c r="I958" s="7" t="s">
        <v>432</v>
      </c>
    </row>
    <row r="959" spans="2:9" x14ac:dyDescent="0.3">
      <c r="B959" s="35">
        <v>42829</v>
      </c>
      <c r="C959" s="10"/>
      <c r="D959" s="4" t="s">
        <v>141</v>
      </c>
      <c r="E959" s="4" t="s">
        <v>51</v>
      </c>
      <c r="F959" s="70">
        <v>5441</v>
      </c>
      <c r="G959" s="70"/>
      <c r="H959" s="5"/>
      <c r="I959" s="4"/>
    </row>
    <row r="960" spans="2:9" x14ac:dyDescent="0.3">
      <c r="B960" s="35">
        <v>42830</v>
      </c>
      <c r="C960" s="10"/>
      <c r="D960" s="4" t="s">
        <v>211</v>
      </c>
      <c r="E960" s="4" t="s">
        <v>19</v>
      </c>
      <c r="F960" s="70"/>
      <c r="G960" s="70">
        <v>100</v>
      </c>
      <c r="H960" s="5"/>
      <c r="I960" s="4"/>
    </row>
    <row r="961" spans="2:9" x14ac:dyDescent="0.3">
      <c r="B961" s="35">
        <v>42830</v>
      </c>
      <c r="C961" s="10"/>
      <c r="D961" s="14" t="s">
        <v>175</v>
      </c>
      <c r="E961" s="14" t="s">
        <v>45</v>
      </c>
      <c r="F961" s="70"/>
      <c r="G961" s="70">
        <v>187</v>
      </c>
      <c r="H961" s="5"/>
      <c r="I961" s="4"/>
    </row>
    <row r="962" spans="2:9" x14ac:dyDescent="0.3">
      <c r="F962" s="173">
        <v>5441</v>
      </c>
      <c r="G962" s="173">
        <f>SUM(G960:G961)</f>
        <v>287</v>
      </c>
      <c r="H962" s="60">
        <f>F962-G962</f>
        <v>5154</v>
      </c>
    </row>
    <row r="967" spans="2:9" x14ac:dyDescent="0.3">
      <c r="B967" s="122" t="s">
        <v>460</v>
      </c>
    </row>
    <row r="968" spans="2:9" x14ac:dyDescent="0.3">
      <c r="B968" s="106" t="s">
        <v>6</v>
      </c>
      <c r="C968" s="6" t="s">
        <v>7</v>
      </c>
      <c r="D968" s="6" t="s">
        <v>11</v>
      </c>
      <c r="E968" s="6" t="s">
        <v>8</v>
      </c>
      <c r="F968" s="149" t="s">
        <v>9</v>
      </c>
      <c r="G968" s="149" t="s">
        <v>10</v>
      </c>
      <c r="H968" s="7" t="s">
        <v>12</v>
      </c>
      <c r="I968" s="7" t="s">
        <v>432</v>
      </c>
    </row>
    <row r="969" spans="2:9" x14ac:dyDescent="0.3">
      <c r="B969" s="35">
        <v>42831</v>
      </c>
      <c r="C969" s="10"/>
      <c r="D969" s="4" t="s">
        <v>141</v>
      </c>
      <c r="E969" s="4" t="s">
        <v>51</v>
      </c>
      <c r="F969" s="70">
        <v>20107</v>
      </c>
      <c r="G969" s="70"/>
      <c r="H969" s="5"/>
      <c r="I969" s="4"/>
    </row>
    <row r="970" spans="2:9" x14ac:dyDescent="0.3">
      <c r="F970" s="169">
        <v>20107</v>
      </c>
      <c r="G970" s="169">
        <v>0</v>
      </c>
      <c r="H970" s="51">
        <v>20107</v>
      </c>
    </row>
    <row r="974" spans="2:9" x14ac:dyDescent="0.3">
      <c r="B974" s="106" t="s">
        <v>6</v>
      </c>
      <c r="C974" s="6" t="s">
        <v>7</v>
      </c>
      <c r="D974" s="6" t="s">
        <v>11</v>
      </c>
      <c r="E974" s="6" t="s">
        <v>8</v>
      </c>
      <c r="F974" s="149" t="s">
        <v>9</v>
      </c>
      <c r="G974" s="149" t="s">
        <v>10</v>
      </c>
      <c r="H974" s="7" t="s">
        <v>12</v>
      </c>
      <c r="I974" s="7" t="s">
        <v>432</v>
      </c>
    </row>
    <row r="975" spans="2:9" x14ac:dyDescent="0.3">
      <c r="B975" s="35">
        <v>42832</v>
      </c>
      <c r="C975" s="10"/>
      <c r="D975" s="4" t="s">
        <v>574</v>
      </c>
      <c r="E975" s="4" t="s">
        <v>31</v>
      </c>
      <c r="F975" s="70">
        <v>9540</v>
      </c>
      <c r="G975" s="70"/>
      <c r="H975" s="5"/>
      <c r="I975" s="4"/>
    </row>
    <row r="976" spans="2:9" x14ac:dyDescent="0.3">
      <c r="B976" s="35">
        <v>42832</v>
      </c>
      <c r="C976" s="10"/>
      <c r="D976" s="4" t="s">
        <v>575</v>
      </c>
      <c r="E976" s="4" t="s">
        <v>19</v>
      </c>
      <c r="F976" s="70"/>
      <c r="G976" s="70">
        <v>100</v>
      </c>
      <c r="H976" s="5"/>
      <c r="I976" s="4"/>
    </row>
    <row r="977" spans="2:9" x14ac:dyDescent="0.3">
      <c r="F977" s="177">
        <f>SUM(F975:F976)</f>
        <v>9540</v>
      </c>
      <c r="G977" s="177">
        <f>SUM(G976)</f>
        <v>100</v>
      </c>
      <c r="H977" s="67">
        <f>F977-G977</f>
        <v>9440</v>
      </c>
    </row>
    <row r="981" spans="2:9" x14ac:dyDescent="0.3">
      <c r="B981" s="106" t="s">
        <v>6</v>
      </c>
      <c r="C981" s="6" t="s">
        <v>7</v>
      </c>
      <c r="D981" s="6" t="s">
        <v>11</v>
      </c>
      <c r="E981" s="6" t="s">
        <v>8</v>
      </c>
      <c r="F981" s="149" t="s">
        <v>9</v>
      </c>
      <c r="G981" s="149" t="s">
        <v>10</v>
      </c>
      <c r="H981" s="7" t="s">
        <v>12</v>
      </c>
      <c r="I981" s="7" t="s">
        <v>432</v>
      </c>
    </row>
    <row r="982" spans="2:9" x14ac:dyDescent="0.3">
      <c r="B982" s="35">
        <v>42833</v>
      </c>
      <c r="C982" s="10" t="s">
        <v>576</v>
      </c>
      <c r="D982" s="4" t="s">
        <v>577</v>
      </c>
      <c r="E982" s="4" t="s">
        <v>31</v>
      </c>
      <c r="F982" s="70">
        <v>4000</v>
      </c>
      <c r="G982" s="70"/>
      <c r="H982" s="5"/>
      <c r="I982" s="4"/>
    </row>
    <row r="983" spans="2:9" x14ac:dyDescent="0.3">
      <c r="B983" s="35">
        <v>42833</v>
      </c>
      <c r="C983" s="10" t="s">
        <v>578</v>
      </c>
      <c r="D983" s="4" t="s">
        <v>579</v>
      </c>
      <c r="E983" s="4" t="s">
        <v>31</v>
      </c>
      <c r="F983" s="70">
        <v>3000</v>
      </c>
      <c r="G983" s="70"/>
      <c r="H983" s="5">
        <f>F982+F983</f>
        <v>7000</v>
      </c>
      <c r="I983" s="4"/>
    </row>
    <row r="984" spans="2:9" x14ac:dyDescent="0.3">
      <c r="B984" s="35">
        <v>42833</v>
      </c>
      <c r="C984" s="10" t="s">
        <v>581</v>
      </c>
      <c r="D984" s="4" t="s">
        <v>580</v>
      </c>
      <c r="E984" s="4" t="s">
        <v>308</v>
      </c>
      <c r="F984" s="70"/>
      <c r="G984" s="70">
        <v>162</v>
      </c>
      <c r="H984" s="5">
        <f>H983-G984</f>
        <v>6838</v>
      </c>
      <c r="I984" s="4"/>
    </row>
    <row r="985" spans="2:9" x14ac:dyDescent="0.3">
      <c r="B985" s="35">
        <v>42833</v>
      </c>
      <c r="C985" s="10"/>
      <c r="D985" s="4" t="s">
        <v>204</v>
      </c>
      <c r="E985" s="4" t="s">
        <v>167</v>
      </c>
      <c r="F985" s="70">
        <v>23000</v>
      </c>
      <c r="G985" s="70"/>
      <c r="H985" s="5">
        <f>H984+F985</f>
        <v>29838</v>
      </c>
      <c r="I985" s="4"/>
    </row>
    <row r="986" spans="2:9" x14ac:dyDescent="0.3">
      <c r="B986" s="123"/>
      <c r="C986" s="93"/>
      <c r="D986" s="68" t="s">
        <v>219</v>
      </c>
      <c r="E986" s="64"/>
      <c r="F986" s="160"/>
      <c r="G986" s="160"/>
      <c r="H986" s="36"/>
      <c r="I986" s="64"/>
    </row>
    <row r="987" spans="2:9" x14ac:dyDescent="0.3">
      <c r="B987" s="35">
        <v>42833</v>
      </c>
      <c r="C987" s="10"/>
      <c r="D987" s="4" t="s">
        <v>15</v>
      </c>
      <c r="E987" s="4"/>
      <c r="F987" s="70"/>
      <c r="G987" s="70">
        <v>1500</v>
      </c>
      <c r="H987" s="5"/>
      <c r="I987" s="4"/>
    </row>
    <row r="988" spans="2:9" x14ac:dyDescent="0.3">
      <c r="B988" s="35">
        <v>42833</v>
      </c>
      <c r="C988" s="10"/>
      <c r="D988" s="4" t="s">
        <v>19</v>
      </c>
      <c r="E988" s="4"/>
      <c r="F988" s="70"/>
      <c r="G988" s="70">
        <v>1500</v>
      </c>
      <c r="H988" s="5"/>
      <c r="I988" s="4"/>
    </row>
    <row r="989" spans="2:9" x14ac:dyDescent="0.3">
      <c r="B989" s="35">
        <v>42833</v>
      </c>
      <c r="C989" s="10"/>
      <c r="D989" s="4" t="s">
        <v>120</v>
      </c>
      <c r="E989" s="4"/>
      <c r="F989" s="70"/>
      <c r="G989" s="73">
        <v>1500</v>
      </c>
      <c r="H989" s="5"/>
      <c r="I989" s="4"/>
    </row>
    <row r="990" spans="2:9" x14ac:dyDescent="0.3">
      <c r="B990" s="35">
        <v>42833</v>
      </c>
      <c r="C990" s="10"/>
      <c r="D990" s="4" t="s">
        <v>121</v>
      </c>
      <c r="E990" s="4"/>
      <c r="F990" s="70"/>
      <c r="G990" s="73">
        <v>1000</v>
      </c>
      <c r="H990" s="5"/>
      <c r="I990" s="4"/>
    </row>
    <row r="991" spans="2:9" x14ac:dyDescent="0.3">
      <c r="B991" s="35">
        <v>42833</v>
      </c>
      <c r="C991" s="10"/>
      <c r="D991" s="4" t="s">
        <v>148</v>
      </c>
      <c r="E991" s="4"/>
      <c r="F991" s="70"/>
      <c r="G991" s="73">
        <v>1000</v>
      </c>
      <c r="H991" s="5"/>
      <c r="I991" s="4"/>
    </row>
    <row r="992" spans="2:9" x14ac:dyDescent="0.3">
      <c r="B992" s="35">
        <v>42833</v>
      </c>
      <c r="C992" s="10"/>
      <c r="D992" s="4" t="s">
        <v>31</v>
      </c>
      <c r="E992" s="4"/>
      <c r="F992" s="70"/>
      <c r="G992" s="73">
        <v>1500</v>
      </c>
      <c r="H992" s="5"/>
      <c r="I992" s="4"/>
    </row>
    <row r="993" spans="2:9" x14ac:dyDescent="0.3">
      <c r="B993" s="35">
        <v>42833</v>
      </c>
      <c r="C993" s="10"/>
      <c r="D993" s="4" t="s">
        <v>262</v>
      </c>
      <c r="E993" s="4"/>
      <c r="F993" s="70"/>
      <c r="G993" s="73">
        <v>3500</v>
      </c>
      <c r="H993" s="5"/>
      <c r="I993" s="4"/>
    </row>
    <row r="994" spans="2:9" x14ac:dyDescent="0.3">
      <c r="B994" s="35">
        <v>42833</v>
      </c>
      <c r="C994" s="10"/>
      <c r="D994" s="4" t="s">
        <v>308</v>
      </c>
      <c r="E994" s="4"/>
      <c r="F994" s="70"/>
      <c r="G994" s="73">
        <v>1500</v>
      </c>
      <c r="H994" s="5"/>
      <c r="I994" s="4"/>
    </row>
    <row r="995" spans="2:9" x14ac:dyDescent="0.3">
      <c r="B995" s="35">
        <v>42833</v>
      </c>
      <c r="C995" s="10"/>
      <c r="D995" s="4" t="s">
        <v>32</v>
      </c>
      <c r="E995" s="4"/>
      <c r="F995" s="70"/>
      <c r="G995" s="73">
        <v>2000</v>
      </c>
      <c r="H995" s="5"/>
      <c r="I995" s="4"/>
    </row>
    <row r="996" spans="2:9" x14ac:dyDescent="0.3">
      <c r="B996" s="35">
        <v>42833</v>
      </c>
      <c r="C996" s="10"/>
      <c r="D996" s="4" t="s">
        <v>354</v>
      </c>
      <c r="E996" s="4"/>
      <c r="F996" s="70"/>
      <c r="G996" s="73">
        <v>2500</v>
      </c>
      <c r="H996" s="5"/>
      <c r="I996" s="4"/>
    </row>
    <row r="997" spans="2:9" x14ac:dyDescent="0.3">
      <c r="B997" s="35">
        <v>42833</v>
      </c>
      <c r="C997" s="10"/>
      <c r="D997" s="4" t="s">
        <v>202</v>
      </c>
      <c r="E997" s="4"/>
      <c r="F997" s="70"/>
      <c r="G997" s="73">
        <v>3000</v>
      </c>
      <c r="H997" s="5"/>
      <c r="I997" s="4"/>
    </row>
    <row r="998" spans="2:9" x14ac:dyDescent="0.3">
      <c r="B998" s="35">
        <v>42833</v>
      </c>
      <c r="C998" s="10"/>
      <c r="D998" s="4" t="s">
        <v>51</v>
      </c>
      <c r="E998" s="4"/>
      <c r="F998" s="70"/>
      <c r="G998" s="73">
        <v>1000</v>
      </c>
      <c r="H998" s="5"/>
      <c r="I998" s="4"/>
    </row>
    <row r="999" spans="2:9" x14ac:dyDescent="0.3">
      <c r="B999" s="35">
        <v>42833</v>
      </c>
      <c r="C999" s="10"/>
      <c r="D999" s="4" t="s">
        <v>206</v>
      </c>
      <c r="E999" s="4"/>
      <c r="F999" s="70"/>
      <c r="G999" s="73">
        <v>1000</v>
      </c>
      <c r="H999" s="5"/>
      <c r="I999" s="4"/>
    </row>
    <row r="1000" spans="2:9" x14ac:dyDescent="0.3">
      <c r="B1000" s="35">
        <v>42833</v>
      </c>
      <c r="C1000" s="10"/>
      <c r="D1000" s="4" t="s">
        <v>118</v>
      </c>
      <c r="E1000" s="4"/>
      <c r="F1000" s="70"/>
      <c r="G1000" s="73">
        <v>800</v>
      </c>
      <c r="H1000" s="5">
        <f>H985-G987-G988-G989-G990-G991-G992-G993-G994-G995-G996-G997-G998-G999-G1000</f>
        <v>6538</v>
      </c>
      <c r="I1000" s="4"/>
    </row>
    <row r="1001" spans="2:9" x14ac:dyDescent="0.3">
      <c r="F1001" s="169">
        <f>SUM(F982:F1000)</f>
        <v>30000</v>
      </c>
      <c r="G1001" s="169">
        <f>SUM(G982:G1000)</f>
        <v>23462</v>
      </c>
      <c r="H1001" s="51">
        <f>F1001-G1001</f>
        <v>6538</v>
      </c>
    </row>
    <row r="1005" spans="2:9" x14ac:dyDescent="0.3">
      <c r="B1005" s="106" t="s">
        <v>6</v>
      </c>
      <c r="C1005" s="6" t="s">
        <v>7</v>
      </c>
      <c r="D1005" s="6" t="s">
        <v>11</v>
      </c>
      <c r="E1005" s="6" t="s">
        <v>8</v>
      </c>
      <c r="F1005" s="149" t="s">
        <v>9</v>
      </c>
      <c r="G1005" s="149" t="s">
        <v>10</v>
      </c>
      <c r="H1005" s="7" t="s">
        <v>12</v>
      </c>
      <c r="I1005" s="7" t="s">
        <v>432</v>
      </c>
    </row>
    <row r="1006" spans="2:9" x14ac:dyDescent="0.3">
      <c r="B1006" s="35">
        <v>42834</v>
      </c>
      <c r="C1006" s="10" t="s">
        <v>582</v>
      </c>
      <c r="D1006" s="4" t="s">
        <v>583</v>
      </c>
      <c r="E1006" s="4" t="s">
        <v>15</v>
      </c>
      <c r="F1006" s="70">
        <v>3200</v>
      </c>
      <c r="G1006" s="70"/>
      <c r="H1006" s="5"/>
      <c r="I1006" s="4"/>
    </row>
    <row r="1007" spans="2:9" x14ac:dyDescent="0.3">
      <c r="B1007" s="35">
        <v>42835</v>
      </c>
      <c r="C1007" s="10" t="s">
        <v>585</v>
      </c>
      <c r="D1007" s="4" t="s">
        <v>584</v>
      </c>
      <c r="E1007" s="4" t="s">
        <v>31</v>
      </c>
      <c r="F1007" s="70">
        <v>4000</v>
      </c>
      <c r="G1007" s="70"/>
      <c r="H1007" s="5">
        <f>F1006+F1007</f>
        <v>7200</v>
      </c>
      <c r="I1007" s="4"/>
    </row>
    <row r="1008" spans="2:9" x14ac:dyDescent="0.3">
      <c r="B1008" s="35">
        <v>42835</v>
      </c>
      <c r="C1008" s="10"/>
      <c r="D1008" s="4" t="s">
        <v>586</v>
      </c>
      <c r="E1008" s="4" t="s">
        <v>45</v>
      </c>
      <c r="F1008" s="70"/>
      <c r="G1008" s="70">
        <v>2050</v>
      </c>
      <c r="H1008" s="5"/>
      <c r="I1008" s="5"/>
    </row>
    <row r="1009" spans="2:9" x14ac:dyDescent="0.3">
      <c r="B1009" s="35">
        <v>42835</v>
      </c>
      <c r="C1009" s="10" t="s">
        <v>593</v>
      </c>
      <c r="D1009" s="4" t="s">
        <v>587</v>
      </c>
      <c r="E1009" s="4" t="s">
        <v>308</v>
      </c>
      <c r="F1009" s="73"/>
      <c r="G1009" s="70">
        <v>162</v>
      </c>
      <c r="H1009" s="5">
        <f>H1007-G1008-G1009</f>
        <v>4988</v>
      </c>
      <c r="I1009" s="5"/>
    </row>
    <row r="1010" spans="2:9" x14ac:dyDescent="0.3">
      <c r="B1010" s="35">
        <v>42835</v>
      </c>
      <c r="C1010" s="10" t="s">
        <v>592</v>
      </c>
      <c r="D1010" s="4" t="s">
        <v>588</v>
      </c>
      <c r="E1010" s="4" t="s">
        <v>45</v>
      </c>
      <c r="F1010" s="73">
        <v>13920</v>
      </c>
      <c r="G1010" s="70"/>
      <c r="H1010" s="5">
        <f>H1009+F1010</f>
        <v>18908</v>
      </c>
      <c r="I1010" s="4"/>
    </row>
    <row r="1011" spans="2:9" x14ac:dyDescent="0.3">
      <c r="B1011" s="35">
        <v>42835</v>
      </c>
      <c r="C1011" s="10"/>
      <c r="D1011" s="14" t="s">
        <v>589</v>
      </c>
      <c r="E1011" s="4" t="s">
        <v>31</v>
      </c>
      <c r="F1011" s="73"/>
      <c r="G1011" s="70">
        <v>150</v>
      </c>
      <c r="H1011" s="5"/>
      <c r="I1011" s="4"/>
    </row>
    <row r="1012" spans="2:9" x14ac:dyDescent="0.3">
      <c r="B1012" s="35">
        <v>42835</v>
      </c>
      <c r="C1012" s="10"/>
      <c r="D1012" s="14" t="s">
        <v>590</v>
      </c>
      <c r="E1012" s="4" t="s">
        <v>45</v>
      </c>
      <c r="F1012" s="73"/>
      <c r="G1012" s="70">
        <v>583</v>
      </c>
      <c r="H1012" s="5"/>
      <c r="I1012" s="4"/>
    </row>
    <row r="1013" spans="2:9" x14ac:dyDescent="0.3">
      <c r="B1013" s="35">
        <v>42835</v>
      </c>
      <c r="C1013" s="10"/>
      <c r="D1013" s="14" t="s">
        <v>575</v>
      </c>
      <c r="E1013" s="14" t="s">
        <v>19</v>
      </c>
      <c r="F1013" s="73"/>
      <c r="G1013" s="70">
        <v>100</v>
      </c>
      <c r="H1013" s="5"/>
      <c r="I1013" s="4"/>
    </row>
    <row r="1014" spans="2:9" x14ac:dyDescent="0.3">
      <c r="B1014" s="35">
        <v>42835</v>
      </c>
      <c r="C1014" s="10"/>
      <c r="D1014" s="14" t="s">
        <v>591</v>
      </c>
      <c r="E1014" s="14" t="s">
        <v>31</v>
      </c>
      <c r="F1014" s="73"/>
      <c r="G1014" s="70">
        <v>1000</v>
      </c>
      <c r="H1014" s="5"/>
      <c r="I1014" s="4"/>
    </row>
    <row r="1015" spans="2:9" x14ac:dyDescent="0.3">
      <c r="B1015" s="35">
        <v>42836</v>
      </c>
      <c r="C1015" s="4"/>
      <c r="D1015" s="4" t="s">
        <v>603</v>
      </c>
      <c r="E1015" s="4" t="s">
        <v>31</v>
      </c>
      <c r="F1015" s="73"/>
      <c r="G1015" s="70">
        <v>420</v>
      </c>
      <c r="H1015" s="4"/>
      <c r="I1015" s="4"/>
    </row>
    <row r="1016" spans="2:9" x14ac:dyDescent="0.3">
      <c r="B1016" s="35">
        <v>42836</v>
      </c>
      <c r="C1016" s="10"/>
      <c r="D1016" s="4" t="s">
        <v>600</v>
      </c>
      <c r="E1016" s="4" t="s">
        <v>31</v>
      </c>
      <c r="F1016" s="73"/>
      <c r="G1016" s="70">
        <v>355</v>
      </c>
      <c r="H1016" s="5"/>
      <c r="I1016" s="4"/>
    </row>
    <row r="1017" spans="2:9" x14ac:dyDescent="0.3">
      <c r="B1017" s="35">
        <v>42836</v>
      </c>
      <c r="C1017" s="10"/>
      <c r="D1017" s="14" t="s">
        <v>575</v>
      </c>
      <c r="E1017" s="14" t="s">
        <v>120</v>
      </c>
      <c r="F1017" s="73"/>
      <c r="G1017" s="70">
        <v>150</v>
      </c>
      <c r="H1017" s="5"/>
      <c r="I1017" s="4"/>
    </row>
    <row r="1018" spans="2:9" x14ac:dyDescent="0.3">
      <c r="B1018" s="35">
        <v>42836</v>
      </c>
      <c r="C1018" s="10"/>
      <c r="D1018" s="14" t="s">
        <v>594</v>
      </c>
      <c r="E1018" s="14" t="s">
        <v>120</v>
      </c>
      <c r="F1018" s="73"/>
      <c r="G1018" s="70">
        <v>25</v>
      </c>
      <c r="H1018" s="5"/>
      <c r="I1018" s="4"/>
    </row>
    <row r="1019" spans="2:9" x14ac:dyDescent="0.3">
      <c r="B1019" s="35">
        <v>42836</v>
      </c>
      <c r="C1019" s="10" t="s">
        <v>605</v>
      </c>
      <c r="D1019" s="14" t="s">
        <v>595</v>
      </c>
      <c r="E1019" s="14" t="s">
        <v>598</v>
      </c>
      <c r="F1019" s="73"/>
      <c r="G1019" s="70">
        <v>162</v>
      </c>
      <c r="H1019" s="5">
        <f>H1010-G1011-G1012-G1013-G1014-G1015-G1016-G1017-G1018-G1019</f>
        <v>15963</v>
      </c>
      <c r="I1019" s="4"/>
    </row>
    <row r="1020" spans="2:9" x14ac:dyDescent="0.3">
      <c r="B1020" s="35">
        <v>42836</v>
      </c>
      <c r="C1020" s="10" t="s">
        <v>606</v>
      </c>
      <c r="D1020" s="14" t="s">
        <v>596</v>
      </c>
      <c r="E1020" s="14" t="s">
        <v>45</v>
      </c>
      <c r="F1020" s="73">
        <v>700</v>
      </c>
      <c r="G1020" s="70"/>
      <c r="H1020" s="5"/>
      <c r="I1020" s="4"/>
    </row>
    <row r="1021" spans="2:9" x14ac:dyDescent="0.3">
      <c r="B1021" s="35">
        <v>42836</v>
      </c>
      <c r="C1021" s="10" t="s">
        <v>605</v>
      </c>
      <c r="D1021" s="14" t="s">
        <v>597</v>
      </c>
      <c r="E1021" s="14" t="s">
        <v>598</v>
      </c>
      <c r="F1021" s="73">
        <v>1900</v>
      </c>
      <c r="G1021" s="70"/>
      <c r="H1021" s="5"/>
      <c r="I1021" s="4"/>
    </row>
    <row r="1022" spans="2:9" x14ac:dyDescent="0.3">
      <c r="B1022" s="35">
        <v>42836</v>
      </c>
      <c r="C1022" s="10" t="s">
        <v>607</v>
      </c>
      <c r="D1022" s="14" t="s">
        <v>599</v>
      </c>
      <c r="E1022" s="14" t="s">
        <v>31</v>
      </c>
      <c r="F1022" s="73">
        <v>638</v>
      </c>
      <c r="G1022" s="70"/>
      <c r="H1022" s="5">
        <f>H1019+F1020+F1021+F1022</f>
        <v>19201</v>
      </c>
      <c r="I1022" s="4"/>
    </row>
    <row r="1023" spans="2:9" x14ac:dyDescent="0.3">
      <c r="B1023" s="35">
        <v>42836</v>
      </c>
      <c r="C1023" s="10" t="s">
        <v>608</v>
      </c>
      <c r="D1023" s="14" t="s">
        <v>604</v>
      </c>
      <c r="E1023" s="14" t="s">
        <v>120</v>
      </c>
      <c r="F1023" s="73"/>
      <c r="G1023" s="70">
        <v>162</v>
      </c>
      <c r="H1023" s="5"/>
      <c r="I1023" s="4"/>
    </row>
    <row r="1024" spans="2:9" x14ac:dyDescent="0.3">
      <c r="B1024" s="35">
        <v>42836</v>
      </c>
      <c r="C1024" s="10"/>
      <c r="D1024" s="14" t="s">
        <v>602</v>
      </c>
      <c r="E1024" s="14" t="s">
        <v>167</v>
      </c>
      <c r="F1024" s="73"/>
      <c r="G1024" s="70">
        <v>2000</v>
      </c>
      <c r="H1024" s="5">
        <f>H1022-G1023-G1024</f>
        <v>17039</v>
      </c>
      <c r="I1024" s="4"/>
    </row>
    <row r="1025" spans="2:9" x14ac:dyDescent="0.3">
      <c r="B1025" s="35">
        <v>42836</v>
      </c>
      <c r="C1025" s="10"/>
      <c r="D1025" s="14" t="s">
        <v>601</v>
      </c>
      <c r="E1025" s="14" t="s">
        <v>31</v>
      </c>
      <c r="F1025" s="73">
        <v>9000</v>
      </c>
      <c r="G1025" s="70"/>
      <c r="H1025" s="5"/>
      <c r="I1025" s="4"/>
    </row>
    <row r="1026" spans="2:9" x14ac:dyDescent="0.3">
      <c r="B1026" s="35">
        <v>42836</v>
      </c>
      <c r="C1026" s="10" t="s">
        <v>610</v>
      </c>
      <c r="D1026" s="14" t="s">
        <v>609</v>
      </c>
      <c r="E1026" s="14" t="s">
        <v>598</v>
      </c>
      <c r="F1026" s="73">
        <v>1500</v>
      </c>
      <c r="G1026" s="70"/>
      <c r="H1026" s="5">
        <f>H1024+F1025+F1026</f>
        <v>27539</v>
      </c>
      <c r="I1026" s="4"/>
    </row>
    <row r="1027" spans="2:9" x14ac:dyDescent="0.3">
      <c r="C1027"/>
      <c r="F1027" s="174">
        <f>SUM(F1006:F1026)</f>
        <v>34858</v>
      </c>
      <c r="G1027" s="174">
        <f>SUM(G1006:G1026)</f>
        <v>7319</v>
      </c>
      <c r="H1027" s="62">
        <f>F1027-G1027</f>
        <v>27539</v>
      </c>
    </row>
    <row r="1028" spans="2:9" x14ac:dyDescent="0.3">
      <c r="C1028"/>
    </row>
    <row r="1029" spans="2:9" x14ac:dyDescent="0.3">
      <c r="B1029" s="122" t="s">
        <v>459</v>
      </c>
      <c r="C1029"/>
    </row>
    <row r="1030" spans="2:9" x14ac:dyDescent="0.3">
      <c r="B1030" s="106" t="s">
        <v>6</v>
      </c>
      <c r="C1030" s="6" t="s">
        <v>7</v>
      </c>
      <c r="D1030" s="6" t="s">
        <v>11</v>
      </c>
      <c r="E1030" s="6" t="s">
        <v>8</v>
      </c>
      <c r="F1030" s="149" t="s">
        <v>9</v>
      </c>
      <c r="G1030" s="149" t="s">
        <v>10</v>
      </c>
      <c r="H1030" s="7" t="s">
        <v>12</v>
      </c>
      <c r="I1030" s="7" t="s">
        <v>432</v>
      </c>
    </row>
    <row r="1031" spans="2:9" x14ac:dyDescent="0.3">
      <c r="B1031" s="35">
        <v>42837</v>
      </c>
      <c r="C1031" s="4"/>
      <c r="D1031" s="4" t="s">
        <v>193</v>
      </c>
      <c r="E1031" s="4" t="s">
        <v>308</v>
      </c>
      <c r="F1031" s="70">
        <v>226</v>
      </c>
      <c r="G1031" s="70"/>
      <c r="H1031" s="5"/>
      <c r="I1031" s="4"/>
    </row>
    <row r="1032" spans="2:9" x14ac:dyDescent="0.3">
      <c r="B1032" s="35">
        <v>42837</v>
      </c>
      <c r="C1032" s="10"/>
      <c r="D1032" s="4" t="s">
        <v>193</v>
      </c>
      <c r="E1032" s="4" t="s">
        <v>19</v>
      </c>
      <c r="F1032" s="70">
        <v>242</v>
      </c>
      <c r="G1032" s="70"/>
      <c r="H1032" s="5">
        <f>F1031+F1032</f>
        <v>468</v>
      </c>
      <c r="I1032" s="4"/>
    </row>
    <row r="1033" spans="2:9" x14ac:dyDescent="0.3">
      <c r="B1033" s="35">
        <v>42837</v>
      </c>
      <c r="C1033" s="10" t="s">
        <v>617</v>
      </c>
      <c r="D1033" s="4" t="s">
        <v>611</v>
      </c>
      <c r="E1033" s="4" t="s">
        <v>173</v>
      </c>
      <c r="F1033" s="70"/>
      <c r="G1033" s="70">
        <v>200</v>
      </c>
      <c r="H1033" s="5">
        <f>H1032-G1033</f>
        <v>268</v>
      </c>
      <c r="I1033" s="4"/>
    </row>
    <row r="1034" spans="2:9" x14ac:dyDescent="0.3">
      <c r="B1034" s="35">
        <v>42837</v>
      </c>
      <c r="C1034" s="10" t="s">
        <v>618</v>
      </c>
      <c r="D1034" s="4" t="s">
        <v>612</v>
      </c>
      <c r="E1034" s="4" t="s">
        <v>31</v>
      </c>
      <c r="F1034" s="70">
        <v>2400</v>
      </c>
      <c r="G1034" s="70"/>
      <c r="H1034" s="5"/>
      <c r="I1034" s="4"/>
    </row>
    <row r="1035" spans="2:9" x14ac:dyDescent="0.3">
      <c r="B1035" s="35">
        <v>42837</v>
      </c>
      <c r="C1035" s="10" t="s">
        <v>610</v>
      </c>
      <c r="D1035" s="4" t="s">
        <v>613</v>
      </c>
      <c r="E1035" s="4" t="s">
        <v>15</v>
      </c>
      <c r="F1035" s="70">
        <v>1000</v>
      </c>
      <c r="G1035" s="70"/>
      <c r="H1035" s="5"/>
      <c r="I1035" s="4"/>
    </row>
    <row r="1036" spans="2:9" x14ac:dyDescent="0.3">
      <c r="B1036" s="35">
        <v>42837</v>
      </c>
      <c r="C1036" s="10"/>
      <c r="D1036" s="4" t="s">
        <v>614</v>
      </c>
      <c r="E1036" s="4" t="s">
        <v>19</v>
      </c>
      <c r="F1036" s="70">
        <v>1600</v>
      </c>
      <c r="G1036" s="70"/>
      <c r="H1036" s="5">
        <f>H1033+F1034+F1035+F1036</f>
        <v>5268</v>
      </c>
      <c r="I1036" s="4"/>
    </row>
    <row r="1037" spans="2:9" x14ac:dyDescent="0.3">
      <c r="B1037" s="35">
        <v>42837</v>
      </c>
      <c r="C1037" s="10"/>
      <c r="D1037" s="4" t="s">
        <v>615</v>
      </c>
      <c r="E1037" s="4" t="s">
        <v>31</v>
      </c>
      <c r="F1037" s="70"/>
      <c r="G1037" s="70">
        <v>500</v>
      </c>
      <c r="H1037" s="5"/>
      <c r="I1037" s="4"/>
    </row>
    <row r="1038" spans="2:9" x14ac:dyDescent="0.3">
      <c r="B1038" s="35">
        <v>42837</v>
      </c>
      <c r="C1038" s="10"/>
      <c r="D1038" s="4" t="s">
        <v>523</v>
      </c>
      <c r="E1038" s="4" t="s">
        <v>19</v>
      </c>
      <c r="F1038" s="70"/>
      <c r="G1038" s="70">
        <v>20</v>
      </c>
      <c r="H1038" s="5">
        <f>H1036-G1037-G1038</f>
        <v>4748</v>
      </c>
      <c r="I1038" s="4"/>
    </row>
    <row r="1039" spans="2:9" x14ac:dyDescent="0.3">
      <c r="B1039" s="35">
        <v>42837</v>
      </c>
      <c r="C1039" s="10"/>
      <c r="D1039" s="4" t="s">
        <v>616</v>
      </c>
      <c r="E1039" s="4" t="s">
        <v>120</v>
      </c>
      <c r="F1039" s="70">
        <v>600</v>
      </c>
      <c r="G1039" s="70"/>
      <c r="H1039" s="5">
        <f>H1038+F1039</f>
        <v>5348</v>
      </c>
      <c r="I1039" s="4"/>
    </row>
    <row r="1040" spans="2:9" x14ac:dyDescent="0.3">
      <c r="F1040" s="177">
        <f>SUM(F1031:F1039)</f>
        <v>6068</v>
      </c>
      <c r="G1040" s="177">
        <f>SUM(G1031:G1039)</f>
        <v>720</v>
      </c>
      <c r="H1040" s="67">
        <f>F1040-G1040</f>
        <v>5348</v>
      </c>
    </row>
    <row r="1042" spans="2:9" x14ac:dyDescent="0.3">
      <c r="B1042" s="122" t="s">
        <v>460</v>
      </c>
    </row>
    <row r="1043" spans="2:9" x14ac:dyDescent="0.3">
      <c r="B1043" s="106" t="s">
        <v>6</v>
      </c>
      <c r="C1043" s="6" t="s">
        <v>7</v>
      </c>
      <c r="D1043" s="6" t="s">
        <v>11</v>
      </c>
      <c r="E1043" s="6" t="s">
        <v>8</v>
      </c>
      <c r="F1043" s="149" t="s">
        <v>9</v>
      </c>
      <c r="G1043" s="149" t="s">
        <v>10</v>
      </c>
      <c r="H1043" s="7" t="s">
        <v>12</v>
      </c>
      <c r="I1043" s="7" t="s">
        <v>432</v>
      </c>
    </row>
    <row r="1044" spans="2:9" x14ac:dyDescent="0.3">
      <c r="B1044" s="35">
        <v>42837</v>
      </c>
      <c r="C1044" s="4"/>
      <c r="D1044" s="4" t="s">
        <v>141</v>
      </c>
      <c r="E1044" s="4" t="s">
        <v>51</v>
      </c>
      <c r="F1044" s="70">
        <v>20487.5</v>
      </c>
      <c r="G1044" s="70"/>
      <c r="H1044" s="5"/>
      <c r="I1044" s="4"/>
    </row>
    <row r="1045" spans="2:9" x14ac:dyDescent="0.3">
      <c r="F1045" s="177">
        <v>20487.5</v>
      </c>
      <c r="G1045" s="177">
        <v>0</v>
      </c>
      <c r="H1045" s="67">
        <v>20487.5</v>
      </c>
    </row>
    <row r="1049" spans="2:9" x14ac:dyDescent="0.3">
      <c r="B1049" s="106" t="s">
        <v>6</v>
      </c>
      <c r="C1049" s="6" t="s">
        <v>7</v>
      </c>
      <c r="D1049" s="6" t="s">
        <v>11</v>
      </c>
      <c r="E1049" s="6" t="s">
        <v>8</v>
      </c>
      <c r="F1049" s="149" t="s">
        <v>9</v>
      </c>
      <c r="G1049" s="149" t="s">
        <v>10</v>
      </c>
      <c r="H1049" s="7" t="s">
        <v>12</v>
      </c>
      <c r="I1049" s="7" t="s">
        <v>432</v>
      </c>
    </row>
    <row r="1050" spans="2:9" x14ac:dyDescent="0.3">
      <c r="B1050" s="35">
        <v>42838</v>
      </c>
      <c r="C1050" s="10" t="s">
        <v>620</v>
      </c>
      <c r="D1050" s="4" t="s">
        <v>619</v>
      </c>
      <c r="E1050" s="4" t="s">
        <v>31</v>
      </c>
      <c r="F1050" s="70">
        <v>1500</v>
      </c>
      <c r="G1050" s="70"/>
      <c r="H1050" s="5"/>
      <c r="I1050" s="4"/>
    </row>
    <row r="1051" spans="2:9" x14ac:dyDescent="0.3">
      <c r="B1051" s="35">
        <v>42838</v>
      </c>
      <c r="C1051" s="10"/>
      <c r="D1051" s="4" t="s">
        <v>621</v>
      </c>
      <c r="E1051" s="4" t="s">
        <v>173</v>
      </c>
      <c r="F1051" s="70">
        <v>336</v>
      </c>
      <c r="G1051" s="70"/>
      <c r="H1051" s="5"/>
      <c r="I1051" s="4"/>
    </row>
    <row r="1052" spans="2:9" x14ac:dyDescent="0.3">
      <c r="B1052" s="35">
        <v>42838</v>
      </c>
      <c r="C1052" s="10"/>
      <c r="D1052" s="14" t="s">
        <v>622</v>
      </c>
      <c r="E1052" s="14" t="s">
        <v>202</v>
      </c>
      <c r="F1052" s="70">
        <v>200</v>
      </c>
      <c r="G1052" s="70"/>
      <c r="H1052" s="5"/>
      <c r="I1052" s="4"/>
    </row>
    <row r="1053" spans="2:9" x14ac:dyDescent="0.3">
      <c r="B1053" s="35">
        <v>42838</v>
      </c>
      <c r="C1053" s="10"/>
      <c r="D1053" s="14" t="s">
        <v>546</v>
      </c>
      <c r="E1053" s="14" t="s">
        <v>15</v>
      </c>
      <c r="F1053" s="70"/>
      <c r="G1053" s="70">
        <v>100</v>
      </c>
      <c r="H1053" s="5"/>
      <c r="I1053" s="4"/>
    </row>
    <row r="1054" spans="2:9" x14ac:dyDescent="0.3">
      <c r="B1054" s="35">
        <v>42838</v>
      </c>
      <c r="C1054" s="10"/>
      <c r="D1054" s="14" t="s">
        <v>633</v>
      </c>
      <c r="E1054" s="14"/>
      <c r="F1054" s="70">
        <v>350</v>
      </c>
      <c r="G1054" s="70"/>
      <c r="H1054" s="5"/>
      <c r="I1054" s="4"/>
    </row>
    <row r="1055" spans="2:9" x14ac:dyDescent="0.3">
      <c r="B1055" s="35">
        <v>42838</v>
      </c>
      <c r="C1055" s="10"/>
      <c r="D1055" s="14" t="s">
        <v>633</v>
      </c>
      <c r="E1055" s="14"/>
      <c r="F1055" s="70">
        <v>350</v>
      </c>
      <c r="G1055" s="70"/>
      <c r="H1055" s="5"/>
      <c r="I1055" s="4"/>
    </row>
    <row r="1056" spans="2:9" x14ac:dyDescent="0.3">
      <c r="B1056" s="35">
        <v>42838</v>
      </c>
      <c r="C1056" s="10"/>
      <c r="D1056" s="14" t="s">
        <v>634</v>
      </c>
      <c r="E1056" s="14"/>
      <c r="F1056" s="70"/>
      <c r="G1056" s="70">
        <v>89</v>
      </c>
      <c r="H1056" s="5"/>
      <c r="I1056" s="4"/>
    </row>
    <row r="1057" spans="2:9" x14ac:dyDescent="0.3">
      <c r="F1057" s="174">
        <f>SUM(F1050:F1056)</f>
        <v>2736</v>
      </c>
      <c r="G1057" s="174">
        <f>SUM(G1050:G1056)</f>
        <v>189</v>
      </c>
      <c r="H1057" s="62">
        <f>F1057-G1057</f>
        <v>2547</v>
      </c>
    </row>
    <row r="1062" spans="2:9" x14ac:dyDescent="0.3">
      <c r="B1062" s="106" t="s">
        <v>6</v>
      </c>
      <c r="C1062" s="6" t="s">
        <v>7</v>
      </c>
      <c r="D1062" s="6" t="s">
        <v>11</v>
      </c>
      <c r="E1062" s="6" t="s">
        <v>8</v>
      </c>
      <c r="F1062" s="149" t="s">
        <v>9</v>
      </c>
      <c r="G1062" s="149" t="s">
        <v>10</v>
      </c>
      <c r="H1062" s="7" t="s">
        <v>12</v>
      </c>
      <c r="I1062" s="7" t="s">
        <v>432</v>
      </c>
    </row>
    <row r="1063" spans="2:9" x14ac:dyDescent="0.3">
      <c r="B1063" s="35">
        <v>42840</v>
      </c>
      <c r="C1063" s="10" t="s">
        <v>624</v>
      </c>
      <c r="D1063" s="4" t="s">
        <v>623</v>
      </c>
      <c r="E1063" s="4" t="s">
        <v>31</v>
      </c>
      <c r="F1063" s="70">
        <v>1750</v>
      </c>
      <c r="G1063" s="70"/>
      <c r="H1063" s="5"/>
      <c r="I1063" s="4"/>
    </row>
    <row r="1064" spans="2:9" x14ac:dyDescent="0.3">
      <c r="B1064" s="35">
        <v>42840</v>
      </c>
      <c r="C1064" s="10" t="s">
        <v>632</v>
      </c>
      <c r="D1064" s="4" t="s">
        <v>625</v>
      </c>
      <c r="E1064" s="4" t="s">
        <v>308</v>
      </c>
      <c r="F1064" s="70">
        <v>2800</v>
      </c>
      <c r="G1064" s="70"/>
      <c r="H1064" s="5"/>
      <c r="I1064" s="4"/>
    </row>
    <row r="1065" spans="2:9" x14ac:dyDescent="0.3">
      <c r="B1065" s="35">
        <v>42840</v>
      </c>
      <c r="C1065" s="10"/>
      <c r="D1065" s="4" t="s">
        <v>626</v>
      </c>
      <c r="E1065" s="4" t="s">
        <v>167</v>
      </c>
      <c r="F1065" s="70">
        <v>1000</v>
      </c>
      <c r="G1065" s="70"/>
      <c r="H1065" s="5">
        <f>SUM(F1063:F1065)</f>
        <v>5550</v>
      </c>
      <c r="I1065" s="4"/>
    </row>
    <row r="1066" spans="2:9" x14ac:dyDescent="0.3">
      <c r="B1066" s="35">
        <v>42840</v>
      </c>
      <c r="C1066" s="10" t="s">
        <v>632</v>
      </c>
      <c r="D1066" s="4" t="s">
        <v>627</v>
      </c>
      <c r="E1066" s="4" t="s">
        <v>629</v>
      </c>
      <c r="F1066" s="70"/>
      <c r="G1066" s="70">
        <v>440</v>
      </c>
      <c r="H1066" s="5"/>
      <c r="I1066" s="4"/>
    </row>
    <row r="1067" spans="2:9" x14ac:dyDescent="0.3">
      <c r="B1067" s="35">
        <v>42840</v>
      </c>
      <c r="C1067" s="10" t="s">
        <v>632</v>
      </c>
      <c r="D1067" s="4" t="s">
        <v>628</v>
      </c>
      <c r="E1067" s="4" t="s">
        <v>629</v>
      </c>
      <c r="F1067" s="70"/>
      <c r="G1067" s="70">
        <v>200</v>
      </c>
      <c r="H1067" s="5"/>
      <c r="I1067" s="4"/>
    </row>
    <row r="1068" spans="2:9" x14ac:dyDescent="0.3">
      <c r="B1068" s="35">
        <v>42840</v>
      </c>
      <c r="C1068" s="10" t="s">
        <v>632</v>
      </c>
      <c r="D1068" s="4" t="s">
        <v>630</v>
      </c>
      <c r="E1068" s="4" t="s">
        <v>629</v>
      </c>
      <c r="F1068" s="70"/>
      <c r="G1068" s="70">
        <v>50</v>
      </c>
      <c r="H1068" s="5"/>
      <c r="I1068" s="4"/>
    </row>
    <row r="1069" spans="2:9" x14ac:dyDescent="0.3">
      <c r="B1069" s="35">
        <v>42840</v>
      </c>
      <c r="C1069" s="10" t="s">
        <v>632</v>
      </c>
      <c r="D1069" s="4" t="s">
        <v>631</v>
      </c>
      <c r="E1069" s="4" t="s">
        <v>629</v>
      </c>
      <c r="F1069" s="70"/>
      <c r="G1069" s="70">
        <v>40</v>
      </c>
      <c r="H1069" s="5">
        <f>H1065-G1066-G1067-G1068-G1069</f>
        <v>4820</v>
      </c>
      <c r="I1069" s="4"/>
    </row>
    <row r="1070" spans="2:9" x14ac:dyDescent="0.3">
      <c r="F1070" s="177">
        <f>SUM(F1063:F1069)</f>
        <v>5550</v>
      </c>
      <c r="G1070" s="177">
        <f>SUM(G1066:G1069)</f>
        <v>730</v>
      </c>
      <c r="H1070" s="67">
        <f>F1070-G1070</f>
        <v>4820</v>
      </c>
    </row>
    <row r="1074" spans="2:9" x14ac:dyDescent="0.3">
      <c r="B1074" s="106" t="s">
        <v>6</v>
      </c>
      <c r="C1074" s="6" t="s">
        <v>7</v>
      </c>
      <c r="D1074" s="6" t="s">
        <v>11</v>
      </c>
      <c r="E1074" s="6" t="s">
        <v>8</v>
      </c>
      <c r="F1074" s="149" t="s">
        <v>9</v>
      </c>
      <c r="G1074" s="149" t="s">
        <v>10</v>
      </c>
      <c r="H1074" s="7" t="s">
        <v>12</v>
      </c>
      <c r="I1074" s="7" t="s">
        <v>432</v>
      </c>
    </row>
    <row r="1075" spans="2:9" x14ac:dyDescent="0.3">
      <c r="B1075" s="35">
        <v>42842</v>
      </c>
      <c r="C1075" s="10" t="s">
        <v>646</v>
      </c>
      <c r="D1075" s="4" t="s">
        <v>635</v>
      </c>
      <c r="E1075" s="4"/>
      <c r="F1075" s="70">
        <v>2100</v>
      </c>
      <c r="G1075" s="70"/>
      <c r="H1075" s="5"/>
      <c r="I1075" s="4"/>
    </row>
    <row r="1076" spans="2:9" x14ac:dyDescent="0.3">
      <c r="B1076" s="35">
        <v>42842</v>
      </c>
      <c r="C1076" s="10" t="s">
        <v>645</v>
      </c>
      <c r="D1076" s="4" t="s">
        <v>636</v>
      </c>
      <c r="E1076" s="4"/>
      <c r="F1076" s="70">
        <v>850</v>
      </c>
      <c r="G1076" s="70"/>
      <c r="H1076" s="5"/>
      <c r="I1076" s="4"/>
    </row>
    <row r="1077" spans="2:9" x14ac:dyDescent="0.3">
      <c r="B1077" s="35">
        <v>42842</v>
      </c>
      <c r="C1077" s="10"/>
      <c r="D1077" s="4" t="s">
        <v>637</v>
      </c>
      <c r="E1077" s="4"/>
      <c r="F1077" s="70">
        <v>800</v>
      </c>
      <c r="G1077" s="70"/>
      <c r="H1077" s="5">
        <f>F1075+F1076+F1077</f>
        <v>3750</v>
      </c>
      <c r="I1077" s="4"/>
    </row>
    <row r="1078" spans="2:9" x14ac:dyDescent="0.3">
      <c r="B1078" s="35">
        <v>42842</v>
      </c>
      <c r="C1078" s="10"/>
      <c r="D1078" s="4" t="s">
        <v>638</v>
      </c>
      <c r="E1078" s="4"/>
      <c r="F1078" s="70"/>
      <c r="G1078" s="70">
        <v>380</v>
      </c>
      <c r="H1078" s="5"/>
      <c r="I1078" s="4"/>
    </row>
    <row r="1079" spans="2:9" x14ac:dyDescent="0.3">
      <c r="B1079" s="35">
        <v>42842</v>
      </c>
      <c r="C1079" s="10"/>
      <c r="D1079" s="4" t="s">
        <v>279</v>
      </c>
      <c r="E1079" s="4"/>
      <c r="F1079" s="70"/>
      <c r="G1079" s="70">
        <v>390</v>
      </c>
      <c r="H1079" s="5"/>
      <c r="I1079" s="4"/>
    </row>
    <row r="1080" spans="2:9" x14ac:dyDescent="0.3">
      <c r="B1080" s="35">
        <v>42842</v>
      </c>
      <c r="C1080" s="10"/>
      <c r="D1080" s="4" t="s">
        <v>242</v>
      </c>
      <c r="E1080" s="4"/>
      <c r="F1080" s="70"/>
      <c r="G1080" s="70">
        <v>67</v>
      </c>
      <c r="H1080" s="5"/>
      <c r="I1080" s="4"/>
    </row>
    <row r="1081" spans="2:9" x14ac:dyDescent="0.3">
      <c r="B1081" s="35">
        <v>42842</v>
      </c>
      <c r="C1081" s="10"/>
      <c r="D1081" s="4" t="s">
        <v>211</v>
      </c>
      <c r="E1081" s="4"/>
      <c r="F1081" s="70"/>
      <c r="G1081" s="70">
        <v>110</v>
      </c>
      <c r="H1081" s="5"/>
      <c r="I1081" s="4"/>
    </row>
    <row r="1082" spans="2:9" x14ac:dyDescent="0.3">
      <c r="B1082" s="35">
        <v>42842</v>
      </c>
      <c r="C1082" s="10"/>
      <c r="D1082" s="4" t="s">
        <v>639</v>
      </c>
      <c r="E1082" s="4"/>
      <c r="F1082" s="70"/>
      <c r="G1082" s="70">
        <v>90</v>
      </c>
      <c r="H1082" s="5"/>
      <c r="I1082" s="4"/>
    </row>
    <row r="1083" spans="2:9" x14ac:dyDescent="0.3">
      <c r="B1083" s="35">
        <v>42842</v>
      </c>
      <c r="C1083" s="10"/>
      <c r="D1083" s="4" t="s">
        <v>640</v>
      </c>
      <c r="E1083" s="4"/>
      <c r="F1083" s="70"/>
      <c r="G1083" s="70">
        <v>10</v>
      </c>
      <c r="H1083" s="5"/>
      <c r="I1083" s="4"/>
    </row>
    <row r="1084" spans="2:9" x14ac:dyDescent="0.3">
      <c r="B1084" s="35">
        <v>42842</v>
      </c>
      <c r="C1084" s="10" t="s">
        <v>647</v>
      </c>
      <c r="D1084" s="4" t="s">
        <v>641</v>
      </c>
      <c r="E1084" s="4"/>
      <c r="F1084" s="70"/>
      <c r="G1084" s="70">
        <v>162</v>
      </c>
      <c r="H1084" s="5"/>
      <c r="I1084" s="4"/>
    </row>
    <row r="1085" spans="2:9" x14ac:dyDescent="0.3">
      <c r="B1085" s="35">
        <v>42842</v>
      </c>
      <c r="C1085" s="10"/>
      <c r="D1085" s="4" t="s">
        <v>211</v>
      </c>
      <c r="E1085" s="4"/>
      <c r="F1085" s="70"/>
      <c r="G1085" s="70">
        <v>12</v>
      </c>
      <c r="H1085" s="5">
        <f>H1077-G1078-G1079-G1080-G1081-G1082-G1083-G1084-G1085</f>
        <v>2529</v>
      </c>
      <c r="I1085" s="4"/>
    </row>
    <row r="1086" spans="2:9" x14ac:dyDescent="0.3">
      <c r="B1086" s="35">
        <v>42842</v>
      </c>
      <c r="C1086" s="10" t="s">
        <v>644</v>
      </c>
      <c r="D1086" s="4" t="s">
        <v>642</v>
      </c>
      <c r="E1086" s="4"/>
      <c r="F1086" s="70">
        <v>3000</v>
      </c>
      <c r="G1086" s="70"/>
      <c r="H1086" s="5"/>
      <c r="I1086" s="4"/>
    </row>
    <row r="1087" spans="2:9" x14ac:dyDescent="0.3">
      <c r="B1087" s="35">
        <v>42842</v>
      </c>
      <c r="C1087" s="10"/>
      <c r="D1087" s="4" t="s">
        <v>643</v>
      </c>
      <c r="E1087" s="4"/>
      <c r="F1087" s="70">
        <v>450</v>
      </c>
      <c r="G1087" s="70"/>
      <c r="H1087" s="5"/>
      <c r="I1087" s="4"/>
    </row>
    <row r="1088" spans="2:9" x14ac:dyDescent="0.3">
      <c r="B1088" s="35">
        <v>42842</v>
      </c>
      <c r="C1088" s="10" t="s">
        <v>649</v>
      </c>
      <c r="D1088" s="4" t="s">
        <v>648</v>
      </c>
      <c r="E1088" s="4" t="s">
        <v>308</v>
      </c>
      <c r="F1088" s="70">
        <v>36</v>
      </c>
      <c r="G1088" s="70"/>
      <c r="H1088" s="5">
        <f>H1085+F1086+F1087+F1088</f>
        <v>6015</v>
      </c>
      <c r="I1088" s="4"/>
    </row>
    <row r="1089" spans="2:9" x14ac:dyDescent="0.3">
      <c r="F1089" s="169">
        <f>SUM(F1075:F1088)</f>
        <v>7236</v>
      </c>
      <c r="G1089" s="169">
        <f>SUM(G1078:G1088)</f>
        <v>1221</v>
      </c>
      <c r="H1089" s="51">
        <f>F1089-G1089</f>
        <v>6015</v>
      </c>
    </row>
    <row r="1092" spans="2:9" x14ac:dyDescent="0.3">
      <c r="B1092" s="122" t="s">
        <v>459</v>
      </c>
    </row>
    <row r="1093" spans="2:9" x14ac:dyDescent="0.3">
      <c r="B1093" s="106" t="s">
        <v>6</v>
      </c>
      <c r="C1093" s="6" t="s">
        <v>7</v>
      </c>
      <c r="D1093" s="6" t="s">
        <v>11</v>
      </c>
      <c r="E1093" s="6" t="s">
        <v>8</v>
      </c>
      <c r="F1093" s="149" t="s">
        <v>9</v>
      </c>
      <c r="G1093" s="149" t="s">
        <v>10</v>
      </c>
      <c r="H1093" s="7" t="s">
        <v>12</v>
      </c>
      <c r="I1093" s="7" t="s">
        <v>432</v>
      </c>
    </row>
    <row r="1094" spans="2:9" x14ac:dyDescent="0.3">
      <c r="B1094" s="35">
        <v>42843</v>
      </c>
      <c r="C1094" s="10"/>
      <c r="D1094" s="4" t="s">
        <v>654</v>
      </c>
      <c r="E1094" s="4" t="s">
        <v>31</v>
      </c>
      <c r="F1094" s="70">
        <v>700</v>
      </c>
      <c r="G1094" s="187"/>
      <c r="H1094" s="10"/>
      <c r="I1094" s="10"/>
    </row>
    <row r="1095" spans="2:9" x14ac:dyDescent="0.3">
      <c r="B1095" s="35">
        <v>42843</v>
      </c>
      <c r="C1095" s="10"/>
      <c r="D1095" s="4" t="s">
        <v>651</v>
      </c>
      <c r="E1095" s="4" t="s">
        <v>45</v>
      </c>
      <c r="F1095" s="70"/>
      <c r="G1095" s="70">
        <v>380</v>
      </c>
      <c r="H1095" s="5"/>
      <c r="I1095" s="4"/>
    </row>
    <row r="1096" spans="2:9" x14ac:dyDescent="0.3">
      <c r="B1096" s="35">
        <v>42843</v>
      </c>
      <c r="C1096" s="10" t="s">
        <v>653</v>
      </c>
      <c r="D1096" s="4" t="s">
        <v>652</v>
      </c>
      <c r="E1096" s="4" t="s">
        <v>308</v>
      </c>
      <c r="F1096" s="70"/>
      <c r="G1096" s="70">
        <v>162</v>
      </c>
      <c r="H1096" s="5"/>
      <c r="I1096" s="4"/>
    </row>
    <row r="1097" spans="2:9" x14ac:dyDescent="0.3">
      <c r="F1097" s="169">
        <f>SUM(F1094:F1096)</f>
        <v>700</v>
      </c>
      <c r="G1097" s="169">
        <f>SUM(G1095:G1096)</f>
        <v>542</v>
      </c>
      <c r="H1097" s="51">
        <f>F1097-G1097</f>
        <v>158</v>
      </c>
    </row>
    <row r="1099" spans="2:9" x14ac:dyDescent="0.3">
      <c r="B1099" s="122" t="s">
        <v>460</v>
      </c>
    </row>
    <row r="1100" spans="2:9" x14ac:dyDescent="0.3">
      <c r="B1100" s="106" t="s">
        <v>6</v>
      </c>
      <c r="C1100" s="6" t="s">
        <v>7</v>
      </c>
      <c r="D1100" s="6" t="s">
        <v>11</v>
      </c>
      <c r="E1100" s="6" t="s">
        <v>8</v>
      </c>
      <c r="F1100" s="149" t="s">
        <v>9</v>
      </c>
      <c r="G1100" s="149" t="s">
        <v>10</v>
      </c>
      <c r="H1100" s="7" t="s">
        <v>12</v>
      </c>
      <c r="I1100" s="7" t="s">
        <v>432</v>
      </c>
    </row>
    <row r="1101" spans="2:9" x14ac:dyDescent="0.3">
      <c r="B1101" s="35">
        <v>42843</v>
      </c>
      <c r="C1101" s="10"/>
      <c r="D1101" s="4" t="s">
        <v>141</v>
      </c>
      <c r="E1101" s="4" t="s">
        <v>51</v>
      </c>
      <c r="F1101" s="70">
        <v>12336</v>
      </c>
      <c r="G1101" s="70"/>
      <c r="H1101" s="5"/>
      <c r="I1101" s="4"/>
    </row>
    <row r="1102" spans="2:9" x14ac:dyDescent="0.3">
      <c r="B1102" s="35">
        <v>42843</v>
      </c>
      <c r="C1102" s="10"/>
      <c r="D1102" s="4" t="s">
        <v>650</v>
      </c>
      <c r="E1102" s="4" t="s">
        <v>31</v>
      </c>
      <c r="F1102" s="70"/>
      <c r="G1102" s="70">
        <v>700</v>
      </c>
      <c r="H1102" s="5"/>
      <c r="I1102" s="4"/>
    </row>
    <row r="1103" spans="2:9" x14ac:dyDescent="0.3">
      <c r="B1103" s="35">
        <v>42843</v>
      </c>
      <c r="C1103" s="10"/>
      <c r="D1103" s="14" t="s">
        <v>655</v>
      </c>
      <c r="E1103" s="14" t="s">
        <v>31</v>
      </c>
      <c r="F1103" s="70"/>
      <c r="G1103" s="70">
        <v>300</v>
      </c>
      <c r="H1103" s="5"/>
      <c r="I1103" s="4"/>
    </row>
    <row r="1104" spans="2:9" x14ac:dyDescent="0.3">
      <c r="F1104" s="173">
        <v>12336</v>
      </c>
      <c r="G1104" s="173">
        <f>SUM(G1102:G1103)</f>
        <v>1000</v>
      </c>
      <c r="H1104" s="60">
        <f>F1104-G1104</f>
        <v>11336</v>
      </c>
    </row>
    <row r="1108" spans="2:9" x14ac:dyDescent="0.3">
      <c r="B1108" s="106" t="s">
        <v>6</v>
      </c>
      <c r="C1108" s="6" t="s">
        <v>7</v>
      </c>
      <c r="D1108" s="6" t="s">
        <v>11</v>
      </c>
      <c r="E1108" s="6" t="s">
        <v>8</v>
      </c>
      <c r="F1108" s="149" t="s">
        <v>9</v>
      </c>
      <c r="G1108" s="149" t="s">
        <v>10</v>
      </c>
      <c r="H1108" s="7" t="s">
        <v>12</v>
      </c>
      <c r="I1108" s="7" t="s">
        <v>432</v>
      </c>
    </row>
    <row r="1109" spans="2:9" x14ac:dyDescent="0.3">
      <c r="B1109" s="35">
        <v>42844</v>
      </c>
      <c r="C1109" s="10" t="s">
        <v>661</v>
      </c>
      <c r="D1109" s="4" t="s">
        <v>656</v>
      </c>
      <c r="E1109" s="4" t="s">
        <v>173</v>
      </c>
      <c r="F1109" s="70">
        <v>1500</v>
      </c>
      <c r="G1109" s="70"/>
      <c r="H1109" s="5"/>
      <c r="I1109" s="4"/>
    </row>
    <row r="1110" spans="2:9" x14ac:dyDescent="0.3">
      <c r="B1110" s="35">
        <v>42844</v>
      </c>
      <c r="C1110" s="10" t="s">
        <v>662</v>
      </c>
      <c r="D1110" s="4" t="s">
        <v>657</v>
      </c>
      <c r="E1110" s="4" t="s">
        <v>31</v>
      </c>
      <c r="F1110" s="70">
        <v>360</v>
      </c>
      <c r="G1110" s="70"/>
      <c r="H1110" s="5"/>
      <c r="I1110" s="4"/>
    </row>
    <row r="1111" spans="2:9" x14ac:dyDescent="0.3">
      <c r="B1111" s="35">
        <v>42844</v>
      </c>
      <c r="C1111" s="10" t="s">
        <v>663</v>
      </c>
      <c r="D1111" s="4" t="s">
        <v>658</v>
      </c>
      <c r="E1111" s="4" t="s">
        <v>19</v>
      </c>
      <c r="F1111" s="70">
        <v>1250</v>
      </c>
      <c r="G1111" s="70"/>
      <c r="H1111" s="5">
        <f>F1109+F1110+F1111</f>
        <v>3110</v>
      </c>
      <c r="I1111" s="5"/>
    </row>
    <row r="1112" spans="2:9" x14ac:dyDescent="0.3">
      <c r="B1112" s="35">
        <v>42844</v>
      </c>
      <c r="C1112" s="10"/>
      <c r="D1112" s="4" t="s">
        <v>659</v>
      </c>
      <c r="E1112" s="4" t="s">
        <v>598</v>
      </c>
      <c r="F1112" s="70"/>
      <c r="G1112" s="70">
        <v>728</v>
      </c>
      <c r="H1112" s="5"/>
      <c r="I1112" s="4"/>
    </row>
    <row r="1113" spans="2:9" x14ac:dyDescent="0.3">
      <c r="B1113" s="35">
        <v>42844</v>
      </c>
      <c r="C1113" s="10"/>
      <c r="D1113" s="4" t="s">
        <v>660</v>
      </c>
      <c r="E1113" s="4" t="s">
        <v>598</v>
      </c>
      <c r="F1113" s="70"/>
      <c r="G1113" s="70">
        <v>10</v>
      </c>
      <c r="H1113" s="5"/>
      <c r="I1113" s="4"/>
    </row>
    <row r="1114" spans="2:9" x14ac:dyDescent="0.3">
      <c r="B1114" s="35">
        <v>42844</v>
      </c>
      <c r="C1114" s="10" t="s">
        <v>665</v>
      </c>
      <c r="D1114" s="14" t="s">
        <v>664</v>
      </c>
      <c r="E1114" s="14" t="s">
        <v>598</v>
      </c>
      <c r="F1114" s="70"/>
      <c r="G1114" s="70">
        <v>162</v>
      </c>
      <c r="H1114" s="5">
        <f>H1111-G1112-G1113-G1114</f>
        <v>2210</v>
      </c>
      <c r="I1114" s="4"/>
    </row>
    <row r="1115" spans="2:9" x14ac:dyDescent="0.3">
      <c r="F1115" s="173">
        <f>SUM(F1109:F1113)</f>
        <v>3110</v>
      </c>
      <c r="G1115" s="173">
        <f>SUM(G1112:G1114)</f>
        <v>900</v>
      </c>
      <c r="H1115" s="60">
        <f>F1115-G1115</f>
        <v>2210</v>
      </c>
    </row>
    <row r="1119" spans="2:9" x14ac:dyDescent="0.3">
      <c r="B1119" s="106" t="s">
        <v>6</v>
      </c>
      <c r="C1119" s="6" t="s">
        <v>7</v>
      </c>
      <c r="D1119" s="6" t="s">
        <v>11</v>
      </c>
      <c r="E1119" s="6" t="s">
        <v>8</v>
      </c>
      <c r="F1119" s="149" t="s">
        <v>9</v>
      </c>
      <c r="G1119" s="149" t="s">
        <v>10</v>
      </c>
      <c r="H1119" s="7" t="s">
        <v>12</v>
      </c>
      <c r="I1119" s="7" t="s">
        <v>432</v>
      </c>
    </row>
    <row r="1120" spans="2:9" x14ac:dyDescent="0.3">
      <c r="B1120" s="35">
        <v>42845</v>
      </c>
      <c r="C1120" s="10" t="s">
        <v>672</v>
      </c>
      <c r="D1120" s="4" t="s">
        <v>666</v>
      </c>
      <c r="E1120" s="4" t="s">
        <v>31</v>
      </c>
      <c r="F1120" s="70">
        <v>450</v>
      </c>
      <c r="G1120" s="70"/>
      <c r="H1120" s="5"/>
      <c r="I1120" s="4"/>
    </row>
    <row r="1121" spans="2:9" x14ac:dyDescent="0.3">
      <c r="B1121" s="35">
        <v>42845</v>
      </c>
      <c r="C1121" s="10" t="s">
        <v>671</v>
      </c>
      <c r="D1121" s="4" t="s">
        <v>667</v>
      </c>
      <c r="E1121" s="4" t="s">
        <v>31</v>
      </c>
      <c r="F1121" s="70">
        <v>1800</v>
      </c>
      <c r="G1121" s="70"/>
      <c r="H1121" s="5"/>
      <c r="I1121" s="4"/>
    </row>
    <row r="1122" spans="2:9" x14ac:dyDescent="0.3">
      <c r="B1122" s="35">
        <v>42845</v>
      </c>
      <c r="C1122" s="10"/>
      <c r="D1122" s="4" t="s">
        <v>670</v>
      </c>
      <c r="E1122" s="4" t="s">
        <v>31</v>
      </c>
      <c r="F1122" s="70">
        <v>11</v>
      </c>
      <c r="G1122" s="70"/>
      <c r="H1122" s="5"/>
      <c r="I1122" s="4"/>
    </row>
    <row r="1123" spans="2:9" x14ac:dyDescent="0.3">
      <c r="B1123" s="35">
        <v>42845</v>
      </c>
      <c r="C1123" s="10"/>
      <c r="D1123" s="4" t="s">
        <v>668</v>
      </c>
      <c r="E1123" s="4" t="s">
        <v>45</v>
      </c>
      <c r="F1123" s="70"/>
      <c r="G1123" s="70">
        <v>850</v>
      </c>
      <c r="H1123" s="5"/>
      <c r="I1123" s="4"/>
    </row>
    <row r="1124" spans="2:9" x14ac:dyDescent="0.3">
      <c r="B1124" s="35">
        <v>42845</v>
      </c>
      <c r="C1124" s="10"/>
      <c r="D1124" s="4" t="s">
        <v>312</v>
      </c>
      <c r="E1124" s="4" t="s">
        <v>45</v>
      </c>
      <c r="F1124" s="70"/>
      <c r="G1124" s="70">
        <v>1000</v>
      </c>
      <c r="H1124" s="5"/>
      <c r="I1124" s="4"/>
    </row>
    <row r="1125" spans="2:9" x14ac:dyDescent="0.3">
      <c r="B1125" s="35">
        <v>42845</v>
      </c>
      <c r="C1125" s="10" t="s">
        <v>673</v>
      </c>
      <c r="D1125" s="4" t="s">
        <v>342</v>
      </c>
      <c r="E1125" s="4" t="s">
        <v>669</v>
      </c>
      <c r="F1125" s="70"/>
      <c r="G1125" s="70">
        <v>170</v>
      </c>
      <c r="H1125" s="5"/>
      <c r="I1125" s="4"/>
    </row>
    <row r="1126" spans="2:9" x14ac:dyDescent="0.3">
      <c r="B1126" s="35">
        <v>42845</v>
      </c>
      <c r="C1126" s="10"/>
      <c r="D1126" s="4" t="s">
        <v>175</v>
      </c>
      <c r="E1126" s="4" t="s">
        <v>121</v>
      </c>
      <c r="F1126" s="70"/>
      <c r="G1126" s="70">
        <v>88</v>
      </c>
      <c r="H1126" s="5"/>
      <c r="I1126" s="4"/>
    </row>
    <row r="1127" spans="2:9" x14ac:dyDescent="0.3">
      <c r="B1127" s="35">
        <v>42845</v>
      </c>
      <c r="C1127" s="10"/>
      <c r="D1127" s="14" t="s">
        <v>546</v>
      </c>
      <c r="E1127" s="14" t="s">
        <v>15</v>
      </c>
      <c r="F1127" s="70"/>
      <c r="G1127" s="70">
        <v>100</v>
      </c>
      <c r="H1127" s="5"/>
      <c r="I1127" s="4"/>
    </row>
    <row r="1128" spans="2:9" x14ac:dyDescent="0.3">
      <c r="F1128" s="174">
        <f>SUM(F1120:F1126)</f>
        <v>2261</v>
      </c>
      <c r="G1128" s="174">
        <f>SUM(G1123:G1127)</f>
        <v>2208</v>
      </c>
      <c r="H1128" s="62">
        <f>F1128-G1128</f>
        <v>53</v>
      </c>
    </row>
    <row r="1131" spans="2:9" x14ac:dyDescent="0.3">
      <c r="B1131" s="122" t="s">
        <v>459</v>
      </c>
    </row>
    <row r="1132" spans="2:9" x14ac:dyDescent="0.3">
      <c r="B1132" s="106" t="s">
        <v>6</v>
      </c>
      <c r="C1132" s="6" t="s">
        <v>7</v>
      </c>
      <c r="D1132" s="6" t="s">
        <v>11</v>
      </c>
      <c r="E1132" s="6" t="s">
        <v>8</v>
      </c>
      <c r="F1132" s="149" t="s">
        <v>9</v>
      </c>
      <c r="G1132" s="149" t="s">
        <v>10</v>
      </c>
      <c r="H1132" s="7" t="s">
        <v>12</v>
      </c>
      <c r="I1132" s="7" t="s">
        <v>432</v>
      </c>
    </row>
    <row r="1133" spans="2:9" x14ac:dyDescent="0.3">
      <c r="B1133" s="35">
        <v>42846</v>
      </c>
      <c r="C1133" s="10" t="s">
        <v>679</v>
      </c>
      <c r="D1133" s="4" t="s">
        <v>596</v>
      </c>
      <c r="E1133" s="4" t="s">
        <v>31</v>
      </c>
      <c r="F1133" s="70">
        <v>1750</v>
      </c>
      <c r="G1133" s="70"/>
      <c r="H1133" s="5"/>
      <c r="I1133" s="4"/>
    </row>
    <row r="1134" spans="2:9" x14ac:dyDescent="0.3">
      <c r="B1134" s="35">
        <v>42846</v>
      </c>
      <c r="C1134" s="10"/>
      <c r="D1134" s="4" t="s">
        <v>674</v>
      </c>
      <c r="E1134" s="4" t="s">
        <v>45</v>
      </c>
      <c r="F1134" s="70"/>
      <c r="G1134" s="70">
        <v>200</v>
      </c>
      <c r="H1134" s="4"/>
      <c r="I1134" s="4"/>
    </row>
    <row r="1135" spans="2:9" x14ac:dyDescent="0.3">
      <c r="B1135" s="35">
        <v>42846</v>
      </c>
      <c r="C1135" s="10" t="s">
        <v>678</v>
      </c>
      <c r="D1135" s="4" t="s">
        <v>675</v>
      </c>
      <c r="E1135" s="4" t="s">
        <v>15</v>
      </c>
      <c r="F1135" s="70"/>
      <c r="G1135" s="70">
        <v>162</v>
      </c>
      <c r="H1135" s="4"/>
      <c r="I1135" s="4"/>
    </row>
    <row r="1136" spans="2:9" x14ac:dyDescent="0.3">
      <c r="B1136" s="35">
        <v>42846</v>
      </c>
      <c r="C1136" s="10"/>
      <c r="D1136" s="4" t="s">
        <v>676</v>
      </c>
      <c r="E1136" s="4" t="s">
        <v>45</v>
      </c>
      <c r="F1136" s="70"/>
      <c r="G1136" s="70">
        <v>300</v>
      </c>
      <c r="H1136" s="4"/>
      <c r="I1136" s="4"/>
    </row>
    <row r="1137" spans="2:10" x14ac:dyDescent="0.3">
      <c r="B1137" s="35">
        <v>42846</v>
      </c>
      <c r="C1137" s="10"/>
      <c r="D1137" s="4" t="s">
        <v>575</v>
      </c>
      <c r="E1137" s="4" t="s">
        <v>121</v>
      </c>
      <c r="F1137" s="70"/>
      <c r="G1137" s="70">
        <v>90</v>
      </c>
      <c r="H1137" s="5"/>
      <c r="I1137" s="4"/>
    </row>
    <row r="1138" spans="2:10" x14ac:dyDescent="0.3">
      <c r="B1138" s="35">
        <v>42846</v>
      </c>
      <c r="C1138" s="10"/>
      <c r="D1138" s="4" t="s">
        <v>242</v>
      </c>
      <c r="E1138" s="4" t="s">
        <v>31</v>
      </c>
      <c r="F1138" s="70"/>
      <c r="G1138" s="70">
        <v>212</v>
      </c>
      <c r="H1138" s="5"/>
      <c r="I1138" s="4"/>
    </row>
    <row r="1139" spans="2:10" x14ac:dyDescent="0.3">
      <c r="B1139" s="115"/>
      <c r="C1139" s="42"/>
      <c r="D1139" s="124" t="s">
        <v>478</v>
      </c>
      <c r="E1139" s="124" t="s">
        <v>45</v>
      </c>
      <c r="F1139" s="70"/>
      <c r="G1139" s="70">
        <v>209</v>
      </c>
      <c r="H1139" s="5"/>
      <c r="I1139" s="43"/>
    </row>
    <row r="1140" spans="2:10" x14ac:dyDescent="0.3">
      <c r="F1140" s="169">
        <f>SUM(F1133:F1138)</f>
        <v>1750</v>
      </c>
      <c r="G1140" s="169">
        <f>SUM(G1134:G1139)</f>
        <v>1173</v>
      </c>
      <c r="H1140" s="51">
        <f>F1140-G1140</f>
        <v>577</v>
      </c>
    </row>
    <row r="1143" spans="2:10" x14ac:dyDescent="0.3">
      <c r="B1143" s="122" t="s">
        <v>460</v>
      </c>
    </row>
    <row r="1144" spans="2:10" x14ac:dyDescent="0.3">
      <c r="B1144" s="106" t="s">
        <v>6</v>
      </c>
      <c r="C1144" s="6" t="s">
        <v>7</v>
      </c>
      <c r="D1144" s="6" t="s">
        <v>11</v>
      </c>
      <c r="E1144" s="6" t="s">
        <v>8</v>
      </c>
      <c r="F1144" s="149" t="s">
        <v>9</v>
      </c>
      <c r="G1144" s="149" t="s">
        <v>10</v>
      </c>
      <c r="H1144" s="7" t="s">
        <v>12</v>
      </c>
      <c r="I1144" s="7" t="s">
        <v>432</v>
      </c>
    </row>
    <row r="1145" spans="2:10" x14ac:dyDescent="0.3">
      <c r="B1145" s="35">
        <v>42846</v>
      </c>
      <c r="C1145" s="10"/>
      <c r="D1145" s="4" t="s">
        <v>141</v>
      </c>
      <c r="E1145" s="4" t="s">
        <v>51</v>
      </c>
      <c r="F1145" s="70">
        <v>8763</v>
      </c>
      <c r="G1145" s="70"/>
      <c r="H1145" s="5"/>
      <c r="I1145" s="4"/>
    </row>
    <row r="1146" spans="2:10" x14ac:dyDescent="0.3">
      <c r="B1146" s="35">
        <v>42846</v>
      </c>
      <c r="C1146" s="10"/>
      <c r="D1146" s="4" t="s">
        <v>677</v>
      </c>
      <c r="E1146" s="4" t="s">
        <v>45</v>
      </c>
      <c r="F1146" s="70"/>
      <c r="G1146" s="70">
        <v>1000</v>
      </c>
      <c r="H1146" s="5"/>
      <c r="I1146" s="4"/>
    </row>
    <row r="1147" spans="2:10" x14ac:dyDescent="0.3">
      <c r="F1147" s="169">
        <f>SUM(F1145:F1146)</f>
        <v>8763</v>
      </c>
      <c r="G1147" s="169">
        <f>SUM(G1146)</f>
        <v>1000</v>
      </c>
      <c r="H1147" s="51">
        <f>F1147-G1147</f>
        <v>7763</v>
      </c>
    </row>
    <row r="1150" spans="2:10" x14ac:dyDescent="0.3">
      <c r="B1150" s="106" t="s">
        <v>6</v>
      </c>
      <c r="C1150" s="6" t="s">
        <v>7</v>
      </c>
      <c r="D1150" s="6" t="s">
        <v>11</v>
      </c>
      <c r="E1150" s="6" t="s">
        <v>8</v>
      </c>
      <c r="F1150" s="149" t="s">
        <v>9</v>
      </c>
      <c r="G1150" s="149" t="s">
        <v>10</v>
      </c>
      <c r="H1150" s="7" t="s">
        <v>12</v>
      </c>
      <c r="I1150" s="7" t="s">
        <v>432</v>
      </c>
      <c r="J1150" s="3"/>
    </row>
    <row r="1151" spans="2:10" x14ac:dyDescent="0.3">
      <c r="B1151" s="35">
        <v>42847</v>
      </c>
      <c r="C1151" s="10" t="s">
        <v>686</v>
      </c>
      <c r="D1151" s="4" t="s">
        <v>680</v>
      </c>
      <c r="E1151" s="4" t="s">
        <v>598</v>
      </c>
      <c r="F1151" s="70">
        <v>800</v>
      </c>
      <c r="G1151" s="70"/>
      <c r="H1151" s="5"/>
      <c r="I1151" s="4"/>
      <c r="J1151" s="3"/>
    </row>
    <row r="1152" spans="2:10" x14ac:dyDescent="0.3">
      <c r="B1152" s="35">
        <v>42847</v>
      </c>
      <c r="C1152" s="10" t="s">
        <v>685</v>
      </c>
      <c r="D1152" s="4" t="s">
        <v>681</v>
      </c>
      <c r="E1152" s="4" t="s">
        <v>15</v>
      </c>
      <c r="F1152" s="70">
        <v>1400</v>
      </c>
      <c r="G1152" s="70"/>
      <c r="H1152" s="5"/>
      <c r="I1152" s="4"/>
      <c r="J1152" s="3"/>
    </row>
    <row r="1153" spans="2:9" x14ac:dyDescent="0.3">
      <c r="B1153" s="35">
        <v>42847</v>
      </c>
      <c r="C1153" s="10" t="s">
        <v>684</v>
      </c>
      <c r="D1153" s="4" t="s">
        <v>636</v>
      </c>
      <c r="E1153" s="4" t="s">
        <v>31</v>
      </c>
      <c r="F1153" s="70">
        <v>1000</v>
      </c>
      <c r="G1153" s="70"/>
      <c r="H1153" s="5"/>
      <c r="I1153" s="4"/>
    </row>
    <row r="1154" spans="2:9" x14ac:dyDescent="0.3">
      <c r="B1154" s="35">
        <v>42847</v>
      </c>
      <c r="C1154" s="10" t="s">
        <v>687</v>
      </c>
      <c r="D1154" s="4" t="s">
        <v>688</v>
      </c>
      <c r="E1154" s="4" t="s">
        <v>689</v>
      </c>
      <c r="F1154" s="70">
        <v>2000</v>
      </c>
      <c r="G1154" s="70"/>
      <c r="H1154" s="5"/>
      <c r="I1154" s="4"/>
    </row>
    <row r="1155" spans="2:9" x14ac:dyDescent="0.3">
      <c r="B1155" s="35">
        <v>42847</v>
      </c>
      <c r="C1155" s="10"/>
      <c r="D1155" s="4" t="s">
        <v>682</v>
      </c>
      <c r="E1155" s="4" t="s">
        <v>45</v>
      </c>
      <c r="F1155" s="70"/>
      <c r="G1155" s="70">
        <v>1000</v>
      </c>
      <c r="H1155" s="5"/>
      <c r="I1155" s="4"/>
    </row>
    <row r="1156" spans="2:9" x14ac:dyDescent="0.3">
      <c r="B1156" s="35">
        <v>42847</v>
      </c>
      <c r="C1156" s="10"/>
      <c r="D1156" s="4" t="s">
        <v>683</v>
      </c>
      <c r="E1156" s="4" t="s">
        <v>31</v>
      </c>
      <c r="F1156" s="70"/>
      <c r="G1156" s="70">
        <v>100</v>
      </c>
      <c r="H1156" s="5"/>
      <c r="I1156" s="4"/>
    </row>
    <row r="1157" spans="2:9" x14ac:dyDescent="0.3">
      <c r="B1157" s="35">
        <v>42847</v>
      </c>
      <c r="C1157" s="10"/>
      <c r="D1157" s="4" t="s">
        <v>204</v>
      </c>
      <c r="E1157" s="4" t="s">
        <v>167</v>
      </c>
      <c r="F1157" s="70">
        <v>7000</v>
      </c>
      <c r="G1157" s="70"/>
      <c r="H1157" s="5"/>
      <c r="I1157" s="4"/>
    </row>
    <row r="1158" spans="2:9" x14ac:dyDescent="0.3">
      <c r="B1158" s="35">
        <v>42847</v>
      </c>
      <c r="C1158" s="10"/>
      <c r="D1158" s="4" t="s">
        <v>691</v>
      </c>
      <c r="E1158" s="4" t="s">
        <v>31</v>
      </c>
      <c r="F1158" s="70">
        <v>7763</v>
      </c>
      <c r="G1158" s="70"/>
      <c r="H1158" s="5"/>
      <c r="I1158" s="4"/>
    </row>
    <row r="1159" spans="2:9" x14ac:dyDescent="0.3">
      <c r="B1159" s="35">
        <v>42847</v>
      </c>
      <c r="C1159" s="10"/>
      <c r="D1159" s="4" t="s">
        <v>691</v>
      </c>
      <c r="E1159" s="4" t="s">
        <v>31</v>
      </c>
      <c r="F1159" s="70">
        <v>577</v>
      </c>
      <c r="G1159" s="70"/>
      <c r="H1159" s="5"/>
      <c r="I1159" s="4"/>
    </row>
    <row r="1160" spans="2:9" x14ac:dyDescent="0.3">
      <c r="B1160" s="35">
        <v>42847</v>
      </c>
      <c r="C1160" s="10"/>
      <c r="D1160" s="4" t="s">
        <v>219</v>
      </c>
      <c r="E1160" s="4"/>
      <c r="F1160" s="70"/>
      <c r="G1160" s="70"/>
      <c r="H1160" s="5"/>
      <c r="I1160" s="4"/>
    </row>
    <row r="1161" spans="2:9" x14ac:dyDescent="0.3">
      <c r="B1161" s="35">
        <v>42847</v>
      </c>
      <c r="C1161" s="10"/>
      <c r="D1161" s="4" t="s">
        <v>19</v>
      </c>
      <c r="E1161" s="4"/>
      <c r="F1161" s="70"/>
      <c r="G1161" s="73">
        <v>1500</v>
      </c>
      <c r="H1161" s="5"/>
      <c r="I1161" s="4"/>
    </row>
    <row r="1162" spans="2:9" x14ac:dyDescent="0.3">
      <c r="B1162" s="35">
        <v>42847</v>
      </c>
      <c r="C1162" s="10"/>
      <c r="D1162" s="4" t="s">
        <v>15</v>
      </c>
      <c r="E1162" s="4"/>
      <c r="F1162" s="70"/>
      <c r="G1162" s="73">
        <v>1400</v>
      </c>
      <c r="H1162" s="5"/>
      <c r="I1162" s="4"/>
    </row>
    <row r="1163" spans="2:9" x14ac:dyDescent="0.3">
      <c r="B1163" s="35">
        <v>42847</v>
      </c>
      <c r="C1163" s="10"/>
      <c r="D1163" s="4" t="s">
        <v>45</v>
      </c>
      <c r="E1163" s="4"/>
      <c r="F1163" s="70"/>
      <c r="G1163" s="73">
        <v>1500</v>
      </c>
      <c r="H1163" s="5"/>
      <c r="I1163" s="4"/>
    </row>
    <row r="1164" spans="2:9" x14ac:dyDescent="0.3">
      <c r="B1164" s="35">
        <v>42847</v>
      </c>
      <c r="C1164" s="10"/>
      <c r="D1164" s="4" t="s">
        <v>598</v>
      </c>
      <c r="E1164" s="4"/>
      <c r="F1164" s="70"/>
      <c r="G1164" s="73">
        <v>1500</v>
      </c>
      <c r="H1164" s="5"/>
      <c r="I1164" s="4"/>
    </row>
    <row r="1165" spans="2:9" x14ac:dyDescent="0.3">
      <c r="B1165" s="35">
        <v>42847</v>
      </c>
      <c r="C1165" s="10"/>
      <c r="D1165" s="4" t="s">
        <v>121</v>
      </c>
      <c r="E1165" s="4"/>
      <c r="F1165" s="70"/>
      <c r="G1165" s="73">
        <v>1000</v>
      </c>
      <c r="H1165" s="5"/>
      <c r="I1165" s="4"/>
    </row>
    <row r="1166" spans="2:9" x14ac:dyDescent="0.3">
      <c r="B1166" s="35">
        <v>42847</v>
      </c>
      <c r="C1166" s="10"/>
      <c r="D1166" s="4" t="s">
        <v>173</v>
      </c>
      <c r="E1166" s="4"/>
      <c r="F1166" s="70"/>
      <c r="G1166" s="73">
        <v>2000</v>
      </c>
      <c r="H1166" s="5"/>
      <c r="I1166" s="4"/>
    </row>
    <row r="1167" spans="2:9" x14ac:dyDescent="0.3">
      <c r="B1167" s="35">
        <v>42847</v>
      </c>
      <c r="C1167" s="10"/>
      <c r="D1167" s="4" t="s">
        <v>308</v>
      </c>
      <c r="E1167" s="4"/>
      <c r="F1167" s="70"/>
      <c r="G1167" s="73">
        <v>1900</v>
      </c>
      <c r="H1167" s="5"/>
      <c r="I1167" s="4"/>
    </row>
    <row r="1168" spans="2:9" x14ac:dyDescent="0.3">
      <c r="B1168" s="35">
        <v>42847</v>
      </c>
      <c r="C1168" s="10"/>
      <c r="D1168" s="4" t="s">
        <v>31</v>
      </c>
      <c r="E1168" s="4"/>
      <c r="F1168" s="70"/>
      <c r="G1168" s="73">
        <v>1500</v>
      </c>
      <c r="H1168" s="5"/>
      <c r="I1168" s="4"/>
    </row>
    <row r="1169" spans="2:9" x14ac:dyDescent="0.3">
      <c r="B1169" s="35">
        <v>42847</v>
      </c>
      <c r="C1169" s="10"/>
      <c r="D1169" s="4" t="s">
        <v>51</v>
      </c>
      <c r="E1169" s="4"/>
      <c r="F1169" s="70"/>
      <c r="G1169" s="73">
        <v>1000</v>
      </c>
      <c r="H1169" s="5"/>
      <c r="I1169" s="4"/>
    </row>
    <row r="1170" spans="2:9" x14ac:dyDescent="0.3">
      <c r="B1170" s="35">
        <v>42847</v>
      </c>
      <c r="C1170" s="10"/>
      <c r="D1170" s="4" t="s">
        <v>354</v>
      </c>
      <c r="E1170" s="4"/>
      <c r="F1170" s="70"/>
      <c r="G1170" s="73">
        <v>2500</v>
      </c>
      <c r="H1170" s="5"/>
      <c r="I1170" s="4"/>
    </row>
    <row r="1171" spans="2:9" x14ac:dyDescent="0.3">
      <c r="B1171" s="35">
        <v>42847</v>
      </c>
      <c r="C1171" s="10"/>
      <c r="D1171" s="4" t="s">
        <v>206</v>
      </c>
      <c r="E1171" s="4"/>
      <c r="F1171" s="70"/>
      <c r="G1171" s="73">
        <v>1000</v>
      </c>
      <c r="H1171" s="5"/>
      <c r="I1171" s="4"/>
    </row>
    <row r="1172" spans="2:9" x14ac:dyDescent="0.3">
      <c r="B1172" s="35">
        <v>42847</v>
      </c>
      <c r="C1172" s="10"/>
      <c r="D1172" s="4" t="s">
        <v>118</v>
      </c>
      <c r="E1172" s="4"/>
      <c r="F1172" s="70"/>
      <c r="G1172" s="73">
        <v>800</v>
      </c>
      <c r="H1172" s="5"/>
      <c r="I1172" s="4"/>
    </row>
    <row r="1173" spans="2:9" x14ac:dyDescent="0.3">
      <c r="B1173" s="35">
        <v>42847</v>
      </c>
      <c r="C1173" s="10"/>
      <c r="D1173" s="4" t="s">
        <v>690</v>
      </c>
      <c r="E1173" s="4"/>
      <c r="F1173" s="70"/>
      <c r="G1173" s="73">
        <v>1500</v>
      </c>
      <c r="H1173" s="5"/>
      <c r="I1173" s="4"/>
    </row>
    <row r="1174" spans="2:9" x14ac:dyDescent="0.3">
      <c r="F1174" s="169">
        <f>SUM(F1151:F1172)</f>
        <v>20540</v>
      </c>
      <c r="G1174" s="169">
        <f>SUM(G1151:G1173)</f>
        <v>20200</v>
      </c>
      <c r="H1174" s="51">
        <f>F1174-G1174</f>
        <v>340</v>
      </c>
    </row>
    <row r="1177" spans="2:9" x14ac:dyDescent="0.3">
      <c r="B1177" s="106" t="s">
        <v>6</v>
      </c>
      <c r="C1177" s="6" t="s">
        <v>7</v>
      </c>
      <c r="D1177" s="6" t="s">
        <v>11</v>
      </c>
      <c r="E1177" s="6" t="s">
        <v>8</v>
      </c>
      <c r="F1177" s="149" t="s">
        <v>9</v>
      </c>
      <c r="G1177" s="149" t="s">
        <v>10</v>
      </c>
      <c r="H1177" s="7" t="s">
        <v>12</v>
      </c>
      <c r="I1177" s="7" t="s">
        <v>432</v>
      </c>
    </row>
    <row r="1178" spans="2:9" x14ac:dyDescent="0.3">
      <c r="B1178" s="35">
        <v>42849</v>
      </c>
      <c r="C1178" s="4"/>
      <c r="D1178" s="4" t="s">
        <v>697</v>
      </c>
      <c r="E1178" s="4" t="s">
        <v>31</v>
      </c>
      <c r="F1178" s="70">
        <v>340</v>
      </c>
      <c r="G1178" s="70"/>
      <c r="H1178" s="5"/>
      <c r="I1178" s="4"/>
    </row>
    <row r="1179" spans="2:9" x14ac:dyDescent="0.3">
      <c r="B1179" s="35">
        <v>42848</v>
      </c>
      <c r="C1179" s="10" t="s">
        <v>692</v>
      </c>
      <c r="D1179" s="4" t="s">
        <v>693</v>
      </c>
      <c r="E1179" s="4" t="s">
        <v>173</v>
      </c>
      <c r="F1179" s="70">
        <v>3600</v>
      </c>
      <c r="G1179" s="70"/>
      <c r="H1179" s="5">
        <v>3940</v>
      </c>
      <c r="I1179" s="5"/>
    </row>
    <row r="1180" spans="2:9" x14ac:dyDescent="0.3">
      <c r="B1180" s="35">
        <v>42848</v>
      </c>
      <c r="C1180" s="10" t="s">
        <v>692</v>
      </c>
      <c r="D1180" s="4" t="s">
        <v>702</v>
      </c>
      <c r="E1180" s="4" t="s">
        <v>173</v>
      </c>
      <c r="F1180" s="70"/>
      <c r="G1180" s="70">
        <v>220</v>
      </c>
      <c r="H1180" s="5">
        <f>H1179-G1180</f>
        <v>3720</v>
      </c>
      <c r="I1180" s="5"/>
    </row>
    <row r="1181" spans="2:9" x14ac:dyDescent="0.3">
      <c r="B1181" s="35">
        <v>42849</v>
      </c>
      <c r="C1181" s="10" t="s">
        <v>694</v>
      </c>
      <c r="D1181" s="4" t="s">
        <v>695</v>
      </c>
      <c r="E1181" s="4" t="s">
        <v>669</v>
      </c>
      <c r="F1181" s="70">
        <v>900</v>
      </c>
      <c r="G1181" s="70"/>
      <c r="H1181" s="5"/>
      <c r="I1181" s="5"/>
    </row>
    <row r="1182" spans="2:9" x14ac:dyDescent="0.3">
      <c r="B1182" s="35">
        <v>42849</v>
      </c>
      <c r="C1182" s="10" t="s">
        <v>706</v>
      </c>
      <c r="D1182" s="4" t="s">
        <v>270</v>
      </c>
      <c r="E1182" s="4" t="s">
        <v>308</v>
      </c>
      <c r="F1182" s="70">
        <v>4774</v>
      </c>
      <c r="G1182" s="70"/>
      <c r="H1182" s="5">
        <f>H1180+F1181+F1182</f>
        <v>9394</v>
      </c>
      <c r="I1182" s="4"/>
    </row>
    <row r="1183" spans="2:9" x14ac:dyDescent="0.3">
      <c r="B1183" s="35">
        <v>42849</v>
      </c>
      <c r="C1183" s="10" t="s">
        <v>706</v>
      </c>
      <c r="D1183" s="4" t="s">
        <v>703</v>
      </c>
      <c r="E1183" s="4" t="s">
        <v>308</v>
      </c>
      <c r="F1183" s="70"/>
      <c r="G1183" s="70">
        <v>274</v>
      </c>
      <c r="H1183" s="5">
        <f>H1182-G1183</f>
        <v>9120</v>
      </c>
      <c r="I1183" s="4"/>
    </row>
    <row r="1184" spans="2:9" x14ac:dyDescent="0.3">
      <c r="B1184" s="35">
        <v>42849</v>
      </c>
      <c r="C1184" s="10"/>
      <c r="D1184" s="4" t="s">
        <v>696</v>
      </c>
      <c r="E1184" s="4" t="s">
        <v>262</v>
      </c>
      <c r="F1184" s="70">
        <v>500</v>
      </c>
      <c r="G1184" s="70"/>
      <c r="H1184" s="5">
        <f>H1183+F1184</f>
        <v>9620</v>
      </c>
      <c r="I1184" s="4"/>
    </row>
    <row r="1185" spans="2:9" x14ac:dyDescent="0.3">
      <c r="B1185" s="35">
        <v>42849</v>
      </c>
      <c r="C1185" s="10" t="s">
        <v>706</v>
      </c>
      <c r="D1185" s="4" t="s">
        <v>704</v>
      </c>
      <c r="E1185" s="4" t="s">
        <v>689</v>
      </c>
      <c r="F1185" s="70"/>
      <c r="G1185" s="70">
        <v>100</v>
      </c>
      <c r="H1185" s="5"/>
      <c r="I1185" s="4"/>
    </row>
    <row r="1186" spans="2:9" x14ac:dyDescent="0.3">
      <c r="B1186" s="35">
        <v>42849</v>
      </c>
      <c r="C1186" s="10" t="s">
        <v>706</v>
      </c>
      <c r="D1186" s="4" t="s">
        <v>705</v>
      </c>
      <c r="E1186" s="4" t="s">
        <v>689</v>
      </c>
      <c r="F1186" s="70"/>
      <c r="G1186" s="70">
        <v>150</v>
      </c>
      <c r="H1186" s="5"/>
      <c r="I1186" s="4"/>
    </row>
    <row r="1187" spans="2:9" x14ac:dyDescent="0.3">
      <c r="B1187" s="35">
        <v>42849</v>
      </c>
      <c r="C1187" s="10"/>
      <c r="D1187" s="4" t="s">
        <v>698</v>
      </c>
      <c r="E1187" s="4" t="s">
        <v>45</v>
      </c>
      <c r="F1187" s="70"/>
      <c r="G1187" s="70">
        <v>388.5</v>
      </c>
      <c r="H1187" s="5"/>
      <c r="I1187" s="4"/>
    </row>
    <row r="1188" spans="2:9" x14ac:dyDescent="0.3">
      <c r="B1188" s="35">
        <v>42849</v>
      </c>
      <c r="C1188" s="10"/>
      <c r="D1188" s="4" t="s">
        <v>698</v>
      </c>
      <c r="E1188" s="4" t="s">
        <v>45</v>
      </c>
      <c r="F1188" s="70"/>
      <c r="G1188" s="70">
        <v>600</v>
      </c>
      <c r="H1188" s="5"/>
      <c r="I1188" s="4"/>
    </row>
    <row r="1189" spans="2:9" x14ac:dyDescent="0.3">
      <c r="B1189" s="35">
        <v>42849</v>
      </c>
      <c r="C1189" s="10"/>
      <c r="D1189" s="4" t="s">
        <v>575</v>
      </c>
      <c r="E1189" s="4" t="s">
        <v>121</v>
      </c>
      <c r="F1189" s="70"/>
      <c r="G1189" s="70">
        <v>96</v>
      </c>
      <c r="H1189" s="5"/>
      <c r="I1189" s="4"/>
    </row>
    <row r="1190" spans="2:9" x14ac:dyDescent="0.3">
      <c r="B1190" s="35">
        <v>42849</v>
      </c>
      <c r="C1190" s="10"/>
      <c r="D1190" s="4" t="s">
        <v>242</v>
      </c>
      <c r="E1190" s="4" t="s">
        <v>31</v>
      </c>
      <c r="F1190" s="70"/>
      <c r="G1190" s="70">
        <v>113</v>
      </c>
      <c r="H1190" s="5">
        <f>H1184-G1185-G1186-G1187-G1188-G1189-G1190</f>
        <v>8172.5</v>
      </c>
      <c r="I1190" s="4"/>
    </row>
    <row r="1191" spans="2:9" x14ac:dyDescent="0.3">
      <c r="B1191" s="35">
        <v>42849</v>
      </c>
      <c r="C1191" s="10" t="s">
        <v>700</v>
      </c>
      <c r="D1191" s="4" t="s">
        <v>699</v>
      </c>
      <c r="E1191" s="4" t="s">
        <v>31</v>
      </c>
      <c r="F1191" s="70">
        <v>3500</v>
      </c>
      <c r="G1191" s="70"/>
      <c r="H1191" s="5">
        <f>H1190+F1191</f>
        <v>11672.5</v>
      </c>
      <c r="I1191" s="4"/>
    </row>
    <row r="1192" spans="2:9" x14ac:dyDescent="0.3">
      <c r="B1192" s="35">
        <v>42849</v>
      </c>
      <c r="C1192" s="10" t="s">
        <v>707</v>
      </c>
      <c r="D1192" s="14" t="s">
        <v>701</v>
      </c>
      <c r="E1192" s="14" t="s">
        <v>598</v>
      </c>
      <c r="F1192" s="70"/>
      <c r="G1192" s="70">
        <v>200</v>
      </c>
      <c r="H1192" s="5">
        <f>H1191-G1192</f>
        <v>11472.5</v>
      </c>
      <c r="I1192" s="4"/>
    </row>
    <row r="1193" spans="2:9" x14ac:dyDescent="0.3">
      <c r="B1193" s="35">
        <v>42849</v>
      </c>
      <c r="C1193" s="10" t="s">
        <v>258</v>
      </c>
      <c r="D1193" s="14" t="s">
        <v>111</v>
      </c>
      <c r="E1193" s="14" t="s">
        <v>45</v>
      </c>
      <c r="F1193" s="70">
        <v>17420</v>
      </c>
      <c r="G1193" s="70"/>
      <c r="H1193" s="5">
        <f>H1192+F1193</f>
        <v>28892.5</v>
      </c>
      <c r="I1193" s="4"/>
    </row>
    <row r="1194" spans="2:9" x14ac:dyDescent="0.3">
      <c r="B1194" s="35">
        <v>42849</v>
      </c>
      <c r="C1194" s="10"/>
      <c r="D1194" s="14" t="s">
        <v>708</v>
      </c>
      <c r="E1194" s="14" t="s">
        <v>45</v>
      </c>
      <c r="F1194" s="70"/>
      <c r="G1194" s="70">
        <v>2000</v>
      </c>
      <c r="H1194" s="5"/>
      <c r="I1194" s="4"/>
    </row>
    <row r="1195" spans="2:9" x14ac:dyDescent="0.3">
      <c r="B1195" s="35">
        <v>42849</v>
      </c>
      <c r="C1195" s="10"/>
      <c r="D1195" s="14" t="s">
        <v>709</v>
      </c>
      <c r="E1195" s="14" t="s">
        <v>45</v>
      </c>
      <c r="F1195" s="70"/>
      <c r="G1195" s="70">
        <v>48</v>
      </c>
      <c r="H1195" s="5"/>
      <c r="I1195" s="4"/>
    </row>
    <row r="1196" spans="2:9" x14ac:dyDescent="0.3">
      <c r="B1196" s="35">
        <v>42849</v>
      </c>
      <c r="C1196" s="10"/>
      <c r="D1196" s="14" t="s">
        <v>69</v>
      </c>
      <c r="E1196" s="14" t="s">
        <v>45</v>
      </c>
      <c r="F1196" s="70"/>
      <c r="G1196" s="70">
        <v>2103</v>
      </c>
      <c r="H1196" s="5">
        <f>H1193-G1194-G1195-G1196</f>
        <v>24741.5</v>
      </c>
      <c r="I1196" s="4"/>
    </row>
    <row r="1197" spans="2:9" x14ac:dyDescent="0.3">
      <c r="F1197" s="173">
        <f>SUM(F1178:F1196)</f>
        <v>31034</v>
      </c>
      <c r="G1197" s="173">
        <f>SUM(G1178:G1196)</f>
        <v>6292.5</v>
      </c>
      <c r="H1197" s="60">
        <f>F1197-G1197</f>
        <v>24741.5</v>
      </c>
    </row>
    <row r="1201" spans="2:9" x14ac:dyDescent="0.3">
      <c r="B1201" s="106" t="s">
        <v>6</v>
      </c>
      <c r="C1201" s="6" t="s">
        <v>7</v>
      </c>
      <c r="D1201" s="6" t="s">
        <v>11</v>
      </c>
      <c r="E1201" s="6" t="s">
        <v>8</v>
      </c>
      <c r="F1201" s="149" t="s">
        <v>9</v>
      </c>
      <c r="G1201" s="149" t="s">
        <v>10</v>
      </c>
      <c r="H1201" s="7" t="s">
        <v>12</v>
      </c>
      <c r="I1201" s="7" t="s">
        <v>432</v>
      </c>
    </row>
    <row r="1202" spans="2:9" x14ac:dyDescent="0.3">
      <c r="B1202" s="35">
        <v>42850</v>
      </c>
      <c r="C1202" s="10" t="s">
        <v>714</v>
      </c>
      <c r="D1202" s="4" t="s">
        <v>710</v>
      </c>
      <c r="E1202" s="4" t="s">
        <v>19</v>
      </c>
      <c r="F1202" s="70">
        <v>1100</v>
      </c>
      <c r="G1202" s="70"/>
      <c r="H1202" s="5"/>
      <c r="I1202" s="4"/>
    </row>
    <row r="1203" spans="2:9" x14ac:dyDescent="0.3">
      <c r="B1203" s="35">
        <v>42850</v>
      </c>
      <c r="C1203" s="10"/>
      <c r="D1203" s="4" t="s">
        <v>711</v>
      </c>
      <c r="E1203" s="4" t="s">
        <v>31</v>
      </c>
      <c r="F1203" s="70">
        <v>250</v>
      </c>
      <c r="G1203" s="70"/>
      <c r="H1203" s="5"/>
      <c r="I1203" s="4"/>
    </row>
    <row r="1204" spans="2:9" x14ac:dyDescent="0.3">
      <c r="B1204" s="35">
        <v>42850</v>
      </c>
      <c r="C1204" s="10" t="s">
        <v>715</v>
      </c>
      <c r="D1204" s="4" t="s">
        <v>712</v>
      </c>
      <c r="E1204" s="4" t="s">
        <v>31</v>
      </c>
      <c r="F1204" s="70">
        <v>4250</v>
      </c>
      <c r="G1204" s="70"/>
      <c r="H1204" s="5">
        <f>F1202+F1203+F1204</f>
        <v>5600</v>
      </c>
      <c r="I1204" s="4"/>
    </row>
    <row r="1205" spans="2:9" x14ac:dyDescent="0.3">
      <c r="B1205" s="35">
        <v>42850</v>
      </c>
      <c r="C1205" s="10"/>
      <c r="D1205" s="4" t="s">
        <v>243</v>
      </c>
      <c r="E1205" s="4" t="s">
        <v>121</v>
      </c>
      <c r="F1205" s="70"/>
      <c r="G1205" s="70">
        <v>174</v>
      </c>
      <c r="H1205" s="5"/>
      <c r="I1205" s="5"/>
    </row>
    <row r="1206" spans="2:9" x14ac:dyDescent="0.3">
      <c r="B1206" s="35">
        <v>42850</v>
      </c>
      <c r="C1206" s="10"/>
      <c r="D1206" s="4" t="s">
        <v>713</v>
      </c>
      <c r="E1206" s="4" t="s">
        <v>15</v>
      </c>
      <c r="F1206" s="70"/>
      <c r="G1206" s="70">
        <v>60</v>
      </c>
      <c r="H1206" s="5"/>
      <c r="I1206" s="4"/>
    </row>
    <row r="1207" spans="2:9" x14ac:dyDescent="0.3">
      <c r="B1207" s="35">
        <v>42850</v>
      </c>
      <c r="C1207" s="10"/>
      <c r="D1207" s="14" t="s">
        <v>713</v>
      </c>
      <c r="E1207" s="14" t="s">
        <v>121</v>
      </c>
      <c r="F1207" s="70"/>
      <c r="G1207" s="70">
        <v>45.5</v>
      </c>
      <c r="H1207" s="5"/>
      <c r="I1207" s="4"/>
    </row>
    <row r="1208" spans="2:9" x14ac:dyDescent="0.3">
      <c r="F1208" s="174">
        <f>SUM(F1202:F1206)</f>
        <v>5600</v>
      </c>
      <c r="G1208" s="174">
        <f>SUM(G1205:G1207)</f>
        <v>279.5</v>
      </c>
      <c r="H1208" s="62">
        <f>F1208-G1208</f>
        <v>5320.5</v>
      </c>
    </row>
    <row r="1212" spans="2:9" x14ac:dyDescent="0.3">
      <c r="B1212" s="122" t="s">
        <v>459</v>
      </c>
    </row>
    <row r="1213" spans="2:9" x14ac:dyDescent="0.3">
      <c r="B1213" s="106" t="s">
        <v>6</v>
      </c>
      <c r="C1213" s="6" t="s">
        <v>7</v>
      </c>
      <c r="D1213" s="6" t="s">
        <v>11</v>
      </c>
      <c r="E1213" s="6" t="s">
        <v>8</v>
      </c>
      <c r="F1213" s="149" t="s">
        <v>9</v>
      </c>
      <c r="G1213" s="149" t="s">
        <v>10</v>
      </c>
      <c r="H1213" s="7" t="s">
        <v>12</v>
      </c>
      <c r="I1213" s="7" t="s">
        <v>432</v>
      </c>
    </row>
    <row r="1214" spans="2:9" x14ac:dyDescent="0.3">
      <c r="B1214" s="35">
        <v>42851</v>
      </c>
      <c r="C1214" s="10"/>
      <c r="D1214" s="4" t="s">
        <v>716</v>
      </c>
      <c r="E1214" s="4" t="s">
        <v>45</v>
      </c>
      <c r="F1214" s="70">
        <v>800</v>
      </c>
      <c r="G1214" s="70"/>
      <c r="H1214" s="5">
        <v>800</v>
      </c>
      <c r="I1214" s="4"/>
    </row>
    <row r="1215" spans="2:9" x14ac:dyDescent="0.3">
      <c r="B1215" s="35">
        <v>42851</v>
      </c>
      <c r="C1215" s="10"/>
      <c r="D1215" s="4" t="s">
        <v>281</v>
      </c>
      <c r="E1215" s="4" t="s">
        <v>15</v>
      </c>
      <c r="F1215" s="70"/>
      <c r="G1215" s="70">
        <v>110</v>
      </c>
      <c r="H1215" s="5"/>
      <c r="I1215" s="4"/>
    </row>
    <row r="1216" spans="2:9" x14ac:dyDescent="0.3">
      <c r="B1216" s="35">
        <v>42851</v>
      </c>
      <c r="C1216" s="10"/>
      <c r="D1216" s="4" t="s">
        <v>194</v>
      </c>
      <c r="E1216" s="4" t="s">
        <v>15</v>
      </c>
      <c r="F1216" s="70"/>
      <c r="G1216" s="70">
        <v>50</v>
      </c>
      <c r="H1216" s="5"/>
      <c r="I1216" s="4"/>
    </row>
    <row r="1217" spans="2:11" x14ac:dyDescent="0.3">
      <c r="B1217" s="35">
        <v>42851</v>
      </c>
      <c r="C1217" s="10" t="s">
        <v>718</v>
      </c>
      <c r="D1217" s="14" t="s">
        <v>717</v>
      </c>
      <c r="E1217" s="4" t="s">
        <v>15</v>
      </c>
      <c r="F1217" s="70"/>
      <c r="G1217" s="70">
        <v>160</v>
      </c>
      <c r="H1217" s="5"/>
      <c r="I1217" s="4"/>
    </row>
    <row r="1218" spans="2:11" x14ac:dyDescent="0.3">
      <c r="B1218" s="35">
        <v>42851</v>
      </c>
      <c r="C1218" s="10"/>
      <c r="D1218" s="14" t="s">
        <v>719</v>
      </c>
      <c r="E1218" s="14" t="s">
        <v>31</v>
      </c>
      <c r="F1218" s="70"/>
      <c r="G1218" s="70">
        <v>300</v>
      </c>
      <c r="H1218" s="5"/>
      <c r="I1218" s="4"/>
    </row>
    <row r="1219" spans="2:11" x14ac:dyDescent="0.3">
      <c r="B1219" s="35">
        <v>42851</v>
      </c>
      <c r="C1219" s="10" t="s">
        <v>707</v>
      </c>
      <c r="D1219" s="14" t="s">
        <v>720</v>
      </c>
      <c r="E1219" s="14" t="s">
        <v>598</v>
      </c>
      <c r="F1219" s="70"/>
      <c r="G1219" s="70">
        <v>110</v>
      </c>
      <c r="H1219" s="5"/>
      <c r="I1219" s="4"/>
    </row>
    <row r="1220" spans="2:11" x14ac:dyDescent="0.3">
      <c r="B1220" s="35">
        <v>42851</v>
      </c>
      <c r="C1220" s="10"/>
      <c r="D1220" s="14" t="s">
        <v>721</v>
      </c>
      <c r="E1220" s="14" t="s">
        <v>489</v>
      </c>
      <c r="F1220" s="70"/>
      <c r="G1220" s="70">
        <v>20</v>
      </c>
      <c r="H1220" s="5">
        <f>H1214-G1215-G1216-G1217-G1218-G1219-G1220</f>
        <v>50</v>
      </c>
      <c r="I1220" s="4"/>
    </row>
    <row r="1221" spans="2:11" x14ac:dyDescent="0.3">
      <c r="B1221" s="35">
        <v>42852</v>
      </c>
      <c r="C1221" s="10" t="s">
        <v>728</v>
      </c>
      <c r="D1221" s="14" t="s">
        <v>722</v>
      </c>
      <c r="E1221" s="14" t="s">
        <v>15</v>
      </c>
      <c r="F1221" s="70">
        <v>500</v>
      </c>
      <c r="G1221" s="70"/>
      <c r="H1221" s="5"/>
      <c r="I1221" s="4"/>
    </row>
    <row r="1222" spans="2:11" x14ac:dyDescent="0.3">
      <c r="B1222" s="35">
        <v>42852</v>
      </c>
      <c r="C1222" s="10"/>
      <c r="D1222" s="14" t="s">
        <v>724</v>
      </c>
      <c r="E1222" s="14" t="s">
        <v>31</v>
      </c>
      <c r="F1222" s="70">
        <v>4200</v>
      </c>
      <c r="G1222" s="70"/>
      <c r="H1222" s="5">
        <f>H1220+F1221+F1222</f>
        <v>4750</v>
      </c>
      <c r="I1222" s="4"/>
    </row>
    <row r="1223" spans="2:11" x14ac:dyDescent="0.3">
      <c r="B1223" s="35">
        <v>42852</v>
      </c>
      <c r="C1223" s="10"/>
      <c r="D1223" s="14" t="s">
        <v>723</v>
      </c>
      <c r="E1223" s="14" t="s">
        <v>31</v>
      </c>
      <c r="F1223" s="70"/>
      <c r="G1223" s="70">
        <v>28</v>
      </c>
      <c r="H1223" s="5"/>
      <c r="I1223" s="4"/>
    </row>
    <row r="1224" spans="2:11" x14ac:dyDescent="0.3">
      <c r="B1224" s="35">
        <v>42852</v>
      </c>
      <c r="C1224" s="10"/>
      <c r="D1224" s="14" t="s">
        <v>725</v>
      </c>
      <c r="E1224" s="14" t="s">
        <v>31</v>
      </c>
      <c r="F1224" s="70"/>
      <c r="G1224" s="70">
        <v>3044</v>
      </c>
      <c r="H1224" s="5"/>
      <c r="I1224" s="4"/>
    </row>
    <row r="1225" spans="2:11" x14ac:dyDescent="0.3">
      <c r="B1225" s="35">
        <v>42852</v>
      </c>
      <c r="C1225" s="10"/>
      <c r="D1225" s="14" t="s">
        <v>726</v>
      </c>
      <c r="E1225" s="14" t="s">
        <v>45</v>
      </c>
      <c r="F1225" s="70"/>
      <c r="G1225" s="70">
        <v>500</v>
      </c>
      <c r="H1225" s="5"/>
      <c r="I1225" s="4"/>
    </row>
    <row r="1226" spans="2:11" x14ac:dyDescent="0.3">
      <c r="B1226" s="35">
        <v>42852</v>
      </c>
      <c r="C1226" s="10"/>
      <c r="D1226" s="14" t="s">
        <v>727</v>
      </c>
      <c r="E1226" s="14" t="s">
        <v>31</v>
      </c>
      <c r="F1226" s="70"/>
      <c r="G1226" s="70">
        <v>60</v>
      </c>
      <c r="H1226" s="5"/>
      <c r="I1226" s="4"/>
    </row>
    <row r="1227" spans="2:11" x14ac:dyDescent="0.3">
      <c r="B1227" s="35">
        <v>42852</v>
      </c>
      <c r="C1227" s="10"/>
      <c r="D1227" s="14" t="s">
        <v>729</v>
      </c>
      <c r="E1227" s="14" t="s">
        <v>308</v>
      </c>
      <c r="F1227" s="70"/>
      <c r="G1227" s="70">
        <v>174</v>
      </c>
      <c r="H1227" s="5"/>
      <c r="I1227" s="4"/>
      <c r="K1227" s="3"/>
    </row>
    <row r="1228" spans="2:11" x14ac:dyDescent="0.3">
      <c r="B1228" s="35">
        <v>42852</v>
      </c>
      <c r="C1228" s="10"/>
      <c r="D1228" s="14" t="s">
        <v>730</v>
      </c>
      <c r="E1228" s="14" t="s">
        <v>308</v>
      </c>
      <c r="F1228" s="70"/>
      <c r="G1228" s="70">
        <v>26</v>
      </c>
      <c r="H1228" s="5"/>
      <c r="I1228" s="4"/>
    </row>
    <row r="1229" spans="2:11" x14ac:dyDescent="0.3">
      <c r="B1229" s="35">
        <v>42853</v>
      </c>
      <c r="C1229" s="10"/>
      <c r="D1229" s="14" t="s">
        <v>575</v>
      </c>
      <c r="E1229" s="14" t="s">
        <v>121</v>
      </c>
      <c r="F1229" s="70"/>
      <c r="G1229" s="70">
        <v>145</v>
      </c>
      <c r="H1229" s="5"/>
      <c r="I1229" s="4"/>
    </row>
    <row r="1230" spans="2:11" x14ac:dyDescent="0.3">
      <c r="B1230" s="35">
        <v>42853</v>
      </c>
      <c r="C1230" s="10"/>
      <c r="D1230" s="14" t="s">
        <v>734</v>
      </c>
      <c r="E1230" s="14" t="s">
        <v>31</v>
      </c>
      <c r="F1230" s="70"/>
      <c r="G1230" s="70">
        <v>250</v>
      </c>
      <c r="H1230" s="5"/>
      <c r="I1230" s="4"/>
    </row>
    <row r="1231" spans="2:11" x14ac:dyDescent="0.3">
      <c r="B1231" s="35">
        <v>42853</v>
      </c>
      <c r="C1231" s="10"/>
      <c r="D1231" s="14" t="s">
        <v>735</v>
      </c>
      <c r="E1231" s="14" t="s">
        <v>19</v>
      </c>
      <c r="F1231" s="70"/>
      <c r="G1231" s="70">
        <v>450</v>
      </c>
      <c r="H1231" s="5">
        <f>H1222-G1223-G1224-G1225-G1226-G1227-G1228-G1229-G1230-G1231</f>
        <v>73</v>
      </c>
      <c r="I1231" s="4"/>
    </row>
    <row r="1232" spans="2:11" x14ac:dyDescent="0.3">
      <c r="F1232" s="173">
        <f>SUM(F1214:F1226)</f>
        <v>5500</v>
      </c>
      <c r="G1232" s="173">
        <f>SUM(G1214:G1231)</f>
        <v>5427</v>
      </c>
      <c r="H1232" s="60">
        <f>F1232-G1232</f>
        <v>73</v>
      </c>
    </row>
    <row r="1234" spans="2:9" x14ac:dyDescent="0.3">
      <c r="B1234" s="122"/>
    </row>
    <row r="1235" spans="2:9" x14ac:dyDescent="0.3">
      <c r="B1235" s="85" t="s">
        <v>460</v>
      </c>
      <c r="C1235"/>
      <c r="H1235"/>
    </row>
    <row r="1236" spans="2:9" x14ac:dyDescent="0.3">
      <c r="B1236" s="106" t="s">
        <v>6</v>
      </c>
      <c r="C1236" s="6" t="s">
        <v>7</v>
      </c>
      <c r="D1236" s="6" t="s">
        <v>11</v>
      </c>
      <c r="E1236" s="6" t="s">
        <v>8</v>
      </c>
      <c r="F1236" s="149" t="s">
        <v>9</v>
      </c>
      <c r="G1236" s="149" t="s">
        <v>10</v>
      </c>
      <c r="H1236" s="7" t="s">
        <v>12</v>
      </c>
      <c r="I1236" s="7" t="s">
        <v>432</v>
      </c>
    </row>
    <row r="1237" spans="2:9" x14ac:dyDescent="0.3">
      <c r="B1237" s="35">
        <v>42852</v>
      </c>
      <c r="C1237" s="10"/>
      <c r="D1237" s="4" t="s">
        <v>141</v>
      </c>
      <c r="E1237" s="4" t="s">
        <v>51</v>
      </c>
      <c r="F1237" s="70">
        <v>22530</v>
      </c>
      <c r="G1237" s="70"/>
      <c r="H1237" s="5"/>
      <c r="I1237" s="4"/>
    </row>
    <row r="1238" spans="2:9" x14ac:dyDescent="0.3">
      <c r="F1238" s="169">
        <v>22530</v>
      </c>
      <c r="G1238" s="169">
        <v>0</v>
      </c>
      <c r="H1238" s="51">
        <f>F1238-G1238</f>
        <v>22530</v>
      </c>
    </row>
    <row r="1240" spans="2:9" x14ac:dyDescent="0.3">
      <c r="B1240" s="122" t="s">
        <v>459</v>
      </c>
    </row>
    <row r="1241" spans="2:9" x14ac:dyDescent="0.3">
      <c r="B1241" s="106" t="s">
        <v>6</v>
      </c>
      <c r="C1241" s="6" t="s">
        <v>7</v>
      </c>
      <c r="D1241" s="6" t="s">
        <v>11</v>
      </c>
      <c r="E1241" s="6" t="s">
        <v>8</v>
      </c>
      <c r="F1241" s="149" t="s">
        <v>9</v>
      </c>
      <c r="G1241" s="149" t="s">
        <v>10</v>
      </c>
      <c r="H1241" s="7" t="s">
        <v>12</v>
      </c>
      <c r="I1241" s="7" t="s">
        <v>432</v>
      </c>
    </row>
    <row r="1242" spans="2:9" x14ac:dyDescent="0.3">
      <c r="B1242" s="35">
        <v>42853</v>
      </c>
      <c r="C1242" s="10" t="s">
        <v>731</v>
      </c>
      <c r="D1242" s="4" t="s">
        <v>219</v>
      </c>
      <c r="E1242" s="4" t="s">
        <v>45</v>
      </c>
      <c r="F1242" s="70">
        <v>8194.2900000000009</v>
      </c>
      <c r="G1242" s="70"/>
      <c r="H1242" s="5"/>
      <c r="I1242" s="4"/>
    </row>
    <row r="1243" spans="2:9" x14ac:dyDescent="0.3">
      <c r="B1243" s="35">
        <v>42853</v>
      </c>
      <c r="C1243" s="10" t="s">
        <v>731</v>
      </c>
      <c r="D1243" s="4" t="s">
        <v>219</v>
      </c>
      <c r="E1243" s="4" t="s">
        <v>45</v>
      </c>
      <c r="F1243" s="70">
        <v>2197.06</v>
      </c>
      <c r="G1243" s="70"/>
      <c r="H1243" s="5"/>
      <c r="I1243" s="4"/>
    </row>
    <row r="1244" spans="2:9" x14ac:dyDescent="0.3">
      <c r="B1244" s="35">
        <v>42853</v>
      </c>
      <c r="C1244" s="10" t="s">
        <v>731</v>
      </c>
      <c r="D1244" s="4" t="s">
        <v>219</v>
      </c>
      <c r="E1244" s="4" t="s">
        <v>45</v>
      </c>
      <c r="F1244" s="70">
        <v>2197.06</v>
      </c>
      <c r="G1244" s="70"/>
      <c r="H1244" s="5"/>
      <c r="I1244" s="4"/>
    </row>
    <row r="1245" spans="2:9" x14ac:dyDescent="0.3">
      <c r="B1245" s="35">
        <v>42853</v>
      </c>
      <c r="C1245" s="10" t="s">
        <v>731</v>
      </c>
      <c r="D1245" s="14" t="s">
        <v>219</v>
      </c>
      <c r="E1245" s="4" t="s">
        <v>45</v>
      </c>
      <c r="F1245" s="70">
        <v>2197.06</v>
      </c>
      <c r="G1245" s="70"/>
      <c r="H1245" s="5"/>
      <c r="I1245" s="4"/>
    </row>
    <row r="1246" spans="2:9" x14ac:dyDescent="0.3">
      <c r="B1246" s="35">
        <v>42853</v>
      </c>
      <c r="C1246" s="10" t="s">
        <v>731</v>
      </c>
      <c r="D1246" s="14" t="s">
        <v>111</v>
      </c>
      <c r="E1246" s="14" t="s">
        <v>45</v>
      </c>
      <c r="F1246" s="70">
        <v>7887.97</v>
      </c>
      <c r="G1246" s="70"/>
      <c r="H1246" s="5">
        <f>F1242+F1243+F1244+F1245+F1246</f>
        <v>22673.439999999999</v>
      </c>
      <c r="I1246" s="4"/>
    </row>
    <row r="1247" spans="2:9" x14ac:dyDescent="0.3">
      <c r="B1247" s="35">
        <v>42853</v>
      </c>
      <c r="C1247" s="10" t="s">
        <v>732</v>
      </c>
      <c r="D1247" s="14" t="s">
        <v>45</v>
      </c>
      <c r="E1247" s="14" t="s">
        <v>45</v>
      </c>
      <c r="F1247" s="70"/>
      <c r="G1247" s="70">
        <v>800</v>
      </c>
      <c r="H1247" s="5"/>
      <c r="I1247" s="4"/>
    </row>
    <row r="1248" spans="2:9" x14ac:dyDescent="0.3">
      <c r="B1248" s="35">
        <v>42853</v>
      </c>
      <c r="C1248" s="10">
        <v>62</v>
      </c>
      <c r="D1248" s="14" t="s">
        <v>733</v>
      </c>
      <c r="E1248" s="14" t="s">
        <v>45</v>
      </c>
      <c r="F1248" s="70"/>
      <c r="G1248" s="70">
        <v>1500</v>
      </c>
      <c r="H1248" s="5">
        <f>H1246-G1247-G1248</f>
        <v>20373.439999999999</v>
      </c>
      <c r="I1248" s="4"/>
    </row>
    <row r="1249" spans="2:10" x14ac:dyDescent="0.3">
      <c r="B1249" s="35">
        <v>42853</v>
      </c>
      <c r="C1249" s="10" t="s">
        <v>737</v>
      </c>
      <c r="D1249" s="14" t="s">
        <v>739</v>
      </c>
      <c r="E1249" s="14" t="s">
        <v>308</v>
      </c>
      <c r="F1249" s="70">
        <v>2581</v>
      </c>
      <c r="G1249" s="70"/>
      <c r="H1249" s="5">
        <f>H1248+F1249</f>
        <v>22954.44</v>
      </c>
      <c r="I1249" s="4"/>
    </row>
    <row r="1250" spans="2:10" x14ac:dyDescent="0.3">
      <c r="B1250" s="35">
        <v>42853</v>
      </c>
      <c r="C1250" s="10" t="s">
        <v>737</v>
      </c>
      <c r="D1250" s="14" t="s">
        <v>736</v>
      </c>
      <c r="E1250" s="14" t="s">
        <v>308</v>
      </c>
      <c r="F1250" s="70"/>
      <c r="G1250" s="70">
        <v>177</v>
      </c>
      <c r="H1250" s="5"/>
      <c r="I1250" s="4"/>
      <c r="J1250" s="3"/>
    </row>
    <row r="1251" spans="2:10" x14ac:dyDescent="0.3">
      <c r="B1251" s="35">
        <v>42853</v>
      </c>
      <c r="C1251" s="10"/>
      <c r="D1251" s="14" t="s">
        <v>575</v>
      </c>
      <c r="E1251" s="14" t="s">
        <v>121</v>
      </c>
      <c r="F1251" s="70"/>
      <c r="G1251" s="70">
        <v>120</v>
      </c>
      <c r="H1251" s="5">
        <f>H1249-G1250-G1251</f>
        <v>22657.439999999999</v>
      </c>
      <c r="I1251" s="4"/>
    </row>
    <row r="1252" spans="2:10" x14ac:dyDescent="0.3">
      <c r="B1252" s="35">
        <v>42853</v>
      </c>
      <c r="C1252" s="10"/>
      <c r="D1252" s="14" t="s">
        <v>738</v>
      </c>
      <c r="E1252" s="14" t="s">
        <v>31</v>
      </c>
      <c r="F1252" s="70">
        <v>475</v>
      </c>
      <c r="G1252" s="70"/>
      <c r="H1252" s="5"/>
      <c r="I1252" s="4"/>
    </row>
    <row r="1253" spans="2:10" x14ac:dyDescent="0.3">
      <c r="B1253" s="35">
        <v>42853</v>
      </c>
      <c r="C1253" s="10" t="s">
        <v>741</v>
      </c>
      <c r="D1253" s="14" t="s">
        <v>740</v>
      </c>
      <c r="E1253" s="14" t="s">
        <v>31</v>
      </c>
      <c r="F1253" s="70">
        <v>1100</v>
      </c>
      <c r="G1253" s="70"/>
      <c r="H1253" s="5">
        <f>H1251+F1252+F1253</f>
        <v>24232.44</v>
      </c>
      <c r="I1253" s="4"/>
    </row>
    <row r="1254" spans="2:10" x14ac:dyDescent="0.3">
      <c r="F1254" s="173">
        <f>SUM(F1242:F1253)</f>
        <v>26829.439999999999</v>
      </c>
      <c r="G1254" s="173">
        <f>SUM(G1242:G1253)</f>
        <v>2597</v>
      </c>
      <c r="H1254" s="60">
        <f>F1254-G1254</f>
        <v>24232.44</v>
      </c>
    </row>
    <row r="1257" spans="2:10" x14ac:dyDescent="0.3">
      <c r="B1257" s="106" t="s">
        <v>6</v>
      </c>
      <c r="C1257" s="6" t="s">
        <v>7</v>
      </c>
      <c r="D1257" s="6" t="s">
        <v>11</v>
      </c>
      <c r="E1257" s="6" t="s">
        <v>8</v>
      </c>
      <c r="F1257" s="149" t="s">
        <v>9</v>
      </c>
      <c r="G1257" s="149" t="s">
        <v>10</v>
      </c>
      <c r="H1257" s="7" t="s">
        <v>12</v>
      </c>
      <c r="I1257" s="7" t="s">
        <v>432</v>
      </c>
    </row>
    <row r="1258" spans="2:10" x14ac:dyDescent="0.3">
      <c r="B1258" s="35">
        <v>42854</v>
      </c>
      <c r="C1258" s="10" t="s">
        <v>742</v>
      </c>
      <c r="D1258" s="4" t="s">
        <v>743</v>
      </c>
      <c r="E1258" s="4" t="s">
        <v>689</v>
      </c>
      <c r="F1258" s="70">
        <v>4000</v>
      </c>
      <c r="G1258" s="70"/>
      <c r="H1258" s="5"/>
      <c r="I1258" s="4"/>
    </row>
    <row r="1259" spans="2:10" x14ac:dyDescent="0.3">
      <c r="B1259" s="35">
        <v>42854</v>
      </c>
      <c r="C1259" s="10" t="s">
        <v>742</v>
      </c>
      <c r="D1259" s="4" t="s">
        <v>744</v>
      </c>
      <c r="E1259" s="4" t="s">
        <v>689</v>
      </c>
      <c r="F1259" s="70"/>
      <c r="G1259" s="70">
        <v>162</v>
      </c>
      <c r="H1259" s="5"/>
      <c r="I1259" s="4"/>
    </row>
    <row r="1260" spans="2:10" x14ac:dyDescent="0.3">
      <c r="B1260" s="35">
        <v>42854</v>
      </c>
      <c r="C1260" s="10" t="s">
        <v>742</v>
      </c>
      <c r="D1260" s="4" t="s">
        <v>745</v>
      </c>
      <c r="E1260" s="4" t="s">
        <v>689</v>
      </c>
      <c r="F1260" s="70"/>
      <c r="G1260" s="70">
        <v>134</v>
      </c>
      <c r="H1260" s="5"/>
      <c r="I1260" s="4"/>
    </row>
    <row r="1261" spans="2:10" x14ac:dyDescent="0.3">
      <c r="F1261" s="177">
        <f>SUM(F1258:F1260)</f>
        <v>4000</v>
      </c>
      <c r="G1261" s="177">
        <f>SUM(G1259:G1260)</f>
        <v>296</v>
      </c>
      <c r="H1261" s="67">
        <f>F1261-G1261</f>
        <v>3704</v>
      </c>
    </row>
    <row r="1264" spans="2:10" x14ac:dyDescent="0.3">
      <c r="B1264" s="106" t="s">
        <v>6</v>
      </c>
      <c r="C1264" s="6" t="s">
        <v>7</v>
      </c>
      <c r="D1264" s="6" t="s">
        <v>11</v>
      </c>
      <c r="E1264" s="6" t="s">
        <v>8</v>
      </c>
      <c r="F1264" s="149" t="s">
        <v>9</v>
      </c>
      <c r="G1264" s="149" t="s">
        <v>10</v>
      </c>
      <c r="H1264" s="7" t="s">
        <v>12</v>
      </c>
      <c r="I1264" s="7" t="s">
        <v>432</v>
      </c>
    </row>
    <row r="1265" spans="2:9" x14ac:dyDescent="0.3">
      <c r="B1265" s="35">
        <v>42855</v>
      </c>
      <c r="C1265" s="10" t="s">
        <v>757</v>
      </c>
      <c r="D1265" s="4" t="s">
        <v>746</v>
      </c>
      <c r="E1265" s="4" t="s">
        <v>747</v>
      </c>
      <c r="F1265" s="70">
        <v>5500</v>
      </c>
      <c r="G1265" s="70"/>
      <c r="H1265" s="5"/>
      <c r="I1265" s="4"/>
    </row>
    <row r="1266" spans="2:9" x14ac:dyDescent="0.3">
      <c r="B1266" s="35">
        <v>42856</v>
      </c>
      <c r="C1266" s="10" t="s">
        <v>758</v>
      </c>
      <c r="D1266" s="4" t="s">
        <v>748</v>
      </c>
      <c r="E1266" s="4" t="s">
        <v>31</v>
      </c>
      <c r="F1266" s="70">
        <v>1850</v>
      </c>
      <c r="G1266" s="70"/>
      <c r="H1266" s="5"/>
      <c r="I1266" s="4"/>
    </row>
    <row r="1267" spans="2:9" x14ac:dyDescent="0.3">
      <c r="B1267" s="35">
        <v>42856</v>
      </c>
      <c r="C1267" s="10"/>
      <c r="D1267" s="4" t="s">
        <v>749</v>
      </c>
      <c r="E1267" s="4" t="s">
        <v>45</v>
      </c>
      <c r="F1267" s="70">
        <v>1500</v>
      </c>
      <c r="G1267" s="70"/>
      <c r="H1267" s="5"/>
      <c r="I1267" s="4"/>
    </row>
    <row r="1268" spans="2:9" x14ac:dyDescent="0.3">
      <c r="B1268" s="35">
        <v>42856</v>
      </c>
      <c r="C1268" s="10" t="s">
        <v>752</v>
      </c>
      <c r="D1268" s="4" t="s">
        <v>750</v>
      </c>
      <c r="E1268" s="4" t="s">
        <v>173</v>
      </c>
      <c r="F1268" s="70">
        <v>680</v>
      </c>
      <c r="G1268" s="70"/>
      <c r="H1268" s="5" t="s">
        <v>5</v>
      </c>
      <c r="I1268" s="4"/>
    </row>
    <row r="1269" spans="2:9" x14ac:dyDescent="0.3">
      <c r="B1269" s="35">
        <v>42856</v>
      </c>
      <c r="C1269" s="10" t="s">
        <v>759</v>
      </c>
      <c r="D1269" s="4" t="s">
        <v>760</v>
      </c>
      <c r="E1269" s="4" t="s">
        <v>308</v>
      </c>
      <c r="F1269" s="70">
        <v>1500</v>
      </c>
      <c r="G1269" s="70"/>
      <c r="H1269" s="5">
        <f>F1265+F1266+F1267+F1268+F1269</f>
        <v>11030</v>
      </c>
      <c r="I1269" s="4"/>
    </row>
    <row r="1270" spans="2:9" x14ac:dyDescent="0.3">
      <c r="B1270" s="35">
        <v>42856</v>
      </c>
      <c r="C1270" s="10" t="s">
        <v>752</v>
      </c>
      <c r="D1270" s="4" t="s">
        <v>751</v>
      </c>
      <c r="E1270" s="4" t="s">
        <v>173</v>
      </c>
      <c r="F1270" s="70"/>
      <c r="G1270" s="70">
        <v>210</v>
      </c>
      <c r="H1270" s="5"/>
      <c r="I1270" s="4"/>
    </row>
    <row r="1271" spans="2:9" x14ac:dyDescent="0.3">
      <c r="B1271" s="35">
        <v>42856</v>
      </c>
      <c r="C1271" s="10"/>
      <c r="D1271" s="4" t="s">
        <v>753</v>
      </c>
      <c r="E1271" s="4" t="s">
        <v>45</v>
      </c>
      <c r="F1271" s="70"/>
      <c r="G1271" s="70">
        <v>500</v>
      </c>
      <c r="H1271" s="5"/>
      <c r="I1271" s="4"/>
    </row>
    <row r="1272" spans="2:9" x14ac:dyDescent="0.3">
      <c r="B1272" s="35">
        <v>42856</v>
      </c>
      <c r="C1272" s="10"/>
      <c r="D1272" s="4" t="s">
        <v>754</v>
      </c>
      <c r="E1272" s="4" t="s">
        <v>31</v>
      </c>
      <c r="F1272" s="70"/>
      <c r="G1272" s="70">
        <v>260</v>
      </c>
      <c r="H1272" s="5"/>
      <c r="I1272" s="4"/>
    </row>
    <row r="1273" spans="2:9" x14ac:dyDescent="0.3">
      <c r="B1273" s="35">
        <v>42856</v>
      </c>
      <c r="C1273" s="10"/>
      <c r="D1273" s="4" t="s">
        <v>755</v>
      </c>
      <c r="E1273" s="4" t="s">
        <v>121</v>
      </c>
      <c r="F1273" s="70"/>
      <c r="G1273" s="70">
        <v>24.5</v>
      </c>
      <c r="H1273" s="5"/>
      <c r="I1273" s="4"/>
    </row>
    <row r="1274" spans="2:9" x14ac:dyDescent="0.3">
      <c r="B1274" s="35">
        <v>42856</v>
      </c>
      <c r="C1274" s="10"/>
      <c r="D1274" s="4" t="s">
        <v>242</v>
      </c>
      <c r="E1274" s="4" t="s">
        <v>45</v>
      </c>
      <c r="F1274" s="70"/>
      <c r="G1274" s="70">
        <v>126</v>
      </c>
      <c r="H1274" s="5"/>
      <c r="I1274" s="4"/>
    </row>
    <row r="1275" spans="2:9" x14ac:dyDescent="0.3">
      <c r="B1275" s="35">
        <v>42856</v>
      </c>
      <c r="C1275" s="10"/>
      <c r="D1275" s="4" t="s">
        <v>756</v>
      </c>
      <c r="E1275" s="4" t="s">
        <v>308</v>
      </c>
      <c r="F1275" s="70"/>
      <c r="G1275" s="70">
        <v>162</v>
      </c>
      <c r="H1275" s="5">
        <f>H1269-G1270-G1271-G1272-G1273-G1274-G1275</f>
        <v>9747.5</v>
      </c>
      <c r="I1275" s="4"/>
    </row>
    <row r="1276" spans="2:9" x14ac:dyDescent="0.3">
      <c r="F1276" s="177">
        <f>SUM(F1265:F1274)</f>
        <v>11030</v>
      </c>
      <c r="G1276" s="177">
        <f>SUM(G1270:G1275)</f>
        <v>1282.5</v>
      </c>
      <c r="H1276" s="67">
        <f>F1276-G1276</f>
        <v>9747.5</v>
      </c>
      <c r="I1276" s="4"/>
    </row>
    <row r="1280" spans="2:9" x14ac:dyDescent="0.3">
      <c r="B1280" s="106" t="s">
        <v>6</v>
      </c>
      <c r="C1280" s="6" t="s">
        <v>7</v>
      </c>
      <c r="D1280" s="6" t="s">
        <v>11</v>
      </c>
      <c r="E1280" s="6" t="s">
        <v>8</v>
      </c>
      <c r="F1280" s="149" t="s">
        <v>9</v>
      </c>
      <c r="G1280" s="149" t="s">
        <v>10</v>
      </c>
      <c r="H1280" s="7" t="s">
        <v>12</v>
      </c>
      <c r="I1280" s="7" t="s">
        <v>432</v>
      </c>
    </row>
    <row r="1281" spans="2:11" x14ac:dyDescent="0.3">
      <c r="B1281" s="35">
        <v>42857</v>
      </c>
      <c r="C1281" s="10" t="s">
        <v>768</v>
      </c>
      <c r="D1281" s="4" t="s">
        <v>761</v>
      </c>
      <c r="E1281" s="4" t="s">
        <v>308</v>
      </c>
      <c r="F1281" s="70">
        <v>1400</v>
      </c>
      <c r="G1281" s="70"/>
      <c r="H1281" s="5"/>
      <c r="I1281" s="4"/>
    </row>
    <row r="1282" spans="2:11" x14ac:dyDescent="0.3">
      <c r="B1282" s="35">
        <v>42857</v>
      </c>
      <c r="C1282" s="10"/>
      <c r="D1282" s="4" t="s">
        <v>762</v>
      </c>
      <c r="E1282" s="4" t="s">
        <v>167</v>
      </c>
      <c r="F1282" s="70">
        <v>500</v>
      </c>
      <c r="G1282" s="70"/>
      <c r="H1282" s="5">
        <f>F1281+F1282</f>
        <v>1900</v>
      </c>
      <c r="I1282" s="4"/>
      <c r="J1282" s="3"/>
      <c r="K1282" s="3"/>
    </row>
    <row r="1283" spans="2:11" x14ac:dyDescent="0.3">
      <c r="B1283" s="35">
        <v>42857</v>
      </c>
      <c r="C1283" s="10"/>
      <c r="D1283" s="4" t="s">
        <v>763</v>
      </c>
      <c r="E1283" s="4" t="s">
        <v>19</v>
      </c>
      <c r="F1283" s="70"/>
      <c r="G1283" s="70">
        <v>162</v>
      </c>
      <c r="H1283" s="5"/>
      <c r="I1283" s="5"/>
      <c r="J1283" s="3"/>
    </row>
    <row r="1284" spans="2:11" x14ac:dyDescent="0.3">
      <c r="B1284" s="35">
        <v>42857</v>
      </c>
      <c r="C1284" s="10"/>
      <c r="D1284" s="4" t="s">
        <v>764</v>
      </c>
      <c r="E1284" s="4" t="s">
        <v>19</v>
      </c>
      <c r="F1284" s="70"/>
      <c r="G1284" s="70">
        <v>100</v>
      </c>
      <c r="H1284" s="5"/>
      <c r="I1284" s="4"/>
      <c r="J1284" s="3"/>
    </row>
    <row r="1285" spans="2:11" x14ac:dyDescent="0.3">
      <c r="B1285" s="35">
        <v>42857</v>
      </c>
      <c r="C1285" s="10" t="s">
        <v>769</v>
      </c>
      <c r="D1285" s="4" t="s">
        <v>765</v>
      </c>
      <c r="E1285" s="4" t="s">
        <v>15</v>
      </c>
      <c r="F1285" s="70"/>
      <c r="G1285" s="70">
        <v>162</v>
      </c>
      <c r="H1285" s="5"/>
      <c r="I1285" s="4"/>
    </row>
    <row r="1286" spans="2:11" x14ac:dyDescent="0.3">
      <c r="B1286" s="35">
        <v>42857</v>
      </c>
      <c r="C1286" s="10"/>
      <c r="D1286" s="14" t="s">
        <v>766</v>
      </c>
      <c r="E1286" s="14" t="s">
        <v>15</v>
      </c>
      <c r="F1286" s="70"/>
      <c r="G1286" s="70">
        <v>43</v>
      </c>
      <c r="H1286" s="5"/>
      <c r="I1286" s="4"/>
    </row>
    <row r="1287" spans="2:11" x14ac:dyDescent="0.3">
      <c r="B1287" s="35">
        <v>42857</v>
      </c>
      <c r="C1287" s="10"/>
      <c r="D1287" s="14" t="s">
        <v>766</v>
      </c>
      <c r="E1287" s="14" t="s">
        <v>121</v>
      </c>
      <c r="F1287" s="70"/>
      <c r="G1287" s="70">
        <v>46</v>
      </c>
      <c r="H1287" s="5">
        <f>H1282-G1283-G1284-G1285-G1286-G1287</f>
        <v>1387</v>
      </c>
      <c r="I1287" s="4"/>
      <c r="J1287" s="3"/>
    </row>
    <row r="1288" spans="2:11" x14ac:dyDescent="0.3">
      <c r="B1288" s="35">
        <v>42857</v>
      </c>
      <c r="C1288" s="10" t="s">
        <v>770</v>
      </c>
      <c r="D1288" s="14" t="s">
        <v>767</v>
      </c>
      <c r="E1288" s="14" t="s">
        <v>31</v>
      </c>
      <c r="F1288" s="70">
        <v>2500</v>
      </c>
      <c r="G1288" s="70"/>
      <c r="H1288" s="5">
        <f>H1287+F1288</f>
        <v>3887</v>
      </c>
      <c r="I1288" s="4"/>
    </row>
    <row r="1289" spans="2:11" x14ac:dyDescent="0.3">
      <c r="B1289" s="35">
        <v>42857</v>
      </c>
      <c r="C1289" s="10"/>
      <c r="D1289" s="14" t="s">
        <v>521</v>
      </c>
      <c r="E1289" s="14" t="s">
        <v>31</v>
      </c>
      <c r="F1289" s="70"/>
      <c r="G1289" s="70">
        <v>399</v>
      </c>
      <c r="H1289" s="5"/>
      <c r="I1289" s="4"/>
    </row>
    <row r="1290" spans="2:11" x14ac:dyDescent="0.3">
      <c r="B1290" s="35">
        <v>42857</v>
      </c>
      <c r="C1290" s="10"/>
      <c r="D1290" s="14" t="s">
        <v>523</v>
      </c>
      <c r="E1290" s="14" t="s">
        <v>31</v>
      </c>
      <c r="F1290" s="70"/>
      <c r="G1290" s="70">
        <v>10</v>
      </c>
      <c r="H1290" s="5">
        <f>H1288-G1289-G1290</f>
        <v>3478</v>
      </c>
      <c r="I1290" s="4"/>
    </row>
    <row r="1291" spans="2:11" x14ac:dyDescent="0.3">
      <c r="F1291" s="173">
        <f>SUM(F1281:F1288)</f>
        <v>4400</v>
      </c>
      <c r="G1291" s="173">
        <f>SUM(G1283:G1290)</f>
        <v>922</v>
      </c>
      <c r="H1291" s="60">
        <f>F1291-G1291</f>
        <v>3478</v>
      </c>
    </row>
    <row r="1294" spans="2:11" x14ac:dyDescent="0.3">
      <c r="B1294" s="2" t="s">
        <v>459</v>
      </c>
    </row>
    <row r="1295" spans="2:11" x14ac:dyDescent="0.3">
      <c r="B1295" s="106" t="s">
        <v>6</v>
      </c>
      <c r="C1295" s="6" t="s">
        <v>7</v>
      </c>
      <c r="D1295" s="6" t="s">
        <v>11</v>
      </c>
      <c r="E1295" s="6" t="s">
        <v>8</v>
      </c>
      <c r="F1295" s="149" t="s">
        <v>9</v>
      </c>
      <c r="G1295" s="149" t="s">
        <v>10</v>
      </c>
      <c r="H1295" s="7" t="s">
        <v>12</v>
      </c>
      <c r="I1295" s="7" t="s">
        <v>432</v>
      </c>
    </row>
    <row r="1296" spans="2:11" x14ac:dyDescent="0.3">
      <c r="B1296" s="35">
        <v>42858</v>
      </c>
      <c r="C1296" s="10" t="s">
        <v>778</v>
      </c>
      <c r="D1296" s="4" t="s">
        <v>771</v>
      </c>
      <c r="E1296" s="4" t="s">
        <v>308</v>
      </c>
      <c r="F1296" s="70">
        <v>37</v>
      </c>
      <c r="G1296" s="70"/>
      <c r="H1296" s="5"/>
      <c r="I1296" s="4"/>
      <c r="K1296" s="3"/>
    </row>
    <row r="1297" spans="2:12" x14ac:dyDescent="0.3">
      <c r="B1297" s="35">
        <v>42858</v>
      </c>
      <c r="C1297" s="10" t="s">
        <v>777</v>
      </c>
      <c r="D1297" s="4" t="s">
        <v>772</v>
      </c>
      <c r="E1297" s="4" t="s">
        <v>120</v>
      </c>
      <c r="F1297" s="70">
        <v>37</v>
      </c>
      <c r="G1297" s="70"/>
      <c r="H1297" s="5"/>
      <c r="I1297" s="4"/>
      <c r="L1297" s="3"/>
    </row>
    <row r="1298" spans="2:12" x14ac:dyDescent="0.3">
      <c r="B1298" s="35">
        <v>42858</v>
      </c>
      <c r="C1298" s="10" t="s">
        <v>782</v>
      </c>
      <c r="D1298" s="4" t="s">
        <v>773</v>
      </c>
      <c r="E1298" s="4"/>
      <c r="F1298" s="70">
        <v>6540</v>
      </c>
      <c r="G1298" s="70"/>
      <c r="H1298" s="5"/>
      <c r="I1298" s="4"/>
    </row>
    <row r="1299" spans="2:12" x14ac:dyDescent="0.3">
      <c r="B1299" s="35">
        <v>42858</v>
      </c>
      <c r="C1299" s="10"/>
      <c r="D1299" s="4" t="s">
        <v>774</v>
      </c>
      <c r="E1299" s="4" t="s">
        <v>262</v>
      </c>
      <c r="F1299" s="70">
        <v>7500</v>
      </c>
      <c r="G1299" s="70"/>
      <c r="H1299" s="5"/>
      <c r="I1299" s="5"/>
    </row>
    <row r="1300" spans="2:12" x14ac:dyDescent="0.3">
      <c r="B1300" s="35">
        <v>42858</v>
      </c>
      <c r="C1300" s="10" t="s">
        <v>781</v>
      </c>
      <c r="D1300" s="4" t="s">
        <v>775</v>
      </c>
      <c r="E1300" s="4" t="s">
        <v>31</v>
      </c>
      <c r="F1300" s="70">
        <v>4000</v>
      </c>
      <c r="G1300" s="70"/>
      <c r="H1300" s="5">
        <f>F1296+F1297+F1298+F1299+F1300</f>
        <v>18114</v>
      </c>
      <c r="I1300" s="4"/>
      <c r="K1300" s="3"/>
    </row>
    <row r="1301" spans="2:12" x14ac:dyDescent="0.3">
      <c r="B1301" s="35">
        <v>42858</v>
      </c>
      <c r="C1301" s="10"/>
      <c r="D1301" s="4" t="s">
        <v>776</v>
      </c>
      <c r="E1301" s="4" t="s">
        <v>121</v>
      </c>
      <c r="F1301" s="70"/>
      <c r="G1301" s="70">
        <v>122</v>
      </c>
      <c r="H1301" s="5"/>
      <c r="I1301" s="4"/>
    </row>
    <row r="1302" spans="2:12" x14ac:dyDescent="0.3">
      <c r="B1302" s="35">
        <v>42858</v>
      </c>
      <c r="C1302" s="10"/>
      <c r="D1302" s="14" t="s">
        <v>779</v>
      </c>
      <c r="E1302" s="14" t="s">
        <v>121</v>
      </c>
      <c r="F1302" s="70"/>
      <c r="G1302" s="70">
        <v>118</v>
      </c>
      <c r="H1302" s="5"/>
      <c r="I1302" s="4"/>
    </row>
    <row r="1303" spans="2:12" x14ac:dyDescent="0.3">
      <c r="B1303" s="35">
        <v>42858</v>
      </c>
      <c r="C1303" s="10"/>
      <c r="D1303" s="14" t="s">
        <v>312</v>
      </c>
      <c r="E1303" s="14" t="s">
        <v>45</v>
      </c>
      <c r="F1303" s="70"/>
      <c r="G1303" s="70">
        <v>1000</v>
      </c>
      <c r="H1303" s="5"/>
      <c r="I1303" s="4"/>
    </row>
    <row r="1304" spans="2:12" x14ac:dyDescent="0.3">
      <c r="B1304" s="35">
        <v>42858</v>
      </c>
      <c r="C1304" s="10"/>
      <c r="D1304" s="14" t="s">
        <v>780</v>
      </c>
      <c r="E1304" s="14" t="s">
        <v>31</v>
      </c>
      <c r="F1304" s="70"/>
      <c r="G1304" s="70">
        <v>300</v>
      </c>
      <c r="H1304" s="5">
        <f>H1300-G1301-G1302-G1303-G1304</f>
        <v>16574</v>
      </c>
      <c r="I1304" s="4"/>
    </row>
    <row r="1305" spans="2:12" x14ac:dyDescent="0.3">
      <c r="F1305" s="174">
        <f>SUM(F1296:F1301)</f>
        <v>18114</v>
      </c>
      <c r="G1305" s="174">
        <f>SUM(G1301:G1304)</f>
        <v>1540</v>
      </c>
      <c r="H1305" s="62">
        <f>F1305-G1305</f>
        <v>16574</v>
      </c>
    </row>
    <row r="1308" spans="2:12" x14ac:dyDescent="0.3">
      <c r="B1308" s="2" t="s">
        <v>460</v>
      </c>
    </row>
    <row r="1309" spans="2:12" x14ac:dyDescent="0.3">
      <c r="B1309" s="106" t="s">
        <v>6</v>
      </c>
      <c r="C1309" s="6" t="s">
        <v>7</v>
      </c>
      <c r="D1309" s="6" t="s">
        <v>11</v>
      </c>
      <c r="E1309" s="6" t="s">
        <v>8</v>
      </c>
      <c r="F1309" s="149" t="s">
        <v>9</v>
      </c>
      <c r="G1309" s="149" t="s">
        <v>10</v>
      </c>
      <c r="H1309" s="7" t="s">
        <v>12</v>
      </c>
      <c r="I1309" s="7" t="s">
        <v>432</v>
      </c>
    </row>
    <row r="1310" spans="2:12" x14ac:dyDescent="0.3">
      <c r="B1310" s="35">
        <v>42858</v>
      </c>
      <c r="C1310" s="10"/>
      <c r="D1310" s="4" t="s">
        <v>141</v>
      </c>
      <c r="E1310" s="4" t="s">
        <v>51</v>
      </c>
      <c r="F1310" s="70">
        <v>8392.5</v>
      </c>
      <c r="G1310" s="70"/>
      <c r="H1310" s="5"/>
      <c r="I1310" s="4"/>
    </row>
    <row r="1314" spans="2:10" x14ac:dyDescent="0.3">
      <c r="B1314" s="106" t="s">
        <v>6</v>
      </c>
      <c r="C1314" s="6" t="s">
        <v>7</v>
      </c>
      <c r="D1314" s="6" t="s">
        <v>11</v>
      </c>
      <c r="E1314" s="6" t="s">
        <v>8</v>
      </c>
      <c r="F1314" s="149" t="s">
        <v>9</v>
      </c>
      <c r="G1314" s="149" t="s">
        <v>10</v>
      </c>
      <c r="H1314" s="7" t="s">
        <v>12</v>
      </c>
      <c r="I1314" s="7" t="s">
        <v>432</v>
      </c>
    </row>
    <row r="1315" spans="2:10" x14ac:dyDescent="0.3">
      <c r="B1315" s="35">
        <v>42859</v>
      </c>
      <c r="C1315" s="10"/>
      <c r="D1315" s="4" t="s">
        <v>215</v>
      </c>
      <c r="E1315" s="4" t="s">
        <v>31</v>
      </c>
      <c r="F1315" s="70">
        <v>4060</v>
      </c>
      <c r="G1315" s="70"/>
      <c r="H1315" s="5"/>
      <c r="I1315" s="4"/>
    </row>
    <row r="1316" spans="2:10" x14ac:dyDescent="0.3">
      <c r="B1316"/>
      <c r="C1316"/>
      <c r="F1316" s="177">
        <f>SUM(F1315)</f>
        <v>4060</v>
      </c>
      <c r="G1316" s="177">
        <v>0</v>
      </c>
      <c r="H1316" s="67">
        <f>F1316-G1316</f>
        <v>4060</v>
      </c>
    </row>
    <row r="1317" spans="2:10" x14ac:dyDescent="0.3">
      <c r="B1317"/>
      <c r="C1317"/>
      <c r="H1317"/>
    </row>
    <row r="1318" spans="2:10" x14ac:dyDescent="0.3">
      <c r="B1318"/>
      <c r="C1318"/>
      <c r="H1318"/>
    </row>
    <row r="1319" spans="2:10" x14ac:dyDescent="0.3">
      <c r="B1319"/>
      <c r="C1319"/>
      <c r="H1319"/>
    </row>
    <row r="1320" spans="2:10" x14ac:dyDescent="0.3">
      <c r="B1320" s="85" t="s">
        <v>459</v>
      </c>
      <c r="C1320"/>
      <c r="H1320"/>
    </row>
    <row r="1321" spans="2:10" x14ac:dyDescent="0.3">
      <c r="B1321" s="106" t="s">
        <v>6</v>
      </c>
      <c r="C1321" s="6" t="s">
        <v>7</v>
      </c>
      <c r="D1321" s="6" t="s">
        <v>11</v>
      </c>
      <c r="E1321" s="6" t="s">
        <v>8</v>
      </c>
      <c r="F1321" s="149" t="s">
        <v>9</v>
      </c>
      <c r="G1321" s="149" t="s">
        <v>10</v>
      </c>
      <c r="H1321" s="7" t="s">
        <v>12</v>
      </c>
      <c r="I1321" s="7" t="s">
        <v>432</v>
      </c>
    </row>
    <row r="1322" spans="2:10" x14ac:dyDescent="0.3">
      <c r="B1322" s="35">
        <v>42859</v>
      </c>
      <c r="C1322" s="10"/>
      <c r="D1322" s="4" t="s">
        <v>783</v>
      </c>
      <c r="E1322" s="4" t="s">
        <v>167</v>
      </c>
      <c r="F1322" s="70">
        <v>1000</v>
      </c>
      <c r="G1322" s="70"/>
      <c r="H1322" s="5">
        <v>1000</v>
      </c>
      <c r="I1322" s="4"/>
    </row>
    <row r="1323" spans="2:10" x14ac:dyDescent="0.3">
      <c r="B1323" s="35">
        <v>42859</v>
      </c>
      <c r="C1323" s="10"/>
      <c r="D1323" s="14" t="s">
        <v>784</v>
      </c>
      <c r="E1323" s="14" t="s">
        <v>308</v>
      </c>
      <c r="F1323" s="70"/>
      <c r="G1323" s="70">
        <v>242</v>
      </c>
      <c r="H1323" s="5"/>
      <c r="I1323" s="4"/>
      <c r="J1323" s="3"/>
    </row>
    <row r="1324" spans="2:10" x14ac:dyDescent="0.3">
      <c r="B1324" s="35">
        <v>42859</v>
      </c>
      <c r="C1324" s="10"/>
      <c r="D1324" s="14" t="s">
        <v>785</v>
      </c>
      <c r="E1324" s="14" t="s">
        <v>786</v>
      </c>
      <c r="F1324" s="70"/>
      <c r="G1324" s="70">
        <v>100</v>
      </c>
      <c r="H1324" s="5"/>
      <c r="I1324" s="4"/>
      <c r="J1324" s="3"/>
    </row>
    <row r="1325" spans="2:10" x14ac:dyDescent="0.3">
      <c r="B1325" s="35">
        <v>42859</v>
      </c>
      <c r="C1325" s="10"/>
      <c r="D1325" s="14" t="s">
        <v>787</v>
      </c>
      <c r="E1325" s="14" t="s">
        <v>308</v>
      </c>
      <c r="F1325" s="70"/>
      <c r="G1325" s="70">
        <v>50</v>
      </c>
      <c r="H1325" s="5"/>
      <c r="I1325" s="4"/>
    </row>
    <row r="1326" spans="2:10" x14ac:dyDescent="0.3">
      <c r="B1326" s="35">
        <v>42859</v>
      </c>
      <c r="C1326" s="10"/>
      <c r="D1326" s="14" t="s">
        <v>788</v>
      </c>
      <c r="E1326" s="14" t="s">
        <v>308</v>
      </c>
      <c r="F1326" s="70"/>
      <c r="G1326" s="70">
        <v>50</v>
      </c>
      <c r="H1326" s="5"/>
      <c r="I1326" s="4"/>
    </row>
    <row r="1327" spans="2:10" x14ac:dyDescent="0.3">
      <c r="B1327" s="35">
        <v>42859</v>
      </c>
      <c r="C1327" s="10"/>
      <c r="D1327" s="14" t="s">
        <v>789</v>
      </c>
      <c r="E1327" s="14" t="s">
        <v>308</v>
      </c>
      <c r="F1327" s="70"/>
      <c r="G1327" s="70">
        <v>81</v>
      </c>
      <c r="H1327" s="5"/>
      <c r="I1327" s="4"/>
    </row>
    <row r="1328" spans="2:10" x14ac:dyDescent="0.3">
      <c r="B1328" s="35">
        <v>42859</v>
      </c>
      <c r="C1328" s="10"/>
      <c r="D1328" s="14" t="s">
        <v>790</v>
      </c>
      <c r="E1328" s="14" t="s">
        <v>15</v>
      </c>
      <c r="F1328" s="70"/>
      <c r="G1328" s="70">
        <v>119</v>
      </c>
      <c r="H1328" s="5"/>
      <c r="I1328" s="5"/>
    </row>
    <row r="1329" spans="2:9" x14ac:dyDescent="0.3">
      <c r="B1329" s="35">
        <v>42859</v>
      </c>
      <c r="C1329" s="10"/>
      <c r="D1329" s="14" t="s">
        <v>791</v>
      </c>
      <c r="E1329" s="14" t="s">
        <v>15</v>
      </c>
      <c r="F1329" s="70"/>
      <c r="G1329" s="70">
        <v>81</v>
      </c>
      <c r="H1329" s="5"/>
      <c r="I1329" s="4"/>
    </row>
    <row r="1330" spans="2:9" x14ac:dyDescent="0.3">
      <c r="B1330" s="35">
        <v>42859</v>
      </c>
      <c r="C1330" s="10"/>
      <c r="D1330" s="14" t="s">
        <v>792</v>
      </c>
      <c r="E1330" s="14" t="s">
        <v>598</v>
      </c>
      <c r="F1330" s="70"/>
      <c r="G1330" s="70">
        <v>119</v>
      </c>
      <c r="H1330" s="5"/>
      <c r="I1330" s="4"/>
    </row>
    <row r="1331" spans="2:9" x14ac:dyDescent="0.3">
      <c r="B1331" s="35">
        <v>42859</v>
      </c>
      <c r="C1331" s="10"/>
      <c r="D1331" s="14" t="s">
        <v>793</v>
      </c>
      <c r="E1331" s="14" t="s">
        <v>598</v>
      </c>
      <c r="F1331" s="70"/>
      <c r="G1331" s="70">
        <v>81</v>
      </c>
      <c r="H1331" s="5"/>
      <c r="I1331" s="4"/>
    </row>
    <row r="1332" spans="2:9" x14ac:dyDescent="0.3">
      <c r="B1332" s="35">
        <v>42860</v>
      </c>
      <c r="C1332" s="10"/>
      <c r="D1332" s="14" t="s">
        <v>794</v>
      </c>
      <c r="E1332" s="14" t="s">
        <v>121</v>
      </c>
      <c r="F1332" s="70"/>
      <c r="G1332" s="70">
        <v>50</v>
      </c>
      <c r="H1332" s="5">
        <f>H1322-G1323-G1324-G1325-G1326-G1327-G1328-G1329-G1330-G1331-G1332</f>
        <v>27</v>
      </c>
      <c r="I1332" s="4"/>
    </row>
    <row r="1333" spans="2:9" x14ac:dyDescent="0.3">
      <c r="B1333" s="35">
        <v>42860</v>
      </c>
      <c r="C1333" s="10"/>
      <c r="D1333" s="14" t="s">
        <v>795</v>
      </c>
      <c r="E1333" s="14" t="s">
        <v>31</v>
      </c>
      <c r="F1333" s="70">
        <v>2900</v>
      </c>
      <c r="G1333" s="70"/>
      <c r="H1333" s="5"/>
      <c r="I1333" s="4"/>
    </row>
    <row r="1334" spans="2:9" x14ac:dyDescent="0.3">
      <c r="B1334" s="35">
        <v>42861</v>
      </c>
      <c r="C1334" s="10"/>
      <c r="D1334" s="14" t="s">
        <v>695</v>
      </c>
      <c r="E1334" s="14" t="s">
        <v>15</v>
      </c>
      <c r="F1334" s="70">
        <v>1500</v>
      </c>
      <c r="G1334" s="70"/>
      <c r="H1334" s="5">
        <f>H1332+F1333+F1334</f>
        <v>4427</v>
      </c>
      <c r="I1334" s="4"/>
    </row>
    <row r="1335" spans="2:9" x14ac:dyDescent="0.3">
      <c r="B1335" s="35">
        <v>42861</v>
      </c>
      <c r="C1335" s="10"/>
      <c r="D1335" s="14" t="s">
        <v>796</v>
      </c>
      <c r="E1335" s="14" t="s">
        <v>262</v>
      </c>
      <c r="F1335" s="70"/>
      <c r="G1335" s="70">
        <v>796</v>
      </c>
      <c r="H1335" s="5"/>
      <c r="I1335" s="4"/>
    </row>
    <row r="1336" spans="2:9" x14ac:dyDescent="0.3">
      <c r="B1336" s="35">
        <v>42861</v>
      </c>
      <c r="C1336" s="10"/>
      <c r="D1336" s="14" t="s">
        <v>766</v>
      </c>
      <c r="E1336" s="14" t="s">
        <v>121</v>
      </c>
      <c r="F1336" s="70"/>
      <c r="G1336" s="70">
        <v>104</v>
      </c>
      <c r="H1336" s="5"/>
      <c r="I1336" s="4"/>
    </row>
    <row r="1337" spans="2:9" x14ac:dyDescent="0.3">
      <c r="B1337" s="35">
        <v>42861</v>
      </c>
      <c r="C1337" s="10"/>
      <c r="D1337" s="14" t="s">
        <v>797</v>
      </c>
      <c r="E1337" s="14" t="s">
        <v>128</v>
      </c>
      <c r="F1337" s="70"/>
      <c r="G1337" s="70">
        <v>100</v>
      </c>
      <c r="H1337" s="5">
        <f>H1334-G1335-G1336-G1337</f>
        <v>3427</v>
      </c>
      <c r="I1337" s="4"/>
    </row>
    <row r="1338" spans="2:9" x14ac:dyDescent="0.3">
      <c r="B1338" s="35">
        <v>42861</v>
      </c>
      <c r="C1338" s="10"/>
      <c r="D1338" s="14" t="s">
        <v>798</v>
      </c>
      <c r="E1338" s="14" t="s">
        <v>128</v>
      </c>
      <c r="F1338" s="70">
        <v>413</v>
      </c>
      <c r="G1338" s="70"/>
      <c r="H1338" s="5"/>
      <c r="I1338" s="4"/>
    </row>
    <row r="1339" spans="2:9" x14ac:dyDescent="0.3">
      <c r="B1339" s="35">
        <v>42861</v>
      </c>
      <c r="C1339" s="10"/>
      <c r="D1339" s="14" t="s">
        <v>223</v>
      </c>
      <c r="E1339" s="14" t="s">
        <v>167</v>
      </c>
      <c r="F1339" s="70">
        <v>22300</v>
      </c>
      <c r="G1339" s="70"/>
      <c r="H1339" s="5"/>
      <c r="I1339" s="4"/>
    </row>
    <row r="1340" spans="2:9" x14ac:dyDescent="0.3">
      <c r="B1340" s="35">
        <v>42861</v>
      </c>
      <c r="C1340" s="10"/>
      <c r="D1340" s="14" t="s">
        <v>801</v>
      </c>
      <c r="E1340" s="14" t="s">
        <v>19</v>
      </c>
      <c r="F1340" s="70">
        <v>2000</v>
      </c>
      <c r="G1340" s="70"/>
      <c r="H1340" s="5">
        <f>H1337+F1338+F1339+F1340</f>
        <v>28140</v>
      </c>
      <c r="I1340" s="4"/>
    </row>
    <row r="1341" spans="2:9" x14ac:dyDescent="0.3">
      <c r="B1341" s="119"/>
      <c r="C1341" s="86"/>
      <c r="D1341" s="68" t="s">
        <v>219</v>
      </c>
      <c r="E1341" s="68"/>
      <c r="F1341" s="169"/>
      <c r="G1341" s="169"/>
      <c r="H1341" s="51"/>
      <c r="I1341" s="68"/>
    </row>
    <row r="1342" spans="2:9" x14ac:dyDescent="0.3">
      <c r="B1342" s="35">
        <v>42861</v>
      </c>
      <c r="C1342" s="10"/>
      <c r="D1342" s="14" t="s">
        <v>308</v>
      </c>
      <c r="E1342" s="14"/>
      <c r="F1342" s="70"/>
      <c r="G1342" s="70">
        <v>2000</v>
      </c>
      <c r="H1342" s="5"/>
      <c r="I1342" s="4"/>
    </row>
    <row r="1343" spans="2:9" x14ac:dyDescent="0.3">
      <c r="B1343" s="35">
        <v>42861</v>
      </c>
      <c r="C1343" s="10"/>
      <c r="D1343" s="14" t="s">
        <v>19</v>
      </c>
      <c r="E1343" s="14"/>
      <c r="F1343" s="70"/>
      <c r="G1343" s="70">
        <v>1300</v>
      </c>
      <c r="H1343" s="5"/>
      <c r="I1343" s="4"/>
    </row>
    <row r="1344" spans="2:9" x14ac:dyDescent="0.3">
      <c r="B1344" s="35">
        <v>42861</v>
      </c>
      <c r="C1344" s="10"/>
      <c r="D1344" s="14" t="s">
        <v>120</v>
      </c>
      <c r="E1344" s="14"/>
      <c r="F1344" s="70"/>
      <c r="G1344" s="70">
        <v>1400</v>
      </c>
      <c r="H1344" s="5"/>
      <c r="I1344" s="4"/>
    </row>
    <row r="1345" spans="2:9" x14ac:dyDescent="0.3">
      <c r="B1345" s="35">
        <v>42861</v>
      </c>
      <c r="C1345" s="10"/>
      <c r="D1345" s="14" t="s">
        <v>598</v>
      </c>
      <c r="E1345" s="14"/>
      <c r="F1345" s="70"/>
      <c r="G1345" s="70">
        <v>1800</v>
      </c>
      <c r="H1345" s="5"/>
      <c r="I1345" s="4"/>
    </row>
    <row r="1346" spans="2:9" x14ac:dyDescent="0.3">
      <c r="B1346" s="35">
        <v>42861</v>
      </c>
      <c r="C1346" s="10"/>
      <c r="D1346" s="14" t="s">
        <v>148</v>
      </c>
      <c r="E1346" s="14"/>
      <c r="F1346" s="70"/>
      <c r="G1346" s="70">
        <v>1000</v>
      </c>
      <c r="H1346" s="5"/>
      <c r="I1346" s="5"/>
    </row>
    <row r="1347" spans="2:9" x14ac:dyDescent="0.3">
      <c r="B1347" s="35">
        <v>42861</v>
      </c>
      <c r="C1347" s="10"/>
      <c r="D1347" s="14" t="s">
        <v>15</v>
      </c>
      <c r="E1347" s="14"/>
      <c r="F1347" s="70"/>
      <c r="G1347" s="70">
        <v>1500</v>
      </c>
      <c r="H1347" s="5"/>
      <c r="I1347" s="4"/>
    </row>
    <row r="1348" spans="2:9" x14ac:dyDescent="0.3">
      <c r="B1348" s="35">
        <v>42861</v>
      </c>
      <c r="C1348" s="10"/>
      <c r="D1348" s="14" t="s">
        <v>121</v>
      </c>
      <c r="E1348" s="14"/>
      <c r="F1348" s="70"/>
      <c r="G1348" s="70">
        <v>1000</v>
      </c>
      <c r="H1348" s="5"/>
      <c r="I1348" s="4"/>
    </row>
    <row r="1349" spans="2:9" x14ac:dyDescent="0.3">
      <c r="B1349" s="35">
        <v>42861</v>
      </c>
      <c r="C1349" s="10"/>
      <c r="D1349" s="14" t="s">
        <v>31</v>
      </c>
      <c r="E1349" s="14"/>
      <c r="F1349" s="70"/>
      <c r="G1349" s="70">
        <v>1500</v>
      </c>
      <c r="H1349" s="5"/>
      <c r="I1349" s="4"/>
    </row>
    <row r="1350" spans="2:9" x14ac:dyDescent="0.3">
      <c r="B1350" s="35">
        <v>42861</v>
      </c>
      <c r="C1350" s="10"/>
      <c r="D1350" s="14" t="s">
        <v>262</v>
      </c>
      <c r="E1350" s="14"/>
      <c r="F1350" s="70"/>
      <c r="G1350" s="70">
        <v>3500</v>
      </c>
      <c r="H1350" s="5"/>
      <c r="I1350" s="4"/>
    </row>
    <row r="1351" spans="2:9" x14ac:dyDescent="0.3">
      <c r="B1351" s="35">
        <v>42861</v>
      </c>
      <c r="C1351" s="10"/>
      <c r="D1351" s="14" t="s">
        <v>354</v>
      </c>
      <c r="E1351" s="14"/>
      <c r="F1351" s="70"/>
      <c r="G1351" s="70">
        <v>2500</v>
      </c>
      <c r="H1351" s="5"/>
      <c r="I1351" s="4"/>
    </row>
    <row r="1352" spans="2:9" x14ac:dyDescent="0.3">
      <c r="B1352" s="35">
        <v>42861</v>
      </c>
      <c r="C1352" s="10"/>
      <c r="D1352" s="14" t="s">
        <v>51</v>
      </c>
      <c r="E1352" s="14"/>
      <c r="F1352" s="70"/>
      <c r="G1352" s="70">
        <v>1000</v>
      </c>
      <c r="H1352" s="5"/>
      <c r="I1352" s="4"/>
    </row>
    <row r="1353" spans="2:9" x14ac:dyDescent="0.3">
      <c r="B1353" s="35">
        <v>42861</v>
      </c>
      <c r="C1353" s="10"/>
      <c r="D1353" s="14" t="s">
        <v>799</v>
      </c>
      <c r="E1353" s="14"/>
      <c r="F1353" s="70"/>
      <c r="G1353" s="70">
        <v>1000</v>
      </c>
      <c r="H1353" s="5"/>
      <c r="I1353" s="4"/>
    </row>
    <row r="1354" spans="2:9" x14ac:dyDescent="0.3">
      <c r="B1354" s="35">
        <v>42861</v>
      </c>
      <c r="C1354" s="10"/>
      <c r="D1354" s="14" t="s">
        <v>206</v>
      </c>
      <c r="E1354" s="14"/>
      <c r="F1354" s="70"/>
      <c r="G1354" s="70">
        <v>1000</v>
      </c>
      <c r="H1354" s="5"/>
      <c r="I1354" s="4"/>
    </row>
    <row r="1355" spans="2:9" x14ac:dyDescent="0.3">
      <c r="B1355" s="35">
        <v>42861</v>
      </c>
      <c r="C1355" s="10"/>
      <c r="D1355" s="14" t="s">
        <v>800</v>
      </c>
      <c r="E1355" s="14"/>
      <c r="F1355" s="70"/>
      <c r="G1355" s="70">
        <v>1800</v>
      </c>
      <c r="H1355" s="5"/>
      <c r="I1355" s="4"/>
    </row>
    <row r="1356" spans="2:9" x14ac:dyDescent="0.3">
      <c r="B1356" s="35">
        <v>42861</v>
      </c>
      <c r="C1356" s="10"/>
      <c r="D1356" s="14" t="s">
        <v>205</v>
      </c>
      <c r="E1356" s="14"/>
      <c r="F1356" s="70"/>
      <c r="G1356" s="70">
        <v>3500</v>
      </c>
      <c r="H1356" s="5">
        <f>H1340-G1342-G1343-G1344-G1345-G1346-G1347-G1348-G1349-G1350-G1351-G1352-G1353-G1354-G1355-G1356</f>
        <v>2340</v>
      </c>
      <c r="I1356" s="4"/>
    </row>
    <row r="1357" spans="2:9" x14ac:dyDescent="0.3">
      <c r="F1357" s="173">
        <f>SUM(F1322:F1356)</f>
        <v>30113</v>
      </c>
      <c r="G1357" s="173">
        <f>SUM(G1322:G1356)</f>
        <v>27773</v>
      </c>
      <c r="H1357" s="60">
        <f>F1357-G1357</f>
        <v>2340</v>
      </c>
    </row>
    <row r="1360" spans="2:9" x14ac:dyDescent="0.3">
      <c r="B1360" s="122" t="s">
        <v>460</v>
      </c>
    </row>
    <row r="1361" spans="2:11" x14ac:dyDescent="0.3">
      <c r="B1361" s="106" t="s">
        <v>6</v>
      </c>
      <c r="C1361" s="6" t="s">
        <v>7</v>
      </c>
      <c r="D1361" s="6" t="s">
        <v>11</v>
      </c>
      <c r="E1361" s="6" t="s">
        <v>8</v>
      </c>
      <c r="F1361" s="149" t="s">
        <v>9</v>
      </c>
      <c r="G1361" s="149" t="s">
        <v>10</v>
      </c>
      <c r="H1361" s="7" t="s">
        <v>12</v>
      </c>
      <c r="I1361" s="7" t="s">
        <v>432</v>
      </c>
    </row>
    <row r="1362" spans="2:11" x14ac:dyDescent="0.3">
      <c r="B1362" s="35">
        <v>42861</v>
      </c>
      <c r="C1362" s="10"/>
      <c r="D1362" s="4" t="s">
        <v>141</v>
      </c>
      <c r="E1362" s="4" t="s">
        <v>51</v>
      </c>
      <c r="F1362" s="70">
        <v>16572</v>
      </c>
      <c r="G1362" s="70"/>
      <c r="H1362" s="5"/>
      <c r="I1362" s="4"/>
    </row>
    <row r="1363" spans="2:11" x14ac:dyDescent="0.3">
      <c r="B1363" s="35">
        <v>42861</v>
      </c>
      <c r="C1363" s="10"/>
      <c r="D1363" s="4" t="s">
        <v>802</v>
      </c>
      <c r="E1363" s="4" t="s">
        <v>51</v>
      </c>
      <c r="F1363" s="70"/>
      <c r="G1363" s="70">
        <v>3000</v>
      </c>
      <c r="H1363" s="5"/>
      <c r="I1363" s="4"/>
    </row>
    <row r="1364" spans="2:11" x14ac:dyDescent="0.3">
      <c r="F1364" s="169">
        <f>SUM(F1362:F1363)</f>
        <v>16572</v>
      </c>
      <c r="G1364" s="169">
        <f>SUM(G1363)</f>
        <v>3000</v>
      </c>
      <c r="H1364" s="51">
        <f>F1364-G1364</f>
        <v>13572</v>
      </c>
    </row>
    <row r="1369" spans="2:11" x14ac:dyDescent="0.3">
      <c r="B1369" s="106" t="s">
        <v>6</v>
      </c>
      <c r="C1369" s="6" t="s">
        <v>7</v>
      </c>
      <c r="D1369" s="6" t="s">
        <v>11</v>
      </c>
      <c r="E1369" s="6" t="s">
        <v>8</v>
      </c>
      <c r="F1369" s="149" t="s">
        <v>9</v>
      </c>
      <c r="G1369" s="149" t="s">
        <v>10</v>
      </c>
      <c r="H1369" s="7" t="s">
        <v>12</v>
      </c>
      <c r="I1369" s="7" t="s">
        <v>432</v>
      </c>
    </row>
    <row r="1370" spans="2:11" x14ac:dyDescent="0.3">
      <c r="B1370" s="35">
        <v>42863</v>
      </c>
      <c r="C1370" s="4"/>
      <c r="D1370" s="4" t="s">
        <v>807</v>
      </c>
      <c r="E1370" s="4" t="s">
        <v>31</v>
      </c>
      <c r="F1370" s="70">
        <v>2340</v>
      </c>
      <c r="G1370" s="70"/>
      <c r="H1370" s="4"/>
      <c r="I1370" s="4"/>
    </row>
    <row r="1371" spans="2:11" x14ac:dyDescent="0.3">
      <c r="B1371" s="35">
        <v>42863</v>
      </c>
      <c r="C1371" s="10"/>
      <c r="D1371" s="4" t="s">
        <v>803</v>
      </c>
      <c r="E1371" s="4" t="s">
        <v>31</v>
      </c>
      <c r="F1371" s="70">
        <v>1000</v>
      </c>
      <c r="G1371" s="70"/>
      <c r="H1371" s="5"/>
      <c r="I1371" s="4" t="s">
        <v>804</v>
      </c>
      <c r="K1371" s="3"/>
    </row>
    <row r="1372" spans="2:11" x14ac:dyDescent="0.3">
      <c r="B1372" s="35">
        <v>42863</v>
      </c>
      <c r="C1372" s="10"/>
      <c r="D1372" s="4" t="s">
        <v>766</v>
      </c>
      <c r="E1372" s="4" t="s">
        <v>15</v>
      </c>
      <c r="F1372" s="70"/>
      <c r="G1372" s="70">
        <v>100</v>
      </c>
      <c r="H1372" s="5"/>
      <c r="I1372" s="4"/>
      <c r="K1372" s="3"/>
    </row>
    <row r="1373" spans="2:11" x14ac:dyDescent="0.3">
      <c r="B1373" s="35">
        <v>42863</v>
      </c>
      <c r="C1373" s="10"/>
      <c r="D1373" s="4" t="s">
        <v>176</v>
      </c>
      <c r="E1373" s="4" t="s">
        <v>31</v>
      </c>
      <c r="F1373" s="70"/>
      <c r="G1373" s="70">
        <v>500</v>
      </c>
      <c r="H1373" s="5"/>
      <c r="I1373" s="4" t="s">
        <v>805</v>
      </c>
      <c r="J1373" s="3"/>
    </row>
    <row r="1374" spans="2:11" x14ac:dyDescent="0.3">
      <c r="B1374" s="35">
        <v>42863</v>
      </c>
      <c r="C1374" s="10"/>
      <c r="D1374" s="4" t="s">
        <v>806</v>
      </c>
      <c r="E1374" s="4" t="s">
        <v>121</v>
      </c>
      <c r="F1374" s="70"/>
      <c r="G1374" s="70">
        <v>34</v>
      </c>
      <c r="H1374" s="5"/>
      <c r="I1374" s="4"/>
    </row>
    <row r="1375" spans="2:11" x14ac:dyDescent="0.3">
      <c r="B1375" s="35">
        <v>42863</v>
      </c>
      <c r="C1375" s="10"/>
      <c r="D1375" s="4" t="s">
        <v>755</v>
      </c>
      <c r="E1375" s="4" t="s">
        <v>121</v>
      </c>
      <c r="F1375" s="70"/>
      <c r="G1375" s="70">
        <v>76.5</v>
      </c>
      <c r="H1375" s="5"/>
      <c r="I1375" s="4"/>
    </row>
    <row r="1376" spans="2:11" x14ac:dyDescent="0.3">
      <c r="B1376" s="35">
        <v>42863</v>
      </c>
      <c r="C1376" s="10"/>
      <c r="D1376" s="14" t="s">
        <v>808</v>
      </c>
      <c r="E1376" s="14" t="s">
        <v>31</v>
      </c>
      <c r="F1376" s="70">
        <v>140</v>
      </c>
      <c r="G1376" s="70"/>
      <c r="H1376" s="5"/>
      <c r="I1376" s="4"/>
      <c r="K1376" s="3"/>
    </row>
    <row r="1377" spans="2:11" x14ac:dyDescent="0.3">
      <c r="B1377" s="35">
        <v>42863</v>
      </c>
      <c r="C1377" s="10"/>
      <c r="D1377" s="14" t="s">
        <v>242</v>
      </c>
      <c r="E1377" s="14" t="s">
        <v>31</v>
      </c>
      <c r="F1377" s="70"/>
      <c r="G1377" s="70">
        <v>163</v>
      </c>
      <c r="H1377" s="5"/>
      <c r="I1377" s="4"/>
      <c r="K1377" s="3"/>
    </row>
    <row r="1378" spans="2:11" x14ac:dyDescent="0.3">
      <c r="B1378" s="35">
        <v>42863</v>
      </c>
      <c r="C1378" s="10"/>
      <c r="D1378" s="14" t="s">
        <v>734</v>
      </c>
      <c r="E1378" s="14" t="s">
        <v>31</v>
      </c>
      <c r="F1378" s="70"/>
      <c r="G1378" s="70">
        <v>500</v>
      </c>
      <c r="H1378" s="5"/>
      <c r="I1378" s="4"/>
      <c r="K1378" s="3"/>
    </row>
    <row r="1379" spans="2:11" x14ac:dyDescent="0.3">
      <c r="F1379" s="173">
        <f>SUM(F1370:F1377)</f>
        <v>3480</v>
      </c>
      <c r="G1379" s="173">
        <f>SUM(G1370:G1378)</f>
        <v>1373.5</v>
      </c>
      <c r="H1379" s="60">
        <f>F1379-G1379</f>
        <v>2106.5</v>
      </c>
    </row>
    <row r="1380" spans="2:11" x14ac:dyDescent="0.3">
      <c r="B1380" s="122" t="s">
        <v>459</v>
      </c>
    </row>
    <row r="1381" spans="2:11" x14ac:dyDescent="0.3">
      <c r="B1381" s="106" t="s">
        <v>6</v>
      </c>
      <c r="C1381" s="6" t="s">
        <v>7</v>
      </c>
      <c r="D1381" s="6" t="s">
        <v>11</v>
      </c>
      <c r="E1381" s="6" t="s">
        <v>8</v>
      </c>
      <c r="F1381" s="149" t="s">
        <v>9</v>
      </c>
      <c r="G1381" s="149" t="s">
        <v>10</v>
      </c>
      <c r="H1381" s="7" t="s">
        <v>12</v>
      </c>
      <c r="I1381" s="7" t="s">
        <v>432</v>
      </c>
    </row>
    <row r="1382" spans="2:11" x14ac:dyDescent="0.3">
      <c r="B1382" s="35">
        <v>42864</v>
      </c>
      <c r="C1382" s="10" t="s">
        <v>822</v>
      </c>
      <c r="D1382" s="4" t="s">
        <v>815</v>
      </c>
      <c r="E1382" s="4" t="s">
        <v>809</v>
      </c>
      <c r="F1382" s="70">
        <v>5240</v>
      </c>
      <c r="G1382" s="70" t="s">
        <v>5</v>
      </c>
      <c r="H1382" s="4" t="s">
        <v>5</v>
      </c>
      <c r="I1382" s="4"/>
    </row>
    <row r="1383" spans="2:11" x14ac:dyDescent="0.3">
      <c r="B1383" s="35">
        <v>42864</v>
      </c>
      <c r="C1383" s="10" t="s">
        <v>822</v>
      </c>
      <c r="D1383" s="4" t="s">
        <v>43</v>
      </c>
      <c r="E1383" s="4" t="s">
        <v>809</v>
      </c>
      <c r="F1383" s="70" t="s">
        <v>5</v>
      </c>
      <c r="G1383" s="70">
        <v>440</v>
      </c>
      <c r="H1383" s="5" t="s">
        <v>5</v>
      </c>
      <c r="I1383" s="4" t="s">
        <v>5</v>
      </c>
    </row>
    <row r="1384" spans="2:11" x14ac:dyDescent="0.3">
      <c r="B1384" s="35">
        <v>42864</v>
      </c>
      <c r="C1384" s="10" t="s">
        <v>822</v>
      </c>
      <c r="D1384" s="4" t="s">
        <v>813</v>
      </c>
      <c r="E1384" s="4" t="s">
        <v>809</v>
      </c>
      <c r="F1384" s="70" t="s">
        <v>5</v>
      </c>
      <c r="G1384" s="70">
        <v>50</v>
      </c>
      <c r="H1384" s="5" t="s">
        <v>5</v>
      </c>
      <c r="I1384" s="4"/>
    </row>
    <row r="1385" spans="2:11" x14ac:dyDescent="0.3">
      <c r="B1385" s="35">
        <v>42864</v>
      </c>
      <c r="C1385" s="10" t="s">
        <v>822</v>
      </c>
      <c r="D1385" s="4" t="s">
        <v>814</v>
      </c>
      <c r="E1385" s="4" t="s">
        <v>809</v>
      </c>
      <c r="F1385" s="70" t="s">
        <v>5</v>
      </c>
      <c r="G1385" s="70">
        <v>130</v>
      </c>
      <c r="H1385" s="5" t="s">
        <v>5</v>
      </c>
      <c r="I1385" s="4"/>
    </row>
    <row r="1386" spans="2:11" x14ac:dyDescent="0.3">
      <c r="B1386" s="35">
        <v>42864</v>
      </c>
      <c r="C1386" s="10" t="s">
        <v>810</v>
      </c>
      <c r="D1386" s="4" t="s">
        <v>811</v>
      </c>
      <c r="E1386" s="4" t="s">
        <v>19</v>
      </c>
      <c r="F1386" s="70" t="s">
        <v>5</v>
      </c>
      <c r="G1386" s="70">
        <v>279</v>
      </c>
      <c r="H1386" s="5" t="s">
        <v>5</v>
      </c>
      <c r="I1386" s="4" t="s">
        <v>5</v>
      </c>
    </row>
    <row r="1387" spans="2:11" x14ac:dyDescent="0.3">
      <c r="B1387" s="35">
        <v>42864</v>
      </c>
      <c r="C1387" s="10" t="s">
        <v>810</v>
      </c>
      <c r="D1387" s="4" t="s">
        <v>812</v>
      </c>
      <c r="E1387" s="4" t="s">
        <v>121</v>
      </c>
      <c r="F1387" s="70" t="s">
        <v>5</v>
      </c>
      <c r="G1387" s="70">
        <v>122</v>
      </c>
      <c r="H1387" s="5" t="s">
        <v>5</v>
      </c>
      <c r="I1387" s="4" t="s">
        <v>5</v>
      </c>
    </row>
    <row r="1388" spans="2:11" x14ac:dyDescent="0.3">
      <c r="B1388" s="35">
        <v>42864</v>
      </c>
      <c r="C1388" s="10" t="s">
        <v>810</v>
      </c>
      <c r="D1388" s="4" t="s">
        <v>816</v>
      </c>
      <c r="E1388" s="4" t="s">
        <v>121</v>
      </c>
      <c r="F1388" s="70" t="s">
        <v>5</v>
      </c>
      <c r="G1388" s="70">
        <v>17.5</v>
      </c>
      <c r="H1388" s="5" t="s">
        <v>5</v>
      </c>
      <c r="I1388" s="4"/>
    </row>
    <row r="1389" spans="2:11" x14ac:dyDescent="0.3">
      <c r="B1389" s="35">
        <v>42864</v>
      </c>
      <c r="C1389" s="10" t="s">
        <v>810</v>
      </c>
      <c r="D1389" s="4" t="s">
        <v>817</v>
      </c>
      <c r="E1389" s="4" t="s">
        <v>121</v>
      </c>
      <c r="F1389" s="70" t="s">
        <v>5</v>
      </c>
      <c r="G1389" s="70">
        <v>120</v>
      </c>
      <c r="H1389" s="5" t="s">
        <v>5</v>
      </c>
      <c r="I1389" s="4"/>
      <c r="J1389" s="3"/>
    </row>
    <row r="1390" spans="2:11" x14ac:dyDescent="0.3">
      <c r="B1390" s="35">
        <v>42864</v>
      </c>
      <c r="C1390" s="10" t="s">
        <v>823</v>
      </c>
      <c r="D1390" s="14" t="s">
        <v>818</v>
      </c>
      <c r="E1390" s="14" t="s">
        <v>598</v>
      </c>
      <c r="F1390" s="70" t="s">
        <v>5</v>
      </c>
      <c r="G1390" s="70">
        <v>162</v>
      </c>
      <c r="H1390" s="5" t="s">
        <v>5</v>
      </c>
      <c r="I1390" s="4"/>
      <c r="J1390" s="3"/>
    </row>
    <row r="1391" spans="2:11" x14ac:dyDescent="0.3">
      <c r="B1391" s="35">
        <v>42864</v>
      </c>
      <c r="C1391" s="10" t="s">
        <v>810</v>
      </c>
      <c r="D1391" s="14" t="s">
        <v>819</v>
      </c>
      <c r="E1391" s="14" t="s">
        <v>45</v>
      </c>
      <c r="F1391" s="70" t="s">
        <v>5</v>
      </c>
      <c r="G1391" s="70">
        <v>99</v>
      </c>
      <c r="H1391" s="5" t="s">
        <v>5</v>
      </c>
      <c r="I1391" s="4"/>
      <c r="J1391" s="3"/>
    </row>
    <row r="1392" spans="2:11" x14ac:dyDescent="0.3">
      <c r="B1392" s="35">
        <v>42864</v>
      </c>
      <c r="C1392" s="10" t="s">
        <v>824</v>
      </c>
      <c r="D1392" s="14" t="s">
        <v>821</v>
      </c>
      <c r="E1392" s="14" t="s">
        <v>598</v>
      </c>
      <c r="F1392" s="70" t="s">
        <v>5</v>
      </c>
      <c r="G1392" s="70">
        <v>440</v>
      </c>
      <c r="H1392" s="5">
        <f>F1382-G1383-G1384-G1385-G1386-G1387-G1388-G1389-G1390-G1391-G1392</f>
        <v>3380.5</v>
      </c>
      <c r="I1392" s="4"/>
      <c r="J1392" s="3"/>
    </row>
    <row r="1393" spans="2:10" x14ac:dyDescent="0.3">
      <c r="B1393" s="35">
        <v>42864</v>
      </c>
      <c r="C1393" s="10" t="s">
        <v>825</v>
      </c>
      <c r="D1393" s="14" t="s">
        <v>826</v>
      </c>
      <c r="E1393" s="14" t="s">
        <v>167</v>
      </c>
      <c r="F1393" s="70">
        <v>2000</v>
      </c>
      <c r="G1393" s="70"/>
      <c r="H1393" s="5">
        <f>H1392+F1393</f>
        <v>5380.5</v>
      </c>
      <c r="I1393" s="4"/>
      <c r="J1393" s="3"/>
    </row>
    <row r="1394" spans="2:10" x14ac:dyDescent="0.3">
      <c r="B1394" s="35">
        <v>42864</v>
      </c>
      <c r="C1394" s="10" t="s">
        <v>825</v>
      </c>
      <c r="D1394" s="14" t="s">
        <v>827</v>
      </c>
      <c r="E1394" s="14" t="s">
        <v>167</v>
      </c>
      <c r="F1394" s="70"/>
      <c r="G1394" s="70">
        <v>2000</v>
      </c>
      <c r="H1394" s="5"/>
      <c r="I1394" s="4"/>
      <c r="J1394" s="3"/>
    </row>
    <row r="1395" spans="2:10" x14ac:dyDescent="0.3">
      <c r="B1395" s="35">
        <v>42864</v>
      </c>
      <c r="C1395" s="10"/>
      <c r="D1395" s="14" t="s">
        <v>546</v>
      </c>
      <c r="E1395" s="14" t="s">
        <v>15</v>
      </c>
      <c r="F1395" s="70"/>
      <c r="G1395" s="70">
        <v>100</v>
      </c>
      <c r="H1395" s="5">
        <f>H1393-G1394-G1395</f>
        <v>3280.5</v>
      </c>
      <c r="I1395" s="4"/>
      <c r="J1395" s="3"/>
    </row>
    <row r="1396" spans="2:10" x14ac:dyDescent="0.3">
      <c r="F1396" s="173">
        <f>SUM(F1382:F1395)</f>
        <v>7240</v>
      </c>
      <c r="G1396" s="173">
        <f>SUM(G1382:G1395)</f>
        <v>3959.5</v>
      </c>
      <c r="H1396" s="60">
        <f>F1396-G1396</f>
        <v>3280.5</v>
      </c>
      <c r="J1396" s="3"/>
    </row>
    <row r="1398" spans="2:10" x14ac:dyDescent="0.3">
      <c r="B1398" s="122" t="s">
        <v>460</v>
      </c>
    </row>
    <row r="1399" spans="2:10" x14ac:dyDescent="0.3">
      <c r="B1399" s="106" t="s">
        <v>6</v>
      </c>
      <c r="C1399" s="6" t="s">
        <v>7</v>
      </c>
      <c r="D1399" s="6" t="s">
        <v>11</v>
      </c>
      <c r="E1399" s="6" t="s">
        <v>8</v>
      </c>
      <c r="F1399" s="149" t="s">
        <v>9</v>
      </c>
      <c r="G1399" s="149" t="s">
        <v>10</v>
      </c>
      <c r="H1399" s="7" t="s">
        <v>12</v>
      </c>
      <c r="I1399" s="7" t="s">
        <v>432</v>
      </c>
    </row>
    <row r="1400" spans="2:10" x14ac:dyDescent="0.3">
      <c r="B1400" s="35">
        <v>42864</v>
      </c>
      <c r="C1400" s="10"/>
      <c r="D1400" s="4" t="s">
        <v>141</v>
      </c>
      <c r="E1400" s="4" t="s">
        <v>51</v>
      </c>
      <c r="F1400" s="70">
        <v>4633</v>
      </c>
      <c r="G1400" s="70"/>
      <c r="H1400" s="5"/>
      <c r="I1400" s="4"/>
    </row>
    <row r="1401" spans="2:10" x14ac:dyDescent="0.3">
      <c r="F1401" s="169">
        <v>4633</v>
      </c>
      <c r="G1401" s="169">
        <v>0</v>
      </c>
      <c r="H1401" s="51">
        <v>4633</v>
      </c>
    </row>
    <row r="1405" spans="2:10" x14ac:dyDescent="0.3">
      <c r="B1405" s="106" t="s">
        <v>6</v>
      </c>
      <c r="C1405" s="6" t="s">
        <v>7</v>
      </c>
      <c r="D1405" s="6" t="s">
        <v>11</v>
      </c>
      <c r="E1405" s="6" t="s">
        <v>8</v>
      </c>
      <c r="F1405" s="149" t="s">
        <v>9</v>
      </c>
      <c r="G1405" s="149" t="s">
        <v>10</v>
      </c>
      <c r="H1405" s="7" t="s">
        <v>12</v>
      </c>
      <c r="I1405" s="7" t="s">
        <v>432</v>
      </c>
    </row>
    <row r="1406" spans="2:10" x14ac:dyDescent="0.3">
      <c r="B1406" s="35">
        <v>42865</v>
      </c>
      <c r="C1406" s="10" t="s">
        <v>830</v>
      </c>
      <c r="D1406" s="4" t="s">
        <v>803</v>
      </c>
      <c r="E1406" s="4" t="s">
        <v>31</v>
      </c>
      <c r="F1406" s="70">
        <v>6400</v>
      </c>
      <c r="G1406" s="70"/>
      <c r="H1406" s="5"/>
      <c r="I1406" s="4" t="s">
        <v>828</v>
      </c>
    </row>
    <row r="1407" spans="2:10" x14ac:dyDescent="0.3">
      <c r="B1407" s="35">
        <v>42865</v>
      </c>
      <c r="C1407" s="10"/>
      <c r="D1407" s="4" t="s">
        <v>829</v>
      </c>
      <c r="E1407" s="4" t="s">
        <v>19</v>
      </c>
      <c r="F1407" s="70"/>
      <c r="G1407" s="70">
        <v>800</v>
      </c>
      <c r="H1407" s="5"/>
      <c r="I1407" s="4"/>
    </row>
    <row r="1408" spans="2:10" x14ac:dyDescent="0.3">
      <c r="F1408" s="169">
        <f>SUM(F1406:F1407)</f>
        <v>6400</v>
      </c>
      <c r="G1408" s="169">
        <f>SUM(G1406:G1407)</f>
        <v>800</v>
      </c>
      <c r="H1408" s="51">
        <f>F1408-G1408</f>
        <v>5600</v>
      </c>
    </row>
    <row r="1411" spans="2:12" x14ac:dyDescent="0.3">
      <c r="B1411" s="106" t="s">
        <v>6</v>
      </c>
      <c r="C1411" s="6" t="s">
        <v>7</v>
      </c>
      <c r="D1411" s="6" t="s">
        <v>11</v>
      </c>
      <c r="E1411" s="6" t="s">
        <v>8</v>
      </c>
      <c r="F1411" s="149" t="s">
        <v>9</v>
      </c>
      <c r="G1411" s="149" t="s">
        <v>10</v>
      </c>
      <c r="H1411" s="7" t="s">
        <v>12</v>
      </c>
      <c r="I1411" s="7" t="s">
        <v>432</v>
      </c>
    </row>
    <row r="1412" spans="2:12" x14ac:dyDescent="0.3">
      <c r="B1412" s="35">
        <v>42866</v>
      </c>
      <c r="C1412" s="10" t="s">
        <v>830</v>
      </c>
      <c r="D1412" s="4" t="s">
        <v>803</v>
      </c>
      <c r="E1412" s="4" t="s">
        <v>31</v>
      </c>
      <c r="F1412" s="70">
        <v>1400</v>
      </c>
      <c r="G1412" s="70"/>
      <c r="H1412" s="5"/>
      <c r="I1412" s="4" t="s">
        <v>831</v>
      </c>
    </row>
    <row r="1413" spans="2:12" x14ac:dyDescent="0.3">
      <c r="B1413" s="35">
        <v>42866</v>
      </c>
      <c r="C1413" s="10" t="s">
        <v>833</v>
      </c>
      <c r="D1413" s="4" t="s">
        <v>832</v>
      </c>
      <c r="E1413" s="4" t="s">
        <v>598</v>
      </c>
      <c r="F1413" s="70"/>
      <c r="G1413" s="70">
        <v>162</v>
      </c>
      <c r="H1413" s="5"/>
      <c r="I1413" s="4"/>
    </row>
    <row r="1414" spans="2:12" x14ac:dyDescent="0.3">
      <c r="F1414" s="169">
        <f>SUM(F1412:F1413)</f>
        <v>1400</v>
      </c>
      <c r="G1414" s="169">
        <f>SUM(G1413)</f>
        <v>162</v>
      </c>
      <c r="H1414" s="51">
        <f>F1414-G1414</f>
        <v>1238</v>
      </c>
    </row>
    <row r="1416" spans="2:12" x14ac:dyDescent="0.3">
      <c r="B1416" s="106" t="s">
        <v>6</v>
      </c>
      <c r="C1416" s="6" t="s">
        <v>7</v>
      </c>
      <c r="D1416" s="6" t="s">
        <v>11</v>
      </c>
      <c r="E1416" s="6" t="s">
        <v>8</v>
      </c>
      <c r="F1416" s="149" t="s">
        <v>9</v>
      </c>
      <c r="G1416" s="149" t="s">
        <v>10</v>
      </c>
      <c r="H1416" s="7" t="s">
        <v>12</v>
      </c>
      <c r="I1416" s="7" t="s">
        <v>432</v>
      </c>
    </row>
    <row r="1417" spans="2:12" x14ac:dyDescent="0.3">
      <c r="B1417" s="35">
        <v>42867</v>
      </c>
      <c r="C1417" s="10" t="s">
        <v>258</v>
      </c>
      <c r="D1417" s="4" t="s">
        <v>111</v>
      </c>
      <c r="E1417" s="4" t="s">
        <v>45</v>
      </c>
      <c r="F1417" s="70">
        <v>10795.06</v>
      </c>
      <c r="G1417" s="70"/>
      <c r="H1417" s="5"/>
      <c r="I1417" s="4" t="s">
        <v>5</v>
      </c>
    </row>
    <row r="1418" spans="2:12" x14ac:dyDescent="0.3">
      <c r="B1418" s="35">
        <v>42867</v>
      </c>
      <c r="C1418" s="10" t="s">
        <v>258</v>
      </c>
      <c r="D1418" s="4" t="s">
        <v>834</v>
      </c>
      <c r="E1418" s="4" t="s">
        <v>45</v>
      </c>
      <c r="F1418" s="70">
        <v>5000</v>
      </c>
      <c r="G1418" s="70">
        <v>5000</v>
      </c>
      <c r="H1418" s="5"/>
      <c r="I1418" s="4"/>
    </row>
    <row r="1419" spans="2:12" x14ac:dyDescent="0.3">
      <c r="B1419" s="35">
        <v>42867</v>
      </c>
      <c r="C1419" s="10" t="s">
        <v>258</v>
      </c>
      <c r="D1419" s="4" t="s">
        <v>835</v>
      </c>
      <c r="E1419" s="4" t="s">
        <v>45</v>
      </c>
      <c r="F1419" s="70">
        <v>6000</v>
      </c>
      <c r="G1419" s="70"/>
      <c r="H1419" s="5">
        <f>F1417+F1419</f>
        <v>16795.059999999998</v>
      </c>
      <c r="I1419" s="4"/>
      <c r="K1419" s="3"/>
      <c r="L1419" s="3"/>
    </row>
    <row r="1420" spans="2:12" x14ac:dyDescent="0.3">
      <c r="B1420" s="35">
        <v>42867</v>
      </c>
      <c r="C1420" s="10" t="s">
        <v>53</v>
      </c>
      <c r="D1420" s="4" t="s">
        <v>837</v>
      </c>
      <c r="E1420" s="4" t="s">
        <v>45</v>
      </c>
      <c r="F1420" s="70"/>
      <c r="G1420" s="70">
        <v>5974</v>
      </c>
      <c r="H1420" s="5"/>
      <c r="I1420" s="4"/>
      <c r="L1420" s="3"/>
    </row>
    <row r="1421" spans="2:12" x14ac:dyDescent="0.3">
      <c r="B1421" s="35">
        <v>42867</v>
      </c>
      <c r="C1421" s="10" t="s">
        <v>258</v>
      </c>
      <c r="D1421" s="4" t="s">
        <v>836</v>
      </c>
      <c r="E1421" s="4" t="s">
        <v>45</v>
      </c>
      <c r="F1421" s="70">
        <v>13046.07</v>
      </c>
      <c r="G1421" s="70">
        <v>13046.07</v>
      </c>
      <c r="H1421" s="5"/>
      <c r="I1421" s="4"/>
    </row>
    <row r="1422" spans="2:12" x14ac:dyDescent="0.3">
      <c r="B1422" s="35">
        <v>42867</v>
      </c>
      <c r="C1422" s="10"/>
      <c r="D1422" s="4" t="s">
        <v>852</v>
      </c>
      <c r="E1422" s="4" t="s">
        <v>45</v>
      </c>
      <c r="F1422" s="70"/>
      <c r="G1422" s="70">
        <v>1300</v>
      </c>
      <c r="H1422" s="5">
        <f>H1419-G1420-G1422</f>
        <v>9521.0599999999977</v>
      </c>
      <c r="I1422" s="4"/>
    </row>
    <row r="1423" spans="2:12" x14ac:dyDescent="0.3">
      <c r="B1423" s="35">
        <v>42867</v>
      </c>
      <c r="C1423" s="10" t="s">
        <v>838</v>
      </c>
      <c r="D1423" s="4" t="s">
        <v>839</v>
      </c>
      <c r="E1423" s="4" t="s">
        <v>629</v>
      </c>
      <c r="F1423" s="70">
        <v>5300</v>
      </c>
      <c r="G1423" s="70"/>
      <c r="H1423" s="5">
        <f>H1422+F1423</f>
        <v>14821.059999999998</v>
      </c>
      <c r="I1423" s="4"/>
    </row>
    <row r="1424" spans="2:12" x14ac:dyDescent="0.3">
      <c r="B1424" s="35">
        <v>42867</v>
      </c>
      <c r="C1424" s="10" t="s">
        <v>838</v>
      </c>
      <c r="D1424" s="4" t="s">
        <v>840</v>
      </c>
      <c r="E1424" s="4" t="s">
        <v>629</v>
      </c>
      <c r="F1424" s="70"/>
      <c r="G1424" s="70">
        <v>1512</v>
      </c>
      <c r="H1424" s="5"/>
      <c r="I1424" s="4"/>
    </row>
    <row r="1425" spans="2:12" x14ac:dyDescent="0.3">
      <c r="B1425" s="35">
        <v>42867</v>
      </c>
      <c r="C1425" s="10" t="s">
        <v>838</v>
      </c>
      <c r="D1425" s="4" t="s">
        <v>841</v>
      </c>
      <c r="E1425" s="4" t="s">
        <v>629</v>
      </c>
      <c r="F1425" s="70"/>
      <c r="G1425" s="70">
        <v>200</v>
      </c>
      <c r="H1425" s="5"/>
      <c r="I1425" s="4"/>
    </row>
    <row r="1426" spans="2:12" x14ac:dyDescent="0.3">
      <c r="B1426" s="35">
        <v>42867</v>
      </c>
      <c r="C1426" s="10" t="s">
        <v>838</v>
      </c>
      <c r="D1426" s="4" t="s">
        <v>842</v>
      </c>
      <c r="E1426" s="4" t="s">
        <v>629</v>
      </c>
      <c r="F1426" s="70"/>
      <c r="G1426" s="70">
        <v>150</v>
      </c>
      <c r="H1426" s="5"/>
      <c r="I1426" s="4"/>
      <c r="L1426" s="3"/>
    </row>
    <row r="1427" spans="2:12" x14ac:dyDescent="0.3">
      <c r="B1427" s="35">
        <v>42867</v>
      </c>
      <c r="C1427" s="10" t="s">
        <v>838</v>
      </c>
      <c r="D1427" s="4" t="s">
        <v>843</v>
      </c>
      <c r="E1427" s="4" t="s">
        <v>629</v>
      </c>
      <c r="F1427" s="70"/>
      <c r="G1427" s="70">
        <v>300</v>
      </c>
      <c r="H1427" s="5">
        <f>H1423-G1424-G1425-G1426-G1427</f>
        <v>12659.059999999998</v>
      </c>
      <c r="I1427" s="4"/>
    </row>
    <row r="1428" spans="2:12" x14ac:dyDescent="0.3">
      <c r="B1428" s="35">
        <v>42867</v>
      </c>
      <c r="C1428" s="10"/>
      <c r="D1428" s="4" t="s">
        <v>696</v>
      </c>
      <c r="E1428" s="4" t="s">
        <v>45</v>
      </c>
      <c r="F1428" s="70">
        <v>500</v>
      </c>
      <c r="G1428" s="70"/>
      <c r="H1428" s="5"/>
      <c r="I1428" s="4"/>
    </row>
    <row r="1429" spans="2:12" x14ac:dyDescent="0.3">
      <c r="B1429" s="35">
        <v>42867</v>
      </c>
      <c r="C1429" s="10" t="s">
        <v>844</v>
      </c>
      <c r="D1429" s="4" t="s">
        <v>845</v>
      </c>
      <c r="E1429" s="4" t="s">
        <v>15</v>
      </c>
      <c r="F1429" s="70">
        <v>1100</v>
      </c>
      <c r="G1429" s="70"/>
      <c r="H1429" s="5"/>
      <c r="I1429" s="4"/>
    </row>
    <row r="1430" spans="2:12" x14ac:dyDescent="0.3">
      <c r="B1430" s="35">
        <v>42867</v>
      </c>
      <c r="C1430" s="10" t="s">
        <v>846</v>
      </c>
      <c r="D1430" s="4" t="s">
        <v>847</v>
      </c>
      <c r="E1430" s="4" t="s">
        <v>15</v>
      </c>
      <c r="F1430" s="70">
        <v>2262</v>
      </c>
      <c r="G1430" s="70"/>
      <c r="H1430" s="5">
        <f>H1427+F1428+F1429+F1430</f>
        <v>16521.059999999998</v>
      </c>
      <c r="I1430" s="4"/>
    </row>
    <row r="1431" spans="2:12" x14ac:dyDescent="0.3">
      <c r="B1431" s="35">
        <v>42867</v>
      </c>
      <c r="C1431" s="10" t="s">
        <v>846</v>
      </c>
      <c r="D1431" s="4" t="s">
        <v>848</v>
      </c>
      <c r="E1431" s="4" t="s">
        <v>15</v>
      </c>
      <c r="F1431" s="70"/>
      <c r="G1431" s="70">
        <v>162</v>
      </c>
      <c r="H1431" s="5"/>
      <c r="I1431" s="4"/>
    </row>
    <row r="1432" spans="2:12" x14ac:dyDescent="0.3">
      <c r="B1432" s="35">
        <v>42867</v>
      </c>
      <c r="C1432" s="10"/>
      <c r="D1432" s="4" t="s">
        <v>849</v>
      </c>
      <c r="E1432" s="4" t="s">
        <v>19</v>
      </c>
      <c r="F1432" s="70"/>
      <c r="G1432" s="70">
        <v>224</v>
      </c>
      <c r="H1432" s="5"/>
      <c r="I1432" s="4"/>
    </row>
    <row r="1433" spans="2:12" x14ac:dyDescent="0.3">
      <c r="B1433" s="35">
        <v>42867</v>
      </c>
      <c r="C1433" s="10" t="s">
        <v>850</v>
      </c>
      <c r="D1433" s="14" t="s">
        <v>652</v>
      </c>
      <c r="E1433" s="4" t="s">
        <v>120</v>
      </c>
      <c r="F1433" s="70"/>
      <c r="G1433" s="70">
        <v>162</v>
      </c>
      <c r="H1433" s="5"/>
      <c r="I1433" s="4"/>
    </row>
    <row r="1434" spans="2:12" x14ac:dyDescent="0.3">
      <c r="B1434" s="35">
        <v>42867</v>
      </c>
      <c r="C1434" s="10"/>
      <c r="D1434" s="14" t="s">
        <v>851</v>
      </c>
      <c r="E1434" s="14" t="s">
        <v>19</v>
      </c>
      <c r="F1434" s="70"/>
      <c r="G1434" s="70">
        <v>400</v>
      </c>
      <c r="H1434" s="5">
        <f>H1430-G1431-G1432-G1433-G1434</f>
        <v>15573.059999999998</v>
      </c>
      <c r="I1434" s="4"/>
    </row>
    <row r="1435" spans="2:12" x14ac:dyDescent="0.3">
      <c r="F1435" s="169">
        <f>SUM(F1417:F1434)</f>
        <v>44003.13</v>
      </c>
      <c r="G1435" s="169">
        <f>SUM(G1417:G1434)</f>
        <v>28430.07</v>
      </c>
      <c r="H1435" s="51">
        <f>F1435-G1435</f>
        <v>15573.059999999998</v>
      </c>
    </row>
    <row r="1437" spans="2:12" x14ac:dyDescent="0.3">
      <c r="B1437" s="2" t="s">
        <v>459</v>
      </c>
    </row>
    <row r="1438" spans="2:12" x14ac:dyDescent="0.3">
      <c r="B1438" s="106" t="s">
        <v>6</v>
      </c>
      <c r="C1438" s="6" t="s">
        <v>7</v>
      </c>
      <c r="D1438" s="6" t="s">
        <v>11</v>
      </c>
      <c r="E1438" s="6" t="s">
        <v>8</v>
      </c>
      <c r="F1438" s="149" t="s">
        <v>9</v>
      </c>
      <c r="G1438" s="149" t="s">
        <v>10</v>
      </c>
      <c r="H1438" s="7" t="s">
        <v>12</v>
      </c>
      <c r="I1438" s="7" t="s">
        <v>432</v>
      </c>
    </row>
    <row r="1439" spans="2:12" x14ac:dyDescent="0.3">
      <c r="B1439" s="35">
        <v>42868</v>
      </c>
      <c r="C1439" s="10"/>
      <c r="D1439" s="4" t="s">
        <v>223</v>
      </c>
      <c r="E1439" s="4" t="s">
        <v>167</v>
      </c>
      <c r="F1439" s="70">
        <v>15573</v>
      </c>
      <c r="G1439" s="70"/>
      <c r="H1439" s="5"/>
      <c r="I1439" s="4"/>
    </row>
    <row r="1440" spans="2:12" x14ac:dyDescent="0.3">
      <c r="B1440" s="35"/>
      <c r="C1440" s="10"/>
      <c r="D1440" s="4" t="s">
        <v>219</v>
      </c>
      <c r="E1440" s="4"/>
      <c r="F1440" s="70"/>
      <c r="G1440" s="70"/>
      <c r="H1440" s="5"/>
      <c r="I1440" s="4"/>
    </row>
    <row r="1441" spans="2:9" x14ac:dyDescent="0.3">
      <c r="B1441" s="35">
        <v>42868</v>
      </c>
      <c r="C1441" s="10"/>
      <c r="D1441" s="4" t="s">
        <v>308</v>
      </c>
      <c r="E1441" s="4"/>
      <c r="F1441" s="70"/>
      <c r="G1441" s="70">
        <v>2000</v>
      </c>
      <c r="H1441" s="5"/>
      <c r="I1441" s="4"/>
    </row>
    <row r="1442" spans="2:9" x14ac:dyDescent="0.3">
      <c r="B1442" s="35">
        <v>42868</v>
      </c>
      <c r="C1442" s="10"/>
      <c r="D1442" s="4" t="s">
        <v>19</v>
      </c>
      <c r="E1442" s="4"/>
      <c r="F1442" s="70"/>
      <c r="G1442" s="70">
        <v>1300</v>
      </c>
      <c r="H1442" s="5"/>
      <c r="I1442" s="4"/>
    </row>
    <row r="1443" spans="2:9" x14ac:dyDescent="0.3">
      <c r="B1443" s="35">
        <v>42868</v>
      </c>
      <c r="C1443" s="10"/>
      <c r="D1443" s="4" t="s">
        <v>489</v>
      </c>
      <c r="E1443" s="4"/>
      <c r="F1443" s="70"/>
      <c r="G1443" s="70">
        <v>1500</v>
      </c>
      <c r="H1443" s="5"/>
      <c r="I1443" s="4"/>
    </row>
    <row r="1444" spans="2:9" x14ac:dyDescent="0.3">
      <c r="B1444" s="35">
        <v>42868</v>
      </c>
      <c r="C1444" s="10"/>
      <c r="D1444" s="4" t="s">
        <v>121</v>
      </c>
      <c r="E1444" s="4"/>
      <c r="F1444" s="70"/>
      <c r="G1444" s="70">
        <v>1000</v>
      </c>
      <c r="H1444" s="5"/>
      <c r="I1444" s="4"/>
    </row>
    <row r="1445" spans="2:9" x14ac:dyDescent="0.3">
      <c r="B1445" s="35">
        <v>42868</v>
      </c>
      <c r="C1445" s="10"/>
      <c r="D1445" s="4" t="s">
        <v>31</v>
      </c>
      <c r="E1445" s="4"/>
      <c r="F1445" s="70"/>
      <c r="G1445" s="70">
        <v>1500</v>
      </c>
      <c r="H1445" s="5"/>
      <c r="I1445" s="4"/>
    </row>
    <row r="1446" spans="2:9" x14ac:dyDescent="0.3">
      <c r="B1446" s="35">
        <v>42868</v>
      </c>
      <c r="C1446" s="10"/>
      <c r="D1446" s="4" t="s">
        <v>598</v>
      </c>
      <c r="E1446" s="4"/>
      <c r="F1446" s="70"/>
      <c r="G1446" s="70">
        <v>1800</v>
      </c>
      <c r="H1446" s="5"/>
      <c r="I1446" s="4"/>
    </row>
    <row r="1447" spans="2:9" x14ac:dyDescent="0.3">
      <c r="B1447" s="35">
        <v>42868</v>
      </c>
      <c r="C1447" s="10"/>
      <c r="D1447" s="4" t="s">
        <v>262</v>
      </c>
      <c r="E1447" s="4"/>
      <c r="F1447" s="70"/>
      <c r="G1447" s="70">
        <v>3000</v>
      </c>
      <c r="H1447" s="5"/>
      <c r="I1447" s="4"/>
    </row>
    <row r="1448" spans="2:9" x14ac:dyDescent="0.3">
      <c r="B1448" s="35">
        <v>42868</v>
      </c>
      <c r="C1448" s="10"/>
      <c r="D1448" s="4" t="s">
        <v>205</v>
      </c>
      <c r="E1448" s="4"/>
      <c r="F1448" s="70"/>
      <c r="G1448" s="70">
        <v>1900</v>
      </c>
      <c r="H1448" s="5"/>
      <c r="I1448" s="4"/>
    </row>
    <row r="1449" spans="2:9" x14ac:dyDescent="0.3">
      <c r="B1449" s="35">
        <v>42868</v>
      </c>
      <c r="C1449" s="10"/>
      <c r="D1449" s="4" t="s">
        <v>15</v>
      </c>
      <c r="E1449" s="4"/>
      <c r="F1449" s="70"/>
      <c r="G1449" s="70">
        <v>1500</v>
      </c>
      <c r="H1449" s="5"/>
      <c r="I1449" s="4"/>
    </row>
    <row r="1450" spans="2:9" x14ac:dyDescent="0.3">
      <c r="F1450" s="169">
        <f>SUM(F1439:F1449)</f>
        <v>15573</v>
      </c>
      <c r="G1450" s="169">
        <f>SUM(G1441:G1449)</f>
        <v>15500</v>
      </c>
      <c r="H1450" s="51">
        <f>F1450-G1450</f>
        <v>73</v>
      </c>
    </row>
    <row r="1452" spans="2:9" x14ac:dyDescent="0.3">
      <c r="B1452" s="2" t="s">
        <v>460</v>
      </c>
    </row>
    <row r="1453" spans="2:9" x14ac:dyDescent="0.3">
      <c r="B1453" s="106" t="s">
        <v>6</v>
      </c>
      <c r="C1453" s="6" t="s">
        <v>7</v>
      </c>
      <c r="D1453" s="6" t="s">
        <v>11</v>
      </c>
      <c r="E1453" s="6" t="s">
        <v>8</v>
      </c>
      <c r="F1453" s="149" t="s">
        <v>9</v>
      </c>
      <c r="G1453" s="149" t="s">
        <v>10</v>
      </c>
      <c r="H1453" s="7" t="s">
        <v>12</v>
      </c>
      <c r="I1453" s="7" t="s">
        <v>432</v>
      </c>
    </row>
    <row r="1454" spans="2:9" x14ac:dyDescent="0.3">
      <c r="B1454" s="35">
        <v>42868</v>
      </c>
      <c r="C1454" s="10"/>
      <c r="D1454" s="4" t="s">
        <v>141</v>
      </c>
      <c r="E1454" s="4" t="s">
        <v>51</v>
      </c>
      <c r="F1454" s="70">
        <v>5720</v>
      </c>
      <c r="G1454" s="70"/>
      <c r="H1454" s="5"/>
      <c r="I1454" s="4"/>
    </row>
    <row r="1455" spans="2:9" x14ac:dyDescent="0.3">
      <c r="B1455" s="35">
        <v>42868</v>
      </c>
      <c r="C1455" s="10"/>
      <c r="D1455" s="4" t="s">
        <v>853</v>
      </c>
      <c r="E1455" s="4" t="s">
        <v>31</v>
      </c>
      <c r="F1455" s="70"/>
      <c r="G1455" s="70">
        <v>600</v>
      </c>
      <c r="H1455" s="5"/>
      <c r="I1455" s="4"/>
    </row>
    <row r="1456" spans="2:9" x14ac:dyDescent="0.3">
      <c r="F1456" s="169">
        <f>SUM(F1454:F1455)</f>
        <v>5720</v>
      </c>
      <c r="G1456" s="169">
        <f>SUM(G1455)</f>
        <v>600</v>
      </c>
      <c r="H1456" s="51">
        <f>F1456-G1456</f>
        <v>5120</v>
      </c>
    </row>
    <row r="1459" spans="2:11" x14ac:dyDescent="0.3">
      <c r="B1459" s="106" t="s">
        <v>6</v>
      </c>
      <c r="C1459" s="6" t="s">
        <v>7</v>
      </c>
      <c r="D1459" s="6" t="s">
        <v>11</v>
      </c>
      <c r="E1459" s="6" t="s">
        <v>8</v>
      </c>
      <c r="F1459" s="149" t="s">
        <v>9</v>
      </c>
      <c r="G1459" s="149" t="s">
        <v>10</v>
      </c>
      <c r="H1459" s="7" t="s">
        <v>12</v>
      </c>
      <c r="I1459" s="7" t="s">
        <v>432</v>
      </c>
    </row>
    <row r="1460" spans="2:11" x14ac:dyDescent="0.3">
      <c r="B1460" s="35">
        <v>42869</v>
      </c>
      <c r="C1460" s="10" t="s">
        <v>854</v>
      </c>
      <c r="D1460" s="4" t="s">
        <v>855</v>
      </c>
      <c r="E1460" s="4" t="s">
        <v>19</v>
      </c>
      <c r="F1460" s="70">
        <v>900</v>
      </c>
      <c r="G1460" s="70"/>
      <c r="H1460" s="5"/>
      <c r="I1460" s="4"/>
      <c r="K1460" s="3"/>
    </row>
    <row r="1461" spans="2:11" x14ac:dyDescent="0.3">
      <c r="B1461" s="35">
        <v>42869</v>
      </c>
      <c r="C1461" s="10" t="s">
        <v>863</v>
      </c>
      <c r="D1461" s="4" t="s">
        <v>856</v>
      </c>
      <c r="E1461" s="4" t="s">
        <v>15</v>
      </c>
      <c r="F1461" s="70">
        <v>5024</v>
      </c>
      <c r="G1461" s="70"/>
      <c r="H1461" s="5">
        <f>F1460+F1461</f>
        <v>5924</v>
      </c>
      <c r="I1461" s="4"/>
      <c r="K1461" s="3"/>
    </row>
    <row r="1462" spans="2:11" x14ac:dyDescent="0.3">
      <c r="B1462" s="35">
        <v>42869</v>
      </c>
      <c r="C1462" s="10" t="s">
        <v>863</v>
      </c>
      <c r="D1462" s="4" t="s">
        <v>857</v>
      </c>
      <c r="E1462" s="4" t="s">
        <v>15</v>
      </c>
      <c r="F1462" s="70"/>
      <c r="G1462" s="73">
        <v>440</v>
      </c>
      <c r="H1462" s="5"/>
      <c r="I1462" s="4"/>
      <c r="K1462" s="3"/>
    </row>
    <row r="1463" spans="2:11" x14ac:dyDescent="0.3">
      <c r="B1463" s="35">
        <v>42869</v>
      </c>
      <c r="C1463" s="10" t="s">
        <v>863</v>
      </c>
      <c r="D1463" s="4" t="s">
        <v>858</v>
      </c>
      <c r="E1463" s="4" t="s">
        <v>15</v>
      </c>
      <c r="F1463" s="70"/>
      <c r="G1463" s="73">
        <v>100</v>
      </c>
      <c r="H1463" s="5"/>
      <c r="I1463" s="5"/>
    </row>
    <row r="1464" spans="2:11" x14ac:dyDescent="0.3">
      <c r="B1464" s="35">
        <v>42869</v>
      </c>
      <c r="C1464" s="10" t="s">
        <v>863</v>
      </c>
      <c r="D1464" s="4" t="s">
        <v>859</v>
      </c>
      <c r="E1464" s="4" t="s">
        <v>15</v>
      </c>
      <c r="F1464" s="70"/>
      <c r="G1464" s="73">
        <v>84</v>
      </c>
      <c r="H1464" s="5"/>
      <c r="I1464" s="4"/>
    </row>
    <row r="1465" spans="2:11" x14ac:dyDescent="0.3">
      <c r="B1465" s="35">
        <v>42870</v>
      </c>
      <c r="C1465" s="10"/>
      <c r="D1465" s="4" t="s">
        <v>860</v>
      </c>
      <c r="E1465" s="4" t="s">
        <v>121</v>
      </c>
      <c r="F1465" s="70"/>
      <c r="G1465" s="73">
        <v>200</v>
      </c>
      <c r="H1465" s="5"/>
      <c r="I1465" s="4"/>
    </row>
    <row r="1466" spans="2:11" x14ac:dyDescent="0.3">
      <c r="B1466" s="35">
        <v>42870</v>
      </c>
      <c r="C1466" s="10"/>
      <c r="D1466" s="4" t="s">
        <v>861</v>
      </c>
      <c r="E1466" s="4" t="s">
        <v>31</v>
      </c>
      <c r="F1466" s="70"/>
      <c r="G1466" s="73">
        <v>500</v>
      </c>
      <c r="H1466" s="5"/>
      <c r="I1466" s="4"/>
    </row>
    <row r="1467" spans="2:11" x14ac:dyDescent="0.3">
      <c r="B1467" s="35">
        <v>42870</v>
      </c>
      <c r="C1467" s="10" t="s">
        <v>864</v>
      </c>
      <c r="D1467" s="4" t="s">
        <v>862</v>
      </c>
      <c r="E1467" s="4" t="s">
        <v>308</v>
      </c>
      <c r="F1467" s="70"/>
      <c r="G1467" s="73">
        <v>162</v>
      </c>
      <c r="H1467" s="5"/>
      <c r="I1467" s="4"/>
    </row>
    <row r="1468" spans="2:11" x14ac:dyDescent="0.3">
      <c r="B1468" s="35">
        <v>42870</v>
      </c>
      <c r="C1468" s="10"/>
      <c r="D1468" s="14" t="s">
        <v>865</v>
      </c>
      <c r="E1468" s="14" t="s">
        <v>45</v>
      </c>
      <c r="F1468" s="70"/>
      <c r="G1468" s="73">
        <v>400</v>
      </c>
      <c r="H1468" s="5"/>
      <c r="I1468" s="4"/>
    </row>
    <row r="1469" spans="2:11" x14ac:dyDescent="0.3">
      <c r="B1469" s="35">
        <v>42870</v>
      </c>
      <c r="C1469" s="10"/>
      <c r="D1469" s="14" t="s">
        <v>866</v>
      </c>
      <c r="E1469" s="14" t="s">
        <v>45</v>
      </c>
      <c r="F1469" s="70"/>
      <c r="G1469" s="73">
        <v>2000</v>
      </c>
      <c r="H1469" s="5"/>
      <c r="I1469" s="4"/>
    </row>
    <row r="1470" spans="2:11" x14ac:dyDescent="0.3">
      <c r="B1470" s="35">
        <v>42870</v>
      </c>
      <c r="C1470" s="10"/>
      <c r="D1470" s="14" t="s">
        <v>755</v>
      </c>
      <c r="E1470" s="14" t="s">
        <v>121</v>
      </c>
      <c r="F1470" s="70"/>
      <c r="G1470" s="73">
        <v>63.5</v>
      </c>
      <c r="H1470" s="5"/>
      <c r="I1470" s="4"/>
    </row>
    <row r="1471" spans="2:11" x14ac:dyDescent="0.3">
      <c r="B1471" s="35">
        <v>42870</v>
      </c>
      <c r="C1471" s="10" t="s">
        <v>871</v>
      </c>
      <c r="D1471" s="14" t="s">
        <v>867</v>
      </c>
      <c r="E1471" s="14" t="s">
        <v>489</v>
      </c>
      <c r="F1471" s="70"/>
      <c r="G1471" s="73">
        <v>162</v>
      </c>
      <c r="H1471" s="5">
        <f>H1461-G1462-G1463-G1464-G1465-G1466-G1467-G1468-G1469-G1470-G1471</f>
        <v>1812.5</v>
      </c>
      <c r="I1471" s="4"/>
    </row>
    <row r="1472" spans="2:11" x14ac:dyDescent="0.3">
      <c r="B1472" s="35">
        <v>42870</v>
      </c>
      <c r="C1472" s="10"/>
      <c r="D1472" s="14" t="s">
        <v>868</v>
      </c>
      <c r="E1472" s="14" t="s">
        <v>45</v>
      </c>
      <c r="F1472" s="70">
        <v>14025</v>
      </c>
      <c r="G1472" s="73"/>
      <c r="H1472" s="5">
        <f>H1471+F1472</f>
        <v>15837.5</v>
      </c>
      <c r="I1472" s="4"/>
      <c r="K1472" s="3"/>
    </row>
    <row r="1473" spans="2:9" x14ac:dyDescent="0.3">
      <c r="B1473" s="35">
        <v>42870</v>
      </c>
      <c r="C1473" s="10"/>
      <c r="D1473" s="14" t="s">
        <v>86</v>
      </c>
      <c r="E1473" s="14" t="s">
        <v>31</v>
      </c>
      <c r="F1473" s="70"/>
      <c r="G1473" s="73">
        <v>2500</v>
      </c>
      <c r="H1473" s="5"/>
      <c r="I1473" s="4"/>
    </row>
    <row r="1474" spans="2:9" x14ac:dyDescent="0.3">
      <c r="B1474" s="35">
        <v>42870</v>
      </c>
      <c r="C1474" s="10"/>
      <c r="D1474" s="14" t="s">
        <v>869</v>
      </c>
      <c r="E1474" s="14" t="s">
        <v>31</v>
      </c>
      <c r="F1474" s="70"/>
      <c r="G1474" s="73">
        <v>1000</v>
      </c>
      <c r="H1474" s="5"/>
      <c r="I1474" s="4"/>
    </row>
    <row r="1475" spans="2:9" x14ac:dyDescent="0.3">
      <c r="B1475" s="35">
        <v>42870</v>
      </c>
      <c r="C1475" s="10"/>
      <c r="D1475" s="14" t="s">
        <v>870</v>
      </c>
      <c r="E1475" s="14" t="s">
        <v>31</v>
      </c>
      <c r="F1475" s="70"/>
      <c r="G1475" s="73">
        <v>1800</v>
      </c>
      <c r="H1475" s="5"/>
      <c r="I1475" s="4"/>
    </row>
    <row r="1476" spans="2:9" x14ac:dyDescent="0.3">
      <c r="B1476" s="35">
        <v>42870</v>
      </c>
      <c r="C1476" s="10"/>
      <c r="D1476" s="14" t="s">
        <v>201</v>
      </c>
      <c r="E1476" s="14" t="s">
        <v>31</v>
      </c>
      <c r="F1476" s="70"/>
      <c r="G1476" s="73">
        <v>3000</v>
      </c>
      <c r="H1476" s="5">
        <f>H1472-G1473-G1474-G1475-G1476</f>
        <v>7537.5</v>
      </c>
      <c r="I1476" s="4"/>
    </row>
    <row r="1477" spans="2:9" x14ac:dyDescent="0.3">
      <c r="B1477" s="35">
        <v>42870</v>
      </c>
      <c r="C1477" s="10" t="s">
        <v>873</v>
      </c>
      <c r="D1477" s="14" t="s">
        <v>872</v>
      </c>
      <c r="E1477" s="14" t="s">
        <v>308</v>
      </c>
      <c r="F1477" s="70">
        <v>1500</v>
      </c>
      <c r="G1477" s="70"/>
      <c r="H1477" s="5">
        <f>H1476+F1477</f>
        <v>9037.5</v>
      </c>
      <c r="I1477" s="4"/>
    </row>
    <row r="1478" spans="2:9" x14ac:dyDescent="0.3">
      <c r="B1478" s="35">
        <v>42870</v>
      </c>
      <c r="C1478" s="10"/>
      <c r="D1478" s="14" t="s">
        <v>176</v>
      </c>
      <c r="E1478" s="14" t="s">
        <v>31</v>
      </c>
      <c r="F1478" s="70"/>
      <c r="G1478" s="70">
        <v>390</v>
      </c>
      <c r="H1478" s="5"/>
      <c r="I1478" s="4"/>
    </row>
    <row r="1479" spans="2:9" x14ac:dyDescent="0.3">
      <c r="B1479" s="35">
        <v>42870</v>
      </c>
      <c r="C1479" s="10" t="s">
        <v>874</v>
      </c>
      <c r="D1479" s="14" t="s">
        <v>70</v>
      </c>
      <c r="E1479" s="14" t="s">
        <v>489</v>
      </c>
      <c r="F1479" s="70"/>
      <c r="G1479" s="70">
        <v>162</v>
      </c>
      <c r="H1479" s="5">
        <f>H1477-G1479-G1478</f>
        <v>8485.5</v>
      </c>
      <c r="I1479" s="4"/>
    </row>
    <row r="1480" spans="2:9" x14ac:dyDescent="0.3">
      <c r="F1480" s="173">
        <f>SUM(F1460:F1477)</f>
        <v>21449</v>
      </c>
      <c r="G1480" s="173">
        <f>SUM(G1460:G1479)</f>
        <v>12963.5</v>
      </c>
      <c r="H1480" s="60">
        <f>F1480-G1480</f>
        <v>8485.5</v>
      </c>
    </row>
    <row r="1484" spans="2:9" x14ac:dyDescent="0.3">
      <c r="B1484" s="106" t="s">
        <v>6</v>
      </c>
      <c r="C1484" s="6" t="s">
        <v>7</v>
      </c>
      <c r="D1484" s="6" t="s">
        <v>11</v>
      </c>
      <c r="E1484" s="6" t="s">
        <v>8</v>
      </c>
      <c r="F1484" s="149" t="s">
        <v>9</v>
      </c>
      <c r="G1484" s="149" t="s">
        <v>10</v>
      </c>
      <c r="H1484" s="7" t="s">
        <v>12</v>
      </c>
      <c r="I1484" s="7" t="s">
        <v>432</v>
      </c>
    </row>
    <row r="1485" spans="2:9" x14ac:dyDescent="0.3">
      <c r="B1485" s="35">
        <v>42871</v>
      </c>
      <c r="C1485" s="10" t="s">
        <v>877</v>
      </c>
      <c r="D1485" s="4" t="s">
        <v>875</v>
      </c>
      <c r="E1485" s="4" t="s">
        <v>31</v>
      </c>
      <c r="F1485" s="70">
        <v>3000</v>
      </c>
      <c r="G1485" s="70"/>
      <c r="H1485" s="5"/>
      <c r="I1485" s="4"/>
    </row>
    <row r="1486" spans="2:9" x14ac:dyDescent="0.3">
      <c r="B1486" s="35">
        <v>42871</v>
      </c>
      <c r="C1486" s="10"/>
      <c r="D1486" s="4" t="s">
        <v>876</v>
      </c>
      <c r="E1486" s="4" t="s">
        <v>121</v>
      </c>
      <c r="F1486" s="70"/>
      <c r="G1486" s="70">
        <v>44</v>
      </c>
      <c r="H1486" s="5"/>
      <c r="I1486" s="4"/>
    </row>
    <row r="1487" spans="2:9" x14ac:dyDescent="0.3">
      <c r="B1487" s="35">
        <v>42871</v>
      </c>
      <c r="C1487" s="10"/>
      <c r="D1487" s="4" t="s">
        <v>880</v>
      </c>
      <c r="E1487" s="4" t="s">
        <v>302</v>
      </c>
      <c r="F1487" s="70"/>
      <c r="G1487" s="70">
        <v>1000</v>
      </c>
      <c r="H1487" s="5"/>
      <c r="I1487" s="4"/>
    </row>
    <row r="1488" spans="2:9" x14ac:dyDescent="0.3">
      <c r="B1488" s="35">
        <v>42871</v>
      </c>
      <c r="C1488" s="10"/>
      <c r="D1488" s="14" t="s">
        <v>878</v>
      </c>
      <c r="E1488" s="14" t="s">
        <v>19</v>
      </c>
      <c r="F1488" s="70"/>
      <c r="G1488" s="70">
        <v>389.5</v>
      </c>
      <c r="H1488" s="5"/>
      <c r="I1488" s="4"/>
    </row>
    <row r="1489" spans="2:9" x14ac:dyDescent="0.3">
      <c r="B1489" s="35">
        <v>42871</v>
      </c>
      <c r="C1489" s="10"/>
      <c r="D1489" s="14" t="s">
        <v>755</v>
      </c>
      <c r="E1489" s="14" t="s">
        <v>598</v>
      </c>
      <c r="F1489" s="70"/>
      <c r="G1489" s="70">
        <v>50</v>
      </c>
      <c r="H1489" s="5"/>
      <c r="I1489" s="4"/>
    </row>
    <row r="1490" spans="2:9" x14ac:dyDescent="0.3">
      <c r="B1490" s="35">
        <v>42871</v>
      </c>
      <c r="C1490" s="10"/>
      <c r="D1490" s="14" t="s">
        <v>194</v>
      </c>
      <c r="E1490" s="14" t="s">
        <v>19</v>
      </c>
      <c r="F1490" s="70"/>
      <c r="G1490" s="70">
        <v>50</v>
      </c>
      <c r="H1490" s="5"/>
      <c r="I1490" s="4"/>
    </row>
    <row r="1491" spans="2:9" x14ac:dyDescent="0.3">
      <c r="B1491" s="35">
        <v>42871</v>
      </c>
      <c r="C1491" s="10"/>
      <c r="D1491" s="14" t="s">
        <v>879</v>
      </c>
      <c r="E1491" s="14" t="s">
        <v>598</v>
      </c>
      <c r="F1491" s="70"/>
      <c r="G1491" s="70">
        <v>80</v>
      </c>
      <c r="H1491" s="5"/>
      <c r="I1491" s="4"/>
    </row>
    <row r="1492" spans="2:9" x14ac:dyDescent="0.3">
      <c r="B1492" s="35">
        <v>42871</v>
      </c>
      <c r="C1492" s="10"/>
      <c r="D1492" s="14" t="s">
        <v>882</v>
      </c>
      <c r="E1492" s="14" t="s">
        <v>15</v>
      </c>
      <c r="F1492" s="70"/>
      <c r="G1492" s="70">
        <v>90</v>
      </c>
      <c r="H1492" s="5"/>
      <c r="I1492" s="4"/>
    </row>
    <row r="1493" spans="2:9" x14ac:dyDescent="0.3">
      <c r="B1493" s="35">
        <v>42871</v>
      </c>
      <c r="C1493" s="10"/>
      <c r="D1493" s="14" t="s">
        <v>881</v>
      </c>
      <c r="E1493" s="14" t="s">
        <v>15</v>
      </c>
      <c r="F1493" s="70"/>
      <c r="G1493" s="70">
        <v>600</v>
      </c>
      <c r="H1493" s="5"/>
      <c r="I1493" s="4"/>
    </row>
    <row r="1494" spans="2:9" x14ac:dyDescent="0.3">
      <c r="B1494" s="35">
        <v>42871</v>
      </c>
      <c r="C1494" s="15"/>
      <c r="D1494" s="16" t="s">
        <v>242</v>
      </c>
      <c r="E1494" s="16" t="s">
        <v>31</v>
      </c>
      <c r="F1494" s="154"/>
      <c r="G1494" s="154">
        <v>150</v>
      </c>
      <c r="H1494" s="17"/>
      <c r="I1494" s="21"/>
    </row>
    <row r="1495" spans="2:9" x14ac:dyDescent="0.3">
      <c r="B1495" s="35">
        <v>42871</v>
      </c>
      <c r="C1495" s="10"/>
      <c r="D1495" s="14" t="s">
        <v>521</v>
      </c>
      <c r="E1495" s="14" t="s">
        <v>15</v>
      </c>
      <c r="F1495" s="70"/>
      <c r="G1495" s="70">
        <v>409</v>
      </c>
      <c r="H1495" s="5"/>
      <c r="I1495" s="4"/>
    </row>
    <row r="1496" spans="2:9" x14ac:dyDescent="0.3">
      <c r="B1496" s="35">
        <v>42871</v>
      </c>
      <c r="C1496" s="10"/>
      <c r="D1496" s="14" t="s">
        <v>883</v>
      </c>
      <c r="E1496" s="14" t="s">
        <v>15</v>
      </c>
      <c r="F1496" s="70"/>
      <c r="G1496" s="70">
        <v>50</v>
      </c>
      <c r="H1496" s="5"/>
      <c r="I1496" s="4"/>
    </row>
    <row r="1497" spans="2:9" x14ac:dyDescent="0.3">
      <c r="B1497" s="35">
        <v>42871</v>
      </c>
      <c r="C1497" s="10"/>
      <c r="D1497" s="14" t="s">
        <v>884</v>
      </c>
      <c r="E1497" s="14" t="s">
        <v>15</v>
      </c>
      <c r="F1497" s="70"/>
      <c r="G1497" s="70">
        <v>50</v>
      </c>
      <c r="H1497" s="5"/>
      <c r="I1497" s="4"/>
    </row>
    <row r="1498" spans="2:9" x14ac:dyDescent="0.3">
      <c r="F1498" s="173">
        <f>SUM(F1485:F1487)</f>
        <v>3000</v>
      </c>
      <c r="G1498" s="173">
        <f>SUM(G1486:G1497)</f>
        <v>2962.5</v>
      </c>
      <c r="H1498" s="60">
        <f>F1498-G1498</f>
        <v>37.5</v>
      </c>
    </row>
    <row r="1501" spans="2:9" x14ac:dyDescent="0.3">
      <c r="B1501" s="122"/>
    </row>
    <row r="1502" spans="2:9" x14ac:dyDescent="0.3">
      <c r="B1502" s="106" t="s">
        <v>6</v>
      </c>
      <c r="C1502" s="6" t="s">
        <v>7</v>
      </c>
      <c r="D1502" s="6" t="s">
        <v>11</v>
      </c>
      <c r="E1502" s="6" t="s">
        <v>8</v>
      </c>
      <c r="F1502" s="149" t="s">
        <v>9</v>
      </c>
      <c r="G1502" s="149" t="s">
        <v>10</v>
      </c>
      <c r="H1502" s="7" t="s">
        <v>12</v>
      </c>
      <c r="I1502" s="7" t="s">
        <v>432</v>
      </c>
    </row>
    <row r="1503" spans="2:9" x14ac:dyDescent="0.3">
      <c r="B1503" s="35">
        <v>42872</v>
      </c>
      <c r="C1503" s="4"/>
      <c r="D1503" s="4" t="s">
        <v>920</v>
      </c>
      <c r="E1503" s="4" t="s">
        <v>31</v>
      </c>
      <c r="F1503" s="70">
        <v>37.5</v>
      </c>
      <c r="G1503" s="70"/>
      <c r="H1503" s="4"/>
      <c r="I1503" s="4"/>
    </row>
    <row r="1504" spans="2:9" x14ac:dyDescent="0.3">
      <c r="B1504" s="35">
        <v>42872</v>
      </c>
      <c r="C1504" s="10" t="s">
        <v>902</v>
      </c>
      <c r="D1504" s="4" t="s">
        <v>667</v>
      </c>
      <c r="E1504" s="4" t="s">
        <v>31</v>
      </c>
      <c r="F1504" s="70">
        <v>2300</v>
      </c>
      <c r="G1504" s="70"/>
      <c r="H1504" s="5"/>
      <c r="I1504" s="4"/>
    </row>
    <row r="1505" spans="2:11" x14ac:dyDescent="0.3">
      <c r="B1505" s="35">
        <v>42872</v>
      </c>
      <c r="C1505" s="10" t="s">
        <v>904</v>
      </c>
      <c r="D1505" s="4" t="s">
        <v>890</v>
      </c>
      <c r="E1505" s="4" t="s">
        <v>31</v>
      </c>
      <c r="F1505" s="70">
        <v>2100</v>
      </c>
      <c r="G1505" s="70"/>
      <c r="H1505" s="5"/>
      <c r="I1505" s="4"/>
    </row>
    <row r="1506" spans="2:11" x14ac:dyDescent="0.3">
      <c r="B1506" s="35">
        <v>42872</v>
      </c>
      <c r="C1506" s="10" t="s">
        <v>903</v>
      </c>
      <c r="D1506" s="4" t="s">
        <v>891</v>
      </c>
      <c r="E1506" s="4" t="s">
        <v>31</v>
      </c>
      <c r="F1506" s="70">
        <v>2100</v>
      </c>
      <c r="G1506" s="70"/>
      <c r="H1506" s="5">
        <f>F1503+F1504+F1505+F1506</f>
        <v>6537.5</v>
      </c>
      <c r="I1506" s="4"/>
      <c r="K1506" s="3"/>
    </row>
    <row r="1507" spans="2:11" x14ac:dyDescent="0.3">
      <c r="B1507" s="35">
        <v>42872</v>
      </c>
      <c r="C1507" s="10"/>
      <c r="D1507" s="14" t="s">
        <v>899</v>
      </c>
      <c r="E1507" s="14" t="s">
        <v>598</v>
      </c>
      <c r="F1507" s="70"/>
      <c r="G1507" s="70">
        <v>90</v>
      </c>
      <c r="H1507" s="5"/>
      <c r="I1507" s="4"/>
      <c r="K1507" s="3"/>
    </row>
    <row r="1508" spans="2:11" x14ac:dyDescent="0.3">
      <c r="B1508" s="35">
        <v>42872</v>
      </c>
      <c r="C1508" s="10"/>
      <c r="D1508" s="14" t="s">
        <v>243</v>
      </c>
      <c r="E1508" s="14" t="s">
        <v>121</v>
      </c>
      <c r="F1508" s="70"/>
      <c r="G1508" s="70">
        <v>153</v>
      </c>
      <c r="H1508" s="5"/>
      <c r="I1508" s="4"/>
    </row>
    <row r="1509" spans="2:11" x14ac:dyDescent="0.3">
      <c r="B1509" s="35">
        <v>42872</v>
      </c>
      <c r="C1509" s="10" t="s">
        <v>909</v>
      </c>
      <c r="D1509" s="14" t="s">
        <v>905</v>
      </c>
      <c r="E1509" s="14" t="s">
        <v>308</v>
      </c>
      <c r="F1509" s="70"/>
      <c r="G1509" s="70">
        <v>162</v>
      </c>
      <c r="H1509" s="5"/>
      <c r="I1509" s="4"/>
    </row>
    <row r="1510" spans="2:11" x14ac:dyDescent="0.3">
      <c r="B1510" s="35">
        <v>42871</v>
      </c>
      <c r="C1510" s="10" t="s">
        <v>910</v>
      </c>
      <c r="D1510" s="14" t="s">
        <v>908</v>
      </c>
      <c r="E1510" s="14" t="s">
        <v>598</v>
      </c>
      <c r="F1510" s="70"/>
      <c r="G1510" s="70">
        <v>162</v>
      </c>
      <c r="H1510" s="5"/>
      <c r="I1510" s="4"/>
      <c r="K1510" s="3"/>
    </row>
    <row r="1511" spans="2:11" x14ac:dyDescent="0.3">
      <c r="B1511" s="35">
        <v>42872</v>
      </c>
      <c r="C1511" s="10"/>
      <c r="D1511" s="14" t="s">
        <v>762</v>
      </c>
      <c r="E1511" s="14" t="s">
        <v>489</v>
      </c>
      <c r="F1511" s="70"/>
      <c r="G1511" s="70">
        <v>100</v>
      </c>
      <c r="H1511" s="5"/>
      <c r="I1511" s="4"/>
    </row>
    <row r="1512" spans="2:11" x14ac:dyDescent="0.3">
      <c r="B1512"/>
      <c r="C1512"/>
      <c r="F1512" s="169">
        <f>SUM(F1503:F1511)</f>
        <v>6537.5</v>
      </c>
      <c r="G1512" s="169">
        <f>SUM(G1507:G1511)</f>
        <v>667</v>
      </c>
      <c r="H1512" s="51">
        <f>F1512-G1512</f>
        <v>5870.5</v>
      </c>
    </row>
    <row r="1513" spans="2:11" x14ac:dyDescent="0.3">
      <c r="B1513"/>
      <c r="C1513"/>
      <c r="H1513"/>
    </row>
    <row r="1514" spans="2:11" x14ac:dyDescent="0.3">
      <c r="B1514"/>
      <c r="C1514"/>
      <c r="H1514"/>
    </row>
    <row r="1515" spans="2:11" x14ac:dyDescent="0.3">
      <c r="B1515"/>
      <c r="C1515"/>
      <c r="H1515"/>
    </row>
    <row r="1516" spans="2:11" x14ac:dyDescent="0.3">
      <c r="B1516" s="106" t="s">
        <v>6</v>
      </c>
      <c r="C1516" s="6" t="s">
        <v>7</v>
      </c>
      <c r="D1516" s="6" t="s">
        <v>11</v>
      </c>
      <c r="E1516" s="6" t="s">
        <v>8</v>
      </c>
      <c r="F1516" s="149" t="s">
        <v>9</v>
      </c>
      <c r="G1516" s="149" t="s">
        <v>10</v>
      </c>
      <c r="H1516" s="7" t="s">
        <v>12</v>
      </c>
      <c r="I1516" s="7" t="s">
        <v>432</v>
      </c>
    </row>
    <row r="1517" spans="2:11" x14ac:dyDescent="0.3">
      <c r="B1517" s="35">
        <v>42873</v>
      </c>
      <c r="C1517" s="10" t="s">
        <v>258</v>
      </c>
      <c r="D1517" s="4" t="s">
        <v>553</v>
      </c>
      <c r="E1517" s="4" t="s">
        <v>45</v>
      </c>
      <c r="F1517" s="70">
        <v>2998</v>
      </c>
      <c r="G1517" s="70">
        <v>2998</v>
      </c>
      <c r="H1517" s="4"/>
      <c r="I1517" s="4"/>
    </row>
    <row r="1518" spans="2:11" x14ac:dyDescent="0.3">
      <c r="B1518" s="35">
        <v>42873</v>
      </c>
      <c r="C1518" s="10" t="s">
        <v>258</v>
      </c>
      <c r="D1518" s="4" t="s">
        <v>111</v>
      </c>
      <c r="E1518" s="4" t="s">
        <v>45</v>
      </c>
      <c r="F1518" s="70">
        <v>5021.55</v>
      </c>
      <c r="G1518" s="70"/>
      <c r="H1518" s="4"/>
      <c r="I1518" s="4"/>
    </row>
    <row r="1519" spans="2:11" x14ac:dyDescent="0.3">
      <c r="B1519" s="35">
        <v>42873</v>
      </c>
      <c r="C1519" s="10" t="s">
        <v>258</v>
      </c>
      <c r="D1519" s="4" t="s">
        <v>111</v>
      </c>
      <c r="E1519" s="4" t="s">
        <v>45</v>
      </c>
      <c r="F1519" s="70">
        <v>2243</v>
      </c>
      <c r="G1519" s="70"/>
      <c r="H1519" s="4"/>
      <c r="I1519" s="4"/>
    </row>
    <row r="1520" spans="2:11" x14ac:dyDescent="0.3">
      <c r="B1520" s="35">
        <v>42873</v>
      </c>
      <c r="C1520" s="10" t="s">
        <v>258</v>
      </c>
      <c r="D1520" s="4" t="s">
        <v>111</v>
      </c>
      <c r="E1520" s="4" t="s">
        <v>45</v>
      </c>
      <c r="F1520" s="70">
        <v>2221.96</v>
      </c>
      <c r="G1520" s="70"/>
      <c r="H1520" s="5">
        <f>F1518+F1519+F1520</f>
        <v>9486.51</v>
      </c>
      <c r="I1520" s="4"/>
    </row>
    <row r="1521" spans="2:11" x14ac:dyDescent="0.3">
      <c r="B1521" s="35">
        <v>42873</v>
      </c>
      <c r="C1521" s="10">
        <v>83</v>
      </c>
      <c r="D1521" s="4" t="s">
        <v>44</v>
      </c>
      <c r="E1521" s="4" t="s">
        <v>45</v>
      </c>
      <c r="F1521" s="70"/>
      <c r="G1521" s="70">
        <v>200</v>
      </c>
      <c r="H1521" s="4"/>
      <c r="I1521" s="4"/>
    </row>
    <row r="1522" spans="2:11" x14ac:dyDescent="0.3">
      <c r="B1522" s="35">
        <v>39220</v>
      </c>
      <c r="C1522" s="10" t="s">
        <v>219</v>
      </c>
      <c r="D1522" s="4" t="s">
        <v>921</v>
      </c>
      <c r="E1522" s="4" t="s">
        <v>45</v>
      </c>
      <c r="F1522" s="70"/>
      <c r="G1522" s="70">
        <v>1500</v>
      </c>
      <c r="H1522" s="5">
        <f>H1520-G1521-G1522</f>
        <v>7786.51</v>
      </c>
      <c r="I1522" s="4"/>
    </row>
    <row r="1523" spans="2:11" x14ac:dyDescent="0.3">
      <c r="B1523" s="35">
        <v>42873</v>
      </c>
      <c r="C1523" s="10"/>
      <c r="D1523" s="14" t="s">
        <v>927</v>
      </c>
      <c r="E1523" s="14" t="s">
        <v>31</v>
      </c>
      <c r="F1523" s="70">
        <v>5870.5</v>
      </c>
      <c r="G1523" s="70"/>
      <c r="H1523" s="5">
        <f>H1522+F1523</f>
        <v>13657.01</v>
      </c>
      <c r="I1523" s="4"/>
    </row>
    <row r="1524" spans="2:11" x14ac:dyDescent="0.3">
      <c r="B1524" s="35">
        <v>42873</v>
      </c>
      <c r="C1524" s="10"/>
      <c r="D1524" s="14" t="s">
        <v>755</v>
      </c>
      <c r="E1524" s="14" t="s">
        <v>15</v>
      </c>
      <c r="F1524" s="70"/>
      <c r="G1524" s="73">
        <v>34</v>
      </c>
      <c r="H1524" s="5"/>
      <c r="I1524" s="4"/>
    </row>
    <row r="1525" spans="2:11" x14ac:dyDescent="0.3">
      <c r="B1525" s="35">
        <v>42873</v>
      </c>
      <c r="C1525" s="10"/>
      <c r="D1525" s="14" t="s">
        <v>280</v>
      </c>
      <c r="E1525" s="14" t="s">
        <v>15</v>
      </c>
      <c r="F1525" s="70"/>
      <c r="G1525" s="73">
        <v>66</v>
      </c>
      <c r="H1525" s="5"/>
      <c r="I1525" s="4"/>
    </row>
    <row r="1526" spans="2:11" x14ac:dyDescent="0.3">
      <c r="B1526" s="35">
        <v>42873</v>
      </c>
      <c r="C1526" s="10"/>
      <c r="D1526" s="14" t="s">
        <v>913</v>
      </c>
      <c r="E1526" s="14" t="s">
        <v>31</v>
      </c>
      <c r="F1526" s="70"/>
      <c r="G1526" s="73">
        <v>50</v>
      </c>
      <c r="H1526" s="5"/>
      <c r="I1526" s="4"/>
    </row>
    <row r="1527" spans="2:11" x14ac:dyDescent="0.3">
      <c r="B1527" s="35">
        <v>42873</v>
      </c>
      <c r="C1527" s="10"/>
      <c r="D1527" s="14" t="s">
        <v>876</v>
      </c>
      <c r="E1527" s="14" t="s">
        <v>19</v>
      </c>
      <c r="F1527" s="70"/>
      <c r="G1527" s="73">
        <v>44</v>
      </c>
      <c r="H1527" s="5"/>
      <c r="I1527" s="4"/>
    </row>
    <row r="1528" spans="2:11" x14ac:dyDescent="0.3">
      <c r="B1528" s="35">
        <v>42873</v>
      </c>
      <c r="C1528" s="10"/>
      <c r="D1528" s="14" t="s">
        <v>914</v>
      </c>
      <c r="E1528" s="14" t="s">
        <v>262</v>
      </c>
      <c r="F1528" s="70"/>
      <c r="G1528" s="73">
        <v>445</v>
      </c>
      <c r="H1528" s="5"/>
      <c r="I1528" s="4"/>
    </row>
    <row r="1529" spans="2:11" x14ac:dyDescent="0.3">
      <c r="B1529" s="35">
        <v>42873</v>
      </c>
      <c r="C1529" s="10"/>
      <c r="D1529" s="14" t="s">
        <v>915</v>
      </c>
      <c r="E1529" s="14" t="s">
        <v>302</v>
      </c>
      <c r="F1529" s="70"/>
      <c r="G1529" s="73">
        <v>1000</v>
      </c>
      <c r="H1529" s="5"/>
      <c r="I1529" s="4"/>
    </row>
    <row r="1530" spans="2:11" x14ac:dyDescent="0.3">
      <c r="B1530" s="35">
        <v>42873</v>
      </c>
      <c r="C1530" s="10"/>
      <c r="D1530" s="14" t="s">
        <v>916</v>
      </c>
      <c r="E1530" s="14" t="s">
        <v>19</v>
      </c>
      <c r="F1530" s="70"/>
      <c r="G1530" s="73">
        <v>155</v>
      </c>
      <c r="H1530" s="5"/>
      <c r="I1530" s="4"/>
      <c r="K1530" s="3"/>
    </row>
    <row r="1531" spans="2:11" x14ac:dyDescent="0.3">
      <c r="B1531" s="35">
        <v>42873</v>
      </c>
      <c r="C1531" s="10"/>
      <c r="D1531" s="14" t="s">
        <v>164</v>
      </c>
      <c r="E1531" s="14" t="s">
        <v>121</v>
      </c>
      <c r="F1531" s="70"/>
      <c r="G1531" s="73">
        <v>30</v>
      </c>
      <c r="H1531" s="5">
        <f>H1523-G1524-G1525-G1526-G1527-G1528-G1529-G1530-G1531</f>
        <v>11833.01</v>
      </c>
      <c r="I1531" s="4"/>
      <c r="K1531" s="3"/>
    </row>
    <row r="1532" spans="2:11" x14ac:dyDescent="0.3">
      <c r="B1532" s="35">
        <v>42873</v>
      </c>
      <c r="C1532" s="10" t="s">
        <v>919</v>
      </c>
      <c r="D1532" s="14" t="s">
        <v>918</v>
      </c>
      <c r="E1532" s="14" t="s">
        <v>15</v>
      </c>
      <c r="F1532" s="70">
        <v>1560</v>
      </c>
      <c r="G1532" s="73"/>
      <c r="H1532" s="5">
        <f>H1531+F1532</f>
        <v>13393.01</v>
      </c>
      <c r="I1532" s="4"/>
      <c r="K1532" s="3"/>
    </row>
    <row r="1533" spans="2:11" x14ac:dyDescent="0.3">
      <c r="B1533" s="35">
        <v>42873</v>
      </c>
      <c r="C1533" s="10" t="s">
        <v>919</v>
      </c>
      <c r="D1533" s="14" t="s">
        <v>917</v>
      </c>
      <c r="E1533" s="14" t="s">
        <v>15</v>
      </c>
      <c r="F1533" s="70"/>
      <c r="G1533" s="73">
        <v>200</v>
      </c>
      <c r="H1533" s="5">
        <f>H1532-G1533</f>
        <v>13193.01</v>
      </c>
      <c r="I1533" s="4"/>
    </row>
    <row r="1534" spans="2:11" x14ac:dyDescent="0.3">
      <c r="B1534"/>
      <c r="C1534"/>
      <c r="F1534" s="169">
        <f>SUM(F1517:F1533)</f>
        <v>19915.009999999998</v>
      </c>
      <c r="G1534" s="169">
        <f>SUM(G1517:G1533)</f>
        <v>6722</v>
      </c>
      <c r="H1534" s="51">
        <f>F1534-G1534</f>
        <v>13193.009999999998</v>
      </c>
    </row>
    <row r="1535" spans="2:11" x14ac:dyDescent="0.3">
      <c r="B1535"/>
      <c r="C1535"/>
      <c r="H1535"/>
    </row>
    <row r="1536" spans="2:11" x14ac:dyDescent="0.3">
      <c r="B1536"/>
      <c r="C1536"/>
      <c r="H1536"/>
    </row>
    <row r="1537" spans="2:12" x14ac:dyDescent="0.3">
      <c r="B1537" s="85" t="s">
        <v>459</v>
      </c>
      <c r="C1537"/>
      <c r="H1537"/>
    </row>
    <row r="1538" spans="2:12" x14ac:dyDescent="0.3">
      <c r="B1538" s="106" t="s">
        <v>6</v>
      </c>
      <c r="C1538" s="6" t="s">
        <v>7</v>
      </c>
      <c r="D1538" s="6" t="s">
        <v>11</v>
      </c>
      <c r="E1538" s="6" t="s">
        <v>8</v>
      </c>
      <c r="F1538" s="149" t="s">
        <v>9</v>
      </c>
      <c r="G1538" s="149" t="s">
        <v>10</v>
      </c>
      <c r="H1538" s="7" t="s">
        <v>12</v>
      </c>
      <c r="I1538" s="7" t="s">
        <v>432</v>
      </c>
    </row>
    <row r="1539" spans="2:12" x14ac:dyDescent="0.3">
      <c r="B1539" s="35">
        <v>42874</v>
      </c>
      <c r="C1539" s="10"/>
      <c r="D1539" s="14" t="s">
        <v>927</v>
      </c>
      <c r="E1539" s="14" t="s">
        <v>31</v>
      </c>
      <c r="F1539" s="70">
        <v>13193.01</v>
      </c>
      <c r="G1539" s="73"/>
      <c r="H1539" s="5"/>
      <c r="I1539" s="4"/>
    </row>
    <row r="1540" spans="2:12" x14ac:dyDescent="0.3">
      <c r="B1540" s="35">
        <v>42874</v>
      </c>
      <c r="C1540" s="10"/>
      <c r="D1540" s="14" t="s">
        <v>922</v>
      </c>
      <c r="E1540" s="14" t="s">
        <v>489</v>
      </c>
      <c r="F1540" s="70"/>
      <c r="G1540" s="73">
        <v>1094</v>
      </c>
      <c r="H1540" s="5"/>
      <c r="I1540" s="4"/>
      <c r="L1540" s="3"/>
    </row>
    <row r="1541" spans="2:12" x14ac:dyDescent="0.3">
      <c r="B1541" s="35">
        <v>42874</v>
      </c>
      <c r="C1541" s="10"/>
      <c r="D1541" s="14" t="s">
        <v>923</v>
      </c>
      <c r="E1541" s="14" t="s">
        <v>31</v>
      </c>
      <c r="F1541" s="70"/>
      <c r="G1541" s="73">
        <v>555</v>
      </c>
      <c r="H1541" s="5"/>
      <c r="I1541" s="4"/>
      <c r="J1541" s="3"/>
      <c r="L1541" s="3"/>
    </row>
    <row r="1542" spans="2:12" x14ac:dyDescent="0.3">
      <c r="B1542" s="35">
        <v>42874</v>
      </c>
      <c r="C1542" s="10"/>
      <c r="D1542" s="14" t="s">
        <v>44</v>
      </c>
      <c r="E1542" s="14" t="s">
        <v>31</v>
      </c>
      <c r="F1542" s="70"/>
      <c r="G1542" s="73">
        <v>268</v>
      </c>
      <c r="H1542" s="5"/>
      <c r="I1542" s="4"/>
    </row>
    <row r="1543" spans="2:12" x14ac:dyDescent="0.3">
      <c r="B1543" s="35">
        <v>42874</v>
      </c>
      <c r="C1543" s="10"/>
      <c r="D1543" s="14" t="s">
        <v>797</v>
      </c>
      <c r="E1543" s="14" t="s">
        <v>128</v>
      </c>
      <c r="F1543" s="70"/>
      <c r="G1543" s="73">
        <v>100</v>
      </c>
      <c r="H1543" s="5"/>
      <c r="I1543" s="4"/>
      <c r="L1543" s="3"/>
    </row>
    <row r="1544" spans="2:12" x14ac:dyDescent="0.3">
      <c r="B1544" s="35">
        <v>42874</v>
      </c>
      <c r="C1544" s="10"/>
      <c r="D1544" s="14" t="s">
        <v>753</v>
      </c>
      <c r="E1544" s="14" t="s">
        <v>598</v>
      </c>
      <c r="F1544" s="70"/>
      <c r="G1544" s="73">
        <v>100</v>
      </c>
      <c r="H1544" s="5"/>
      <c r="I1544" s="4"/>
      <c r="L1544" s="3"/>
    </row>
    <row r="1545" spans="2:12" x14ac:dyDescent="0.3">
      <c r="B1545" s="35">
        <v>42874</v>
      </c>
      <c r="C1545" s="10"/>
      <c r="D1545" s="14" t="s">
        <v>925</v>
      </c>
      <c r="E1545" s="14" t="s">
        <v>148</v>
      </c>
      <c r="F1545" s="70"/>
      <c r="G1545" s="73">
        <v>100</v>
      </c>
      <c r="H1545" s="5">
        <f>H1532-G1533-G1540-G1541-G1542-G1543-G1544-G1545</f>
        <v>10976.01</v>
      </c>
      <c r="I1545" s="4"/>
      <c r="L1545" s="3"/>
    </row>
    <row r="1546" spans="2:12" x14ac:dyDescent="0.3">
      <c r="B1546" s="35">
        <v>42874</v>
      </c>
      <c r="C1546" s="10" t="s">
        <v>926</v>
      </c>
      <c r="D1546" s="14" t="s">
        <v>929</v>
      </c>
      <c r="E1546" s="14" t="s">
        <v>308</v>
      </c>
      <c r="F1546" s="70"/>
      <c r="G1546" s="73">
        <v>700</v>
      </c>
      <c r="H1546" s="5"/>
      <c r="I1546" s="4"/>
      <c r="L1546" s="3"/>
    </row>
    <row r="1547" spans="2:12" x14ac:dyDescent="0.3">
      <c r="F1547" s="173">
        <f>SUM(F1539:F1545)</f>
        <v>13193.01</v>
      </c>
      <c r="G1547" s="173">
        <f>SUM(G1540:G1546)</f>
        <v>2917</v>
      </c>
      <c r="H1547" s="60">
        <f>F1547-G1547</f>
        <v>10276.01</v>
      </c>
    </row>
    <row r="1548" spans="2:12" ht="14.25" customHeight="1" x14ac:dyDescent="0.3"/>
    <row r="1550" spans="2:12" x14ac:dyDescent="0.3">
      <c r="B1550" s="122" t="s">
        <v>460</v>
      </c>
    </row>
    <row r="1551" spans="2:12" x14ac:dyDescent="0.3">
      <c r="B1551" s="106" t="s">
        <v>6</v>
      </c>
      <c r="C1551" s="6" t="s">
        <v>7</v>
      </c>
      <c r="D1551" s="6" t="s">
        <v>11</v>
      </c>
      <c r="E1551" s="6" t="s">
        <v>8</v>
      </c>
      <c r="F1551" s="149" t="s">
        <v>9</v>
      </c>
      <c r="G1551" s="149" t="s">
        <v>10</v>
      </c>
      <c r="H1551" s="7" t="s">
        <v>12</v>
      </c>
      <c r="I1551" s="7" t="s">
        <v>432</v>
      </c>
    </row>
    <row r="1552" spans="2:12" x14ac:dyDescent="0.3">
      <c r="B1552" s="35">
        <v>42874</v>
      </c>
      <c r="C1552" s="10"/>
      <c r="D1552" s="4" t="s">
        <v>924</v>
      </c>
      <c r="E1552" s="4" t="s">
        <v>51</v>
      </c>
      <c r="F1552" s="70">
        <v>6917</v>
      </c>
      <c r="G1552" s="70"/>
      <c r="H1552" s="5"/>
      <c r="I1552" s="4"/>
    </row>
    <row r="1553" spans="2:13" x14ac:dyDescent="0.3">
      <c r="F1553" s="169">
        <f>SUM(F1552)</f>
        <v>6917</v>
      </c>
      <c r="G1553" s="169">
        <f>SUM(G1552)</f>
        <v>0</v>
      </c>
      <c r="H1553" s="51">
        <f>F1553-G1553</f>
        <v>6917</v>
      </c>
    </row>
    <row r="1556" spans="2:13" x14ac:dyDescent="0.3">
      <c r="B1556" s="106" t="s">
        <v>6</v>
      </c>
      <c r="C1556" s="6" t="s">
        <v>7</v>
      </c>
      <c r="D1556" s="6" t="s">
        <v>11</v>
      </c>
      <c r="E1556" s="6" t="s">
        <v>8</v>
      </c>
      <c r="F1556" s="149" t="s">
        <v>9</v>
      </c>
      <c r="G1556" s="149" t="s">
        <v>10</v>
      </c>
      <c r="H1556" s="7" t="s">
        <v>12</v>
      </c>
      <c r="I1556" s="7" t="s">
        <v>432</v>
      </c>
      <c r="K1556" s="3"/>
      <c r="L1556" s="3"/>
      <c r="M1556" s="3"/>
    </row>
    <row r="1557" spans="2:13" x14ac:dyDescent="0.3">
      <c r="B1557" s="35">
        <v>42875</v>
      </c>
      <c r="C1557" s="10" t="s">
        <v>938</v>
      </c>
      <c r="D1557" s="4" t="s">
        <v>928</v>
      </c>
      <c r="E1557" s="4" t="s">
        <v>31</v>
      </c>
      <c r="F1557" s="70">
        <v>5600</v>
      </c>
      <c r="G1557" s="70"/>
      <c r="H1557" s="5"/>
      <c r="I1557" s="4"/>
    </row>
    <row r="1558" spans="2:13" x14ac:dyDescent="0.3">
      <c r="B1558" s="35">
        <v>42875</v>
      </c>
      <c r="C1558" s="10" t="s">
        <v>926</v>
      </c>
      <c r="D1558" s="4" t="s">
        <v>933</v>
      </c>
      <c r="E1558" s="4" t="s">
        <v>629</v>
      </c>
      <c r="F1558" s="70">
        <v>700</v>
      </c>
      <c r="G1558" s="70"/>
      <c r="H1558" s="5"/>
      <c r="I1558" s="4"/>
      <c r="K1558" s="3"/>
    </row>
    <row r="1559" spans="2:13" x14ac:dyDescent="0.3">
      <c r="B1559" s="35">
        <v>42875</v>
      </c>
      <c r="C1559" s="10" t="s">
        <v>926</v>
      </c>
      <c r="D1559" s="4" t="s">
        <v>930</v>
      </c>
      <c r="E1559" s="4" t="s">
        <v>629</v>
      </c>
      <c r="F1559" s="70"/>
      <c r="G1559" s="70">
        <v>162</v>
      </c>
      <c r="H1559" s="5"/>
      <c r="I1559" s="4"/>
    </row>
    <row r="1560" spans="2:13" x14ac:dyDescent="0.3">
      <c r="B1560" s="35">
        <v>42875</v>
      </c>
      <c r="C1560" s="10" t="s">
        <v>926</v>
      </c>
      <c r="D1560" s="4" t="s">
        <v>931</v>
      </c>
      <c r="E1560" s="4" t="s">
        <v>629</v>
      </c>
      <c r="F1560" s="70"/>
      <c r="G1560" s="70">
        <v>158</v>
      </c>
      <c r="H1560" s="5"/>
      <c r="I1560" s="4"/>
      <c r="K1560" s="3"/>
    </row>
    <row r="1561" spans="2:13" x14ac:dyDescent="0.3">
      <c r="B1561" s="35">
        <v>42875</v>
      </c>
      <c r="C1561" s="10" t="s">
        <v>926</v>
      </c>
      <c r="D1561" s="4" t="s">
        <v>932</v>
      </c>
      <c r="E1561" s="4" t="s">
        <v>629</v>
      </c>
      <c r="F1561" s="70"/>
      <c r="G1561" s="70">
        <v>32</v>
      </c>
      <c r="H1561" s="5"/>
      <c r="I1561" s="4"/>
      <c r="K1561" s="3"/>
      <c r="L1561" s="3"/>
    </row>
    <row r="1562" spans="2:13" x14ac:dyDescent="0.3">
      <c r="B1562" s="35">
        <v>42875</v>
      </c>
      <c r="C1562" s="10"/>
      <c r="D1562" s="4" t="s">
        <v>934</v>
      </c>
      <c r="E1562" s="4" t="s">
        <v>121</v>
      </c>
      <c r="F1562" s="70"/>
      <c r="G1562" s="70">
        <v>97</v>
      </c>
      <c r="H1562" s="5"/>
      <c r="I1562" s="4"/>
      <c r="K1562" s="3"/>
      <c r="L1562" s="3"/>
    </row>
    <row r="1563" spans="2:13" x14ac:dyDescent="0.3">
      <c r="B1563" s="35">
        <v>42875</v>
      </c>
      <c r="C1563" s="10"/>
      <c r="D1563" s="4" t="s">
        <v>935</v>
      </c>
      <c r="E1563" s="4" t="s">
        <v>31</v>
      </c>
      <c r="F1563" s="70"/>
      <c r="G1563" s="70">
        <v>500</v>
      </c>
      <c r="H1563" s="5"/>
      <c r="I1563" s="4"/>
    </row>
    <row r="1564" spans="2:13" x14ac:dyDescent="0.3">
      <c r="B1564" s="35">
        <v>42875</v>
      </c>
      <c r="C1564" s="10"/>
      <c r="D1564" s="4" t="s">
        <v>936</v>
      </c>
      <c r="E1564" s="4" t="s">
        <v>31</v>
      </c>
      <c r="F1564" s="70"/>
      <c r="G1564" s="70">
        <v>1005</v>
      </c>
      <c r="H1564" s="5"/>
      <c r="I1564" s="4"/>
    </row>
    <row r="1565" spans="2:13" x14ac:dyDescent="0.3">
      <c r="B1565" s="35">
        <v>42875</v>
      </c>
      <c r="C1565" s="10"/>
      <c r="D1565" s="4" t="s">
        <v>936</v>
      </c>
      <c r="E1565" s="4" t="s">
        <v>31</v>
      </c>
      <c r="F1565" s="70"/>
      <c r="G1565" s="70">
        <v>1209</v>
      </c>
      <c r="H1565" s="5"/>
      <c r="I1565" s="4"/>
    </row>
    <row r="1566" spans="2:13" x14ac:dyDescent="0.3">
      <c r="B1566" s="35">
        <v>42875</v>
      </c>
      <c r="C1566" s="10"/>
      <c r="D1566" s="4" t="s">
        <v>937</v>
      </c>
      <c r="E1566" s="4" t="s">
        <v>31</v>
      </c>
      <c r="F1566" s="70"/>
      <c r="G1566" s="70">
        <v>100</v>
      </c>
      <c r="H1566" s="5"/>
      <c r="I1566" s="4"/>
    </row>
    <row r="1567" spans="2:13" x14ac:dyDescent="0.3">
      <c r="B1567" s="35">
        <v>42875</v>
      </c>
      <c r="C1567" s="10" t="s">
        <v>943</v>
      </c>
      <c r="D1567" s="14" t="s">
        <v>944</v>
      </c>
      <c r="E1567" s="14" t="s">
        <v>19</v>
      </c>
      <c r="F1567" s="70">
        <v>4000</v>
      </c>
      <c r="G1567" s="70"/>
      <c r="H1567" s="5"/>
      <c r="I1567" s="4"/>
    </row>
    <row r="1568" spans="2:13" x14ac:dyDescent="0.3">
      <c r="F1568" s="173">
        <f>SUM(F1557:F1567)</f>
        <v>10300</v>
      </c>
      <c r="G1568" s="173">
        <f>SUM(G1559:G1566)</f>
        <v>3263</v>
      </c>
      <c r="H1568" s="60">
        <f>F1568-G1568</f>
        <v>7037</v>
      </c>
      <c r="I1568" s="3"/>
    </row>
    <row r="1570" spans="2:9" x14ac:dyDescent="0.3">
      <c r="B1570" s="122" t="s">
        <v>219</v>
      </c>
    </row>
    <row r="1571" spans="2:9" x14ac:dyDescent="0.3">
      <c r="B1571" s="106" t="s">
        <v>6</v>
      </c>
      <c r="C1571" s="6" t="s">
        <v>7</v>
      </c>
      <c r="D1571" s="6" t="s">
        <v>11</v>
      </c>
      <c r="E1571" s="6" t="s">
        <v>8</v>
      </c>
      <c r="F1571" s="149" t="s">
        <v>9</v>
      </c>
      <c r="G1571" s="149" t="s">
        <v>10</v>
      </c>
      <c r="H1571" s="7" t="s">
        <v>12</v>
      </c>
      <c r="I1571" s="7" t="s">
        <v>432</v>
      </c>
    </row>
    <row r="1572" spans="2:9" x14ac:dyDescent="0.3">
      <c r="B1572" s="35">
        <v>42875</v>
      </c>
      <c r="C1572" s="10"/>
      <c r="D1572" s="4" t="s">
        <v>939</v>
      </c>
      <c r="E1572" s="4" t="s">
        <v>31</v>
      </c>
      <c r="F1572" s="70">
        <v>10276</v>
      </c>
      <c r="G1572" s="70"/>
      <c r="H1572" s="5"/>
      <c r="I1572" s="4"/>
    </row>
    <row r="1573" spans="2:9" x14ac:dyDescent="0.3">
      <c r="B1573" s="35">
        <v>42875</v>
      </c>
      <c r="C1573" s="10"/>
      <c r="D1573" s="4" t="s">
        <v>940</v>
      </c>
      <c r="E1573" s="4" t="s">
        <v>31</v>
      </c>
      <c r="F1573" s="70">
        <v>6917</v>
      </c>
      <c r="G1573" s="70"/>
      <c r="H1573" s="5"/>
      <c r="I1573" s="4"/>
    </row>
    <row r="1574" spans="2:9" x14ac:dyDescent="0.3">
      <c r="B1574" s="35">
        <v>42875</v>
      </c>
      <c r="C1574" s="10"/>
      <c r="D1574" s="4" t="s">
        <v>941</v>
      </c>
      <c r="E1574" s="4" t="s">
        <v>31</v>
      </c>
      <c r="F1574" s="70">
        <v>7037</v>
      </c>
      <c r="G1574" s="70"/>
      <c r="H1574" s="5"/>
      <c r="I1574" s="4"/>
    </row>
    <row r="1575" spans="2:9" x14ac:dyDescent="0.3">
      <c r="B1575" s="123"/>
      <c r="C1575" s="93"/>
      <c r="D1575" s="64" t="s">
        <v>219</v>
      </c>
      <c r="E1575" s="64"/>
      <c r="F1575" s="160"/>
      <c r="G1575" s="160"/>
      <c r="H1575" s="36"/>
      <c r="I1575" s="64"/>
    </row>
    <row r="1576" spans="2:9" x14ac:dyDescent="0.3">
      <c r="B1576" s="35">
        <v>42875</v>
      </c>
      <c r="C1576" s="10"/>
      <c r="D1576" s="4" t="s">
        <v>308</v>
      </c>
      <c r="E1576" s="4"/>
      <c r="F1576" s="70"/>
      <c r="G1576" s="70">
        <v>2000</v>
      </c>
      <c r="H1576" s="5"/>
      <c r="I1576" s="4"/>
    </row>
    <row r="1577" spans="2:9" x14ac:dyDescent="0.3">
      <c r="B1577" s="35">
        <v>42875</v>
      </c>
      <c r="C1577" s="10"/>
      <c r="D1577" s="4" t="s">
        <v>19</v>
      </c>
      <c r="E1577" s="4"/>
      <c r="F1577" s="70"/>
      <c r="G1577" s="70">
        <v>1500</v>
      </c>
      <c r="H1577" s="5"/>
      <c r="I1577" s="4"/>
    </row>
    <row r="1578" spans="2:9" x14ac:dyDescent="0.3">
      <c r="B1578" s="35">
        <v>42875</v>
      </c>
      <c r="C1578" s="10"/>
      <c r="D1578" s="4" t="s">
        <v>121</v>
      </c>
      <c r="E1578" s="4"/>
      <c r="F1578" s="70"/>
      <c r="G1578" s="70">
        <v>1000</v>
      </c>
      <c r="H1578" s="5"/>
      <c r="I1578" s="4"/>
    </row>
    <row r="1579" spans="2:9" x14ac:dyDescent="0.3">
      <c r="B1579" s="35">
        <v>42875</v>
      </c>
      <c r="C1579" s="10"/>
      <c r="D1579" s="4" t="s">
        <v>31</v>
      </c>
      <c r="E1579" s="4"/>
      <c r="F1579" s="70"/>
      <c r="G1579" s="70">
        <v>1500</v>
      </c>
      <c r="H1579" s="5"/>
      <c r="I1579" s="4"/>
    </row>
    <row r="1580" spans="2:9" x14ac:dyDescent="0.3">
      <c r="B1580" s="35">
        <v>42875</v>
      </c>
      <c r="C1580" s="10"/>
      <c r="D1580" s="4" t="s">
        <v>489</v>
      </c>
      <c r="E1580" s="4"/>
      <c r="F1580" s="70"/>
      <c r="G1580" s="70">
        <v>1400</v>
      </c>
      <c r="H1580" s="5"/>
      <c r="I1580" s="4"/>
    </row>
    <row r="1581" spans="2:9" x14ac:dyDescent="0.3">
      <c r="B1581" s="35">
        <v>42875</v>
      </c>
      <c r="C1581" s="10"/>
      <c r="D1581" s="4" t="s">
        <v>15</v>
      </c>
      <c r="E1581" s="4"/>
      <c r="F1581" s="70"/>
      <c r="G1581" s="70">
        <v>1500</v>
      </c>
      <c r="H1581" s="5"/>
      <c r="I1581" s="4"/>
    </row>
    <row r="1582" spans="2:9" x14ac:dyDescent="0.3">
      <c r="B1582" s="35">
        <v>42875</v>
      </c>
      <c r="C1582" s="10"/>
      <c r="D1582" s="4" t="s">
        <v>262</v>
      </c>
      <c r="E1582" s="4"/>
      <c r="F1582" s="70"/>
      <c r="G1582" s="70">
        <v>3500</v>
      </c>
      <c r="H1582" s="5"/>
      <c r="I1582" s="4"/>
    </row>
    <row r="1583" spans="2:9" x14ac:dyDescent="0.3">
      <c r="B1583" s="35">
        <v>42875</v>
      </c>
      <c r="C1583" s="10"/>
      <c r="D1583" s="4" t="s">
        <v>598</v>
      </c>
      <c r="E1583" s="4"/>
      <c r="F1583" s="70"/>
      <c r="G1583" s="70">
        <v>1800</v>
      </c>
      <c r="H1583" s="5"/>
      <c r="I1583" s="4"/>
    </row>
    <row r="1584" spans="2:9" x14ac:dyDescent="0.3">
      <c r="B1584" s="35">
        <v>42875</v>
      </c>
      <c r="C1584" s="10"/>
      <c r="D1584" s="4" t="s">
        <v>354</v>
      </c>
      <c r="E1584" s="4"/>
      <c r="F1584" s="70"/>
      <c r="G1584" s="70">
        <v>2500</v>
      </c>
      <c r="H1584" s="5"/>
      <c r="I1584" s="4"/>
    </row>
    <row r="1585" spans="2:9" x14ac:dyDescent="0.3">
      <c r="B1585" s="35">
        <v>42875</v>
      </c>
      <c r="C1585" s="10"/>
      <c r="D1585" s="4" t="s">
        <v>942</v>
      </c>
      <c r="E1585" s="4"/>
      <c r="F1585" s="70"/>
      <c r="G1585" s="70">
        <v>1000</v>
      </c>
      <c r="H1585" s="5"/>
      <c r="I1585" s="4"/>
    </row>
    <row r="1586" spans="2:9" x14ac:dyDescent="0.3">
      <c r="B1586" s="35">
        <v>42875</v>
      </c>
      <c r="C1586" s="10"/>
      <c r="D1586" s="4" t="s">
        <v>690</v>
      </c>
      <c r="E1586" s="4"/>
      <c r="F1586" s="70"/>
      <c r="G1586" s="70">
        <v>1800</v>
      </c>
      <c r="H1586" s="5"/>
      <c r="I1586" s="4"/>
    </row>
    <row r="1587" spans="2:9" x14ac:dyDescent="0.3">
      <c r="B1587" s="35">
        <v>42875</v>
      </c>
      <c r="C1587" s="10"/>
      <c r="D1587" s="4" t="s">
        <v>51</v>
      </c>
      <c r="E1587" s="4"/>
      <c r="F1587" s="70"/>
      <c r="G1587" s="70">
        <v>1000</v>
      </c>
      <c r="H1587" s="5"/>
      <c r="I1587" s="4"/>
    </row>
    <row r="1588" spans="2:9" x14ac:dyDescent="0.3">
      <c r="B1588" s="35">
        <v>42875</v>
      </c>
      <c r="C1588" s="10"/>
      <c r="D1588" s="4" t="s">
        <v>202</v>
      </c>
      <c r="E1588" s="4"/>
      <c r="F1588" s="70"/>
      <c r="G1588" s="70">
        <v>3000</v>
      </c>
      <c r="H1588" s="5"/>
      <c r="I1588" s="4"/>
    </row>
    <row r="1589" spans="2:9" x14ac:dyDescent="0.3">
      <c r="F1589" s="169">
        <f>SUM(F1572:F1588)</f>
        <v>24230</v>
      </c>
      <c r="G1589" s="169">
        <f>SUM(G1576:G1588)</f>
        <v>23500</v>
      </c>
      <c r="H1589" s="51">
        <f>F1589-G1589</f>
        <v>730</v>
      </c>
    </row>
    <row r="1592" spans="2:9" x14ac:dyDescent="0.3">
      <c r="B1592" s="106" t="s">
        <v>6</v>
      </c>
      <c r="C1592" s="6" t="s">
        <v>7</v>
      </c>
      <c r="D1592" s="6" t="s">
        <v>11</v>
      </c>
      <c r="E1592" s="6" t="s">
        <v>8</v>
      </c>
      <c r="F1592" s="149" t="s">
        <v>9</v>
      </c>
      <c r="G1592" s="149" t="s">
        <v>10</v>
      </c>
      <c r="H1592" s="7" t="s">
        <v>12</v>
      </c>
      <c r="I1592" s="7" t="s">
        <v>432</v>
      </c>
    </row>
    <row r="1593" spans="2:9" x14ac:dyDescent="0.3">
      <c r="B1593" s="35">
        <v>42877</v>
      </c>
      <c r="C1593" s="10" t="s">
        <v>954</v>
      </c>
      <c r="D1593" s="4" t="s">
        <v>945</v>
      </c>
      <c r="E1593" s="4" t="s">
        <v>31</v>
      </c>
      <c r="F1593" s="70">
        <v>5000</v>
      </c>
      <c r="G1593" s="70"/>
      <c r="H1593" s="5"/>
      <c r="I1593" s="4"/>
    </row>
    <row r="1594" spans="2:9" x14ac:dyDescent="0.3">
      <c r="B1594" s="35">
        <v>42877</v>
      </c>
      <c r="C1594" s="10"/>
      <c r="D1594" s="4" t="s">
        <v>498</v>
      </c>
      <c r="E1594" s="4" t="s">
        <v>598</v>
      </c>
      <c r="F1594" s="70"/>
      <c r="G1594" s="70">
        <v>96</v>
      </c>
      <c r="H1594" s="5"/>
      <c r="I1594" s="4"/>
    </row>
    <row r="1595" spans="2:9" x14ac:dyDescent="0.3">
      <c r="B1595" s="35">
        <v>42877</v>
      </c>
      <c r="C1595" s="10"/>
      <c r="D1595" s="4" t="s">
        <v>946</v>
      </c>
      <c r="E1595" s="4" t="s">
        <v>598</v>
      </c>
      <c r="F1595" s="70"/>
      <c r="G1595" s="70">
        <v>77</v>
      </c>
      <c r="H1595" s="5"/>
      <c r="I1595" s="4"/>
    </row>
    <row r="1596" spans="2:9" x14ac:dyDescent="0.3">
      <c r="B1596" s="35">
        <v>42877</v>
      </c>
      <c r="C1596" s="10" t="s">
        <v>955</v>
      </c>
      <c r="D1596" s="4" t="s">
        <v>947</v>
      </c>
      <c r="E1596" s="4" t="s">
        <v>598</v>
      </c>
      <c r="F1596" s="70"/>
      <c r="G1596" s="70">
        <v>600</v>
      </c>
      <c r="H1596" s="5"/>
      <c r="I1596" s="4"/>
    </row>
    <row r="1597" spans="2:9" x14ac:dyDescent="0.3">
      <c r="B1597" s="35">
        <v>42877</v>
      </c>
      <c r="C1597" s="10"/>
      <c r="D1597" s="4" t="s">
        <v>948</v>
      </c>
      <c r="E1597" s="4" t="s">
        <v>19</v>
      </c>
      <c r="F1597" s="70"/>
      <c r="G1597" s="70">
        <v>400</v>
      </c>
      <c r="H1597" s="5"/>
      <c r="I1597" s="4"/>
    </row>
    <row r="1598" spans="2:9" x14ac:dyDescent="0.3">
      <c r="B1598" s="35">
        <v>42877</v>
      </c>
      <c r="C1598" s="10"/>
      <c r="D1598" s="4" t="s">
        <v>242</v>
      </c>
      <c r="E1598" s="4" t="s">
        <v>31</v>
      </c>
      <c r="F1598" s="70"/>
      <c r="G1598" s="70">
        <v>84</v>
      </c>
      <c r="H1598" s="5" t="s">
        <v>5</v>
      </c>
      <c r="I1598" s="4"/>
    </row>
    <row r="1599" spans="2:9" x14ac:dyDescent="0.3">
      <c r="B1599" s="35">
        <v>42878</v>
      </c>
      <c r="C1599" s="10"/>
      <c r="D1599" s="4" t="s">
        <v>966</v>
      </c>
      <c r="E1599" s="4" t="s">
        <v>598</v>
      </c>
      <c r="F1599" s="70"/>
      <c r="G1599" s="70">
        <v>150</v>
      </c>
      <c r="H1599" s="5"/>
      <c r="I1599" s="4"/>
    </row>
    <row r="1600" spans="2:9" x14ac:dyDescent="0.3">
      <c r="B1600" s="35">
        <v>42878</v>
      </c>
      <c r="C1600" s="10"/>
      <c r="D1600" s="4" t="s">
        <v>968</v>
      </c>
      <c r="E1600" s="4" t="s">
        <v>45</v>
      </c>
      <c r="F1600" s="70"/>
      <c r="G1600" s="70">
        <v>610</v>
      </c>
      <c r="H1600" s="5"/>
      <c r="I1600" s="4"/>
    </row>
    <row r="1601" spans="2:9" x14ac:dyDescent="0.3">
      <c r="B1601" s="35">
        <v>42878</v>
      </c>
      <c r="C1601" s="10"/>
      <c r="D1601" s="4" t="s">
        <v>967</v>
      </c>
      <c r="E1601" s="4" t="s">
        <v>598</v>
      </c>
      <c r="F1601" s="70"/>
      <c r="G1601" s="70">
        <v>77</v>
      </c>
      <c r="H1601" s="5" t="s">
        <v>5</v>
      </c>
      <c r="I1601" s="4"/>
    </row>
    <row r="1602" spans="2:9" x14ac:dyDescent="0.3">
      <c r="B1602" s="35">
        <v>42878</v>
      </c>
      <c r="C1602" s="10"/>
      <c r="D1602" s="4" t="s">
        <v>969</v>
      </c>
      <c r="E1602" s="4" t="s">
        <v>308</v>
      </c>
      <c r="F1602" s="70"/>
      <c r="G1602" s="70">
        <v>182</v>
      </c>
      <c r="H1602" s="5">
        <f>F1593-G1594-G1595-G1596-G1597-G1598-G1599-G1600-G1601-G1602</f>
        <v>2724</v>
      </c>
      <c r="I1602" s="4"/>
    </row>
    <row r="1603" spans="2:9" x14ac:dyDescent="0.3">
      <c r="B1603" s="35">
        <v>42877</v>
      </c>
      <c r="C1603" s="10"/>
      <c r="D1603" s="4" t="s">
        <v>961</v>
      </c>
      <c r="E1603" s="4" t="s">
        <v>167</v>
      </c>
      <c r="F1603" s="70">
        <v>200</v>
      </c>
      <c r="G1603" s="70"/>
      <c r="H1603" s="5"/>
      <c r="I1603" s="4"/>
    </row>
    <row r="1604" spans="2:9" x14ac:dyDescent="0.3">
      <c r="B1604" s="35">
        <v>42877</v>
      </c>
      <c r="C1604" s="10" t="s">
        <v>956</v>
      </c>
      <c r="D1604" s="4" t="s">
        <v>949</v>
      </c>
      <c r="E1604" s="4" t="s">
        <v>308</v>
      </c>
      <c r="F1604" s="70">
        <v>2400</v>
      </c>
      <c r="G1604" s="70"/>
      <c r="H1604" s="5"/>
      <c r="I1604" s="4"/>
    </row>
    <row r="1605" spans="2:9" x14ac:dyDescent="0.3">
      <c r="B1605" s="35">
        <v>42877</v>
      </c>
      <c r="C1605" s="10" t="s">
        <v>957</v>
      </c>
      <c r="D1605" s="4" t="s">
        <v>950</v>
      </c>
      <c r="E1605" s="4" t="s">
        <v>308</v>
      </c>
      <c r="F1605" s="70">
        <v>2400</v>
      </c>
      <c r="G1605" s="70"/>
      <c r="H1605" s="5"/>
      <c r="I1605" s="4"/>
    </row>
    <row r="1606" spans="2:9" x14ac:dyDescent="0.3">
      <c r="B1606" s="35">
        <v>42877</v>
      </c>
      <c r="C1606" s="10" t="s">
        <v>958</v>
      </c>
      <c r="D1606" s="4" t="s">
        <v>951</v>
      </c>
      <c r="E1606" s="4" t="s">
        <v>120</v>
      </c>
      <c r="F1606" s="70">
        <v>1500</v>
      </c>
      <c r="G1606" s="70"/>
      <c r="H1606" s="5"/>
      <c r="I1606" s="4"/>
    </row>
    <row r="1607" spans="2:9" x14ac:dyDescent="0.3">
      <c r="B1607" s="35">
        <v>42877</v>
      </c>
      <c r="C1607" s="10" t="s">
        <v>959</v>
      </c>
      <c r="D1607" s="4" t="s">
        <v>951</v>
      </c>
      <c r="E1607" s="4" t="s">
        <v>120</v>
      </c>
      <c r="F1607" s="70">
        <v>1500</v>
      </c>
      <c r="G1607" s="70"/>
      <c r="H1607" s="5"/>
      <c r="I1607" s="4"/>
    </row>
    <row r="1608" spans="2:9" x14ac:dyDescent="0.3">
      <c r="B1608" s="35">
        <v>42877</v>
      </c>
      <c r="C1608" s="10" t="s">
        <v>960</v>
      </c>
      <c r="D1608" s="4" t="s">
        <v>952</v>
      </c>
      <c r="E1608" s="4" t="s">
        <v>45</v>
      </c>
      <c r="F1608" s="70">
        <v>6600</v>
      </c>
      <c r="G1608" s="70"/>
      <c r="H1608" s="5"/>
      <c r="I1608" s="4"/>
    </row>
    <row r="1609" spans="2:9" x14ac:dyDescent="0.3">
      <c r="B1609" s="35">
        <v>42877</v>
      </c>
      <c r="C1609" s="10"/>
      <c r="D1609" s="4" t="s">
        <v>970</v>
      </c>
      <c r="E1609" s="4" t="s">
        <v>45</v>
      </c>
      <c r="F1609" s="70"/>
      <c r="G1609" s="70">
        <v>4000</v>
      </c>
      <c r="H1609" s="5">
        <f>F1608-G1609</f>
        <v>2600</v>
      </c>
      <c r="I1609" s="4"/>
    </row>
    <row r="1610" spans="2:9" x14ac:dyDescent="0.3">
      <c r="B1610" s="35">
        <v>42877</v>
      </c>
      <c r="C1610" s="10">
        <v>1862</v>
      </c>
      <c r="D1610" s="4" t="s">
        <v>953</v>
      </c>
      <c r="E1610" s="4" t="s">
        <v>45</v>
      </c>
      <c r="F1610" s="70">
        <v>1120</v>
      </c>
      <c r="G1610" s="70"/>
      <c r="H1610" s="5"/>
      <c r="I1610" s="4"/>
    </row>
    <row r="1611" spans="2:9" x14ac:dyDescent="0.3">
      <c r="B1611" s="35">
        <v>42877</v>
      </c>
      <c r="C1611" s="10"/>
      <c r="D1611" s="14" t="s">
        <v>962</v>
      </c>
      <c r="E1611" s="14" t="s">
        <v>31</v>
      </c>
      <c r="F1611" s="70">
        <v>5600</v>
      </c>
      <c r="G1611" s="70"/>
      <c r="H1611" s="5">
        <f>F1593-G1594-G1595-G1596-G1597-G1598-G1599-G1600-G1601-G1602+F1603+F1604+F1605+F1606+F1607+F1608-G1609+F1610+F1611</f>
        <v>20044</v>
      </c>
      <c r="I1611" s="4"/>
    </row>
    <row r="1612" spans="2:9" x14ac:dyDescent="0.3">
      <c r="F1612" s="173">
        <f>SUM(F1593:F1611)</f>
        <v>26320</v>
      </c>
      <c r="G1612" s="173">
        <f>SUM(G1594:G1610)</f>
        <v>6276</v>
      </c>
      <c r="H1612" s="60">
        <f>F1612-G1612</f>
        <v>20044</v>
      </c>
    </row>
    <row r="1614" spans="2:9" x14ac:dyDescent="0.3">
      <c r="B1614" s="106" t="s">
        <v>6</v>
      </c>
      <c r="C1614" s="6" t="s">
        <v>7</v>
      </c>
      <c r="D1614" s="6" t="s">
        <v>11</v>
      </c>
      <c r="E1614" s="6" t="s">
        <v>8</v>
      </c>
      <c r="F1614" s="149" t="s">
        <v>9</v>
      </c>
      <c r="G1614" s="149" t="s">
        <v>10</v>
      </c>
      <c r="H1614" s="7" t="s">
        <v>12</v>
      </c>
      <c r="I1614" s="7" t="s">
        <v>432</v>
      </c>
    </row>
    <row r="1615" spans="2:9" x14ac:dyDescent="0.3">
      <c r="B1615" s="35">
        <v>42878</v>
      </c>
      <c r="C1615" s="10"/>
      <c r="D1615" s="4" t="s">
        <v>963</v>
      </c>
      <c r="E1615" s="4" t="s">
        <v>31</v>
      </c>
      <c r="F1615" s="70">
        <v>900</v>
      </c>
      <c r="G1615" s="70"/>
      <c r="H1615" s="5"/>
      <c r="I1615" s="4"/>
    </row>
    <row r="1616" spans="2:9" x14ac:dyDescent="0.3">
      <c r="B1616" s="35">
        <v>42878</v>
      </c>
      <c r="C1616" s="10"/>
      <c r="D1616" s="4" t="s">
        <v>964</v>
      </c>
      <c r="E1616" s="4" t="s">
        <v>148</v>
      </c>
      <c r="F1616" s="70"/>
      <c r="G1616" s="70">
        <v>150</v>
      </c>
      <c r="H1616" s="5"/>
      <c r="I1616" s="4"/>
    </row>
    <row r="1617" spans="2:9" x14ac:dyDescent="0.3">
      <c r="B1617" s="35">
        <v>42878</v>
      </c>
      <c r="C1617" s="10"/>
      <c r="D1617" s="4" t="s">
        <v>965</v>
      </c>
      <c r="E1617" s="4" t="s">
        <v>31</v>
      </c>
      <c r="F1617" s="70"/>
      <c r="G1617" s="70">
        <v>100</v>
      </c>
      <c r="H1617" s="5"/>
      <c r="I1617" s="4"/>
    </row>
    <row r="1618" spans="2:9" x14ac:dyDescent="0.3">
      <c r="B1618" s="35">
        <v>42878</v>
      </c>
      <c r="C1618" s="10"/>
      <c r="D1618" s="4" t="s">
        <v>575</v>
      </c>
      <c r="E1618" s="4" t="s">
        <v>598</v>
      </c>
      <c r="F1618" s="70"/>
      <c r="G1618" s="70">
        <v>100</v>
      </c>
      <c r="H1618" s="5"/>
      <c r="I1618" s="4"/>
    </row>
    <row r="1619" spans="2:9" x14ac:dyDescent="0.3">
      <c r="F1619" s="169">
        <f>SUM(F1615:F1618)</f>
        <v>900</v>
      </c>
      <c r="G1619" s="169">
        <f>SUM(G1616:G1618)</f>
        <v>350</v>
      </c>
      <c r="H1619" s="51">
        <f>F1619-G1619</f>
        <v>550</v>
      </c>
    </row>
    <row r="1622" spans="2:9" x14ac:dyDescent="0.3">
      <c r="B1622" s="106" t="s">
        <v>6</v>
      </c>
      <c r="C1622" s="6" t="s">
        <v>7</v>
      </c>
      <c r="D1622" s="6" t="s">
        <v>11</v>
      </c>
      <c r="E1622" s="6" t="s">
        <v>8</v>
      </c>
      <c r="F1622" s="149" t="s">
        <v>9</v>
      </c>
      <c r="G1622" s="149" t="s">
        <v>10</v>
      </c>
      <c r="H1622" s="7" t="s">
        <v>12</v>
      </c>
      <c r="I1622" s="7" t="s">
        <v>432</v>
      </c>
    </row>
    <row r="1623" spans="2:9" x14ac:dyDescent="0.3">
      <c r="B1623" s="35">
        <v>42879</v>
      </c>
      <c r="C1623" s="10"/>
      <c r="D1623" s="4" t="s">
        <v>971</v>
      </c>
      <c r="E1623" s="4" t="s">
        <v>31</v>
      </c>
      <c r="F1623" s="70">
        <v>1470</v>
      </c>
      <c r="G1623" s="70"/>
      <c r="H1623" s="5"/>
      <c r="I1623" s="4"/>
    </row>
    <row r="1624" spans="2:9" x14ac:dyDescent="0.3">
      <c r="B1624" s="35">
        <v>42879</v>
      </c>
      <c r="C1624" s="10"/>
      <c r="D1624" s="4" t="s">
        <v>972</v>
      </c>
      <c r="E1624" s="4" t="s">
        <v>598</v>
      </c>
      <c r="F1624" s="70"/>
      <c r="G1624" s="70">
        <v>162</v>
      </c>
      <c r="H1624" s="5"/>
      <c r="I1624" s="4"/>
    </row>
    <row r="1625" spans="2:9" x14ac:dyDescent="0.3">
      <c r="B1625" s="35">
        <v>42879</v>
      </c>
      <c r="C1625" s="10"/>
      <c r="D1625" s="4" t="s">
        <v>973</v>
      </c>
      <c r="E1625" s="4" t="s">
        <v>15</v>
      </c>
      <c r="F1625" s="70"/>
      <c r="G1625" s="70">
        <v>20</v>
      </c>
      <c r="H1625" s="5"/>
      <c r="I1625" s="4"/>
    </row>
    <row r="1626" spans="2:9" x14ac:dyDescent="0.3">
      <c r="B1626" s="35">
        <v>42879</v>
      </c>
      <c r="C1626" s="10"/>
      <c r="D1626" s="14" t="s">
        <v>974</v>
      </c>
      <c r="E1626" s="14" t="s">
        <v>31</v>
      </c>
      <c r="F1626" s="70"/>
      <c r="G1626" s="70">
        <v>209</v>
      </c>
      <c r="H1626" s="5">
        <f>F1623-G1624-G1625-G1626</f>
        <v>1079</v>
      </c>
      <c r="I1626" s="4"/>
    </row>
    <row r="1627" spans="2:9" x14ac:dyDescent="0.3">
      <c r="B1627" s="35">
        <v>42879</v>
      </c>
      <c r="C1627" s="10"/>
      <c r="D1627" s="14" t="s">
        <v>975</v>
      </c>
      <c r="E1627" s="14" t="s">
        <v>31</v>
      </c>
      <c r="F1627" s="70">
        <v>3000</v>
      </c>
      <c r="G1627" s="70"/>
      <c r="H1627" s="5"/>
      <c r="I1627" s="4"/>
    </row>
    <row r="1628" spans="2:9" x14ac:dyDescent="0.3">
      <c r="B1628" s="35">
        <v>42879</v>
      </c>
      <c r="C1628" s="10"/>
      <c r="D1628" s="14" t="s">
        <v>976</v>
      </c>
      <c r="E1628" s="14" t="s">
        <v>31</v>
      </c>
      <c r="F1628" s="70">
        <v>100</v>
      </c>
      <c r="G1628" s="70"/>
      <c r="H1628" s="5">
        <f>H1626+F1627+F1628</f>
        <v>4179</v>
      </c>
      <c r="I1628" s="4"/>
    </row>
    <row r="1629" spans="2:9" x14ac:dyDescent="0.3">
      <c r="F1629" s="173">
        <f>SUM(F1623:F1628)</f>
        <v>4570</v>
      </c>
      <c r="G1629" s="173">
        <f>SUM(G1624:G1628)</f>
        <v>391</v>
      </c>
      <c r="H1629" s="60">
        <f>F1629-G1629</f>
        <v>4179</v>
      </c>
    </row>
    <row r="1632" spans="2:9" x14ac:dyDescent="0.3">
      <c r="B1632" s="122" t="s">
        <v>460</v>
      </c>
    </row>
    <row r="1633" spans="2:12" x14ac:dyDescent="0.3">
      <c r="B1633" s="106" t="s">
        <v>6</v>
      </c>
      <c r="C1633" s="6" t="s">
        <v>7</v>
      </c>
      <c r="D1633" s="6" t="s">
        <v>11</v>
      </c>
      <c r="E1633" s="6" t="s">
        <v>8</v>
      </c>
      <c r="F1633" s="149" t="s">
        <v>9</v>
      </c>
      <c r="G1633" s="149" t="s">
        <v>10</v>
      </c>
      <c r="H1633" s="7" t="s">
        <v>12</v>
      </c>
      <c r="I1633" s="7" t="s">
        <v>432</v>
      </c>
    </row>
    <row r="1634" spans="2:12" x14ac:dyDescent="0.3">
      <c r="B1634" s="35">
        <v>42880</v>
      </c>
      <c r="C1634" s="10"/>
      <c r="D1634" s="4" t="s">
        <v>141</v>
      </c>
      <c r="E1634" s="4" t="s">
        <v>51</v>
      </c>
      <c r="F1634" s="70">
        <v>20326.5</v>
      </c>
      <c r="G1634" s="70"/>
      <c r="H1634" s="5"/>
      <c r="I1634" s="4"/>
    </row>
    <row r="1635" spans="2:12" x14ac:dyDescent="0.3">
      <c r="B1635" s="35">
        <v>42880</v>
      </c>
      <c r="C1635" s="10" t="s">
        <v>979</v>
      </c>
      <c r="D1635" s="4" t="s">
        <v>977</v>
      </c>
      <c r="E1635" s="4" t="s">
        <v>598</v>
      </c>
      <c r="F1635" s="70"/>
      <c r="G1635" s="70">
        <v>164</v>
      </c>
      <c r="H1635" s="5"/>
      <c r="I1635" s="4"/>
    </row>
    <row r="1636" spans="2:12" x14ac:dyDescent="0.3">
      <c r="B1636" s="35">
        <v>42880</v>
      </c>
      <c r="C1636" s="10"/>
      <c r="D1636" s="4" t="s">
        <v>978</v>
      </c>
      <c r="E1636" s="4" t="s">
        <v>167</v>
      </c>
      <c r="F1636" s="70"/>
      <c r="G1636" s="70">
        <v>2000</v>
      </c>
      <c r="H1636" s="5"/>
      <c r="I1636" s="4"/>
    </row>
    <row r="1637" spans="2:12" x14ac:dyDescent="0.3">
      <c r="B1637" s="35">
        <v>42880</v>
      </c>
      <c r="C1637" s="10" t="s">
        <v>980</v>
      </c>
      <c r="D1637" s="4" t="s">
        <v>611</v>
      </c>
      <c r="E1637" s="4" t="s">
        <v>598</v>
      </c>
      <c r="F1637" s="70"/>
      <c r="G1637" s="70">
        <v>162</v>
      </c>
      <c r="H1637" s="5"/>
      <c r="I1637" s="4"/>
      <c r="L1637" s="3"/>
    </row>
    <row r="1638" spans="2:12" x14ac:dyDescent="0.3">
      <c r="B1638" s="35">
        <v>42880</v>
      </c>
      <c r="C1638" s="10"/>
      <c r="D1638" s="4" t="s">
        <v>753</v>
      </c>
      <c r="E1638" s="4" t="s">
        <v>598</v>
      </c>
      <c r="F1638" s="70"/>
      <c r="G1638" s="70">
        <v>200</v>
      </c>
      <c r="H1638" s="5"/>
      <c r="I1638" s="4"/>
    </row>
    <row r="1639" spans="2:12" x14ac:dyDescent="0.3">
      <c r="B1639" s="35">
        <v>42880</v>
      </c>
      <c r="C1639" s="10"/>
      <c r="D1639" s="14" t="s">
        <v>981</v>
      </c>
      <c r="E1639" s="14" t="s">
        <v>45</v>
      </c>
      <c r="F1639" s="70"/>
      <c r="G1639" s="70">
        <v>60</v>
      </c>
      <c r="H1639" s="5"/>
      <c r="I1639" s="4"/>
    </row>
    <row r="1640" spans="2:12" x14ac:dyDescent="0.3">
      <c r="F1640" s="173">
        <f>SUM(F1634:F1638)</f>
        <v>20326.5</v>
      </c>
      <c r="G1640" s="173">
        <f>SUM(G1635:G1639)</f>
        <v>2586</v>
      </c>
      <c r="H1640" s="60">
        <f>F1640-G1640</f>
        <v>17740.5</v>
      </c>
    </row>
    <row r="1642" spans="2:12" x14ac:dyDescent="0.3">
      <c r="B1642" s="106" t="s">
        <v>6</v>
      </c>
      <c r="C1642" s="6" t="s">
        <v>7</v>
      </c>
      <c r="D1642" s="6" t="s">
        <v>11</v>
      </c>
      <c r="E1642" s="6" t="s">
        <v>8</v>
      </c>
      <c r="F1642" s="149" t="s">
        <v>9</v>
      </c>
      <c r="G1642" s="149" t="s">
        <v>10</v>
      </c>
      <c r="H1642" s="7" t="s">
        <v>12</v>
      </c>
      <c r="I1642" s="7" t="s">
        <v>432</v>
      </c>
    </row>
    <row r="1643" spans="2:12" x14ac:dyDescent="0.3">
      <c r="B1643" s="35">
        <v>42881</v>
      </c>
      <c r="C1643" s="10">
        <v>4675</v>
      </c>
      <c r="D1643" s="4" t="s">
        <v>106</v>
      </c>
      <c r="E1643" s="4" t="s">
        <v>45</v>
      </c>
      <c r="F1643" s="70">
        <v>14814.56</v>
      </c>
      <c r="G1643" s="70"/>
      <c r="H1643" s="5"/>
      <c r="I1643" s="4"/>
    </row>
    <row r="1644" spans="2:12" x14ac:dyDescent="0.3">
      <c r="B1644" s="35">
        <v>42881</v>
      </c>
      <c r="C1644" s="10"/>
      <c r="D1644" s="4" t="s">
        <v>982</v>
      </c>
      <c r="E1644" s="4"/>
      <c r="F1644" s="70"/>
      <c r="G1644" s="70">
        <v>160</v>
      </c>
      <c r="H1644" s="5"/>
      <c r="I1644" s="4"/>
    </row>
    <row r="1645" spans="2:12" x14ac:dyDescent="0.3">
      <c r="B1645" s="35">
        <v>42881</v>
      </c>
      <c r="C1645" s="10">
        <v>2277</v>
      </c>
      <c r="D1645" s="4" t="s">
        <v>983</v>
      </c>
      <c r="E1645" s="4"/>
      <c r="F1645" s="70"/>
      <c r="G1645" s="70">
        <v>1461.6</v>
      </c>
      <c r="H1645" s="5"/>
      <c r="I1645" s="4"/>
    </row>
    <row r="1646" spans="2:12" x14ac:dyDescent="0.3">
      <c r="F1646" s="173">
        <f>SUM(F1643:F1645)</f>
        <v>14814.56</v>
      </c>
      <c r="G1646" s="173">
        <f>SUM(G1644:G1645)</f>
        <v>1621.6</v>
      </c>
      <c r="H1646" s="60">
        <f>F1646-G1646</f>
        <v>13192.96</v>
      </c>
    </row>
    <row r="1650" spans="2:9" x14ac:dyDescent="0.3">
      <c r="B1650" s="106" t="s">
        <v>6</v>
      </c>
      <c r="C1650" s="6" t="s">
        <v>7</v>
      </c>
      <c r="D1650" s="6" t="s">
        <v>11</v>
      </c>
      <c r="E1650" s="6" t="s">
        <v>8</v>
      </c>
      <c r="F1650" s="149" t="s">
        <v>9</v>
      </c>
      <c r="G1650" s="149" t="s">
        <v>10</v>
      </c>
      <c r="H1650" s="7" t="s">
        <v>12</v>
      </c>
      <c r="I1650" s="7" t="s">
        <v>432</v>
      </c>
    </row>
    <row r="1651" spans="2:9" x14ac:dyDescent="0.3">
      <c r="B1651" s="35">
        <v>42882</v>
      </c>
      <c r="C1651" s="10"/>
      <c r="D1651" s="4" t="s">
        <v>984</v>
      </c>
      <c r="E1651" s="4" t="s">
        <v>31</v>
      </c>
      <c r="F1651" s="70">
        <v>4000</v>
      </c>
      <c r="G1651" s="70"/>
      <c r="H1651" s="5"/>
      <c r="I1651" s="4"/>
    </row>
    <row r="1652" spans="2:9" x14ac:dyDescent="0.3">
      <c r="B1652" s="35">
        <v>42882</v>
      </c>
      <c r="C1652" s="10"/>
      <c r="D1652" s="4" t="s">
        <v>985</v>
      </c>
      <c r="E1652" s="4" t="s">
        <v>598</v>
      </c>
      <c r="F1652" s="70"/>
      <c r="G1652" s="70">
        <v>200</v>
      </c>
      <c r="H1652" s="5"/>
      <c r="I1652" s="4"/>
    </row>
    <row r="1653" spans="2:9" x14ac:dyDescent="0.3">
      <c r="F1653" s="169">
        <f>SUM(F1651:F1652)</f>
        <v>4000</v>
      </c>
      <c r="G1653" s="169">
        <f>SUM(G1652)</f>
        <v>200</v>
      </c>
      <c r="H1653" s="51">
        <f>F1653-G1653</f>
        <v>3800</v>
      </c>
    </row>
    <row r="1657" spans="2:9" x14ac:dyDescent="0.3">
      <c r="B1657" s="106" t="s">
        <v>6</v>
      </c>
      <c r="C1657" s="6" t="s">
        <v>7</v>
      </c>
      <c r="D1657" s="6" t="s">
        <v>11</v>
      </c>
      <c r="E1657" s="6" t="s">
        <v>8</v>
      </c>
      <c r="F1657" s="149" t="s">
        <v>9</v>
      </c>
      <c r="G1657" s="149" t="s">
        <v>10</v>
      </c>
      <c r="H1657" s="7" t="s">
        <v>12</v>
      </c>
      <c r="I1657" s="7" t="s">
        <v>432</v>
      </c>
    </row>
    <row r="1658" spans="2:9" x14ac:dyDescent="0.3">
      <c r="B1658" s="35">
        <v>42883</v>
      </c>
      <c r="C1658" s="10" t="s">
        <v>1000</v>
      </c>
      <c r="D1658" s="4" t="s">
        <v>987</v>
      </c>
      <c r="E1658" s="4" t="s">
        <v>15</v>
      </c>
      <c r="F1658" s="70">
        <v>1000</v>
      </c>
      <c r="G1658" s="70"/>
      <c r="H1658" s="4"/>
      <c r="I1658" s="4"/>
    </row>
    <row r="1659" spans="2:9" x14ac:dyDescent="0.3">
      <c r="B1659" s="35">
        <v>42883</v>
      </c>
      <c r="C1659" s="10" t="s">
        <v>1001</v>
      </c>
      <c r="D1659" s="4" t="s">
        <v>988</v>
      </c>
      <c r="E1659" s="4" t="s">
        <v>308</v>
      </c>
      <c r="F1659" s="70">
        <v>4240</v>
      </c>
      <c r="G1659" s="70"/>
      <c r="H1659" s="5">
        <f>F1658+F1659</f>
        <v>5240</v>
      </c>
      <c r="I1659" s="4"/>
    </row>
    <row r="1660" spans="2:9" x14ac:dyDescent="0.3">
      <c r="B1660" s="35">
        <v>42883</v>
      </c>
      <c r="C1660" s="10" t="s">
        <v>1001</v>
      </c>
      <c r="D1660" s="4" t="s">
        <v>990</v>
      </c>
      <c r="E1660" s="4" t="s">
        <v>308</v>
      </c>
      <c r="F1660" s="70"/>
      <c r="G1660" s="70">
        <v>440</v>
      </c>
      <c r="H1660" s="4"/>
      <c r="I1660" s="4"/>
    </row>
    <row r="1661" spans="2:9" x14ac:dyDescent="0.3">
      <c r="B1661" s="35">
        <v>42883</v>
      </c>
      <c r="C1661" s="10" t="s">
        <v>1001</v>
      </c>
      <c r="D1661" s="4" t="s">
        <v>991</v>
      </c>
      <c r="E1661" s="4" t="s">
        <v>308</v>
      </c>
      <c r="F1661" s="70"/>
      <c r="G1661" s="70">
        <v>300</v>
      </c>
      <c r="H1661" s="4"/>
      <c r="I1661" s="4"/>
    </row>
    <row r="1662" spans="2:9" x14ac:dyDescent="0.3">
      <c r="B1662" s="35">
        <v>42883</v>
      </c>
      <c r="C1662" s="10" t="s">
        <v>1001</v>
      </c>
      <c r="D1662" s="4" t="s">
        <v>992</v>
      </c>
      <c r="E1662" s="4" t="s">
        <v>308</v>
      </c>
      <c r="F1662" s="70"/>
      <c r="G1662" s="70">
        <v>50</v>
      </c>
      <c r="H1662" s="4"/>
      <c r="I1662" s="4"/>
    </row>
    <row r="1663" spans="2:9" x14ac:dyDescent="0.3">
      <c r="B1663" s="35">
        <v>42884</v>
      </c>
      <c r="C1663" s="10"/>
      <c r="D1663" s="4" t="s">
        <v>336</v>
      </c>
      <c r="E1663" s="4" t="s">
        <v>45</v>
      </c>
      <c r="F1663" s="70"/>
      <c r="G1663" s="70">
        <v>10</v>
      </c>
      <c r="H1663" s="4"/>
      <c r="I1663" s="4"/>
    </row>
    <row r="1664" spans="2:9" x14ac:dyDescent="0.3">
      <c r="B1664" s="35">
        <v>42884</v>
      </c>
      <c r="C1664" s="10"/>
      <c r="D1664" s="4" t="s">
        <v>993</v>
      </c>
      <c r="E1664" s="4" t="s">
        <v>45</v>
      </c>
      <c r="F1664" s="70"/>
      <c r="G1664" s="70">
        <v>38</v>
      </c>
      <c r="H1664" s="4"/>
      <c r="I1664" s="4"/>
    </row>
    <row r="1665" spans="2:9" x14ac:dyDescent="0.3">
      <c r="B1665" s="35">
        <v>42884</v>
      </c>
      <c r="C1665" s="10"/>
      <c r="D1665" s="4" t="s">
        <v>994</v>
      </c>
      <c r="E1665" s="4" t="s">
        <v>31</v>
      </c>
      <c r="F1665" s="70"/>
      <c r="G1665" s="70">
        <v>100</v>
      </c>
      <c r="H1665" s="4"/>
      <c r="I1665" s="4"/>
    </row>
    <row r="1666" spans="2:9" x14ac:dyDescent="0.3">
      <c r="B1666" s="35">
        <v>42884</v>
      </c>
      <c r="C1666" s="10"/>
      <c r="D1666" s="4" t="s">
        <v>998</v>
      </c>
      <c r="E1666" s="4" t="s">
        <v>148</v>
      </c>
      <c r="F1666" s="70"/>
      <c r="G1666" s="70">
        <v>50</v>
      </c>
      <c r="H1666" s="4"/>
      <c r="I1666" s="4"/>
    </row>
    <row r="1667" spans="2:9" x14ac:dyDescent="0.3">
      <c r="B1667" s="35">
        <v>42884</v>
      </c>
      <c r="C1667" s="10"/>
      <c r="D1667" s="4" t="s">
        <v>995</v>
      </c>
      <c r="E1667" s="4" t="s">
        <v>31</v>
      </c>
      <c r="F1667" s="70"/>
      <c r="G1667" s="70">
        <v>500</v>
      </c>
      <c r="H1667" s="4"/>
      <c r="I1667" s="4"/>
    </row>
    <row r="1668" spans="2:9" x14ac:dyDescent="0.3">
      <c r="B1668" s="35">
        <v>42884</v>
      </c>
      <c r="C1668" s="10"/>
      <c r="D1668" s="4" t="s">
        <v>996</v>
      </c>
      <c r="E1668" s="4" t="s">
        <v>121</v>
      </c>
      <c r="F1668" s="70"/>
      <c r="G1668" s="70">
        <v>16</v>
      </c>
      <c r="H1668" s="4"/>
      <c r="I1668" s="4"/>
    </row>
    <row r="1669" spans="2:9" x14ac:dyDescent="0.3">
      <c r="B1669" s="35">
        <v>42884</v>
      </c>
      <c r="C1669" s="10"/>
      <c r="D1669" s="4" t="s">
        <v>997</v>
      </c>
      <c r="E1669" s="4" t="s">
        <v>19</v>
      </c>
      <c r="F1669" s="70"/>
      <c r="G1669" s="70">
        <v>125</v>
      </c>
      <c r="H1669" s="4"/>
      <c r="I1669" s="4"/>
    </row>
    <row r="1670" spans="2:9" x14ac:dyDescent="0.3">
      <c r="B1670" s="35">
        <v>42884</v>
      </c>
      <c r="C1670" s="10"/>
      <c r="D1670" s="4" t="s">
        <v>1002</v>
      </c>
      <c r="E1670" s="4" t="s">
        <v>308</v>
      </c>
      <c r="F1670" s="70"/>
      <c r="G1670" s="70">
        <v>60</v>
      </c>
      <c r="H1670" s="4"/>
      <c r="I1670" s="4"/>
    </row>
    <row r="1671" spans="2:9" x14ac:dyDescent="0.3">
      <c r="B1671" s="35">
        <v>42884</v>
      </c>
      <c r="C1671" s="10"/>
      <c r="D1671" s="4" t="s">
        <v>242</v>
      </c>
      <c r="E1671" s="4" t="s">
        <v>31</v>
      </c>
      <c r="F1671" s="70"/>
      <c r="G1671" s="70">
        <v>140</v>
      </c>
      <c r="H1671" s="4"/>
      <c r="I1671" s="4"/>
    </row>
    <row r="1672" spans="2:9" x14ac:dyDescent="0.3">
      <c r="B1672" s="35">
        <v>42884</v>
      </c>
      <c r="C1672" s="10"/>
      <c r="D1672" s="4" t="s">
        <v>702</v>
      </c>
      <c r="E1672" s="4" t="s">
        <v>598</v>
      </c>
      <c r="F1672" s="70"/>
      <c r="G1672" s="70">
        <v>500</v>
      </c>
      <c r="H1672" s="5">
        <f>H1659-G1660-G1661-G1662-G1663-G1664-G1665-G1666-G1667-G1668-G1669-G1670-G1671-G1672</f>
        <v>2911</v>
      </c>
      <c r="I1672" s="4"/>
    </row>
    <row r="1673" spans="2:9" x14ac:dyDescent="0.3">
      <c r="B1673" s="35">
        <v>42884</v>
      </c>
      <c r="C1673" s="10" t="s">
        <v>1003</v>
      </c>
      <c r="D1673" s="4" t="s">
        <v>999</v>
      </c>
      <c r="E1673" s="4" t="s">
        <v>31</v>
      </c>
      <c r="F1673" s="70">
        <v>400</v>
      </c>
      <c r="G1673" s="70"/>
      <c r="H1673" s="4"/>
      <c r="I1673" s="4"/>
    </row>
    <row r="1674" spans="2:9" x14ac:dyDescent="0.3">
      <c r="B1674" s="35">
        <v>42884</v>
      </c>
      <c r="C1674" s="10"/>
      <c r="D1674" s="4" t="s">
        <v>68</v>
      </c>
      <c r="E1674" s="4" t="s">
        <v>45</v>
      </c>
      <c r="F1674" s="70">
        <v>10000</v>
      </c>
      <c r="G1674" s="70"/>
      <c r="H1674" s="5">
        <f>H1672+F1673+F1674</f>
        <v>13311</v>
      </c>
      <c r="I1674" s="4"/>
    </row>
    <row r="1675" spans="2:9" x14ac:dyDescent="0.3">
      <c r="B1675" s="35">
        <v>42884</v>
      </c>
      <c r="C1675" s="10"/>
      <c r="D1675" s="4" t="s">
        <v>986</v>
      </c>
      <c r="E1675" s="4" t="s">
        <v>45</v>
      </c>
      <c r="F1675" s="70"/>
      <c r="G1675" s="70">
        <v>1000</v>
      </c>
      <c r="H1675" s="5"/>
      <c r="I1675" s="4"/>
    </row>
    <row r="1676" spans="2:9" x14ac:dyDescent="0.3">
      <c r="B1676" s="35">
        <v>42884</v>
      </c>
      <c r="C1676" s="10"/>
      <c r="D1676" s="4" t="s">
        <v>989</v>
      </c>
      <c r="E1676" s="4" t="s">
        <v>354</v>
      </c>
      <c r="F1676" s="70"/>
      <c r="G1676" s="70">
        <v>2500</v>
      </c>
      <c r="H1676" s="5"/>
      <c r="I1676" s="4"/>
    </row>
    <row r="1677" spans="2:9" x14ac:dyDescent="0.3">
      <c r="B1677" s="35">
        <v>42884</v>
      </c>
      <c r="C1677" s="10"/>
      <c r="D1677" s="4" t="s">
        <v>989</v>
      </c>
      <c r="E1677" s="4" t="s">
        <v>942</v>
      </c>
      <c r="F1677" s="70"/>
      <c r="G1677" s="70">
        <v>1000</v>
      </c>
      <c r="H1677" s="5"/>
      <c r="I1677" s="4"/>
    </row>
    <row r="1678" spans="2:9" x14ac:dyDescent="0.3">
      <c r="B1678" s="35">
        <v>42884</v>
      </c>
      <c r="C1678" s="10"/>
      <c r="D1678" s="4" t="s">
        <v>989</v>
      </c>
      <c r="E1678" s="4" t="s">
        <v>120</v>
      </c>
      <c r="F1678" s="70"/>
      <c r="G1678" s="70">
        <v>1500</v>
      </c>
      <c r="H1678" s="5"/>
      <c r="I1678" s="4"/>
    </row>
    <row r="1679" spans="2:9" x14ac:dyDescent="0.3">
      <c r="B1679" s="35">
        <v>42884</v>
      </c>
      <c r="C1679" s="10"/>
      <c r="D1679" s="4" t="s">
        <v>989</v>
      </c>
      <c r="E1679" s="4" t="s">
        <v>51</v>
      </c>
      <c r="F1679" s="70"/>
      <c r="G1679" s="70">
        <v>1000</v>
      </c>
      <c r="H1679" s="5"/>
      <c r="I1679" s="4"/>
    </row>
    <row r="1680" spans="2:9" x14ac:dyDescent="0.3">
      <c r="B1680" s="35">
        <v>42884</v>
      </c>
      <c r="C1680" s="10"/>
      <c r="D1680" s="4" t="s">
        <v>989</v>
      </c>
      <c r="E1680" s="4" t="s">
        <v>800</v>
      </c>
      <c r="F1680" s="70"/>
      <c r="G1680" s="70">
        <v>1800</v>
      </c>
      <c r="H1680" s="5"/>
      <c r="I1680" s="4"/>
    </row>
    <row r="1681" spans="2:11" x14ac:dyDescent="0.3">
      <c r="B1681" s="35">
        <v>42884</v>
      </c>
      <c r="C1681" s="10"/>
      <c r="D1681" s="4" t="s">
        <v>989</v>
      </c>
      <c r="E1681" s="4" t="s">
        <v>202</v>
      </c>
      <c r="F1681" s="70"/>
      <c r="G1681" s="70">
        <v>3000</v>
      </c>
      <c r="H1681" s="5">
        <f>H1674-G1675-G1676-G1677-G1678-G1679-G1680-G1681</f>
        <v>1511</v>
      </c>
      <c r="I1681" s="4"/>
    </row>
    <row r="1682" spans="2:11" x14ac:dyDescent="0.3">
      <c r="F1682" s="169">
        <f>SUM(F1658:F1681)</f>
        <v>15640</v>
      </c>
      <c r="G1682" s="169">
        <f>SUM(G1659:G1681)</f>
        <v>14129</v>
      </c>
      <c r="H1682" s="51">
        <f>F1682-G1682</f>
        <v>1511</v>
      </c>
    </row>
    <row r="1684" spans="2:11" x14ac:dyDescent="0.3">
      <c r="B1684" s="122" t="s">
        <v>459</v>
      </c>
    </row>
    <row r="1685" spans="2:11" x14ac:dyDescent="0.3">
      <c r="B1685" s="106" t="s">
        <v>6</v>
      </c>
      <c r="C1685" s="6" t="s">
        <v>7</v>
      </c>
      <c r="D1685" s="6" t="s">
        <v>11</v>
      </c>
      <c r="E1685" s="6" t="s">
        <v>8</v>
      </c>
      <c r="F1685" s="149" t="s">
        <v>9</v>
      </c>
      <c r="G1685" s="149" t="s">
        <v>10</v>
      </c>
      <c r="H1685" s="7" t="s">
        <v>12</v>
      </c>
      <c r="I1685" s="7" t="s">
        <v>432</v>
      </c>
    </row>
    <row r="1686" spans="2:11" x14ac:dyDescent="0.3">
      <c r="B1686" s="35">
        <v>42885</v>
      </c>
      <c r="C1686" s="10"/>
      <c r="D1686" s="4" t="s">
        <v>927</v>
      </c>
      <c r="E1686" s="4" t="s">
        <v>31</v>
      </c>
      <c r="F1686" s="70">
        <v>1511</v>
      </c>
      <c r="G1686" s="70"/>
      <c r="H1686" s="5"/>
      <c r="I1686" s="4"/>
    </row>
    <row r="1687" spans="2:11" x14ac:dyDescent="0.3">
      <c r="B1687" s="35">
        <v>42885</v>
      </c>
      <c r="C1687" s="10"/>
      <c r="D1687" s="4" t="s">
        <v>1010</v>
      </c>
      <c r="E1687" s="4" t="s">
        <v>19</v>
      </c>
      <c r="F1687" s="70"/>
      <c r="G1687" s="70">
        <v>170</v>
      </c>
      <c r="H1687" s="5"/>
      <c r="I1687" s="4"/>
    </row>
    <row r="1688" spans="2:11" x14ac:dyDescent="0.3">
      <c r="B1688" s="35">
        <v>42885</v>
      </c>
      <c r="C1688" s="10"/>
      <c r="D1688" s="4" t="s">
        <v>575</v>
      </c>
      <c r="E1688" s="4" t="s">
        <v>121</v>
      </c>
      <c r="F1688" s="70"/>
      <c r="G1688" s="70">
        <v>160</v>
      </c>
      <c r="H1688" s="5"/>
      <c r="I1688" s="4"/>
    </row>
    <row r="1689" spans="2:11" x14ac:dyDescent="0.3">
      <c r="B1689" s="35">
        <v>42885</v>
      </c>
      <c r="C1689" s="10"/>
      <c r="D1689" s="4" t="s">
        <v>1004</v>
      </c>
      <c r="E1689" s="4" t="s">
        <v>121</v>
      </c>
      <c r="F1689" s="70"/>
      <c r="G1689" s="70">
        <v>131</v>
      </c>
      <c r="H1689" s="5">
        <f>F1686-G1687-G1688-G1689</f>
        <v>1050</v>
      </c>
      <c r="I1689" s="4"/>
      <c r="K1689" s="3"/>
    </row>
    <row r="1690" spans="2:11" x14ac:dyDescent="0.3">
      <c r="B1690" s="35">
        <v>42885</v>
      </c>
      <c r="C1690" s="10" t="s">
        <v>1007</v>
      </c>
      <c r="D1690" s="4" t="s">
        <v>1005</v>
      </c>
      <c r="E1690" s="4" t="s">
        <v>15</v>
      </c>
      <c r="F1690" s="70">
        <v>1700</v>
      </c>
      <c r="G1690" s="70"/>
      <c r="H1690" s="5"/>
      <c r="I1690" s="4"/>
      <c r="K1690" s="3"/>
    </row>
    <row r="1691" spans="2:11" x14ac:dyDescent="0.3">
      <c r="B1691" s="35">
        <v>42885</v>
      </c>
      <c r="C1691" s="10" t="s">
        <v>1008</v>
      </c>
      <c r="D1691" s="4" t="s">
        <v>999</v>
      </c>
      <c r="E1691" s="4" t="s">
        <v>31</v>
      </c>
      <c r="F1691" s="70">
        <v>450</v>
      </c>
      <c r="G1691" s="70"/>
      <c r="H1691" s="5">
        <f>H1689+F1690+F1691</f>
        <v>3200</v>
      </c>
      <c r="I1691" s="4"/>
    </row>
    <row r="1692" spans="2:11" x14ac:dyDescent="0.3">
      <c r="B1692" s="35">
        <v>42885</v>
      </c>
      <c r="C1692" s="10"/>
      <c r="D1692" s="14" t="s">
        <v>1006</v>
      </c>
      <c r="E1692" s="14" t="s">
        <v>19</v>
      </c>
      <c r="F1692" s="70"/>
      <c r="G1692" s="70">
        <v>81</v>
      </c>
      <c r="H1692" s="5">
        <f>H1691-G1692</f>
        <v>3119</v>
      </c>
      <c r="I1692" s="4"/>
    </row>
    <row r="1693" spans="2:11" x14ac:dyDescent="0.3">
      <c r="B1693" s="35">
        <v>42885</v>
      </c>
      <c r="C1693" s="10"/>
      <c r="D1693" s="14" t="s">
        <v>1009</v>
      </c>
      <c r="E1693" s="14" t="s">
        <v>45</v>
      </c>
      <c r="F1693" s="70">
        <v>350</v>
      </c>
      <c r="G1693" s="70"/>
      <c r="H1693" s="5">
        <f>H1692+F1693</f>
        <v>3469</v>
      </c>
      <c r="I1693" s="4"/>
    </row>
    <row r="1694" spans="2:11" x14ac:dyDescent="0.3">
      <c r="F1694" s="173">
        <f>SUM(F1686:F1693)</f>
        <v>4011</v>
      </c>
      <c r="G1694" s="173">
        <f>SUM(G1686:G1693)</f>
        <v>542</v>
      </c>
      <c r="H1694" s="60">
        <f>F1694-G1694</f>
        <v>3469</v>
      </c>
    </row>
    <row r="1697" spans="2:13" x14ac:dyDescent="0.3">
      <c r="B1697" s="122" t="s">
        <v>460</v>
      </c>
    </row>
    <row r="1698" spans="2:13" x14ac:dyDescent="0.3">
      <c r="B1698" s="106" t="s">
        <v>6</v>
      </c>
      <c r="C1698" s="6" t="s">
        <v>7</v>
      </c>
      <c r="D1698" s="6" t="s">
        <v>11</v>
      </c>
      <c r="E1698" s="6" t="s">
        <v>8</v>
      </c>
      <c r="F1698" s="149" t="s">
        <v>9</v>
      </c>
      <c r="G1698" s="149" t="s">
        <v>10</v>
      </c>
      <c r="H1698" s="7" t="s">
        <v>12</v>
      </c>
      <c r="I1698" s="7" t="s">
        <v>432</v>
      </c>
    </row>
    <row r="1699" spans="2:13" x14ac:dyDescent="0.3">
      <c r="B1699" s="35">
        <v>42885</v>
      </c>
      <c r="C1699" s="10"/>
      <c r="D1699" s="4" t="s">
        <v>141</v>
      </c>
      <c r="E1699" s="4" t="s">
        <v>51</v>
      </c>
      <c r="F1699" s="70">
        <v>3661.5</v>
      </c>
      <c r="G1699" s="70"/>
      <c r="H1699" s="5"/>
      <c r="I1699" s="4"/>
    </row>
    <row r="1700" spans="2:13" x14ac:dyDescent="0.3">
      <c r="F1700" s="173">
        <v>3661.5</v>
      </c>
      <c r="G1700" s="173">
        <v>0</v>
      </c>
      <c r="H1700" s="60">
        <f>F1700-G1700</f>
        <v>3661.5</v>
      </c>
    </row>
    <row r="1704" spans="2:13" x14ac:dyDescent="0.3">
      <c r="B1704" s="106" t="s">
        <v>6</v>
      </c>
      <c r="C1704" s="6" t="s">
        <v>7</v>
      </c>
      <c r="D1704" s="6" t="s">
        <v>11</v>
      </c>
      <c r="E1704" s="6" t="s">
        <v>8</v>
      </c>
      <c r="F1704" s="149" t="s">
        <v>9</v>
      </c>
      <c r="G1704" s="149" t="s">
        <v>10</v>
      </c>
      <c r="H1704" s="7" t="s">
        <v>12</v>
      </c>
      <c r="I1704" s="7" t="s">
        <v>432</v>
      </c>
    </row>
    <row r="1705" spans="2:13" x14ac:dyDescent="0.3">
      <c r="B1705" s="35">
        <v>42886</v>
      </c>
      <c r="C1705" s="4"/>
      <c r="D1705" s="4" t="s">
        <v>927</v>
      </c>
      <c r="E1705" s="4" t="s">
        <v>31</v>
      </c>
      <c r="F1705" s="70">
        <v>3469</v>
      </c>
      <c r="G1705" s="70"/>
      <c r="H1705" s="4"/>
      <c r="I1705" s="4"/>
    </row>
    <row r="1706" spans="2:13" x14ac:dyDescent="0.3">
      <c r="B1706" s="35">
        <v>42886</v>
      </c>
      <c r="C1706" s="10" t="s">
        <v>1018</v>
      </c>
      <c r="D1706" s="4" t="s">
        <v>1013</v>
      </c>
      <c r="E1706" s="4" t="s">
        <v>45</v>
      </c>
      <c r="F1706" s="70">
        <v>1000</v>
      </c>
      <c r="G1706" s="70"/>
      <c r="H1706" s="4"/>
      <c r="I1706" s="4"/>
    </row>
    <row r="1707" spans="2:13" x14ac:dyDescent="0.3">
      <c r="B1707" s="35">
        <v>42886</v>
      </c>
      <c r="C1707" s="10"/>
      <c r="D1707" s="4" t="s">
        <v>1014</v>
      </c>
      <c r="E1707" s="4" t="s">
        <v>262</v>
      </c>
      <c r="F1707" s="70">
        <v>300</v>
      </c>
      <c r="G1707" s="70"/>
      <c r="H1707" s="5">
        <f>F1705+F1706+F1707</f>
        <v>4769</v>
      </c>
      <c r="I1707" s="4"/>
    </row>
    <row r="1708" spans="2:13" x14ac:dyDescent="0.3">
      <c r="B1708" s="35">
        <v>42886</v>
      </c>
      <c r="C1708" s="10" t="s">
        <v>1019</v>
      </c>
      <c r="D1708" s="4" t="s">
        <v>1011</v>
      </c>
      <c r="E1708" s="4" t="s">
        <v>308</v>
      </c>
      <c r="F1708" s="70"/>
      <c r="G1708" s="73">
        <v>162</v>
      </c>
      <c r="H1708" s="5"/>
      <c r="I1708" s="4"/>
      <c r="L1708" s="3"/>
    </row>
    <row r="1709" spans="2:13" x14ac:dyDescent="0.3">
      <c r="B1709" s="35">
        <v>42886</v>
      </c>
      <c r="C1709" s="10" t="s">
        <v>1019</v>
      </c>
      <c r="D1709" s="4" t="s">
        <v>1012</v>
      </c>
      <c r="E1709" s="4" t="s">
        <v>689</v>
      </c>
      <c r="F1709" s="70"/>
      <c r="G1709" s="73">
        <v>64</v>
      </c>
      <c r="H1709" s="5"/>
      <c r="I1709" s="4"/>
      <c r="K1709" s="3"/>
      <c r="M1709" s="3"/>
    </row>
    <row r="1710" spans="2:13" x14ac:dyDescent="0.3">
      <c r="B1710" s="35">
        <v>42886</v>
      </c>
      <c r="C1710" s="10"/>
      <c r="D1710" s="4" t="s">
        <v>1015</v>
      </c>
      <c r="E1710" s="4" t="s">
        <v>302</v>
      </c>
      <c r="F1710" s="70"/>
      <c r="G1710" s="73">
        <v>500</v>
      </c>
      <c r="H1710" s="5"/>
      <c r="I1710" s="4"/>
      <c r="K1710" s="3"/>
    </row>
    <row r="1711" spans="2:13" x14ac:dyDescent="0.3">
      <c r="B1711" s="35">
        <v>42886</v>
      </c>
      <c r="C1711" s="10"/>
      <c r="D1711" s="4" t="s">
        <v>1016</v>
      </c>
      <c r="E1711" s="4" t="s">
        <v>121</v>
      </c>
      <c r="F1711" s="70"/>
      <c r="G1711" s="73">
        <v>42</v>
      </c>
      <c r="H1711" s="5"/>
      <c r="I1711" s="4"/>
    </row>
    <row r="1712" spans="2:13" x14ac:dyDescent="0.3">
      <c r="B1712" s="35">
        <v>42886</v>
      </c>
      <c r="C1712" s="10"/>
      <c r="D1712" s="4" t="s">
        <v>453</v>
      </c>
      <c r="E1712" s="4" t="s">
        <v>31</v>
      </c>
      <c r="F1712" s="70"/>
      <c r="G1712" s="73">
        <v>190</v>
      </c>
      <c r="H1712" s="5"/>
      <c r="I1712" s="4"/>
    </row>
    <row r="1713" spans="2:11" x14ac:dyDescent="0.3">
      <c r="B1713" s="35">
        <v>42886</v>
      </c>
      <c r="C1713" s="10"/>
      <c r="D1713" s="4" t="s">
        <v>1017</v>
      </c>
      <c r="E1713" s="4" t="s">
        <v>31</v>
      </c>
      <c r="F1713" s="70"/>
      <c r="G1713" s="73">
        <v>181</v>
      </c>
      <c r="H1713" s="5"/>
      <c r="I1713" s="4"/>
    </row>
    <row r="1714" spans="2:11" x14ac:dyDescent="0.3">
      <c r="B1714" s="35">
        <v>42886</v>
      </c>
      <c r="C1714" s="10"/>
      <c r="D1714" s="14" t="s">
        <v>1020</v>
      </c>
      <c r="E1714" s="14" t="s">
        <v>19</v>
      </c>
      <c r="F1714" s="70"/>
      <c r="G1714" s="73">
        <v>66</v>
      </c>
      <c r="H1714" s="5"/>
      <c r="I1714" s="4"/>
    </row>
    <row r="1715" spans="2:11" x14ac:dyDescent="0.3">
      <c r="B1715" s="35">
        <v>42886</v>
      </c>
      <c r="C1715" s="10"/>
      <c r="D1715" s="14" t="s">
        <v>936</v>
      </c>
      <c r="E1715" s="14" t="s">
        <v>31</v>
      </c>
      <c r="F1715" s="70"/>
      <c r="G1715" s="73">
        <v>1005</v>
      </c>
      <c r="H1715" s="5">
        <f>H1707-G1708-G1709-G1710-G1711-G1712-G1713-G1714-G1715</f>
        <v>2559</v>
      </c>
      <c r="I1715" s="4"/>
    </row>
    <row r="1716" spans="2:11" x14ac:dyDescent="0.3">
      <c r="F1716" s="173">
        <f>SUM(F1705:F1715)</f>
        <v>4769</v>
      </c>
      <c r="G1716" s="173">
        <f>SUM(G1708:G1715)</f>
        <v>2210</v>
      </c>
      <c r="H1716" s="60">
        <f>F1716-G1716</f>
        <v>2559</v>
      </c>
    </row>
    <row r="1720" spans="2:11" x14ac:dyDescent="0.3">
      <c r="B1720" s="106" t="s">
        <v>6</v>
      </c>
      <c r="C1720" s="6" t="s">
        <v>7</v>
      </c>
      <c r="D1720" s="6" t="s">
        <v>11</v>
      </c>
      <c r="E1720" s="6" t="s">
        <v>8</v>
      </c>
      <c r="F1720" s="149" t="s">
        <v>9</v>
      </c>
      <c r="G1720" s="149" t="s">
        <v>10</v>
      </c>
      <c r="H1720" s="7" t="s">
        <v>12</v>
      </c>
      <c r="I1720" s="7" t="s">
        <v>432</v>
      </c>
      <c r="K1720" s="3"/>
    </row>
    <row r="1721" spans="2:11" x14ac:dyDescent="0.3">
      <c r="B1721" s="35">
        <v>42887</v>
      </c>
      <c r="C1721" s="10" t="s">
        <v>1021</v>
      </c>
      <c r="D1721" s="4" t="s">
        <v>1022</v>
      </c>
      <c r="E1721" s="4" t="s">
        <v>31</v>
      </c>
      <c r="F1721" s="70">
        <v>4400</v>
      </c>
      <c r="G1721" s="70"/>
      <c r="H1721" s="5"/>
      <c r="I1721" s="4"/>
      <c r="K1721" s="3"/>
    </row>
    <row r="1722" spans="2:11" x14ac:dyDescent="0.3">
      <c r="B1722" s="35">
        <v>42887</v>
      </c>
      <c r="C1722" s="10"/>
      <c r="D1722" s="4" t="s">
        <v>922</v>
      </c>
      <c r="E1722" s="4" t="s">
        <v>31</v>
      </c>
      <c r="F1722" s="70"/>
      <c r="G1722" s="70">
        <v>800</v>
      </c>
      <c r="H1722" s="5"/>
      <c r="I1722" s="4"/>
    </row>
    <row r="1723" spans="2:11" x14ac:dyDescent="0.3">
      <c r="B1723" s="35">
        <v>42887</v>
      </c>
      <c r="C1723" s="10"/>
      <c r="D1723" s="14" t="s">
        <v>1023</v>
      </c>
      <c r="E1723" s="14" t="s">
        <v>121</v>
      </c>
      <c r="F1723" s="70"/>
      <c r="G1723" s="70">
        <v>146</v>
      </c>
      <c r="H1723" s="5"/>
      <c r="I1723" s="4"/>
    </row>
    <row r="1724" spans="2:11" x14ac:dyDescent="0.3">
      <c r="B1724" s="35">
        <v>42887</v>
      </c>
      <c r="C1724" s="10"/>
      <c r="D1724" s="14" t="s">
        <v>1024</v>
      </c>
      <c r="E1724" s="14" t="s">
        <v>31</v>
      </c>
      <c r="F1724" s="70"/>
      <c r="G1724" s="70">
        <v>1624.5</v>
      </c>
      <c r="H1724" s="5"/>
      <c r="I1724" s="4"/>
    </row>
    <row r="1725" spans="2:11" x14ac:dyDescent="0.3">
      <c r="B1725" s="35">
        <v>42887</v>
      </c>
      <c r="C1725" s="10"/>
      <c r="D1725" s="14" t="s">
        <v>1030</v>
      </c>
      <c r="E1725" s="14" t="s">
        <v>121</v>
      </c>
      <c r="F1725" s="70"/>
      <c r="G1725" s="70">
        <v>20</v>
      </c>
      <c r="H1725" s="5">
        <f>F1721-G1722-G1723-G1724-G1725</f>
        <v>1809.5</v>
      </c>
      <c r="I1725" s="4"/>
    </row>
    <row r="1726" spans="2:11" x14ac:dyDescent="0.3">
      <c r="B1726" s="35">
        <v>42887</v>
      </c>
      <c r="C1726" s="10" t="s">
        <v>1025</v>
      </c>
      <c r="D1726" s="14" t="s">
        <v>588</v>
      </c>
      <c r="E1726" s="14" t="s">
        <v>31</v>
      </c>
      <c r="F1726" s="70">
        <v>2000</v>
      </c>
      <c r="G1726" s="70"/>
      <c r="H1726" s="5"/>
      <c r="I1726" s="4"/>
    </row>
    <row r="1727" spans="2:11" x14ac:dyDescent="0.3">
      <c r="B1727" s="35">
        <v>42887</v>
      </c>
      <c r="C1727" s="10" t="s">
        <v>1026</v>
      </c>
      <c r="D1727" s="14" t="s">
        <v>1027</v>
      </c>
      <c r="E1727" s="14" t="s">
        <v>45</v>
      </c>
      <c r="F1727" s="70">
        <v>3000</v>
      </c>
      <c r="G1727" s="70"/>
      <c r="H1727" s="5"/>
      <c r="I1727" s="4"/>
    </row>
    <row r="1728" spans="2:11" x14ac:dyDescent="0.3">
      <c r="B1728" s="35">
        <v>42887</v>
      </c>
      <c r="C1728" s="10" t="s">
        <v>1028</v>
      </c>
      <c r="D1728" s="14" t="s">
        <v>1029</v>
      </c>
      <c r="E1728" s="14" t="s">
        <v>31</v>
      </c>
      <c r="F1728" s="70">
        <v>3000</v>
      </c>
      <c r="G1728" s="70"/>
      <c r="H1728" s="5">
        <f>H1725+F1726+F1727+F1728</f>
        <v>9809.5</v>
      </c>
      <c r="I1728" s="4"/>
    </row>
    <row r="1729" spans="2:9" x14ac:dyDescent="0.3">
      <c r="B1729" s="35">
        <v>42887</v>
      </c>
      <c r="C1729" s="10"/>
      <c r="D1729" s="14" t="s">
        <v>1031</v>
      </c>
      <c r="E1729" s="14" t="s">
        <v>31</v>
      </c>
      <c r="F1729" s="70"/>
      <c r="G1729" s="70">
        <v>1500</v>
      </c>
      <c r="H1729" s="5">
        <f>H1728-G1729</f>
        <v>8309.5</v>
      </c>
      <c r="I1729" s="4"/>
    </row>
    <row r="1730" spans="2:9" x14ac:dyDescent="0.3">
      <c r="F1730" s="173">
        <f>SUM(F1721:F1728)</f>
        <v>12400</v>
      </c>
      <c r="G1730" s="173">
        <f>SUM(G1722:G1729)</f>
        <v>4090.5</v>
      </c>
      <c r="H1730" s="60">
        <f>F1730-G1730</f>
        <v>8309.5</v>
      </c>
    </row>
    <row r="1733" spans="2:9" x14ac:dyDescent="0.3">
      <c r="B1733" s="106" t="s">
        <v>6</v>
      </c>
      <c r="C1733" s="6" t="s">
        <v>7</v>
      </c>
      <c r="D1733" s="6" t="s">
        <v>11</v>
      </c>
      <c r="E1733" s="6" t="s">
        <v>8</v>
      </c>
      <c r="F1733" s="149" t="s">
        <v>9</v>
      </c>
      <c r="G1733" s="149" t="s">
        <v>10</v>
      </c>
      <c r="H1733" s="7" t="s">
        <v>12</v>
      </c>
      <c r="I1733" s="7" t="s">
        <v>432</v>
      </c>
    </row>
    <row r="1734" spans="2:9" x14ac:dyDescent="0.3">
      <c r="B1734" s="35">
        <v>42888</v>
      </c>
      <c r="C1734" s="10"/>
      <c r="D1734" s="4" t="s">
        <v>52</v>
      </c>
      <c r="E1734" s="4" t="s">
        <v>31</v>
      </c>
      <c r="F1734" s="70">
        <v>10000</v>
      </c>
      <c r="G1734" s="70"/>
      <c r="H1734" s="5"/>
      <c r="I1734" s="4"/>
    </row>
    <row r="1735" spans="2:9" x14ac:dyDescent="0.3">
      <c r="B1735" s="35">
        <v>42888</v>
      </c>
      <c r="C1735" s="10"/>
      <c r="D1735" s="4" t="s">
        <v>52</v>
      </c>
      <c r="E1735" s="4" t="s">
        <v>31</v>
      </c>
      <c r="F1735" s="70">
        <v>5000</v>
      </c>
      <c r="G1735" s="70"/>
      <c r="H1735" s="5"/>
      <c r="I1735" s="4"/>
    </row>
    <row r="1736" spans="2:9" x14ac:dyDescent="0.3">
      <c r="B1736" s="35">
        <v>42888</v>
      </c>
      <c r="C1736" s="10"/>
      <c r="D1736" s="4" t="s">
        <v>52</v>
      </c>
      <c r="E1736" s="4" t="s">
        <v>31</v>
      </c>
      <c r="F1736" s="70">
        <v>5000</v>
      </c>
      <c r="G1736" s="70"/>
      <c r="H1736" s="5"/>
      <c r="I1736" s="4"/>
    </row>
    <row r="1737" spans="2:9" x14ac:dyDescent="0.3">
      <c r="B1737" s="35">
        <v>42888</v>
      </c>
      <c r="C1737" s="10"/>
      <c r="D1737" s="4" t="s">
        <v>52</v>
      </c>
      <c r="E1737" s="4" t="s">
        <v>31</v>
      </c>
      <c r="F1737" s="70">
        <v>3254</v>
      </c>
      <c r="G1737" s="70"/>
      <c r="H1737" s="5"/>
      <c r="I1737" s="4"/>
    </row>
    <row r="1738" spans="2:9" x14ac:dyDescent="0.3">
      <c r="B1738" s="35">
        <v>42888</v>
      </c>
      <c r="C1738" s="10"/>
      <c r="D1738" s="4" t="s">
        <v>1032</v>
      </c>
      <c r="E1738" s="4" t="s">
        <v>31</v>
      </c>
      <c r="F1738" s="70"/>
      <c r="G1738" s="70">
        <v>1500</v>
      </c>
      <c r="H1738" s="5"/>
      <c r="I1738" s="4"/>
    </row>
    <row r="1739" spans="2:9" x14ac:dyDescent="0.3">
      <c r="F1739" s="169">
        <f>SUM(F1734:F1738)</f>
        <v>23254</v>
      </c>
      <c r="G1739" s="169">
        <f>SUM(G1738)</f>
        <v>1500</v>
      </c>
      <c r="H1739" s="51">
        <f>F1739-G1739</f>
        <v>21754</v>
      </c>
    </row>
    <row r="1742" spans="2:9" x14ac:dyDescent="0.3">
      <c r="B1742" s="122" t="s">
        <v>459</v>
      </c>
    </row>
    <row r="1743" spans="2:9" x14ac:dyDescent="0.3">
      <c r="B1743" s="106" t="s">
        <v>6</v>
      </c>
      <c r="C1743" s="6" t="s">
        <v>7</v>
      </c>
      <c r="D1743" s="6" t="s">
        <v>11</v>
      </c>
      <c r="E1743" s="6" t="s">
        <v>8</v>
      </c>
      <c r="F1743" s="149" t="s">
        <v>9</v>
      </c>
      <c r="G1743" s="149" t="s">
        <v>10</v>
      </c>
      <c r="H1743" s="7" t="s">
        <v>12</v>
      </c>
      <c r="I1743" s="7" t="s">
        <v>432</v>
      </c>
    </row>
    <row r="1744" spans="2:9" x14ac:dyDescent="0.3">
      <c r="B1744" s="127">
        <v>42889</v>
      </c>
      <c r="C1744" s="128"/>
      <c r="D1744" s="129" t="s">
        <v>1036</v>
      </c>
      <c r="E1744" s="129" t="s">
        <v>167</v>
      </c>
      <c r="F1744" s="70">
        <v>3500</v>
      </c>
      <c r="G1744" s="70"/>
      <c r="H1744" s="69"/>
      <c r="I1744" s="129"/>
    </row>
    <row r="1745" spans="2:9" x14ac:dyDescent="0.3">
      <c r="B1745" s="127">
        <v>42889</v>
      </c>
      <c r="C1745" s="128"/>
      <c r="D1745" s="129" t="s">
        <v>1033</v>
      </c>
      <c r="E1745" s="129" t="s">
        <v>31</v>
      </c>
      <c r="F1745" s="70"/>
      <c r="G1745" s="70">
        <v>2000</v>
      </c>
      <c r="H1745" s="69"/>
      <c r="I1745" s="129"/>
    </row>
    <row r="1746" spans="2:9" x14ac:dyDescent="0.3">
      <c r="F1746" s="169">
        <f>SUM(F1744:F1745)</f>
        <v>3500</v>
      </c>
      <c r="G1746" s="169">
        <f>SUM(G1745)</f>
        <v>2000</v>
      </c>
      <c r="H1746" s="51">
        <f>F1746-G1746</f>
        <v>1500</v>
      </c>
    </row>
    <row r="1748" spans="2:9" x14ac:dyDescent="0.3">
      <c r="B1748" s="122" t="s">
        <v>460</v>
      </c>
    </row>
    <row r="1749" spans="2:9" x14ac:dyDescent="0.3">
      <c r="B1749" s="106" t="s">
        <v>6</v>
      </c>
      <c r="C1749" s="6" t="s">
        <v>7</v>
      </c>
      <c r="D1749" s="6" t="s">
        <v>11</v>
      </c>
      <c r="E1749" s="6" t="s">
        <v>8</v>
      </c>
      <c r="F1749" s="149" t="s">
        <v>9</v>
      </c>
      <c r="G1749" s="149" t="s">
        <v>10</v>
      </c>
      <c r="H1749" s="7" t="s">
        <v>12</v>
      </c>
      <c r="I1749" s="7" t="s">
        <v>432</v>
      </c>
    </row>
    <row r="1750" spans="2:9" x14ac:dyDescent="0.3">
      <c r="B1750" s="35">
        <v>42889</v>
      </c>
      <c r="C1750" s="10"/>
      <c r="D1750" s="4" t="s">
        <v>141</v>
      </c>
      <c r="E1750" s="4" t="s">
        <v>51</v>
      </c>
      <c r="F1750" s="70">
        <v>9457</v>
      </c>
      <c r="G1750" s="70"/>
      <c r="H1750" s="5"/>
      <c r="I1750" s="4"/>
    </row>
    <row r="1751" spans="2:9" x14ac:dyDescent="0.3">
      <c r="B1751" s="35">
        <v>42889</v>
      </c>
      <c r="C1751" s="10"/>
      <c r="D1751" s="4" t="s">
        <v>1034</v>
      </c>
      <c r="E1751" s="4" t="s">
        <v>121</v>
      </c>
      <c r="F1751" s="70"/>
      <c r="G1751" s="70">
        <v>45</v>
      </c>
      <c r="H1751" s="5"/>
      <c r="I1751" s="4"/>
    </row>
    <row r="1752" spans="2:9" x14ac:dyDescent="0.3">
      <c r="B1752" s="35">
        <v>42889</v>
      </c>
      <c r="C1752" s="10"/>
      <c r="D1752" s="4" t="s">
        <v>766</v>
      </c>
      <c r="E1752" s="4" t="s">
        <v>121</v>
      </c>
      <c r="F1752" s="70"/>
      <c r="G1752" s="70">
        <v>10.5</v>
      </c>
      <c r="H1752" s="5"/>
      <c r="I1752" s="4"/>
    </row>
    <row r="1753" spans="2:9" x14ac:dyDescent="0.3">
      <c r="B1753" s="35">
        <v>42888</v>
      </c>
      <c r="C1753" s="10"/>
      <c r="D1753" s="14" t="s">
        <v>1035</v>
      </c>
      <c r="E1753" s="14" t="s">
        <v>19</v>
      </c>
      <c r="F1753" s="70"/>
      <c r="G1753" s="70">
        <v>168</v>
      </c>
      <c r="H1753" s="5"/>
      <c r="I1753" s="4"/>
    </row>
    <row r="1754" spans="2:9" x14ac:dyDescent="0.3">
      <c r="B1754" s="35">
        <v>42889</v>
      </c>
      <c r="C1754" s="10"/>
      <c r="D1754" s="14" t="s">
        <v>242</v>
      </c>
      <c r="E1754" s="14" t="s">
        <v>31</v>
      </c>
      <c r="F1754" s="70"/>
      <c r="G1754" s="70">
        <v>85</v>
      </c>
      <c r="H1754" s="5"/>
      <c r="I1754" s="4"/>
    </row>
    <row r="1755" spans="2:9" x14ac:dyDescent="0.3">
      <c r="F1755" s="173">
        <f>SUM(F1750:F1752)</f>
        <v>9457</v>
      </c>
      <c r="G1755" s="173">
        <f>SUM(G1751:G1754)</f>
        <v>308.5</v>
      </c>
      <c r="H1755" s="60">
        <f>F1755-G1755</f>
        <v>9148.5</v>
      </c>
    </row>
    <row r="1757" spans="2:9" x14ac:dyDescent="0.3">
      <c r="B1757" s="122" t="s">
        <v>219</v>
      </c>
    </row>
    <row r="1758" spans="2:9" x14ac:dyDescent="0.3">
      <c r="B1758" s="106" t="s">
        <v>6</v>
      </c>
      <c r="C1758" s="6" t="s">
        <v>7</v>
      </c>
      <c r="D1758" s="6" t="s">
        <v>11</v>
      </c>
      <c r="E1758" s="6" t="s">
        <v>8</v>
      </c>
      <c r="F1758" s="149" t="s">
        <v>9</v>
      </c>
      <c r="G1758" s="149" t="s">
        <v>10</v>
      </c>
      <c r="H1758" s="7" t="s">
        <v>12</v>
      </c>
      <c r="I1758" s="7" t="s">
        <v>432</v>
      </c>
    </row>
    <row r="1759" spans="2:9" x14ac:dyDescent="0.3">
      <c r="B1759" s="35">
        <v>42889</v>
      </c>
      <c r="C1759" s="10"/>
      <c r="D1759" s="4" t="s">
        <v>223</v>
      </c>
      <c r="E1759" s="4" t="s">
        <v>31</v>
      </c>
      <c r="F1759" s="70">
        <v>1500</v>
      </c>
      <c r="G1759" s="70"/>
      <c r="H1759" s="5"/>
      <c r="I1759" s="4"/>
    </row>
    <row r="1760" spans="2:9" x14ac:dyDescent="0.3">
      <c r="B1760" s="35">
        <v>42889</v>
      </c>
      <c r="C1760" s="10"/>
      <c r="D1760" s="4" t="s">
        <v>223</v>
      </c>
      <c r="E1760" s="4" t="s">
        <v>167</v>
      </c>
      <c r="F1760" s="70">
        <v>13600</v>
      </c>
      <c r="G1760" s="70"/>
      <c r="H1760" s="5"/>
      <c r="I1760" s="4"/>
    </row>
    <row r="1761" spans="2:9" x14ac:dyDescent="0.3">
      <c r="B1761" s="35">
        <v>42889</v>
      </c>
      <c r="C1761" s="10"/>
      <c r="D1761" s="4" t="s">
        <v>223</v>
      </c>
      <c r="E1761" s="4" t="s">
        <v>31</v>
      </c>
      <c r="F1761" s="70">
        <v>9148.5</v>
      </c>
      <c r="G1761" s="70"/>
      <c r="H1761" s="5"/>
      <c r="I1761" s="4"/>
    </row>
    <row r="1762" spans="2:9" x14ac:dyDescent="0.3">
      <c r="B1762" s="119"/>
      <c r="C1762" s="86"/>
      <c r="D1762" s="68" t="s">
        <v>219</v>
      </c>
      <c r="E1762" s="68"/>
      <c r="F1762" s="169"/>
      <c r="G1762" s="169"/>
      <c r="H1762" s="51"/>
      <c r="I1762" s="68"/>
    </row>
    <row r="1763" spans="2:9" x14ac:dyDescent="0.3">
      <c r="B1763" s="35">
        <v>42889</v>
      </c>
      <c r="C1763" s="10"/>
      <c r="D1763" s="4" t="s">
        <v>308</v>
      </c>
      <c r="E1763" s="4"/>
      <c r="F1763" s="70"/>
      <c r="G1763" s="70">
        <v>2000</v>
      </c>
      <c r="H1763" s="5"/>
      <c r="I1763" s="4"/>
    </row>
    <row r="1764" spans="2:9" x14ac:dyDescent="0.3">
      <c r="B1764" s="35">
        <v>42889</v>
      </c>
      <c r="C1764" s="10"/>
      <c r="D1764" s="4" t="s">
        <v>19</v>
      </c>
      <c r="E1764" s="4"/>
      <c r="F1764" s="70"/>
      <c r="G1764" s="70">
        <v>1500</v>
      </c>
      <c r="H1764" s="5"/>
      <c r="I1764" s="4"/>
    </row>
    <row r="1765" spans="2:9" x14ac:dyDescent="0.3">
      <c r="B1765" s="35">
        <v>42889</v>
      </c>
      <c r="C1765" s="10"/>
      <c r="D1765" s="4" t="s">
        <v>15</v>
      </c>
      <c r="E1765" s="4"/>
      <c r="F1765" s="70"/>
      <c r="G1765" s="70">
        <v>1500</v>
      </c>
      <c r="H1765" s="5"/>
      <c r="I1765" s="4"/>
    </row>
    <row r="1766" spans="2:9" x14ac:dyDescent="0.3">
      <c r="B1766" s="35">
        <v>42889</v>
      </c>
      <c r="C1766" s="10"/>
      <c r="D1766" s="4" t="s">
        <v>121</v>
      </c>
      <c r="E1766" s="4"/>
      <c r="F1766" s="70"/>
      <c r="G1766" s="70">
        <v>1000</v>
      </c>
      <c r="H1766" s="5"/>
      <c r="I1766" s="4"/>
    </row>
    <row r="1767" spans="2:9" x14ac:dyDescent="0.3">
      <c r="B1767" s="35">
        <v>42889</v>
      </c>
      <c r="C1767" s="10"/>
      <c r="D1767" s="4" t="s">
        <v>148</v>
      </c>
      <c r="E1767" s="4"/>
      <c r="F1767" s="70"/>
      <c r="G1767" s="70">
        <v>1000</v>
      </c>
      <c r="H1767" s="5"/>
      <c r="I1767" s="4"/>
    </row>
    <row r="1768" spans="2:9" x14ac:dyDescent="0.3">
      <c r="B1768" s="35">
        <v>42889</v>
      </c>
      <c r="C1768" s="10"/>
      <c r="D1768" s="4" t="s">
        <v>31</v>
      </c>
      <c r="E1768" s="4"/>
      <c r="F1768" s="70"/>
      <c r="G1768" s="70">
        <v>1500</v>
      </c>
      <c r="H1768" s="5"/>
      <c r="I1768" s="4"/>
    </row>
    <row r="1769" spans="2:9" x14ac:dyDescent="0.3">
      <c r="B1769" s="35">
        <v>42889</v>
      </c>
      <c r="C1769" s="10"/>
      <c r="D1769" s="4" t="s">
        <v>598</v>
      </c>
      <c r="E1769" s="4"/>
      <c r="F1769" s="70"/>
      <c r="G1769" s="70">
        <v>1800</v>
      </c>
      <c r="H1769" s="5"/>
      <c r="I1769" s="4"/>
    </row>
    <row r="1770" spans="2:9" x14ac:dyDescent="0.3">
      <c r="B1770" s="35">
        <v>42889</v>
      </c>
      <c r="C1770" s="10"/>
      <c r="D1770" s="4" t="s">
        <v>262</v>
      </c>
      <c r="E1770" s="4"/>
      <c r="F1770" s="70"/>
      <c r="G1770" s="70">
        <v>3500</v>
      </c>
      <c r="H1770" s="5"/>
      <c r="I1770" s="4"/>
    </row>
    <row r="1771" spans="2:9" x14ac:dyDescent="0.3">
      <c r="B1771" s="35">
        <v>42889</v>
      </c>
      <c r="C1771" s="10"/>
      <c r="D1771" s="4" t="s">
        <v>354</v>
      </c>
      <c r="E1771" s="4"/>
      <c r="F1771" s="70"/>
      <c r="G1771" s="70">
        <v>2500</v>
      </c>
      <c r="H1771" s="5"/>
      <c r="I1771" s="4"/>
    </row>
    <row r="1772" spans="2:9" x14ac:dyDescent="0.3">
      <c r="B1772" s="35">
        <v>42889</v>
      </c>
      <c r="C1772" s="10"/>
      <c r="D1772" s="4" t="s">
        <v>51</v>
      </c>
      <c r="E1772" s="4"/>
      <c r="F1772" s="70"/>
      <c r="G1772" s="70">
        <v>1000</v>
      </c>
      <c r="H1772" s="5"/>
      <c r="I1772" s="4"/>
    </row>
    <row r="1773" spans="2:9" x14ac:dyDescent="0.3">
      <c r="B1773" s="35">
        <v>42889</v>
      </c>
      <c r="C1773" s="10"/>
      <c r="D1773" s="4" t="s">
        <v>942</v>
      </c>
      <c r="E1773" s="4"/>
      <c r="F1773" s="70"/>
      <c r="G1773" s="70">
        <v>1000</v>
      </c>
      <c r="H1773" s="5"/>
      <c r="I1773" s="4"/>
    </row>
    <row r="1774" spans="2:9" x14ac:dyDescent="0.3">
      <c r="B1774" s="35">
        <v>42889</v>
      </c>
      <c r="C1774" s="10"/>
      <c r="D1774" s="4" t="s">
        <v>120</v>
      </c>
      <c r="E1774" s="4"/>
      <c r="F1774" s="70"/>
      <c r="G1774" s="70">
        <v>1000</v>
      </c>
      <c r="H1774" s="5"/>
      <c r="I1774" s="4"/>
    </row>
    <row r="1775" spans="2:9" x14ac:dyDescent="0.3">
      <c r="B1775" s="35">
        <v>42889</v>
      </c>
      <c r="C1775" s="10"/>
      <c r="D1775" s="4" t="s">
        <v>800</v>
      </c>
      <c r="E1775" s="4"/>
      <c r="F1775" s="70"/>
      <c r="G1775" s="70">
        <v>1800</v>
      </c>
      <c r="H1775" s="5"/>
      <c r="I1775" s="4"/>
    </row>
    <row r="1776" spans="2:9" x14ac:dyDescent="0.3">
      <c r="B1776" s="35">
        <v>42889</v>
      </c>
      <c r="C1776" s="10"/>
      <c r="D1776" s="4" t="s">
        <v>202</v>
      </c>
      <c r="E1776" s="4"/>
      <c r="F1776" s="70"/>
      <c r="G1776" s="70">
        <v>3000</v>
      </c>
      <c r="H1776" s="5"/>
      <c r="I1776" s="4"/>
    </row>
    <row r="1777" spans="2:9" x14ac:dyDescent="0.3">
      <c r="F1777" s="169">
        <f>SUM(F1759:F1776)</f>
        <v>24248.5</v>
      </c>
      <c r="G1777" s="169">
        <f>SUM(G1763:G1776)</f>
        <v>24100</v>
      </c>
      <c r="H1777" s="51">
        <f>F1777-G1777</f>
        <v>148.5</v>
      </c>
    </row>
    <row r="1780" spans="2:9" x14ac:dyDescent="0.3">
      <c r="B1780" s="106" t="s">
        <v>6</v>
      </c>
      <c r="C1780" s="6" t="s">
        <v>7</v>
      </c>
      <c r="D1780" s="6" t="s">
        <v>11</v>
      </c>
      <c r="E1780" s="6" t="s">
        <v>8</v>
      </c>
      <c r="F1780" s="149" t="s">
        <v>9</v>
      </c>
      <c r="G1780" s="149" t="s">
        <v>10</v>
      </c>
      <c r="H1780" s="7" t="s">
        <v>12</v>
      </c>
      <c r="I1780" s="7" t="s">
        <v>432</v>
      </c>
    </row>
    <row r="1781" spans="2:9" x14ac:dyDescent="0.3">
      <c r="B1781" s="35">
        <v>42891</v>
      </c>
      <c r="C1781" s="10" t="s">
        <v>1037</v>
      </c>
      <c r="D1781" s="4" t="s">
        <v>1038</v>
      </c>
      <c r="E1781" s="4" t="s">
        <v>598</v>
      </c>
      <c r="F1781" s="70">
        <v>5500</v>
      </c>
      <c r="G1781" s="70"/>
      <c r="H1781" s="5"/>
      <c r="I1781" s="4"/>
    </row>
    <row r="1782" spans="2:9" x14ac:dyDescent="0.3">
      <c r="B1782" s="35">
        <v>42891</v>
      </c>
      <c r="C1782" s="10" t="s">
        <v>1037</v>
      </c>
      <c r="D1782" s="4" t="s">
        <v>1039</v>
      </c>
      <c r="E1782" s="4" t="s">
        <v>598</v>
      </c>
      <c r="F1782" s="70"/>
      <c r="G1782" s="70">
        <v>500</v>
      </c>
      <c r="H1782" s="5"/>
      <c r="I1782" s="4"/>
    </row>
    <row r="1783" spans="2:9" x14ac:dyDescent="0.3">
      <c r="B1783" s="35">
        <v>42891</v>
      </c>
      <c r="C1783" s="10" t="s">
        <v>1037</v>
      </c>
      <c r="D1783" s="4" t="s">
        <v>992</v>
      </c>
      <c r="E1783" s="4" t="s">
        <v>598</v>
      </c>
      <c r="F1783" s="70"/>
      <c r="G1783" s="70">
        <v>100</v>
      </c>
      <c r="H1783" s="5"/>
      <c r="I1783" s="4"/>
    </row>
    <row r="1784" spans="2:9" x14ac:dyDescent="0.3">
      <c r="B1784" s="35">
        <v>42891</v>
      </c>
      <c r="C1784" s="10" t="s">
        <v>1037</v>
      </c>
      <c r="D1784" s="4" t="s">
        <v>1040</v>
      </c>
      <c r="E1784" s="4" t="s">
        <v>598</v>
      </c>
      <c r="F1784" s="70"/>
      <c r="G1784" s="70">
        <v>500</v>
      </c>
      <c r="H1784" s="5">
        <f>F1781-G1782-G1783-G1784</f>
        <v>4400</v>
      </c>
      <c r="I1784" s="4"/>
    </row>
    <row r="1785" spans="2:9" x14ac:dyDescent="0.3">
      <c r="B1785" s="35">
        <v>42891</v>
      </c>
      <c r="C1785" s="10"/>
      <c r="D1785" s="4" t="s">
        <v>1043</v>
      </c>
      <c r="E1785" s="4" t="s">
        <v>31</v>
      </c>
      <c r="F1785" s="70">
        <v>200</v>
      </c>
      <c r="G1785" s="70"/>
      <c r="H1785" s="5"/>
      <c r="I1785" s="4"/>
    </row>
    <row r="1786" spans="2:9" x14ac:dyDescent="0.3">
      <c r="B1786" s="35">
        <v>42891</v>
      </c>
      <c r="C1786" s="10" t="s">
        <v>1048</v>
      </c>
      <c r="D1786" s="4" t="s">
        <v>1044</v>
      </c>
      <c r="E1786" s="4" t="s">
        <v>598</v>
      </c>
      <c r="F1786" s="70">
        <v>3400</v>
      </c>
      <c r="G1786" s="70"/>
      <c r="H1786" s="5">
        <f>F1785+F1786+H1784</f>
        <v>8000</v>
      </c>
      <c r="I1786" s="4"/>
    </row>
    <row r="1787" spans="2:9" x14ac:dyDescent="0.3">
      <c r="B1787" s="35">
        <v>42891</v>
      </c>
      <c r="C1787" s="10" t="s">
        <v>1048</v>
      </c>
      <c r="D1787" s="4" t="s">
        <v>1045</v>
      </c>
      <c r="E1787" s="4" t="s">
        <v>598</v>
      </c>
      <c r="F1787" s="70"/>
      <c r="G1787" s="70">
        <v>222</v>
      </c>
      <c r="H1787" s="5"/>
      <c r="I1787" s="4"/>
    </row>
    <row r="1788" spans="2:9" x14ac:dyDescent="0.3">
      <c r="B1788" s="35">
        <v>42891</v>
      </c>
      <c r="C1788" s="10"/>
      <c r="D1788" s="4" t="s">
        <v>1047</v>
      </c>
      <c r="E1788" s="4" t="s">
        <v>262</v>
      </c>
      <c r="F1788" s="70"/>
      <c r="G1788" s="70">
        <v>1130</v>
      </c>
      <c r="H1788" s="5"/>
      <c r="I1788" s="4"/>
    </row>
    <row r="1789" spans="2:9" x14ac:dyDescent="0.3">
      <c r="B1789" s="35">
        <v>42891</v>
      </c>
      <c r="C1789" s="10"/>
      <c r="D1789" s="4" t="s">
        <v>1041</v>
      </c>
      <c r="E1789" s="4" t="s">
        <v>45</v>
      </c>
      <c r="F1789" s="70"/>
      <c r="G1789" s="70">
        <v>1500</v>
      </c>
      <c r="H1789" s="5"/>
      <c r="I1789" s="4"/>
    </row>
    <row r="1790" spans="2:9" x14ac:dyDescent="0.3">
      <c r="B1790" s="35">
        <v>42891</v>
      </c>
      <c r="C1790" s="10" t="s">
        <v>1046</v>
      </c>
      <c r="D1790" s="4" t="s">
        <v>765</v>
      </c>
      <c r="E1790" s="4" t="s">
        <v>598</v>
      </c>
      <c r="F1790" s="70"/>
      <c r="G1790" s="70">
        <v>177</v>
      </c>
      <c r="H1790" s="5"/>
      <c r="I1790" s="4"/>
    </row>
    <row r="1791" spans="2:9" x14ac:dyDescent="0.3">
      <c r="B1791" s="35">
        <v>42891</v>
      </c>
      <c r="C1791" s="10"/>
      <c r="D1791" s="4" t="s">
        <v>1042</v>
      </c>
      <c r="E1791" s="4" t="s">
        <v>121</v>
      </c>
      <c r="F1791" s="70"/>
      <c r="G1791" s="70">
        <v>127</v>
      </c>
      <c r="H1791" s="5">
        <f>H1786-G1787-G1788-G1789-G1790-G1791</f>
        <v>4844</v>
      </c>
      <c r="I1791" s="4"/>
    </row>
    <row r="1792" spans="2:9" x14ac:dyDescent="0.3">
      <c r="F1792" s="169">
        <f>SUM(F1781:F1789)</f>
        <v>9100</v>
      </c>
      <c r="G1792" s="169">
        <f>SUM(G1782:G1791)</f>
        <v>4256</v>
      </c>
      <c r="H1792" s="51">
        <f>F1792-G1792</f>
        <v>4844</v>
      </c>
    </row>
    <row r="1796" spans="2:9" x14ac:dyDescent="0.3">
      <c r="B1796" s="106" t="s">
        <v>6</v>
      </c>
      <c r="C1796" s="6" t="s">
        <v>7</v>
      </c>
      <c r="D1796" s="6" t="s">
        <v>11</v>
      </c>
      <c r="E1796" s="6" t="s">
        <v>8</v>
      </c>
      <c r="F1796" s="149" t="s">
        <v>9</v>
      </c>
      <c r="G1796" s="149" t="s">
        <v>10</v>
      </c>
      <c r="H1796" s="7" t="s">
        <v>12</v>
      </c>
      <c r="I1796" s="7" t="s">
        <v>432</v>
      </c>
    </row>
    <row r="1797" spans="2:9" x14ac:dyDescent="0.3">
      <c r="B1797" s="35">
        <v>42892</v>
      </c>
      <c r="C1797" s="10" t="s">
        <v>1049</v>
      </c>
      <c r="D1797" s="4" t="s">
        <v>596</v>
      </c>
      <c r="E1797" s="4" t="s">
        <v>31</v>
      </c>
      <c r="F1797" s="70">
        <v>1000</v>
      </c>
      <c r="G1797" s="70"/>
      <c r="H1797" s="5"/>
      <c r="I1797" s="4"/>
    </row>
    <row r="1798" spans="2:9" x14ac:dyDescent="0.3">
      <c r="B1798" s="35">
        <v>42892</v>
      </c>
      <c r="C1798" s="10"/>
      <c r="D1798" s="4" t="s">
        <v>176</v>
      </c>
      <c r="E1798" s="4" t="s">
        <v>31</v>
      </c>
      <c r="F1798" s="70"/>
      <c r="G1798" s="70">
        <v>450</v>
      </c>
      <c r="H1798" s="5"/>
      <c r="I1798" s="4"/>
    </row>
    <row r="1799" spans="2:9" x14ac:dyDescent="0.3">
      <c r="F1799" s="169">
        <f>SUM(F1797:F1798)</f>
        <v>1000</v>
      </c>
      <c r="G1799" s="169">
        <f>SUM(G1798)</f>
        <v>450</v>
      </c>
      <c r="H1799" s="51">
        <f>F1799-G1799</f>
        <v>550</v>
      </c>
    </row>
    <row r="1802" spans="2:9" x14ac:dyDescent="0.3">
      <c r="B1802" s="122" t="s">
        <v>459</v>
      </c>
    </row>
    <row r="1803" spans="2:9" x14ac:dyDescent="0.3">
      <c r="B1803" s="106" t="s">
        <v>6</v>
      </c>
      <c r="C1803" s="6" t="s">
        <v>7</v>
      </c>
      <c r="D1803" s="6" t="s">
        <v>11</v>
      </c>
      <c r="E1803" s="6" t="s">
        <v>8</v>
      </c>
      <c r="F1803" s="149" t="s">
        <v>9</v>
      </c>
      <c r="G1803" s="149" t="s">
        <v>10</v>
      </c>
      <c r="H1803" s="7" t="s">
        <v>12</v>
      </c>
      <c r="I1803" s="7" t="s">
        <v>432</v>
      </c>
    </row>
    <row r="1804" spans="2:9" x14ac:dyDescent="0.3">
      <c r="B1804" s="35">
        <v>42893</v>
      </c>
      <c r="C1804" s="10"/>
      <c r="D1804" s="4" t="s">
        <v>1050</v>
      </c>
      <c r="E1804" s="4" t="s">
        <v>31</v>
      </c>
      <c r="F1804" s="70">
        <v>500</v>
      </c>
      <c r="G1804" s="70"/>
      <c r="H1804" s="5"/>
      <c r="I1804" s="4"/>
    </row>
    <row r="1805" spans="2:9" x14ac:dyDescent="0.3">
      <c r="B1805" s="35">
        <v>42893</v>
      </c>
      <c r="C1805" s="10" t="s">
        <v>1052</v>
      </c>
      <c r="D1805" s="4" t="s">
        <v>1051</v>
      </c>
      <c r="E1805" s="4" t="s">
        <v>15</v>
      </c>
      <c r="F1805" s="70">
        <v>7000</v>
      </c>
      <c r="G1805" s="70">
        <v>7000</v>
      </c>
      <c r="H1805" s="5"/>
      <c r="I1805" s="4"/>
    </row>
    <row r="1806" spans="2:9" x14ac:dyDescent="0.3">
      <c r="B1806" s="35">
        <v>42893</v>
      </c>
      <c r="C1806" s="10"/>
      <c r="D1806" s="4" t="s">
        <v>1053</v>
      </c>
      <c r="E1806" s="4" t="s">
        <v>121</v>
      </c>
      <c r="F1806" s="70"/>
      <c r="G1806" s="70">
        <v>50</v>
      </c>
      <c r="H1806" s="5"/>
      <c r="I1806" s="4"/>
    </row>
    <row r="1807" spans="2:9" x14ac:dyDescent="0.3">
      <c r="B1807" s="35">
        <v>42893</v>
      </c>
      <c r="C1807" s="10"/>
      <c r="D1807" s="4" t="s">
        <v>242</v>
      </c>
      <c r="E1807" s="4" t="s">
        <v>31</v>
      </c>
      <c r="F1807" s="70"/>
      <c r="G1807" s="70">
        <v>120</v>
      </c>
      <c r="H1807" s="5"/>
      <c r="I1807" s="4"/>
    </row>
    <row r="1808" spans="2:9" x14ac:dyDescent="0.3">
      <c r="F1808" s="169">
        <f>SUM(F1804:F1807)</f>
        <v>7500</v>
      </c>
      <c r="G1808" s="169">
        <f>SUM(G1805:G1807)</f>
        <v>7170</v>
      </c>
      <c r="H1808" s="51">
        <f>F1808-G1808</f>
        <v>330</v>
      </c>
    </row>
    <row r="1811" spans="2:9" x14ac:dyDescent="0.3">
      <c r="B1811" s="122" t="s">
        <v>460</v>
      </c>
    </row>
    <row r="1812" spans="2:9" x14ac:dyDescent="0.3">
      <c r="B1812" s="106" t="s">
        <v>6</v>
      </c>
      <c r="C1812" s="6" t="s">
        <v>7</v>
      </c>
      <c r="D1812" s="6" t="s">
        <v>11</v>
      </c>
      <c r="E1812" s="6" t="s">
        <v>8</v>
      </c>
      <c r="F1812" s="149" t="s">
        <v>9</v>
      </c>
      <c r="G1812" s="149" t="s">
        <v>10</v>
      </c>
      <c r="H1812" s="7" t="s">
        <v>12</v>
      </c>
      <c r="I1812" s="7" t="s">
        <v>432</v>
      </c>
    </row>
    <row r="1813" spans="2:9" x14ac:dyDescent="0.3">
      <c r="B1813" s="35">
        <v>42893</v>
      </c>
      <c r="C1813" s="10"/>
      <c r="D1813" s="4" t="s">
        <v>141</v>
      </c>
      <c r="E1813" s="4" t="s">
        <v>51</v>
      </c>
      <c r="F1813" s="70">
        <v>1151</v>
      </c>
      <c r="G1813" s="70"/>
      <c r="H1813" s="5"/>
      <c r="I1813" s="4"/>
    </row>
    <row r="1814" spans="2:9" x14ac:dyDescent="0.3">
      <c r="F1814" s="169">
        <f>SUM(F1813)</f>
        <v>1151</v>
      </c>
      <c r="G1814" s="169">
        <v>0</v>
      </c>
      <c r="H1814" s="51">
        <f>F1814-G1814</f>
        <v>1151</v>
      </c>
    </row>
    <row r="1820" spans="2:9" x14ac:dyDescent="0.3">
      <c r="B1820" s="122" t="s">
        <v>460</v>
      </c>
    </row>
    <row r="1821" spans="2:9" x14ac:dyDescent="0.3">
      <c r="B1821" s="106" t="s">
        <v>6</v>
      </c>
      <c r="C1821" s="6" t="s">
        <v>7</v>
      </c>
      <c r="D1821" s="6" t="s">
        <v>11</v>
      </c>
      <c r="E1821" s="6" t="s">
        <v>8</v>
      </c>
      <c r="F1821" s="149" t="s">
        <v>9</v>
      </c>
      <c r="G1821" s="149" t="s">
        <v>10</v>
      </c>
      <c r="H1821" s="7" t="s">
        <v>12</v>
      </c>
      <c r="I1821" s="7" t="s">
        <v>432</v>
      </c>
    </row>
    <row r="1822" spans="2:9" x14ac:dyDescent="0.3">
      <c r="B1822" s="35">
        <v>42895</v>
      </c>
      <c r="C1822" s="10"/>
      <c r="D1822" s="4" t="s">
        <v>141</v>
      </c>
      <c r="E1822" s="4" t="s">
        <v>51</v>
      </c>
      <c r="F1822" s="70">
        <v>8544</v>
      </c>
      <c r="G1822" s="70"/>
      <c r="H1822" s="5"/>
      <c r="I1822" s="4"/>
    </row>
    <row r="1823" spans="2:9" x14ac:dyDescent="0.3">
      <c r="B1823" s="35">
        <v>42895</v>
      </c>
      <c r="C1823" s="10"/>
      <c r="D1823" s="4" t="s">
        <v>1054</v>
      </c>
      <c r="E1823" s="4" t="s">
        <v>121</v>
      </c>
      <c r="F1823" s="70"/>
      <c r="G1823" s="70">
        <v>40</v>
      </c>
      <c r="H1823" s="5"/>
      <c r="I1823" s="4"/>
    </row>
    <row r="1824" spans="2:9" x14ac:dyDescent="0.3">
      <c r="B1824" s="35">
        <v>42895</v>
      </c>
      <c r="C1824" s="10"/>
      <c r="D1824" s="14" t="s">
        <v>717</v>
      </c>
      <c r="E1824" s="14" t="s">
        <v>15</v>
      </c>
      <c r="F1824" s="70"/>
      <c r="G1824" s="70">
        <v>200</v>
      </c>
      <c r="H1824" s="5"/>
      <c r="I1824" s="4"/>
    </row>
    <row r="1825" spans="2:9" x14ac:dyDescent="0.3">
      <c r="B1825" s="35">
        <v>42895</v>
      </c>
      <c r="C1825" s="10"/>
      <c r="D1825" s="14" t="s">
        <v>852</v>
      </c>
      <c r="E1825" s="14" t="s">
        <v>45</v>
      </c>
      <c r="F1825" s="70"/>
      <c r="G1825" s="70">
        <v>1500</v>
      </c>
      <c r="H1825" s="5"/>
      <c r="I1825" s="4"/>
    </row>
    <row r="1826" spans="2:9" x14ac:dyDescent="0.3">
      <c r="F1826" s="173">
        <f>SUM(F1822)</f>
        <v>8544</v>
      </c>
      <c r="G1826" s="173">
        <f>SUM(G1823:G1825)</f>
        <v>1740</v>
      </c>
      <c r="H1826" s="60">
        <f>F1826-G1826</f>
        <v>6804</v>
      </c>
    </row>
    <row r="1827" spans="2:9" x14ac:dyDescent="0.3">
      <c r="H1827"/>
    </row>
    <row r="1828" spans="2:9" x14ac:dyDescent="0.3">
      <c r="B1828" s="122" t="s">
        <v>459</v>
      </c>
    </row>
    <row r="1829" spans="2:9" x14ac:dyDescent="0.3">
      <c r="B1829" s="106" t="s">
        <v>6</v>
      </c>
      <c r="C1829" s="6" t="s">
        <v>7</v>
      </c>
      <c r="D1829" s="6" t="s">
        <v>11</v>
      </c>
      <c r="E1829" s="6" t="s">
        <v>8</v>
      </c>
      <c r="F1829" s="149" t="s">
        <v>9</v>
      </c>
      <c r="G1829" s="149" t="s">
        <v>10</v>
      </c>
      <c r="H1829" s="7" t="s">
        <v>12</v>
      </c>
      <c r="I1829" s="7" t="s">
        <v>432</v>
      </c>
    </row>
    <row r="1830" spans="2:9" x14ac:dyDescent="0.3">
      <c r="B1830" s="35">
        <v>42895</v>
      </c>
      <c r="C1830" s="10"/>
      <c r="D1830" s="4" t="s">
        <v>68</v>
      </c>
      <c r="E1830" s="4" t="s">
        <v>31</v>
      </c>
      <c r="F1830" s="70">
        <v>9165.8799999999992</v>
      </c>
      <c r="G1830" s="70"/>
      <c r="H1830" s="5"/>
      <c r="I1830" s="4"/>
    </row>
    <row r="1831" spans="2:9" x14ac:dyDescent="0.3">
      <c r="B1831" s="35">
        <v>42895</v>
      </c>
      <c r="C1831" s="10"/>
      <c r="D1831" s="4" t="s">
        <v>68</v>
      </c>
      <c r="E1831" s="4" t="s">
        <v>31</v>
      </c>
      <c r="F1831" s="70">
        <v>2900</v>
      </c>
      <c r="G1831" s="70"/>
      <c r="H1831" s="5"/>
      <c r="I1831" s="4"/>
    </row>
    <row r="1832" spans="2:9" x14ac:dyDescent="0.3">
      <c r="B1832" s="35">
        <v>42895</v>
      </c>
      <c r="C1832" s="10"/>
      <c r="D1832" s="14" t="s">
        <v>68</v>
      </c>
      <c r="E1832" s="14" t="s">
        <v>31</v>
      </c>
      <c r="F1832" s="70">
        <v>5000</v>
      </c>
      <c r="G1832" s="70"/>
      <c r="H1832" s="5"/>
      <c r="I1832" s="4"/>
    </row>
    <row r="1833" spans="2:9" x14ac:dyDescent="0.3">
      <c r="F1833" s="173">
        <f>SUM(F1830:F1832)</f>
        <v>17065.879999999997</v>
      </c>
      <c r="G1833" s="173">
        <f>SUM(G1831:G1832)</f>
        <v>0</v>
      </c>
      <c r="H1833" s="60">
        <f>F1833-G1833</f>
        <v>17065.879999999997</v>
      </c>
    </row>
    <row r="1837" spans="2:9" x14ac:dyDescent="0.3">
      <c r="B1837" s="122" t="s">
        <v>459</v>
      </c>
    </row>
    <row r="1838" spans="2:9" x14ac:dyDescent="0.3">
      <c r="B1838" s="106" t="s">
        <v>6</v>
      </c>
      <c r="C1838" s="6" t="s">
        <v>7</v>
      </c>
      <c r="D1838" s="6" t="s">
        <v>11</v>
      </c>
      <c r="E1838" s="6" t="s">
        <v>8</v>
      </c>
      <c r="F1838" s="149" t="s">
        <v>9</v>
      </c>
      <c r="G1838" s="149" t="s">
        <v>10</v>
      </c>
      <c r="H1838" s="7" t="s">
        <v>12</v>
      </c>
      <c r="I1838" s="7" t="s">
        <v>432</v>
      </c>
    </row>
    <row r="1839" spans="2:9" x14ac:dyDescent="0.3">
      <c r="B1839" s="35">
        <v>42896</v>
      </c>
      <c r="C1839" s="10"/>
      <c r="D1839" s="4" t="s">
        <v>1055</v>
      </c>
      <c r="E1839" s="4" t="s">
        <v>31</v>
      </c>
      <c r="F1839" s="70">
        <v>5900</v>
      </c>
      <c r="G1839" s="70"/>
      <c r="H1839" s="5"/>
      <c r="I1839" s="4"/>
    </row>
    <row r="1840" spans="2:9" x14ac:dyDescent="0.3">
      <c r="B1840" s="35">
        <v>42896</v>
      </c>
      <c r="C1840" s="10"/>
      <c r="D1840" s="4" t="s">
        <v>194</v>
      </c>
      <c r="E1840" s="4" t="s">
        <v>121</v>
      </c>
      <c r="F1840" s="70"/>
      <c r="G1840" s="70">
        <v>60</v>
      </c>
      <c r="H1840" s="5"/>
      <c r="I1840" s="4"/>
    </row>
    <row r="1841" spans="2:9" x14ac:dyDescent="0.3">
      <c r="B1841" s="35">
        <v>42896</v>
      </c>
      <c r="C1841" s="10"/>
      <c r="D1841" s="4" t="s">
        <v>1056</v>
      </c>
      <c r="E1841" s="4" t="s">
        <v>121</v>
      </c>
      <c r="F1841" s="70"/>
      <c r="G1841" s="70">
        <v>30</v>
      </c>
      <c r="H1841" s="5"/>
      <c r="I1841" s="4"/>
    </row>
    <row r="1842" spans="2:9" x14ac:dyDescent="0.3">
      <c r="B1842" s="35">
        <v>42896</v>
      </c>
      <c r="C1842" s="10"/>
      <c r="D1842" s="4" t="s">
        <v>1057</v>
      </c>
      <c r="E1842" s="4" t="s">
        <v>308</v>
      </c>
      <c r="F1842" s="70"/>
      <c r="G1842" s="70">
        <v>100</v>
      </c>
      <c r="H1842" s="5"/>
      <c r="I1842" s="4"/>
    </row>
    <row r="1843" spans="2:9" x14ac:dyDescent="0.3">
      <c r="F1843" s="169">
        <f>SUM(F1839:F1841)</f>
        <v>5900</v>
      </c>
      <c r="G1843" s="169">
        <f>SUM(G1840:G1842)</f>
        <v>190</v>
      </c>
      <c r="H1843" s="51">
        <f>F1843-G1843</f>
        <v>5710</v>
      </c>
    </row>
    <row r="1845" spans="2:9" x14ac:dyDescent="0.3">
      <c r="B1845" s="122" t="s">
        <v>460</v>
      </c>
    </row>
    <row r="1846" spans="2:9" x14ac:dyDescent="0.3">
      <c r="B1846" s="106" t="s">
        <v>6</v>
      </c>
      <c r="C1846" s="6" t="s">
        <v>7</v>
      </c>
      <c r="D1846" s="6" t="s">
        <v>11</v>
      </c>
      <c r="E1846" s="6" t="s">
        <v>8</v>
      </c>
      <c r="F1846" s="149" t="s">
        <v>9</v>
      </c>
      <c r="G1846" s="149" t="s">
        <v>10</v>
      </c>
      <c r="H1846" s="7" t="s">
        <v>12</v>
      </c>
      <c r="I1846" s="7" t="s">
        <v>432</v>
      </c>
    </row>
    <row r="1847" spans="2:9" x14ac:dyDescent="0.3">
      <c r="B1847" s="35">
        <v>42896</v>
      </c>
      <c r="C1847" s="10"/>
      <c r="D1847" s="4" t="s">
        <v>141</v>
      </c>
      <c r="E1847" s="4" t="s">
        <v>51</v>
      </c>
      <c r="F1847" s="70">
        <v>14186</v>
      </c>
      <c r="G1847" s="70"/>
      <c r="H1847" s="5"/>
      <c r="I1847" s="4"/>
    </row>
    <row r="1848" spans="2:9" x14ac:dyDescent="0.3">
      <c r="B1848" s="35">
        <v>42896</v>
      </c>
      <c r="C1848" s="10"/>
      <c r="D1848" s="4" t="s">
        <v>196</v>
      </c>
      <c r="E1848" s="4" t="s">
        <v>51</v>
      </c>
      <c r="F1848" s="70">
        <v>8612</v>
      </c>
      <c r="G1848" s="70">
        <v>8612</v>
      </c>
      <c r="H1848" s="5"/>
      <c r="I1848" s="4"/>
    </row>
    <row r="1849" spans="2:9" x14ac:dyDescent="0.3">
      <c r="B1849" s="35">
        <v>42896</v>
      </c>
      <c r="C1849" s="10"/>
      <c r="D1849" s="4" t="s">
        <v>1058</v>
      </c>
      <c r="E1849" s="4" t="s">
        <v>31</v>
      </c>
      <c r="F1849" s="70"/>
      <c r="G1849" s="70">
        <v>4300</v>
      </c>
      <c r="H1849" s="5"/>
      <c r="I1849" s="4"/>
    </row>
    <row r="1850" spans="2:9" x14ac:dyDescent="0.3">
      <c r="B1850" s="35">
        <v>42896</v>
      </c>
      <c r="C1850" s="10"/>
      <c r="D1850" s="4" t="s">
        <v>223</v>
      </c>
      <c r="E1850" s="4" t="s">
        <v>31</v>
      </c>
      <c r="F1850" s="70"/>
      <c r="G1850" s="70">
        <v>8600</v>
      </c>
      <c r="H1850" s="5"/>
      <c r="I1850" s="4"/>
    </row>
    <row r="1851" spans="2:9" x14ac:dyDescent="0.3">
      <c r="F1851" s="173">
        <f>SUM(F1847:F1850)</f>
        <v>22798</v>
      </c>
      <c r="G1851" s="173">
        <f>SUM(G1848:G1850)</f>
        <v>21512</v>
      </c>
      <c r="H1851" s="60">
        <f>F1851-G1851</f>
        <v>1286</v>
      </c>
    </row>
    <row r="1853" spans="2:9" x14ac:dyDescent="0.3">
      <c r="B1853" s="2" t="s">
        <v>219</v>
      </c>
    </row>
    <row r="1854" spans="2:9" x14ac:dyDescent="0.3">
      <c r="B1854" s="106" t="s">
        <v>6</v>
      </c>
      <c r="C1854" s="6" t="s">
        <v>7</v>
      </c>
      <c r="D1854" s="6" t="s">
        <v>11</v>
      </c>
      <c r="E1854" s="6" t="s">
        <v>8</v>
      </c>
      <c r="F1854" s="149" t="s">
        <v>9</v>
      </c>
      <c r="G1854" s="149" t="s">
        <v>10</v>
      </c>
      <c r="H1854" s="7" t="s">
        <v>12</v>
      </c>
      <c r="I1854" s="7" t="s">
        <v>432</v>
      </c>
    </row>
    <row r="1855" spans="2:9" x14ac:dyDescent="0.3">
      <c r="B1855" s="35">
        <v>42896</v>
      </c>
      <c r="C1855" s="10"/>
      <c r="D1855" s="4" t="s">
        <v>68</v>
      </c>
      <c r="E1855" s="4" t="s">
        <v>167</v>
      </c>
      <c r="F1855" s="70">
        <v>17065</v>
      </c>
      <c r="G1855" s="70"/>
      <c r="H1855" s="5"/>
      <c r="I1855" s="4"/>
    </row>
    <row r="1856" spans="2:9" x14ac:dyDescent="0.3">
      <c r="B1856" s="35">
        <v>42896</v>
      </c>
      <c r="C1856" s="10"/>
      <c r="D1856" s="4" t="s">
        <v>141</v>
      </c>
      <c r="E1856" s="4" t="s">
        <v>51</v>
      </c>
      <c r="F1856" s="70">
        <v>8600</v>
      </c>
      <c r="G1856" s="70"/>
      <c r="H1856" s="5"/>
      <c r="I1856" s="4"/>
    </row>
    <row r="1857" spans="2:12" x14ac:dyDescent="0.3">
      <c r="B1857" s="119"/>
      <c r="C1857" s="86"/>
      <c r="D1857" s="68" t="s">
        <v>219</v>
      </c>
      <c r="E1857" s="68"/>
      <c r="F1857" s="169"/>
      <c r="G1857" s="169"/>
      <c r="H1857" s="51"/>
      <c r="I1857" s="68"/>
    </row>
    <row r="1858" spans="2:12" x14ac:dyDescent="0.3">
      <c r="B1858" s="35">
        <v>42896</v>
      </c>
      <c r="C1858" s="10"/>
      <c r="D1858" s="4" t="s">
        <v>308</v>
      </c>
      <c r="E1858" s="4"/>
      <c r="F1858" s="70"/>
      <c r="G1858" s="70">
        <v>2000</v>
      </c>
      <c r="H1858" s="5"/>
      <c r="I1858" s="4"/>
    </row>
    <row r="1859" spans="2:12" x14ac:dyDescent="0.3">
      <c r="B1859" s="35">
        <v>42896</v>
      </c>
      <c r="C1859" s="10"/>
      <c r="D1859" s="4" t="s">
        <v>19</v>
      </c>
      <c r="E1859" s="4"/>
      <c r="F1859" s="70"/>
      <c r="G1859" s="70">
        <v>1500</v>
      </c>
      <c r="H1859" s="5"/>
      <c r="I1859" s="4"/>
    </row>
    <row r="1860" spans="2:12" x14ac:dyDescent="0.3">
      <c r="B1860" s="35">
        <v>42896</v>
      </c>
      <c r="C1860" s="10"/>
      <c r="D1860" s="4" t="s">
        <v>121</v>
      </c>
      <c r="E1860" s="4"/>
      <c r="F1860" s="70"/>
      <c r="G1860" s="70">
        <v>1000</v>
      </c>
      <c r="H1860" s="5"/>
      <c r="I1860" s="4"/>
    </row>
    <row r="1861" spans="2:12" x14ac:dyDescent="0.3">
      <c r="B1861" s="35">
        <v>42896</v>
      </c>
      <c r="C1861" s="10"/>
      <c r="D1861" s="4" t="s">
        <v>31</v>
      </c>
      <c r="E1861" s="4"/>
      <c r="F1861" s="70"/>
      <c r="G1861" s="70">
        <v>1500</v>
      </c>
      <c r="H1861" s="5"/>
      <c r="I1861" s="4"/>
      <c r="L1861" s="3"/>
    </row>
    <row r="1862" spans="2:12" x14ac:dyDescent="0.3">
      <c r="B1862" s="35">
        <v>42896</v>
      </c>
      <c r="C1862" s="10"/>
      <c r="D1862" s="4" t="s">
        <v>15</v>
      </c>
      <c r="E1862" s="4"/>
      <c r="F1862" s="70"/>
      <c r="G1862" s="70">
        <v>1500</v>
      </c>
      <c r="H1862" s="5"/>
      <c r="I1862" s="4"/>
    </row>
    <row r="1863" spans="2:12" x14ac:dyDescent="0.3">
      <c r="B1863" s="35">
        <v>42896</v>
      </c>
      <c r="C1863" s="10"/>
      <c r="D1863" s="4" t="s">
        <v>262</v>
      </c>
      <c r="E1863" s="4"/>
      <c r="F1863" s="70"/>
      <c r="G1863" s="70">
        <v>3500</v>
      </c>
      <c r="H1863" s="5"/>
      <c r="I1863" s="4"/>
    </row>
    <row r="1864" spans="2:12" x14ac:dyDescent="0.3">
      <c r="B1864" s="35">
        <v>42896</v>
      </c>
      <c r="C1864" s="10"/>
      <c r="D1864" s="4" t="s">
        <v>586</v>
      </c>
      <c r="E1864" s="4"/>
      <c r="F1864" s="70"/>
      <c r="G1864" s="70">
        <v>1800</v>
      </c>
      <c r="H1864" s="5"/>
      <c r="I1864" s="4"/>
    </row>
    <row r="1865" spans="2:12" x14ac:dyDescent="0.3">
      <c r="B1865" s="35">
        <v>42896</v>
      </c>
      <c r="C1865" s="10"/>
      <c r="D1865" s="4" t="s">
        <v>598</v>
      </c>
      <c r="E1865" s="4"/>
      <c r="F1865" s="70"/>
      <c r="G1865" s="70">
        <v>1800</v>
      </c>
      <c r="H1865" s="5"/>
      <c r="I1865" s="4"/>
    </row>
    <row r="1866" spans="2:12" x14ac:dyDescent="0.3">
      <c r="B1866" s="35">
        <v>42896</v>
      </c>
      <c r="C1866" s="10"/>
      <c r="D1866" s="4" t="s">
        <v>354</v>
      </c>
      <c r="E1866" s="4"/>
      <c r="F1866" s="70"/>
      <c r="G1866" s="70">
        <v>2500</v>
      </c>
      <c r="H1866" s="5"/>
      <c r="I1866" s="4"/>
    </row>
    <row r="1867" spans="2:12" x14ac:dyDescent="0.3">
      <c r="B1867" s="35">
        <v>42896</v>
      </c>
      <c r="C1867" s="10"/>
      <c r="D1867" s="4" t="s">
        <v>942</v>
      </c>
      <c r="E1867" s="4"/>
      <c r="F1867" s="70"/>
      <c r="G1867" s="70">
        <v>700</v>
      </c>
      <c r="H1867" s="5"/>
      <c r="I1867" s="4"/>
      <c r="K1867" s="3"/>
    </row>
    <row r="1868" spans="2:12" x14ac:dyDescent="0.3">
      <c r="B1868" s="35">
        <v>42896</v>
      </c>
      <c r="C1868" s="10"/>
      <c r="D1868" s="4" t="s">
        <v>1059</v>
      </c>
      <c r="E1868" s="4"/>
      <c r="F1868" s="70"/>
      <c r="G1868" s="70">
        <v>1000</v>
      </c>
      <c r="H1868" s="5"/>
      <c r="I1868" s="4"/>
      <c r="K1868" s="3"/>
    </row>
    <row r="1869" spans="2:12" x14ac:dyDescent="0.3">
      <c r="B1869" s="35">
        <v>42896</v>
      </c>
      <c r="C1869" s="10"/>
      <c r="D1869" s="4" t="s">
        <v>800</v>
      </c>
      <c r="E1869" s="4"/>
      <c r="F1869" s="70"/>
      <c r="G1869" s="70">
        <v>1800</v>
      </c>
      <c r="H1869" s="5"/>
      <c r="I1869" s="4"/>
    </row>
    <row r="1870" spans="2:12" x14ac:dyDescent="0.3">
      <c r="B1870" s="35">
        <v>42896</v>
      </c>
      <c r="C1870" s="10"/>
      <c r="D1870" s="4" t="s">
        <v>51</v>
      </c>
      <c r="E1870" s="4"/>
      <c r="F1870" s="70"/>
      <c r="G1870" s="70">
        <v>1000</v>
      </c>
      <c r="H1870" s="5"/>
      <c r="I1870" s="4"/>
    </row>
    <row r="1871" spans="2:12" x14ac:dyDescent="0.3">
      <c r="B1871" s="35">
        <v>42896</v>
      </c>
      <c r="C1871" s="10"/>
      <c r="D1871" s="4" t="s">
        <v>202</v>
      </c>
      <c r="E1871" s="4"/>
      <c r="F1871" s="70"/>
      <c r="G1871" s="70">
        <v>3000</v>
      </c>
      <c r="H1871" s="5"/>
      <c r="I1871" s="4"/>
    </row>
    <row r="1872" spans="2:12" x14ac:dyDescent="0.3">
      <c r="B1872" s="35">
        <v>42896</v>
      </c>
      <c r="C1872" s="10"/>
      <c r="D1872" s="4" t="s">
        <v>120</v>
      </c>
      <c r="E1872" s="4"/>
      <c r="F1872" s="70"/>
      <c r="G1872" s="70">
        <v>1000</v>
      </c>
      <c r="H1872" s="5"/>
      <c r="I1872" s="4"/>
    </row>
    <row r="1873" spans="2:9" x14ac:dyDescent="0.3">
      <c r="F1873" s="169">
        <f>SUM(F1855:F1872)</f>
        <v>25665</v>
      </c>
      <c r="G1873" s="169">
        <f>SUM(G1858:G1872)</f>
        <v>25600</v>
      </c>
      <c r="H1873" s="51">
        <f>F1873-G1873</f>
        <v>65</v>
      </c>
    </row>
    <row r="1877" spans="2:9" x14ac:dyDescent="0.3">
      <c r="B1877" s="106" t="s">
        <v>6</v>
      </c>
      <c r="C1877" s="6" t="s">
        <v>7</v>
      </c>
      <c r="D1877" s="6" t="s">
        <v>11</v>
      </c>
      <c r="E1877" s="6" t="s">
        <v>8</v>
      </c>
      <c r="F1877" s="149" t="s">
        <v>9</v>
      </c>
      <c r="G1877" s="149" t="s">
        <v>10</v>
      </c>
      <c r="H1877" s="7" t="s">
        <v>12</v>
      </c>
      <c r="I1877" s="7" t="s">
        <v>432</v>
      </c>
    </row>
    <row r="1878" spans="2:9" x14ac:dyDescent="0.3">
      <c r="B1878" s="35">
        <v>42896</v>
      </c>
      <c r="C1878" s="10" t="s">
        <v>1060</v>
      </c>
      <c r="D1878" s="4" t="s">
        <v>642</v>
      </c>
      <c r="E1878" s="4" t="s">
        <v>31</v>
      </c>
      <c r="F1878" s="70">
        <v>1600</v>
      </c>
      <c r="G1878" s="70"/>
      <c r="H1878" s="5"/>
      <c r="I1878" s="4"/>
    </row>
    <row r="1879" spans="2:9" x14ac:dyDescent="0.3">
      <c r="B1879" s="35">
        <v>42898</v>
      </c>
      <c r="C1879" s="10"/>
      <c r="D1879" s="4" t="s">
        <v>1061</v>
      </c>
      <c r="E1879" s="4" t="s">
        <v>31</v>
      </c>
      <c r="F1879" s="70"/>
      <c r="G1879" s="70">
        <v>600</v>
      </c>
      <c r="H1879" s="5"/>
      <c r="I1879" s="4"/>
    </row>
    <row r="1880" spans="2:9" x14ac:dyDescent="0.3">
      <c r="B1880" s="35">
        <v>42898</v>
      </c>
      <c r="C1880" s="10"/>
      <c r="D1880" s="4" t="s">
        <v>766</v>
      </c>
      <c r="E1880" s="4" t="s">
        <v>121</v>
      </c>
      <c r="F1880" s="70"/>
      <c r="G1880" s="70">
        <v>98</v>
      </c>
      <c r="H1880" s="5"/>
      <c r="I1880" s="4"/>
    </row>
    <row r="1881" spans="2:9" x14ac:dyDescent="0.3">
      <c r="B1881" s="35">
        <v>42898</v>
      </c>
      <c r="C1881" s="10"/>
      <c r="D1881" s="4" t="s">
        <v>1062</v>
      </c>
      <c r="E1881" s="4" t="s">
        <v>31</v>
      </c>
      <c r="F1881" s="70"/>
      <c r="G1881" s="70">
        <v>42</v>
      </c>
      <c r="H1881" s="5"/>
      <c r="I1881" s="4"/>
    </row>
    <row r="1882" spans="2:9" x14ac:dyDescent="0.3">
      <c r="B1882" s="35">
        <v>42898</v>
      </c>
      <c r="C1882" s="10" t="s">
        <v>1064</v>
      </c>
      <c r="D1882" s="4" t="s">
        <v>604</v>
      </c>
      <c r="E1882" s="4" t="s">
        <v>308</v>
      </c>
      <c r="F1882" s="70"/>
      <c r="G1882" s="70">
        <v>162</v>
      </c>
      <c r="H1882" s="5"/>
      <c r="I1882" s="4"/>
    </row>
    <row r="1883" spans="2:9" x14ac:dyDescent="0.3">
      <c r="B1883" s="35">
        <v>42898</v>
      </c>
      <c r="C1883" s="10"/>
      <c r="D1883" s="4" t="s">
        <v>211</v>
      </c>
      <c r="E1883" s="4" t="s">
        <v>19</v>
      </c>
      <c r="F1883" s="70"/>
      <c r="G1883" s="70">
        <v>90</v>
      </c>
      <c r="H1883" s="5"/>
      <c r="I1883" s="4"/>
    </row>
    <row r="1884" spans="2:9" x14ac:dyDescent="0.3">
      <c r="B1884" s="35">
        <v>42898</v>
      </c>
      <c r="C1884" s="10"/>
      <c r="D1884" s="4" t="s">
        <v>594</v>
      </c>
      <c r="E1884" s="4" t="s">
        <v>19</v>
      </c>
      <c r="F1884" s="70"/>
      <c r="G1884" s="70">
        <v>25</v>
      </c>
      <c r="H1884" s="5"/>
      <c r="I1884" s="4"/>
    </row>
    <row r="1885" spans="2:9" x14ac:dyDescent="0.3">
      <c r="B1885" s="35">
        <v>42898</v>
      </c>
      <c r="C1885" s="10" t="s">
        <v>1065</v>
      </c>
      <c r="D1885" s="4" t="s">
        <v>1063</v>
      </c>
      <c r="E1885" s="4" t="s">
        <v>31</v>
      </c>
      <c r="F1885" s="70">
        <v>1400</v>
      </c>
      <c r="G1885" s="70"/>
      <c r="H1885" s="5"/>
      <c r="I1885" s="4"/>
    </row>
    <row r="1886" spans="2:9" x14ac:dyDescent="0.3">
      <c r="F1886" s="177">
        <f>SUM(F1878:F1885)</f>
        <v>3000</v>
      </c>
      <c r="G1886" s="177">
        <f>SUM(G1879:G1884)</f>
        <v>1017</v>
      </c>
      <c r="H1886" s="67">
        <f>F1886-G1886</f>
        <v>1983</v>
      </c>
    </row>
    <row r="1890" spans="2:12" x14ac:dyDescent="0.3">
      <c r="B1890" s="122" t="s">
        <v>459</v>
      </c>
    </row>
    <row r="1891" spans="2:12" x14ac:dyDescent="0.3">
      <c r="B1891" s="106" t="s">
        <v>6</v>
      </c>
      <c r="C1891" s="6" t="s">
        <v>7</v>
      </c>
      <c r="D1891" s="6" t="s">
        <v>11</v>
      </c>
      <c r="E1891" s="6" t="s">
        <v>8</v>
      </c>
      <c r="F1891" s="149" t="s">
        <v>9</v>
      </c>
      <c r="G1891" s="149" t="s">
        <v>10</v>
      </c>
      <c r="H1891" s="7" t="s">
        <v>12</v>
      </c>
      <c r="I1891" s="7" t="s">
        <v>432</v>
      </c>
    </row>
    <row r="1892" spans="2:12" x14ac:dyDescent="0.3">
      <c r="B1892" s="35">
        <v>42899</v>
      </c>
      <c r="C1892" s="10"/>
      <c r="D1892" s="4" t="s">
        <v>1067</v>
      </c>
      <c r="E1892" s="4" t="s">
        <v>262</v>
      </c>
      <c r="F1892" s="70">
        <v>500</v>
      </c>
      <c r="G1892" s="70"/>
      <c r="H1892" s="5"/>
      <c r="I1892" s="4"/>
    </row>
    <row r="1893" spans="2:12" x14ac:dyDescent="0.3">
      <c r="B1893" s="35">
        <v>42899</v>
      </c>
      <c r="C1893" s="10" t="s">
        <v>1073</v>
      </c>
      <c r="D1893" s="4" t="s">
        <v>1066</v>
      </c>
      <c r="E1893" s="4" t="s">
        <v>31</v>
      </c>
      <c r="F1893" s="70">
        <v>2100</v>
      </c>
      <c r="G1893" s="70"/>
      <c r="H1893" s="5"/>
      <c r="I1893" s="4"/>
    </row>
    <row r="1894" spans="2:12" x14ac:dyDescent="0.3">
      <c r="B1894" s="35">
        <v>42899</v>
      </c>
      <c r="C1894" s="10" t="s">
        <v>1074</v>
      </c>
      <c r="D1894" s="4" t="s">
        <v>1068</v>
      </c>
      <c r="E1894" s="4" t="s">
        <v>31</v>
      </c>
      <c r="F1894" s="70">
        <v>1500</v>
      </c>
      <c r="G1894" s="70"/>
      <c r="H1894" s="5"/>
      <c r="I1894" s="4"/>
    </row>
    <row r="1895" spans="2:12" x14ac:dyDescent="0.3">
      <c r="B1895" s="35">
        <v>42899</v>
      </c>
      <c r="C1895" s="10" t="s">
        <v>1075</v>
      </c>
      <c r="D1895" s="4" t="s">
        <v>1071</v>
      </c>
      <c r="E1895" s="4" t="s">
        <v>308</v>
      </c>
      <c r="F1895" s="70">
        <v>38</v>
      </c>
      <c r="G1895" s="70"/>
      <c r="H1895" s="5">
        <f>F1892+F1894+F1893+F1895</f>
        <v>4138</v>
      </c>
      <c r="I1895" s="4"/>
      <c r="K1895" s="3"/>
    </row>
    <row r="1896" spans="2:12" x14ac:dyDescent="0.3">
      <c r="B1896" s="35">
        <v>42899</v>
      </c>
      <c r="C1896" s="10" t="s">
        <v>1076</v>
      </c>
      <c r="D1896" s="4" t="s">
        <v>664</v>
      </c>
      <c r="E1896" s="4" t="s">
        <v>308</v>
      </c>
      <c r="F1896" s="70"/>
      <c r="G1896" s="70">
        <v>162</v>
      </c>
      <c r="H1896" s="5"/>
      <c r="I1896" s="4"/>
    </row>
    <row r="1897" spans="2:12" x14ac:dyDescent="0.3">
      <c r="B1897" s="35">
        <v>42899</v>
      </c>
      <c r="C1897" s="10"/>
      <c r="D1897" s="4" t="s">
        <v>1002</v>
      </c>
      <c r="E1897" s="4" t="s">
        <v>31</v>
      </c>
      <c r="F1897" s="70"/>
      <c r="G1897" s="70">
        <v>158</v>
      </c>
      <c r="H1897" s="5"/>
      <c r="I1897" s="4"/>
    </row>
    <row r="1898" spans="2:12" x14ac:dyDescent="0.3">
      <c r="B1898" s="35">
        <v>42899</v>
      </c>
      <c r="C1898" s="10"/>
      <c r="D1898" s="4" t="s">
        <v>1069</v>
      </c>
      <c r="E1898" s="4" t="s">
        <v>45</v>
      </c>
      <c r="F1898" s="70"/>
      <c r="G1898" s="70">
        <v>91</v>
      </c>
      <c r="H1898" s="5"/>
      <c r="I1898" s="4"/>
    </row>
    <row r="1899" spans="2:12" x14ac:dyDescent="0.3">
      <c r="B1899" s="35">
        <v>42899</v>
      </c>
      <c r="C1899" s="10"/>
      <c r="D1899" s="4" t="s">
        <v>1070</v>
      </c>
      <c r="E1899" s="4" t="s">
        <v>31</v>
      </c>
      <c r="F1899" s="70"/>
      <c r="G1899" s="70">
        <v>150</v>
      </c>
      <c r="H1899" s="5">
        <f>H1895-G1896-G1897-G1898-G1899</f>
        <v>3577</v>
      </c>
      <c r="I1899" s="4"/>
    </row>
    <row r="1900" spans="2:12" x14ac:dyDescent="0.3">
      <c r="F1900" s="169">
        <f>SUM(F1892:F1899)</f>
        <v>4138</v>
      </c>
      <c r="G1900" s="169">
        <f>SUM(G1896:G1899)</f>
        <v>561</v>
      </c>
      <c r="H1900" s="51">
        <f>F1900-G1900</f>
        <v>3577</v>
      </c>
    </row>
    <row r="1903" spans="2:12" x14ac:dyDescent="0.3">
      <c r="B1903" s="122" t="s">
        <v>460</v>
      </c>
      <c r="K1903" s="3"/>
    </row>
    <row r="1904" spans="2:12" x14ac:dyDescent="0.3">
      <c r="B1904" s="106" t="s">
        <v>6</v>
      </c>
      <c r="C1904" s="6" t="s">
        <v>7</v>
      </c>
      <c r="D1904" s="6" t="s">
        <v>11</v>
      </c>
      <c r="E1904" s="6" t="s">
        <v>8</v>
      </c>
      <c r="F1904" s="149" t="s">
        <v>9</v>
      </c>
      <c r="G1904" s="149" t="s">
        <v>10</v>
      </c>
      <c r="H1904" s="7" t="s">
        <v>12</v>
      </c>
      <c r="I1904" s="7" t="s">
        <v>432</v>
      </c>
      <c r="L1904" s="3"/>
    </row>
    <row r="1905" spans="2:12" x14ac:dyDescent="0.3">
      <c r="B1905" s="35">
        <v>42899</v>
      </c>
      <c r="C1905" s="10"/>
      <c r="D1905" s="4" t="s">
        <v>141</v>
      </c>
      <c r="E1905" s="4" t="s">
        <v>51</v>
      </c>
      <c r="F1905" s="70">
        <v>8579</v>
      </c>
      <c r="G1905" s="70"/>
      <c r="H1905" s="5"/>
      <c r="I1905" s="4"/>
      <c r="L1905" s="3"/>
    </row>
    <row r="1906" spans="2:12" x14ac:dyDescent="0.3">
      <c r="B1906" s="35">
        <v>42899</v>
      </c>
      <c r="C1906" s="10"/>
      <c r="D1906" s="4" t="s">
        <v>1072</v>
      </c>
      <c r="E1906" s="4" t="s">
        <v>45</v>
      </c>
      <c r="F1906" s="70"/>
      <c r="G1906" s="70">
        <v>3000</v>
      </c>
      <c r="H1906" s="5"/>
      <c r="I1906" s="4"/>
      <c r="L1906" s="3"/>
    </row>
    <row r="1907" spans="2:12" x14ac:dyDescent="0.3">
      <c r="F1907" s="173">
        <f>SUM(F1905)</f>
        <v>8579</v>
      </c>
      <c r="G1907" s="173">
        <f>SUM(G1906)</f>
        <v>3000</v>
      </c>
      <c r="H1907" s="60">
        <f>F1907-G1907</f>
        <v>5579</v>
      </c>
      <c r="L1907" s="3"/>
    </row>
    <row r="1909" spans="2:12" x14ac:dyDescent="0.3">
      <c r="B1909" s="122" t="s">
        <v>459</v>
      </c>
    </row>
    <row r="1910" spans="2:12" x14ac:dyDescent="0.3">
      <c r="B1910" s="106" t="s">
        <v>6</v>
      </c>
      <c r="C1910" s="6" t="s">
        <v>7</v>
      </c>
      <c r="D1910" s="6" t="s">
        <v>11</v>
      </c>
      <c r="E1910" s="6" t="s">
        <v>8</v>
      </c>
      <c r="F1910" s="149" t="s">
        <v>9</v>
      </c>
      <c r="G1910" s="149" t="s">
        <v>10</v>
      </c>
      <c r="H1910" s="7" t="s">
        <v>12</v>
      </c>
      <c r="I1910" s="7" t="s">
        <v>432</v>
      </c>
    </row>
    <row r="1911" spans="2:12" x14ac:dyDescent="0.3">
      <c r="B1911" s="35">
        <v>42900</v>
      </c>
      <c r="C1911" s="10" t="s">
        <v>1086</v>
      </c>
      <c r="D1911" s="4" t="s">
        <v>1087</v>
      </c>
      <c r="E1911" s="4" t="s">
        <v>45</v>
      </c>
      <c r="F1911" s="70">
        <v>500</v>
      </c>
      <c r="G1911" s="70"/>
      <c r="H1911" s="5"/>
      <c r="I1911" s="4"/>
    </row>
    <row r="1912" spans="2:12" x14ac:dyDescent="0.3">
      <c r="B1912" s="35">
        <v>42900</v>
      </c>
      <c r="C1912" s="10"/>
      <c r="D1912" s="4" t="s">
        <v>1088</v>
      </c>
      <c r="E1912" s="4" t="s">
        <v>262</v>
      </c>
      <c r="F1912" s="70">
        <v>1000</v>
      </c>
      <c r="G1912" s="70"/>
      <c r="H1912" s="5"/>
      <c r="I1912" s="4"/>
    </row>
    <row r="1913" spans="2:12" x14ac:dyDescent="0.3">
      <c r="B1913" s="35">
        <v>42900</v>
      </c>
      <c r="C1913" s="10"/>
      <c r="D1913" s="4" t="s">
        <v>586</v>
      </c>
      <c r="E1913" s="4" t="s">
        <v>262</v>
      </c>
      <c r="F1913" s="70"/>
      <c r="G1913" s="70">
        <v>500</v>
      </c>
      <c r="H1913" s="5"/>
      <c r="I1913" s="4"/>
    </row>
    <row r="1914" spans="2:12" x14ac:dyDescent="0.3">
      <c r="B1914" s="35">
        <v>42900</v>
      </c>
      <c r="C1914" s="10"/>
      <c r="D1914" s="4" t="s">
        <v>242</v>
      </c>
      <c r="E1914" s="4" t="s">
        <v>31</v>
      </c>
      <c r="F1914" s="70"/>
      <c r="G1914" s="70">
        <v>250</v>
      </c>
      <c r="H1914" s="5"/>
      <c r="I1914" s="4"/>
    </row>
    <row r="1915" spans="2:12" x14ac:dyDescent="0.3">
      <c r="B1915" s="35">
        <v>42900</v>
      </c>
      <c r="C1915" s="10" t="s">
        <v>1089</v>
      </c>
      <c r="D1915" s="4" t="s">
        <v>1090</v>
      </c>
      <c r="E1915" s="4" t="s">
        <v>45</v>
      </c>
      <c r="F1915" s="70">
        <v>450</v>
      </c>
      <c r="G1915" s="70"/>
      <c r="H1915" s="5"/>
      <c r="I1915" s="4"/>
    </row>
    <row r="1916" spans="2:12" x14ac:dyDescent="0.3">
      <c r="B1916" s="35">
        <v>42900</v>
      </c>
      <c r="C1916" s="10" t="s">
        <v>1091</v>
      </c>
      <c r="D1916" s="4" t="s">
        <v>1092</v>
      </c>
      <c r="E1916" s="4" t="s">
        <v>19</v>
      </c>
      <c r="F1916" s="70">
        <v>800</v>
      </c>
      <c r="G1916" s="70"/>
      <c r="H1916" s="5"/>
      <c r="I1916" s="4"/>
    </row>
    <row r="1917" spans="2:12" x14ac:dyDescent="0.3">
      <c r="B1917" s="35">
        <v>42900</v>
      </c>
      <c r="C1917" s="10"/>
      <c r="D1917" s="4" t="s">
        <v>1093</v>
      </c>
      <c r="E1917" s="4" t="s">
        <v>31</v>
      </c>
      <c r="F1917" s="73"/>
      <c r="G1917" s="70">
        <v>250</v>
      </c>
      <c r="H1917" s="5"/>
      <c r="I1917" s="4"/>
    </row>
    <row r="1918" spans="2:12" x14ac:dyDescent="0.3">
      <c r="B1918" s="35">
        <v>42901</v>
      </c>
      <c r="C1918" s="4"/>
      <c r="D1918" s="14" t="s">
        <v>1094</v>
      </c>
      <c r="E1918" s="14" t="s">
        <v>31</v>
      </c>
      <c r="F1918" s="73"/>
      <c r="G1918" s="73">
        <v>600</v>
      </c>
      <c r="H1918" s="4"/>
      <c r="I1918" s="4"/>
    </row>
    <row r="1919" spans="2:12" x14ac:dyDescent="0.3">
      <c r="B1919" s="35">
        <v>42901</v>
      </c>
      <c r="C1919" s="4"/>
      <c r="D1919" s="14" t="s">
        <v>1095</v>
      </c>
      <c r="E1919" s="14" t="s">
        <v>45</v>
      </c>
      <c r="F1919" s="73"/>
      <c r="G1919" s="73">
        <v>100</v>
      </c>
      <c r="H1919" s="4"/>
      <c r="I1919" s="4"/>
    </row>
    <row r="1920" spans="2:12" x14ac:dyDescent="0.3">
      <c r="B1920" s="35">
        <v>42901</v>
      </c>
      <c r="C1920" s="4"/>
      <c r="D1920" s="14" t="s">
        <v>934</v>
      </c>
      <c r="E1920" s="4" t="s">
        <v>121</v>
      </c>
      <c r="F1920" s="73"/>
      <c r="G1920" s="73">
        <v>50</v>
      </c>
      <c r="H1920" s="4"/>
      <c r="I1920" s="4"/>
    </row>
    <row r="1921" spans="2:9" x14ac:dyDescent="0.3">
      <c r="B1921" s="35">
        <v>42901</v>
      </c>
      <c r="C1921" s="4"/>
      <c r="D1921" s="14" t="s">
        <v>1096</v>
      </c>
      <c r="E1921" s="4" t="s">
        <v>308</v>
      </c>
      <c r="F1921" s="73">
        <v>500</v>
      </c>
      <c r="G1921" s="70"/>
      <c r="H1921" s="4"/>
      <c r="I1921" s="4"/>
    </row>
    <row r="1922" spans="2:9" x14ac:dyDescent="0.3">
      <c r="B1922" s="35">
        <v>42901</v>
      </c>
      <c r="C1922" s="4"/>
      <c r="D1922" s="14" t="s">
        <v>1097</v>
      </c>
      <c r="E1922" s="4" t="s">
        <v>308</v>
      </c>
      <c r="F1922" s="73"/>
      <c r="G1922" s="73">
        <v>162</v>
      </c>
      <c r="H1922" s="4"/>
      <c r="I1922" s="4"/>
    </row>
    <row r="1923" spans="2:9" x14ac:dyDescent="0.3">
      <c r="B1923" s="35">
        <v>42901</v>
      </c>
      <c r="C1923" s="4"/>
      <c r="D1923" s="14" t="s">
        <v>1098</v>
      </c>
      <c r="E1923" s="4" t="s">
        <v>308</v>
      </c>
      <c r="F1923" s="73"/>
      <c r="G1923" s="73">
        <v>238</v>
      </c>
      <c r="H1923" s="4"/>
      <c r="I1923" s="4"/>
    </row>
    <row r="1924" spans="2:9" x14ac:dyDescent="0.3">
      <c r="B1924" s="35">
        <v>42901</v>
      </c>
      <c r="C1924" s="4"/>
      <c r="D1924" s="14" t="s">
        <v>1099</v>
      </c>
      <c r="E1924" s="4" t="s">
        <v>598</v>
      </c>
      <c r="F1924" s="73">
        <v>500</v>
      </c>
      <c r="G1924" s="70"/>
      <c r="H1924" s="4"/>
      <c r="I1924" s="4"/>
    </row>
    <row r="1925" spans="2:9" x14ac:dyDescent="0.3">
      <c r="B1925" s="35">
        <v>42901</v>
      </c>
      <c r="C1925" s="4"/>
      <c r="D1925" s="14" t="s">
        <v>1097</v>
      </c>
      <c r="E1925" s="4" t="s">
        <v>598</v>
      </c>
      <c r="F1925" s="73"/>
      <c r="G1925" s="73">
        <v>162</v>
      </c>
      <c r="H1925" s="4"/>
      <c r="I1925" s="4"/>
    </row>
    <row r="1926" spans="2:9" x14ac:dyDescent="0.3">
      <c r="B1926" s="35">
        <v>42901</v>
      </c>
      <c r="C1926" s="4"/>
      <c r="D1926" s="14" t="s">
        <v>1098</v>
      </c>
      <c r="E1926" s="4" t="s">
        <v>598</v>
      </c>
      <c r="F1926" s="73"/>
      <c r="G1926" s="73">
        <v>238</v>
      </c>
      <c r="H1926" s="4"/>
      <c r="I1926" s="4"/>
    </row>
    <row r="1927" spans="2:9" x14ac:dyDescent="0.3">
      <c r="B1927" s="35">
        <v>42901</v>
      </c>
      <c r="C1927" s="4"/>
      <c r="D1927" s="14" t="s">
        <v>1100</v>
      </c>
      <c r="E1927" s="4" t="s">
        <v>15</v>
      </c>
      <c r="F1927" s="73">
        <v>500</v>
      </c>
      <c r="G1927" s="70"/>
      <c r="H1927" s="4"/>
      <c r="I1927" s="4"/>
    </row>
    <row r="1928" spans="2:9" x14ac:dyDescent="0.3">
      <c r="B1928" s="35">
        <v>42901</v>
      </c>
      <c r="C1928" s="4"/>
      <c r="D1928" s="14" t="s">
        <v>1097</v>
      </c>
      <c r="E1928" s="4" t="s">
        <v>15</v>
      </c>
      <c r="F1928" s="73"/>
      <c r="G1928" s="73">
        <v>162</v>
      </c>
      <c r="H1928" s="4"/>
      <c r="I1928" s="4"/>
    </row>
    <row r="1929" spans="2:9" x14ac:dyDescent="0.3">
      <c r="B1929" s="35">
        <v>42901</v>
      </c>
      <c r="C1929" s="4"/>
      <c r="D1929" s="14" t="s">
        <v>1098</v>
      </c>
      <c r="E1929" s="4" t="s">
        <v>15</v>
      </c>
      <c r="F1929" s="73"/>
      <c r="G1929" s="73">
        <v>285</v>
      </c>
      <c r="H1929" s="4"/>
      <c r="I1929" s="4"/>
    </row>
    <row r="1930" spans="2:9" x14ac:dyDescent="0.3">
      <c r="B1930" s="35">
        <v>42901</v>
      </c>
      <c r="C1930" s="4"/>
      <c r="D1930" s="14" t="s">
        <v>999</v>
      </c>
      <c r="E1930" s="4" t="s">
        <v>45</v>
      </c>
      <c r="F1930" s="73">
        <v>250</v>
      </c>
      <c r="G1930" s="70"/>
      <c r="H1930" s="4"/>
      <c r="I1930" s="4"/>
    </row>
    <row r="1931" spans="2:9" x14ac:dyDescent="0.3">
      <c r="B1931" s="35">
        <v>42901</v>
      </c>
      <c r="C1931" s="10" t="s">
        <v>258</v>
      </c>
      <c r="D1931" s="4" t="s">
        <v>1077</v>
      </c>
      <c r="E1931" s="4" t="s">
        <v>5</v>
      </c>
      <c r="F1931" s="73">
        <v>6728</v>
      </c>
      <c r="G1931" s="70"/>
      <c r="H1931" s="5"/>
      <c r="I1931" s="4"/>
    </row>
    <row r="1932" spans="2:9" x14ac:dyDescent="0.3">
      <c r="B1932" s="35">
        <v>42901</v>
      </c>
      <c r="C1932" s="10" t="s">
        <v>258</v>
      </c>
      <c r="D1932" s="4" t="s">
        <v>219</v>
      </c>
      <c r="E1932" s="4" t="s">
        <v>5</v>
      </c>
      <c r="F1932" s="70">
        <v>7433.68</v>
      </c>
      <c r="G1932" s="70"/>
      <c r="H1932" s="5"/>
      <c r="I1932" s="4"/>
    </row>
    <row r="1933" spans="2:9" x14ac:dyDescent="0.3">
      <c r="B1933" s="35">
        <v>42901</v>
      </c>
      <c r="C1933" s="10" t="s">
        <v>258</v>
      </c>
      <c r="D1933" s="4" t="s">
        <v>219</v>
      </c>
      <c r="E1933" s="4" t="s">
        <v>5</v>
      </c>
      <c r="F1933" s="70">
        <v>2197.06</v>
      </c>
      <c r="G1933" s="70"/>
      <c r="H1933" s="5"/>
      <c r="I1933" s="4"/>
    </row>
    <row r="1934" spans="2:9" x14ac:dyDescent="0.3">
      <c r="B1934" s="35">
        <v>42901</v>
      </c>
      <c r="C1934" s="10" t="s">
        <v>258</v>
      </c>
      <c r="D1934" s="4" t="s">
        <v>219</v>
      </c>
      <c r="E1934" s="4" t="s">
        <v>5</v>
      </c>
      <c r="F1934" s="70">
        <v>2197.06</v>
      </c>
      <c r="G1934" s="70"/>
      <c r="H1934" s="5" t="s">
        <v>5</v>
      </c>
      <c r="I1934" s="4"/>
    </row>
    <row r="1935" spans="2:9" x14ac:dyDescent="0.3">
      <c r="B1935" s="35">
        <v>42901</v>
      </c>
      <c r="C1935" s="10" t="s">
        <v>258</v>
      </c>
      <c r="D1935" s="4" t="s">
        <v>219</v>
      </c>
      <c r="E1935" s="4" t="s">
        <v>5</v>
      </c>
      <c r="F1935" s="70">
        <v>2197.06</v>
      </c>
      <c r="G1935" s="70" t="s">
        <v>5</v>
      </c>
      <c r="H1935" s="5"/>
      <c r="I1935" s="4"/>
    </row>
    <row r="1936" spans="2:9" x14ac:dyDescent="0.3">
      <c r="B1936" s="35">
        <v>42901</v>
      </c>
      <c r="C1936" s="10"/>
      <c r="D1936" s="4" t="s">
        <v>1078</v>
      </c>
      <c r="E1936" s="4" t="s">
        <v>5</v>
      </c>
      <c r="F1936" s="70"/>
      <c r="G1936" s="70">
        <v>4207.8</v>
      </c>
      <c r="H1936" s="5"/>
      <c r="I1936" s="4"/>
    </row>
    <row r="1937" spans="2:9" x14ac:dyDescent="0.3">
      <c r="B1937" s="35">
        <v>42901</v>
      </c>
      <c r="C1937" s="10"/>
      <c r="D1937" s="4" t="s">
        <v>1079</v>
      </c>
      <c r="E1937" s="4" t="s">
        <v>5</v>
      </c>
      <c r="F1937" s="70"/>
      <c r="G1937" s="70">
        <v>4311.09</v>
      </c>
      <c r="H1937" s="5"/>
      <c r="I1937" s="4"/>
    </row>
    <row r="1938" spans="2:9" x14ac:dyDescent="0.3">
      <c r="B1938" s="35">
        <v>42901</v>
      </c>
      <c r="C1938" s="10"/>
      <c r="D1938" s="4" t="s">
        <v>1080</v>
      </c>
      <c r="E1938" s="4"/>
      <c r="F1938" s="70"/>
      <c r="G1938" s="70">
        <v>6122.43</v>
      </c>
      <c r="H1938" s="5"/>
      <c r="I1938" s="4"/>
    </row>
    <row r="1939" spans="2:9" x14ac:dyDescent="0.3">
      <c r="B1939" s="35">
        <v>42901</v>
      </c>
      <c r="C1939" s="10"/>
      <c r="D1939" s="4" t="s">
        <v>1081</v>
      </c>
      <c r="E1939" s="4" t="s">
        <v>5</v>
      </c>
      <c r="F1939" s="70"/>
      <c r="G1939" s="70">
        <v>140</v>
      </c>
      <c r="H1939" s="5" t="s">
        <v>5</v>
      </c>
      <c r="I1939" s="4"/>
    </row>
    <row r="1940" spans="2:9" x14ac:dyDescent="0.3">
      <c r="B1940" s="35">
        <v>42901</v>
      </c>
      <c r="C1940" s="10"/>
      <c r="D1940" s="4" t="s">
        <v>765</v>
      </c>
      <c r="E1940" s="4"/>
      <c r="F1940" s="70"/>
      <c r="G1940" s="70">
        <v>162</v>
      </c>
      <c r="H1940" s="5"/>
      <c r="I1940" s="4"/>
    </row>
    <row r="1941" spans="2:9" x14ac:dyDescent="0.3">
      <c r="F1941" s="173">
        <f>SUM(F1911:F1940)</f>
        <v>25252.860000000004</v>
      </c>
      <c r="G1941" s="173">
        <f>SUM(G1911:G1940)</f>
        <v>17940.32</v>
      </c>
      <c r="H1941" s="60">
        <f>F1941-G1941</f>
        <v>7312.5400000000045</v>
      </c>
    </row>
    <row r="1943" spans="2:9" x14ac:dyDescent="0.3">
      <c r="B1943" s="122" t="s">
        <v>459</v>
      </c>
    </row>
    <row r="1944" spans="2:9" x14ac:dyDescent="0.3">
      <c r="B1944" s="106" t="s">
        <v>6</v>
      </c>
      <c r="C1944" s="6" t="s">
        <v>7</v>
      </c>
      <c r="D1944" s="6" t="s">
        <v>11</v>
      </c>
      <c r="E1944" s="6" t="s">
        <v>8</v>
      </c>
      <c r="F1944" s="149" t="s">
        <v>9</v>
      </c>
      <c r="G1944" s="149" t="s">
        <v>10</v>
      </c>
      <c r="H1944" s="7" t="s">
        <v>12</v>
      </c>
      <c r="I1944" s="7" t="s">
        <v>432</v>
      </c>
    </row>
    <row r="1945" spans="2:9" x14ac:dyDescent="0.3">
      <c r="B1945" s="35">
        <v>42902</v>
      </c>
      <c r="C1945" s="10" t="s">
        <v>258</v>
      </c>
      <c r="D1945" s="4" t="s">
        <v>836</v>
      </c>
      <c r="E1945" s="4" t="s">
        <v>45</v>
      </c>
      <c r="F1945" s="70">
        <v>6243.63</v>
      </c>
      <c r="G1945" s="70">
        <v>6243.63</v>
      </c>
      <c r="H1945" s="5"/>
      <c r="I1945" s="4"/>
    </row>
    <row r="1946" spans="2:9" x14ac:dyDescent="0.3">
      <c r="B1946" s="35">
        <v>42902</v>
      </c>
      <c r="C1946" s="10" t="s">
        <v>258</v>
      </c>
      <c r="D1946" s="4" t="s">
        <v>553</v>
      </c>
      <c r="E1946" s="4" t="s">
        <v>45</v>
      </c>
      <c r="F1946" s="70">
        <v>2998</v>
      </c>
      <c r="G1946" s="70">
        <v>2998</v>
      </c>
      <c r="H1946" s="5"/>
      <c r="I1946" s="4"/>
    </row>
    <row r="1947" spans="2:9" x14ac:dyDescent="0.3">
      <c r="B1947" s="35">
        <v>42902</v>
      </c>
      <c r="C1947" s="10" t="s">
        <v>258</v>
      </c>
      <c r="D1947" s="4" t="s">
        <v>111</v>
      </c>
      <c r="E1947" s="4" t="s">
        <v>45</v>
      </c>
      <c r="F1947" s="70">
        <v>12126.52</v>
      </c>
      <c r="G1947" s="70"/>
      <c r="H1947" s="5"/>
      <c r="I1947" s="4"/>
    </row>
    <row r="1948" spans="2:9" x14ac:dyDescent="0.3">
      <c r="B1948" s="35">
        <v>42902</v>
      </c>
      <c r="C1948" s="10" t="s">
        <v>5</v>
      </c>
      <c r="D1948" s="4" t="s">
        <v>93</v>
      </c>
      <c r="E1948" s="4" t="s">
        <v>45</v>
      </c>
      <c r="F1948" s="70"/>
      <c r="G1948" s="70">
        <v>1500</v>
      </c>
      <c r="H1948" s="5" t="s">
        <v>5</v>
      </c>
      <c r="I1948" s="4"/>
    </row>
    <row r="1949" spans="2:9" x14ac:dyDescent="0.3">
      <c r="B1949" s="35">
        <v>42902</v>
      </c>
      <c r="C1949" s="10" t="s">
        <v>5</v>
      </c>
      <c r="D1949" s="4" t="s">
        <v>1082</v>
      </c>
      <c r="E1949" s="4" t="s">
        <v>45</v>
      </c>
      <c r="F1949" s="70"/>
      <c r="G1949" s="70">
        <v>3000</v>
      </c>
      <c r="H1949" s="5"/>
      <c r="I1949" s="4"/>
    </row>
    <row r="1950" spans="2:9" x14ac:dyDescent="0.3">
      <c r="B1950" s="35">
        <v>42902</v>
      </c>
      <c r="C1950" s="10"/>
      <c r="D1950" s="4" t="s">
        <v>1083</v>
      </c>
      <c r="E1950" s="4" t="s">
        <v>262</v>
      </c>
      <c r="F1950" s="70"/>
      <c r="G1950" s="70">
        <v>800</v>
      </c>
      <c r="H1950" s="5"/>
      <c r="I1950" s="4"/>
    </row>
    <row r="1951" spans="2:9" x14ac:dyDescent="0.3">
      <c r="B1951" s="35">
        <v>42902</v>
      </c>
      <c r="C1951" s="10"/>
      <c r="D1951" s="4" t="s">
        <v>1084</v>
      </c>
      <c r="E1951" s="4" t="s">
        <v>19</v>
      </c>
      <c r="F1951" s="70"/>
      <c r="G1951" s="70">
        <v>190</v>
      </c>
      <c r="H1951" s="5"/>
      <c r="I1951" s="4"/>
    </row>
    <row r="1952" spans="2:9" x14ac:dyDescent="0.3">
      <c r="B1952" s="35">
        <v>42902</v>
      </c>
      <c r="C1952" s="10"/>
      <c r="D1952" s="4" t="s">
        <v>1085</v>
      </c>
      <c r="E1952" s="4" t="s">
        <v>31</v>
      </c>
      <c r="F1952" s="70"/>
      <c r="G1952" s="70">
        <v>399</v>
      </c>
      <c r="H1952" s="5"/>
      <c r="I1952" s="4"/>
    </row>
    <row r="1953" spans="2:10" x14ac:dyDescent="0.3">
      <c r="B1953" s="35">
        <v>42902</v>
      </c>
      <c r="C1953" s="10"/>
      <c r="D1953" s="4" t="s">
        <v>110</v>
      </c>
      <c r="E1953" s="4" t="s">
        <v>31</v>
      </c>
      <c r="F1953" s="70"/>
      <c r="G1953" s="70">
        <v>30</v>
      </c>
      <c r="H1953" s="5" t="s">
        <v>5</v>
      </c>
      <c r="I1953" s="4"/>
    </row>
    <row r="1954" spans="2:10" x14ac:dyDescent="0.3">
      <c r="F1954" s="173">
        <f>SUM(F1945:F1953)</f>
        <v>21368.15</v>
      </c>
      <c r="G1954" s="173">
        <f>SUM(G1945:G1953)</f>
        <v>15160.630000000001</v>
      </c>
      <c r="H1954" s="60">
        <f>F1954-G1954</f>
        <v>6207.52</v>
      </c>
    </row>
    <row r="1957" spans="2:10" x14ac:dyDescent="0.3">
      <c r="B1957" s="122" t="s">
        <v>459</v>
      </c>
    </row>
    <row r="1958" spans="2:10" x14ac:dyDescent="0.3">
      <c r="B1958" s="106" t="s">
        <v>6</v>
      </c>
      <c r="C1958" s="6" t="s">
        <v>7</v>
      </c>
      <c r="D1958" s="6" t="s">
        <v>11</v>
      </c>
      <c r="E1958" s="6" t="s">
        <v>8</v>
      </c>
      <c r="F1958" s="149" t="s">
        <v>9</v>
      </c>
      <c r="G1958" s="149" t="s">
        <v>10</v>
      </c>
      <c r="H1958" s="7" t="s">
        <v>12</v>
      </c>
      <c r="I1958" s="7" t="s">
        <v>432</v>
      </c>
    </row>
    <row r="1959" spans="2:10" x14ac:dyDescent="0.3">
      <c r="B1959" s="35">
        <v>42902</v>
      </c>
      <c r="C1959" s="10" t="s">
        <v>1101</v>
      </c>
      <c r="D1959" s="4" t="s">
        <v>1102</v>
      </c>
      <c r="E1959" s="4" t="s">
        <v>308</v>
      </c>
      <c r="F1959" s="70">
        <v>5020</v>
      </c>
      <c r="G1959" s="70"/>
      <c r="H1959" s="5"/>
      <c r="I1959" s="4"/>
    </row>
    <row r="1960" spans="2:10" x14ac:dyDescent="0.3">
      <c r="B1960" s="35">
        <v>42902</v>
      </c>
      <c r="C1960" s="10" t="s">
        <v>1101</v>
      </c>
      <c r="D1960" s="4" t="s">
        <v>1103</v>
      </c>
      <c r="E1960" s="4" t="s">
        <v>308</v>
      </c>
      <c r="F1960" s="70"/>
      <c r="G1960" s="70">
        <v>435</v>
      </c>
      <c r="H1960" s="5"/>
      <c r="I1960" s="4"/>
    </row>
    <row r="1961" spans="2:10" x14ac:dyDescent="0.3">
      <c r="B1961" s="35">
        <v>42902</v>
      </c>
      <c r="C1961" s="10" t="s">
        <v>1101</v>
      </c>
      <c r="D1961" s="4" t="s">
        <v>1104</v>
      </c>
      <c r="E1961" s="4" t="s">
        <v>308</v>
      </c>
      <c r="F1961" s="70"/>
      <c r="G1961" s="70">
        <v>200</v>
      </c>
      <c r="H1961" s="5"/>
      <c r="I1961" s="4"/>
      <c r="J1961" s="3"/>
    </row>
    <row r="1962" spans="2:10" x14ac:dyDescent="0.3">
      <c r="B1962" s="35">
        <v>42902</v>
      </c>
      <c r="C1962" s="10" t="s">
        <v>1101</v>
      </c>
      <c r="D1962" s="4" t="s">
        <v>1105</v>
      </c>
      <c r="E1962" s="4" t="s">
        <v>308</v>
      </c>
      <c r="F1962" s="70"/>
      <c r="G1962" s="70">
        <v>150</v>
      </c>
      <c r="H1962" s="5"/>
      <c r="I1962" s="4"/>
    </row>
    <row r="1963" spans="2:10" x14ac:dyDescent="0.3">
      <c r="B1963" s="35">
        <v>42902</v>
      </c>
      <c r="C1963" s="10" t="s">
        <v>1107</v>
      </c>
      <c r="D1963" s="4" t="s">
        <v>1106</v>
      </c>
      <c r="E1963" s="4" t="s">
        <v>308</v>
      </c>
      <c r="F1963" s="70"/>
      <c r="G1963" s="70">
        <v>172</v>
      </c>
      <c r="H1963" s="5"/>
      <c r="I1963" s="4"/>
    </row>
    <row r="1964" spans="2:10" x14ac:dyDescent="0.3">
      <c r="B1964" s="35">
        <v>42902</v>
      </c>
      <c r="C1964" s="10"/>
      <c r="D1964" s="4" t="s">
        <v>1108</v>
      </c>
      <c r="E1964" s="4" t="s">
        <v>121</v>
      </c>
      <c r="F1964" s="70"/>
      <c r="G1964" s="70">
        <v>58</v>
      </c>
      <c r="H1964" s="5"/>
      <c r="I1964" s="4"/>
    </row>
    <row r="1965" spans="2:10" x14ac:dyDescent="0.3">
      <c r="B1965" s="35">
        <v>42902</v>
      </c>
      <c r="C1965" s="10"/>
      <c r="D1965" s="4" t="s">
        <v>1109</v>
      </c>
      <c r="E1965" s="4" t="s">
        <v>31</v>
      </c>
      <c r="F1965" s="70">
        <v>300</v>
      </c>
      <c r="G1965" s="70"/>
      <c r="H1965" s="5"/>
      <c r="I1965" s="4"/>
    </row>
    <row r="1966" spans="2:10" x14ac:dyDescent="0.3">
      <c r="B1966" s="35">
        <v>42902</v>
      </c>
      <c r="C1966" s="10"/>
      <c r="D1966" s="4" t="s">
        <v>963</v>
      </c>
      <c r="E1966" s="4" t="s">
        <v>31</v>
      </c>
      <c r="F1966" s="70">
        <v>800</v>
      </c>
      <c r="G1966" s="70"/>
      <c r="H1966" s="5"/>
      <c r="I1966" s="4"/>
    </row>
    <row r="1967" spans="2:10" x14ac:dyDescent="0.3">
      <c r="F1967" s="169">
        <f>SUM(F1959:F1966)</f>
        <v>6120</v>
      </c>
      <c r="G1967" s="169">
        <f>SUM(G1960:G1966)</f>
        <v>1015</v>
      </c>
      <c r="H1967" s="51">
        <f>F1967-G1967</f>
        <v>5105</v>
      </c>
    </row>
    <row r="1969" spans="2:9" x14ac:dyDescent="0.3">
      <c r="B1969" s="122" t="s">
        <v>460</v>
      </c>
    </row>
    <row r="1970" spans="2:9" x14ac:dyDescent="0.3">
      <c r="B1970" s="106" t="s">
        <v>6</v>
      </c>
      <c r="C1970" s="6" t="s">
        <v>7</v>
      </c>
      <c r="D1970" s="6" t="s">
        <v>11</v>
      </c>
      <c r="E1970" s="6" t="s">
        <v>8</v>
      </c>
      <c r="F1970" s="149" t="s">
        <v>9</v>
      </c>
      <c r="G1970" s="149" t="s">
        <v>10</v>
      </c>
      <c r="H1970" s="7" t="s">
        <v>12</v>
      </c>
      <c r="I1970" s="7" t="s">
        <v>432</v>
      </c>
    </row>
    <row r="1971" spans="2:9" x14ac:dyDescent="0.3">
      <c r="B1971" s="35">
        <v>42902</v>
      </c>
      <c r="C1971" s="10"/>
      <c r="D1971" s="4" t="s">
        <v>141</v>
      </c>
      <c r="E1971" s="4" t="s">
        <v>51</v>
      </c>
      <c r="F1971" s="70">
        <v>13959</v>
      </c>
      <c r="G1971" s="70"/>
      <c r="H1971" s="5"/>
      <c r="I1971" s="4"/>
    </row>
    <row r="1972" spans="2:9" x14ac:dyDescent="0.3">
      <c r="B1972" s="35">
        <v>42902</v>
      </c>
      <c r="C1972" s="10"/>
      <c r="D1972" s="4" t="s">
        <v>1110</v>
      </c>
      <c r="E1972" s="4" t="s">
        <v>51</v>
      </c>
      <c r="F1972" s="70">
        <v>2776</v>
      </c>
      <c r="G1972" s="70"/>
      <c r="H1972" s="5"/>
      <c r="I1972" s="4"/>
    </row>
    <row r="1973" spans="2:9" x14ac:dyDescent="0.3">
      <c r="B1973" s="35">
        <v>42902</v>
      </c>
      <c r="C1973" s="10"/>
      <c r="D1973" s="14" t="s">
        <v>223</v>
      </c>
      <c r="E1973" s="14" t="s">
        <v>31</v>
      </c>
      <c r="F1973" s="70"/>
      <c r="G1973" s="70">
        <v>12500</v>
      </c>
      <c r="H1973" s="5"/>
      <c r="I1973" s="4"/>
    </row>
    <row r="1974" spans="2:9" x14ac:dyDescent="0.3">
      <c r="F1974" s="173">
        <f>SUM(F1971:F1972)</f>
        <v>16735</v>
      </c>
      <c r="G1974" s="173">
        <f>SUM(G1973)</f>
        <v>12500</v>
      </c>
      <c r="H1974" s="60">
        <f>F1974-G1974</f>
        <v>4235</v>
      </c>
    </row>
    <row r="1976" spans="2:9" x14ac:dyDescent="0.3">
      <c r="B1976" s="122" t="s">
        <v>219</v>
      </c>
    </row>
    <row r="1977" spans="2:9" x14ac:dyDescent="0.3">
      <c r="B1977" s="106" t="s">
        <v>6</v>
      </c>
      <c r="C1977" s="6" t="s">
        <v>7</v>
      </c>
      <c r="D1977" s="6" t="s">
        <v>11</v>
      </c>
      <c r="E1977" s="6" t="s">
        <v>8</v>
      </c>
      <c r="F1977" s="149" t="s">
        <v>9</v>
      </c>
      <c r="G1977" s="149" t="s">
        <v>10</v>
      </c>
      <c r="H1977" s="7" t="s">
        <v>12</v>
      </c>
      <c r="I1977" s="7" t="s">
        <v>432</v>
      </c>
    </row>
    <row r="1978" spans="2:9" x14ac:dyDescent="0.3">
      <c r="B1978" s="35">
        <v>42903</v>
      </c>
      <c r="C1978" s="10"/>
      <c r="D1978" s="4" t="s">
        <v>223</v>
      </c>
      <c r="E1978" s="4" t="s">
        <v>167</v>
      </c>
      <c r="F1978" s="70">
        <v>11000</v>
      </c>
      <c r="G1978" s="70"/>
      <c r="H1978" s="5"/>
      <c r="I1978" s="4"/>
    </row>
    <row r="1979" spans="2:9" x14ac:dyDescent="0.3">
      <c r="B1979" s="35">
        <v>42903</v>
      </c>
      <c r="C1979" s="10"/>
      <c r="D1979" s="4" t="s">
        <v>223</v>
      </c>
      <c r="E1979" s="4" t="s">
        <v>31</v>
      </c>
      <c r="F1979" s="70">
        <v>12500</v>
      </c>
      <c r="G1979" s="70"/>
      <c r="H1979" s="5"/>
      <c r="I1979" s="4"/>
    </row>
    <row r="1980" spans="2:9" x14ac:dyDescent="0.3">
      <c r="B1980" s="119"/>
      <c r="C1980" s="86"/>
      <c r="D1980" s="68" t="s">
        <v>219</v>
      </c>
      <c r="E1980" s="68"/>
      <c r="F1980" s="169"/>
      <c r="G1980" s="169"/>
      <c r="H1980" s="51"/>
      <c r="I1980" s="68"/>
    </row>
    <row r="1981" spans="2:9" x14ac:dyDescent="0.3">
      <c r="B1981" s="35">
        <v>42903</v>
      </c>
      <c r="C1981" s="10"/>
      <c r="D1981" s="4" t="s">
        <v>308</v>
      </c>
      <c r="E1981" s="4"/>
      <c r="F1981" s="70"/>
      <c r="G1981" s="73">
        <v>2000</v>
      </c>
      <c r="H1981" s="5"/>
      <c r="I1981" s="4"/>
    </row>
    <row r="1982" spans="2:9" x14ac:dyDescent="0.3">
      <c r="B1982" s="35">
        <v>42903</v>
      </c>
      <c r="C1982" s="10"/>
      <c r="D1982" s="4" t="s">
        <v>19</v>
      </c>
      <c r="E1982" s="4"/>
      <c r="F1982" s="70"/>
      <c r="G1982" s="73">
        <v>1500</v>
      </c>
      <c r="H1982" s="5"/>
      <c r="I1982" s="4"/>
    </row>
    <row r="1983" spans="2:9" x14ac:dyDescent="0.3">
      <c r="B1983" s="35">
        <v>42903</v>
      </c>
      <c r="C1983" s="10"/>
      <c r="D1983" s="4" t="s">
        <v>121</v>
      </c>
      <c r="E1983" s="4"/>
      <c r="F1983" s="70"/>
      <c r="G1983" s="73">
        <v>1000</v>
      </c>
      <c r="H1983" s="5"/>
      <c r="I1983" s="4"/>
    </row>
    <row r="1984" spans="2:9" x14ac:dyDescent="0.3">
      <c r="B1984" s="35">
        <v>42903</v>
      </c>
      <c r="C1984" s="10"/>
      <c r="D1984" s="4" t="s">
        <v>15</v>
      </c>
      <c r="E1984" s="4"/>
      <c r="F1984" s="70"/>
      <c r="G1984" s="73">
        <v>1500</v>
      </c>
      <c r="H1984" s="5"/>
      <c r="I1984" s="4"/>
    </row>
    <row r="1985" spans="2:9" x14ac:dyDescent="0.3">
      <c r="B1985" s="35">
        <v>42903</v>
      </c>
      <c r="C1985" s="10"/>
      <c r="D1985" s="4" t="s">
        <v>31</v>
      </c>
      <c r="E1985" s="4"/>
      <c r="F1985" s="70"/>
      <c r="G1985" s="73">
        <v>1500</v>
      </c>
      <c r="H1985" s="5"/>
      <c r="I1985" s="4"/>
    </row>
    <row r="1986" spans="2:9" x14ac:dyDescent="0.3">
      <c r="B1986" s="35">
        <v>42903</v>
      </c>
      <c r="C1986" s="10"/>
      <c r="D1986" s="4" t="s">
        <v>262</v>
      </c>
      <c r="E1986" s="4"/>
      <c r="F1986" s="70"/>
      <c r="G1986" s="73">
        <v>3500</v>
      </c>
      <c r="H1986" s="5"/>
      <c r="I1986" s="4"/>
    </row>
    <row r="1987" spans="2:9" x14ac:dyDescent="0.3">
      <c r="B1987" s="35">
        <v>42903</v>
      </c>
      <c r="C1987" s="10"/>
      <c r="D1987" s="4" t="s">
        <v>148</v>
      </c>
      <c r="E1987" s="4"/>
      <c r="F1987" s="70"/>
      <c r="G1987" s="73">
        <v>1000</v>
      </c>
      <c r="H1987" s="5"/>
      <c r="I1987" s="4"/>
    </row>
    <row r="1988" spans="2:9" x14ac:dyDescent="0.3">
      <c r="B1988" s="35">
        <v>42903</v>
      </c>
      <c r="C1988" s="10"/>
      <c r="D1988" s="4" t="s">
        <v>354</v>
      </c>
      <c r="E1988" s="4"/>
      <c r="F1988" s="70"/>
      <c r="G1988" s="73">
        <v>2500</v>
      </c>
      <c r="H1988" s="5"/>
      <c r="I1988" s="4"/>
    </row>
    <row r="1989" spans="2:9" x14ac:dyDescent="0.3">
      <c r="B1989" s="35">
        <v>42903</v>
      </c>
      <c r="C1989" s="10"/>
      <c r="D1989" s="4" t="s">
        <v>51</v>
      </c>
      <c r="E1989" s="4"/>
      <c r="F1989" s="70"/>
      <c r="G1989" s="73">
        <v>1000</v>
      </c>
      <c r="H1989" s="5"/>
      <c r="I1989" s="4"/>
    </row>
    <row r="1990" spans="2:9" x14ac:dyDescent="0.3">
      <c r="B1990" s="35">
        <v>42903</v>
      </c>
      <c r="C1990" s="10"/>
      <c r="D1990" s="4" t="s">
        <v>690</v>
      </c>
      <c r="E1990" s="4"/>
      <c r="F1990" s="70"/>
      <c r="G1990" s="73">
        <v>1800</v>
      </c>
      <c r="H1990" s="5"/>
      <c r="I1990" s="4"/>
    </row>
    <row r="1991" spans="2:9" x14ac:dyDescent="0.3">
      <c r="B1991" s="35">
        <v>42903</v>
      </c>
      <c r="C1991" s="10"/>
      <c r="D1991" s="4" t="s">
        <v>1059</v>
      </c>
      <c r="E1991" s="4"/>
      <c r="F1991" s="70"/>
      <c r="G1991" s="73">
        <v>1200</v>
      </c>
      <c r="H1991" s="5"/>
      <c r="I1991" s="4"/>
    </row>
    <row r="1992" spans="2:9" x14ac:dyDescent="0.3">
      <c r="B1992" s="35">
        <v>42903</v>
      </c>
      <c r="C1992" s="10"/>
      <c r="D1992" s="4" t="s">
        <v>942</v>
      </c>
      <c r="E1992" s="4"/>
      <c r="F1992" s="70"/>
      <c r="G1992" s="73">
        <v>1000</v>
      </c>
      <c r="H1992" s="5"/>
      <c r="I1992" s="4"/>
    </row>
    <row r="1993" spans="2:9" x14ac:dyDescent="0.3">
      <c r="B1993" s="35">
        <v>42903</v>
      </c>
      <c r="C1993" s="10"/>
      <c r="D1993" s="4" t="s">
        <v>202</v>
      </c>
      <c r="E1993" s="4"/>
      <c r="F1993" s="70"/>
      <c r="G1993" s="73">
        <v>3000</v>
      </c>
      <c r="H1993" s="5"/>
      <c r="I1993" s="4"/>
    </row>
    <row r="1994" spans="2:9" x14ac:dyDescent="0.3">
      <c r="B1994" s="35">
        <v>42903</v>
      </c>
      <c r="C1994" s="10"/>
      <c r="D1994" s="4" t="s">
        <v>120</v>
      </c>
      <c r="E1994" s="4"/>
      <c r="F1994" s="70"/>
      <c r="G1994" s="73">
        <v>1000</v>
      </c>
      <c r="H1994" s="5"/>
      <c r="I1994" s="4"/>
    </row>
    <row r="1995" spans="2:9" x14ac:dyDescent="0.3">
      <c r="F1995" s="169">
        <f>SUM(F1978:F1994)</f>
        <v>23500</v>
      </c>
      <c r="G1995" s="169">
        <f>SUM(G1981:G1994)</f>
        <v>23500</v>
      </c>
      <c r="H1995" s="51">
        <f>F1995-G1995</f>
        <v>0</v>
      </c>
    </row>
    <row r="1997" spans="2:9" x14ac:dyDescent="0.3">
      <c r="B1997" s="122" t="s">
        <v>459</v>
      </c>
    </row>
    <row r="1998" spans="2:9" x14ac:dyDescent="0.3">
      <c r="B1998" s="106" t="s">
        <v>6</v>
      </c>
      <c r="C1998" s="6" t="s">
        <v>7</v>
      </c>
      <c r="D1998" s="6" t="s">
        <v>11</v>
      </c>
      <c r="E1998" s="6" t="s">
        <v>8</v>
      </c>
      <c r="F1998" s="149" t="s">
        <v>9</v>
      </c>
      <c r="G1998" s="149" t="s">
        <v>10</v>
      </c>
      <c r="H1998" s="7" t="s">
        <v>12</v>
      </c>
      <c r="I1998" s="7" t="s">
        <v>432</v>
      </c>
    </row>
    <row r="1999" spans="2:9" x14ac:dyDescent="0.3">
      <c r="B1999" s="35">
        <v>42907</v>
      </c>
      <c r="C1999" s="10" t="s">
        <v>1111</v>
      </c>
      <c r="D1999" s="4" t="s">
        <v>1112</v>
      </c>
      <c r="E1999" s="4" t="s">
        <v>19</v>
      </c>
      <c r="F1999" s="70">
        <v>4572</v>
      </c>
      <c r="G1999" s="70"/>
      <c r="H1999" s="5"/>
      <c r="I1999" s="4"/>
    </row>
    <row r="2000" spans="2:9" x14ac:dyDescent="0.3">
      <c r="B2000" s="35">
        <v>42907</v>
      </c>
      <c r="C2000" s="10" t="s">
        <v>1113</v>
      </c>
      <c r="D2000" s="4" t="s">
        <v>1112</v>
      </c>
      <c r="E2000" s="4" t="s">
        <v>19</v>
      </c>
      <c r="F2000" s="70">
        <v>4572</v>
      </c>
      <c r="G2000" s="70" t="s">
        <v>1114</v>
      </c>
      <c r="H2000" s="5"/>
      <c r="I2000" s="4"/>
    </row>
    <row r="2001" spans="2:9" x14ac:dyDescent="0.3">
      <c r="B2001" s="35">
        <v>42907</v>
      </c>
      <c r="C2001" s="10" t="s">
        <v>5</v>
      </c>
      <c r="D2001" s="4" t="s">
        <v>1115</v>
      </c>
      <c r="E2001" s="4" t="s">
        <v>45</v>
      </c>
      <c r="F2001" s="70" t="s">
        <v>5</v>
      </c>
      <c r="G2001" s="70">
        <v>1000</v>
      </c>
      <c r="H2001" s="5"/>
      <c r="I2001" s="4"/>
    </row>
    <row r="2002" spans="2:9" x14ac:dyDescent="0.3">
      <c r="B2002" s="35">
        <v>42907</v>
      </c>
      <c r="C2002" s="10" t="s">
        <v>5</v>
      </c>
      <c r="D2002" s="4" t="s">
        <v>1116</v>
      </c>
      <c r="E2002" s="4" t="s">
        <v>45</v>
      </c>
      <c r="F2002" s="70"/>
      <c r="G2002" s="70">
        <v>1000</v>
      </c>
      <c r="H2002" s="5"/>
      <c r="I2002" s="4"/>
    </row>
    <row r="2003" spans="2:9" x14ac:dyDescent="0.3">
      <c r="B2003" s="35">
        <v>42907</v>
      </c>
      <c r="C2003" s="10" t="s">
        <v>5</v>
      </c>
      <c r="D2003" s="4" t="s">
        <v>1117</v>
      </c>
      <c r="E2003" s="4" t="s">
        <v>121</v>
      </c>
      <c r="F2003" s="70"/>
      <c r="G2003" s="70">
        <v>59</v>
      </c>
      <c r="H2003" s="5" t="s">
        <v>5</v>
      </c>
      <c r="I2003" s="4"/>
    </row>
    <row r="2004" spans="2:9" x14ac:dyDescent="0.3">
      <c r="B2004" s="35">
        <v>42907</v>
      </c>
      <c r="C2004" s="10"/>
      <c r="D2004" s="4" t="s">
        <v>1118</v>
      </c>
      <c r="E2004" s="4" t="s">
        <v>121</v>
      </c>
      <c r="F2004" s="70"/>
      <c r="G2004" s="70">
        <v>25</v>
      </c>
      <c r="H2004" s="5" t="s">
        <v>5</v>
      </c>
      <c r="I2004" s="4"/>
    </row>
    <row r="2005" spans="2:9" x14ac:dyDescent="0.3">
      <c r="B2005" s="35" t="s">
        <v>5</v>
      </c>
      <c r="C2005" s="10"/>
      <c r="D2005" s="4" t="s">
        <v>5</v>
      </c>
      <c r="E2005" s="4" t="s">
        <v>5</v>
      </c>
      <c r="F2005" s="70">
        <v>0</v>
      </c>
      <c r="G2005" s="70"/>
      <c r="H2005" s="5"/>
      <c r="I2005" s="4"/>
    </row>
    <row r="2006" spans="2:9" x14ac:dyDescent="0.3">
      <c r="B2006" s="35" t="s">
        <v>5</v>
      </c>
      <c r="C2006" s="10"/>
      <c r="D2006" s="4" t="s">
        <v>5</v>
      </c>
      <c r="E2006" s="4" t="s">
        <v>5</v>
      </c>
      <c r="F2006" s="70">
        <v>0</v>
      </c>
      <c r="G2006" s="70"/>
      <c r="H2006" s="5"/>
      <c r="I2006" s="4"/>
    </row>
    <row r="2007" spans="2:9" x14ac:dyDescent="0.3">
      <c r="B2007" s="2" t="s">
        <v>5</v>
      </c>
      <c r="F2007" s="169">
        <f>SUM(F1999:F2006)</f>
        <v>9144</v>
      </c>
      <c r="G2007" s="169">
        <f>SUM(G2000:G2006)</f>
        <v>2084</v>
      </c>
      <c r="H2007" s="51">
        <f>F2007-G2007</f>
        <v>7060</v>
      </c>
    </row>
    <row r="2009" spans="2:9" x14ac:dyDescent="0.3">
      <c r="B2009" s="122" t="s">
        <v>459</v>
      </c>
    </row>
    <row r="2010" spans="2:9" x14ac:dyDescent="0.3">
      <c r="B2010" s="106" t="s">
        <v>6</v>
      </c>
      <c r="C2010" s="6" t="s">
        <v>7</v>
      </c>
      <c r="D2010" s="6" t="s">
        <v>11</v>
      </c>
      <c r="E2010" s="6" t="s">
        <v>8</v>
      </c>
      <c r="F2010" s="149" t="s">
        <v>9</v>
      </c>
      <c r="G2010" s="149" t="s">
        <v>10</v>
      </c>
      <c r="H2010" s="7" t="s">
        <v>12</v>
      </c>
      <c r="I2010" s="7" t="s">
        <v>432</v>
      </c>
    </row>
    <row r="2011" spans="2:9" x14ac:dyDescent="0.3">
      <c r="B2011" s="35">
        <v>42909</v>
      </c>
      <c r="C2011" s="10" t="s">
        <v>258</v>
      </c>
      <c r="D2011" s="4" t="s">
        <v>111</v>
      </c>
      <c r="E2011" s="4" t="s">
        <v>45</v>
      </c>
      <c r="F2011" s="70">
        <v>10000</v>
      </c>
      <c r="G2011" s="70"/>
      <c r="H2011" s="5"/>
      <c r="I2011" s="4"/>
    </row>
    <row r="2012" spans="2:9" x14ac:dyDescent="0.3">
      <c r="B2012" s="35">
        <v>42909</v>
      </c>
      <c r="C2012" s="10" t="s">
        <v>258</v>
      </c>
      <c r="D2012" s="4" t="s">
        <v>111</v>
      </c>
      <c r="E2012" s="4" t="s">
        <v>45</v>
      </c>
      <c r="F2012" s="70">
        <v>2000</v>
      </c>
      <c r="G2012" s="70" t="s">
        <v>1114</v>
      </c>
      <c r="H2012" s="5"/>
      <c r="I2012" s="4"/>
    </row>
    <row r="2013" spans="2:9" x14ac:dyDescent="0.3">
      <c r="B2013" s="35">
        <v>42909</v>
      </c>
      <c r="C2013" s="10" t="s">
        <v>258</v>
      </c>
      <c r="D2013" s="4" t="s">
        <v>111</v>
      </c>
      <c r="E2013" s="4" t="s">
        <v>45</v>
      </c>
      <c r="F2013" s="70">
        <v>2000</v>
      </c>
      <c r="G2013" s="70" t="s">
        <v>5</v>
      </c>
      <c r="H2013" s="5"/>
      <c r="I2013" s="4"/>
    </row>
    <row r="2014" spans="2:9" x14ac:dyDescent="0.3">
      <c r="B2014" s="35">
        <v>42909</v>
      </c>
      <c r="C2014" s="10" t="s">
        <v>258</v>
      </c>
      <c r="D2014" s="4" t="s">
        <v>111</v>
      </c>
      <c r="E2014" s="4" t="s">
        <v>45</v>
      </c>
      <c r="F2014" s="70">
        <v>5000</v>
      </c>
      <c r="G2014" s="70" t="s">
        <v>5</v>
      </c>
      <c r="H2014" s="5"/>
      <c r="I2014" s="4"/>
    </row>
    <row r="2015" spans="2:9" x14ac:dyDescent="0.3">
      <c r="B2015" s="35">
        <v>42909</v>
      </c>
      <c r="C2015" s="10" t="s">
        <v>1119</v>
      </c>
      <c r="D2015" s="4" t="s">
        <v>1120</v>
      </c>
      <c r="E2015" s="4" t="s">
        <v>45</v>
      </c>
      <c r="F2015" s="70">
        <v>5500</v>
      </c>
      <c r="G2015" s="70" t="s">
        <v>5</v>
      </c>
      <c r="H2015" s="5" t="s">
        <v>5</v>
      </c>
      <c r="I2015" s="4"/>
    </row>
    <row r="2016" spans="2:9" x14ac:dyDescent="0.3">
      <c r="B2016" s="35">
        <v>42909</v>
      </c>
      <c r="C2016" s="10" t="s">
        <v>1121</v>
      </c>
      <c r="D2016" s="4" t="s">
        <v>1122</v>
      </c>
      <c r="E2016" s="4" t="s">
        <v>45</v>
      </c>
      <c r="F2016" s="70"/>
      <c r="G2016" s="70">
        <v>300</v>
      </c>
      <c r="H2016" s="5" t="s">
        <v>5</v>
      </c>
      <c r="I2016" s="4"/>
    </row>
    <row r="2017" spans="2:9" x14ac:dyDescent="0.3">
      <c r="B2017" s="35">
        <v>42909</v>
      </c>
      <c r="C2017" s="10" t="s">
        <v>1121</v>
      </c>
      <c r="D2017" s="4" t="s">
        <v>1123</v>
      </c>
      <c r="E2017" s="4" t="s">
        <v>45</v>
      </c>
      <c r="F2017" s="70" t="s">
        <v>5</v>
      </c>
      <c r="G2017" s="70">
        <v>120</v>
      </c>
      <c r="H2017" s="5"/>
      <c r="I2017" s="4"/>
    </row>
    <row r="2018" spans="2:9" x14ac:dyDescent="0.3">
      <c r="B2018" s="35">
        <v>42909</v>
      </c>
      <c r="C2018" s="10" t="s">
        <v>1121</v>
      </c>
      <c r="D2018" s="4" t="s">
        <v>1124</v>
      </c>
      <c r="E2018" s="4" t="s">
        <v>45</v>
      </c>
      <c r="F2018" s="70"/>
      <c r="G2018" s="70">
        <v>500</v>
      </c>
      <c r="H2018" s="5"/>
      <c r="I2018" s="4"/>
    </row>
    <row r="2019" spans="2:9" x14ac:dyDescent="0.3">
      <c r="B2019" s="35">
        <v>42909</v>
      </c>
      <c r="C2019" s="10" t="s">
        <v>1121</v>
      </c>
      <c r="D2019" s="4" t="s">
        <v>1125</v>
      </c>
      <c r="E2019" s="4" t="s">
        <v>45</v>
      </c>
      <c r="F2019" s="70"/>
      <c r="G2019" s="70">
        <v>4500</v>
      </c>
      <c r="H2019" s="5"/>
      <c r="I2019" s="4"/>
    </row>
    <row r="2020" spans="2:9" x14ac:dyDescent="0.3">
      <c r="B2020" s="35">
        <v>42909</v>
      </c>
      <c r="C2020" s="10" t="s">
        <v>1127</v>
      </c>
      <c r="D2020" s="4" t="s">
        <v>1126</v>
      </c>
      <c r="E2020" s="4" t="s">
        <v>45</v>
      </c>
      <c r="F2020" s="70"/>
      <c r="G2020" s="70">
        <v>200</v>
      </c>
      <c r="H2020" s="5"/>
      <c r="I2020" s="4"/>
    </row>
    <row r="2021" spans="2:9" x14ac:dyDescent="0.3">
      <c r="B2021" s="35">
        <v>42909</v>
      </c>
      <c r="C2021" s="10" t="s">
        <v>1121</v>
      </c>
      <c r="D2021" s="4" t="s">
        <v>1128</v>
      </c>
      <c r="E2021" s="4" t="s">
        <v>45</v>
      </c>
      <c r="F2021" s="70"/>
      <c r="G2021" s="70">
        <v>1000</v>
      </c>
      <c r="H2021" s="5"/>
      <c r="I2021" s="4"/>
    </row>
    <row r="2022" spans="2:9" x14ac:dyDescent="0.3">
      <c r="B2022" s="35">
        <v>42909</v>
      </c>
      <c r="C2022" s="10" t="s">
        <v>1121</v>
      </c>
      <c r="D2022" s="4" t="s">
        <v>1129</v>
      </c>
      <c r="E2022" s="4" t="s">
        <v>45</v>
      </c>
      <c r="F2022" s="70" t="s">
        <v>5</v>
      </c>
      <c r="G2022" s="70">
        <v>1500</v>
      </c>
      <c r="H2022" s="5"/>
      <c r="I2022" s="4"/>
    </row>
    <row r="2023" spans="2:9" x14ac:dyDescent="0.3">
      <c r="B2023" s="2" t="s">
        <v>5</v>
      </c>
      <c r="F2023" s="169">
        <f>SUM(F2011:F2022)</f>
        <v>24500</v>
      </c>
      <c r="G2023" s="169">
        <f>SUM(G2012:G2022)</f>
        <v>8120</v>
      </c>
      <c r="H2023" s="51">
        <f>F2023-G2023</f>
        <v>16380</v>
      </c>
    </row>
    <row r="2027" spans="2:9" x14ac:dyDescent="0.3">
      <c r="B2027" s="122" t="s">
        <v>219</v>
      </c>
    </row>
    <row r="2028" spans="2:9" x14ac:dyDescent="0.3">
      <c r="B2028" s="106" t="s">
        <v>6</v>
      </c>
      <c r="C2028" s="6" t="s">
        <v>7</v>
      </c>
      <c r="D2028" s="6" t="s">
        <v>11</v>
      </c>
      <c r="E2028" s="6" t="s">
        <v>8</v>
      </c>
      <c r="F2028" s="149" t="s">
        <v>9</v>
      </c>
      <c r="G2028" s="149" t="s">
        <v>10</v>
      </c>
      <c r="H2028" s="7" t="s">
        <v>12</v>
      </c>
      <c r="I2028" s="7" t="s">
        <v>432</v>
      </c>
    </row>
    <row r="2029" spans="2:9" x14ac:dyDescent="0.3">
      <c r="B2029" s="35">
        <v>42910</v>
      </c>
      <c r="C2029" s="10"/>
      <c r="D2029" s="4" t="s">
        <v>204</v>
      </c>
      <c r="E2029" s="4" t="s">
        <v>167</v>
      </c>
      <c r="F2029" s="70">
        <v>15200</v>
      </c>
      <c r="G2029" s="70"/>
      <c r="H2029" s="5"/>
      <c r="I2029" s="4"/>
    </row>
    <row r="2030" spans="2:9" x14ac:dyDescent="0.3">
      <c r="B2030" s="130"/>
      <c r="C2030" s="131"/>
      <c r="D2030" s="132" t="s">
        <v>219</v>
      </c>
      <c r="E2030" s="132"/>
      <c r="F2030" s="177"/>
      <c r="G2030" s="177"/>
      <c r="H2030" s="67"/>
      <c r="I2030" s="132"/>
    </row>
    <row r="2031" spans="2:9" x14ac:dyDescent="0.3">
      <c r="B2031" s="35">
        <v>42910</v>
      </c>
      <c r="C2031" s="10"/>
      <c r="D2031" s="4" t="s">
        <v>308</v>
      </c>
      <c r="E2031" s="4"/>
      <c r="F2031" s="70"/>
      <c r="G2031" s="70">
        <v>2000</v>
      </c>
      <c r="H2031" s="5"/>
      <c r="I2031" s="4"/>
    </row>
    <row r="2032" spans="2:9" x14ac:dyDescent="0.3">
      <c r="B2032" s="35">
        <v>42910</v>
      </c>
      <c r="C2032" s="10"/>
      <c r="D2032" s="4" t="s">
        <v>19</v>
      </c>
      <c r="E2032" s="4"/>
      <c r="F2032" s="70"/>
      <c r="G2032" s="70">
        <v>1300</v>
      </c>
      <c r="H2032" s="5"/>
      <c r="I2032" s="4"/>
    </row>
    <row r="2033" spans="2:9" x14ac:dyDescent="0.3">
      <c r="B2033" s="35">
        <v>42910</v>
      </c>
      <c r="C2033" s="10"/>
      <c r="D2033" s="4" t="s">
        <v>121</v>
      </c>
      <c r="E2033" s="4"/>
      <c r="F2033" s="70"/>
      <c r="G2033" s="70">
        <v>1000</v>
      </c>
      <c r="H2033" s="5"/>
      <c r="I2033" s="4"/>
    </row>
    <row r="2034" spans="2:9" x14ac:dyDescent="0.3">
      <c r="B2034" s="35">
        <v>42910</v>
      </c>
      <c r="C2034" s="10"/>
      <c r="D2034" s="4" t="s">
        <v>31</v>
      </c>
      <c r="E2034" s="4"/>
      <c r="F2034" s="70"/>
      <c r="G2034" s="70">
        <v>1500</v>
      </c>
      <c r="H2034" s="5"/>
      <c r="I2034" s="4"/>
    </row>
    <row r="2035" spans="2:9" x14ac:dyDescent="0.3">
      <c r="B2035" s="35">
        <v>42910</v>
      </c>
      <c r="C2035" s="10"/>
      <c r="D2035" s="4" t="s">
        <v>15</v>
      </c>
      <c r="E2035" s="4"/>
      <c r="F2035" s="70"/>
      <c r="G2035" s="70">
        <v>1500</v>
      </c>
      <c r="H2035" s="5"/>
      <c r="I2035" s="4"/>
    </row>
    <row r="2036" spans="2:9" x14ac:dyDescent="0.3">
      <c r="B2036" s="35">
        <v>42910</v>
      </c>
      <c r="C2036" s="10"/>
      <c r="D2036" s="4" t="s">
        <v>120</v>
      </c>
      <c r="E2036" s="4"/>
      <c r="F2036" s="70"/>
      <c r="G2036" s="70">
        <v>1300</v>
      </c>
      <c r="H2036" s="5"/>
      <c r="I2036" s="4"/>
    </row>
    <row r="2037" spans="2:9" x14ac:dyDescent="0.3">
      <c r="B2037" s="35">
        <v>42910</v>
      </c>
      <c r="C2037" s="10"/>
      <c r="D2037" s="4" t="s">
        <v>598</v>
      </c>
      <c r="E2037" s="4"/>
      <c r="F2037" s="70"/>
      <c r="G2037" s="70">
        <v>500</v>
      </c>
      <c r="H2037" s="5"/>
      <c r="I2037" s="4"/>
    </row>
    <row r="2038" spans="2:9" x14ac:dyDescent="0.3">
      <c r="B2038" s="35">
        <v>42910</v>
      </c>
      <c r="C2038" s="10"/>
      <c r="D2038" s="4" t="s">
        <v>262</v>
      </c>
      <c r="E2038" s="4"/>
      <c r="F2038" s="70"/>
      <c r="G2038" s="70">
        <v>3500</v>
      </c>
      <c r="H2038" s="5"/>
      <c r="I2038" s="4"/>
    </row>
    <row r="2039" spans="2:9" x14ac:dyDescent="0.3">
      <c r="B2039" s="35">
        <v>42910</v>
      </c>
      <c r="C2039" s="10"/>
      <c r="D2039" s="4" t="s">
        <v>205</v>
      </c>
      <c r="E2039" s="4"/>
      <c r="F2039" s="70"/>
      <c r="G2039" s="70">
        <v>1500</v>
      </c>
      <c r="H2039" s="5"/>
      <c r="I2039" s="4"/>
    </row>
    <row r="2040" spans="2:9" x14ac:dyDescent="0.3">
      <c r="F2040" s="177">
        <f>SUM(F2029:F2039)</f>
        <v>15200</v>
      </c>
      <c r="G2040" s="177">
        <f>SUM(G2031:G2039)</f>
        <v>14100</v>
      </c>
      <c r="H2040" s="67">
        <f>F2040-G2040</f>
        <v>1100</v>
      </c>
    </row>
    <row r="2042" spans="2:9" x14ac:dyDescent="0.3">
      <c r="B2042" s="122"/>
    </row>
    <row r="2043" spans="2:9" x14ac:dyDescent="0.3">
      <c r="B2043" s="106" t="s">
        <v>6</v>
      </c>
      <c r="C2043" s="6" t="s">
        <v>7</v>
      </c>
      <c r="D2043" s="6" t="s">
        <v>11</v>
      </c>
      <c r="E2043" s="6" t="s">
        <v>8</v>
      </c>
      <c r="F2043" s="149" t="s">
        <v>9</v>
      </c>
      <c r="G2043" s="149" t="s">
        <v>10</v>
      </c>
      <c r="H2043" s="7" t="s">
        <v>12</v>
      </c>
      <c r="I2043" s="7" t="s">
        <v>432</v>
      </c>
    </row>
    <row r="2044" spans="2:9" x14ac:dyDescent="0.3">
      <c r="B2044" s="35">
        <v>42912</v>
      </c>
      <c r="C2044" s="10"/>
      <c r="D2044" s="4" t="s">
        <v>1130</v>
      </c>
      <c r="E2044" s="4" t="s">
        <v>5</v>
      </c>
      <c r="F2044" s="70">
        <v>1100</v>
      </c>
      <c r="G2044" s="70"/>
      <c r="H2044" s="5"/>
      <c r="I2044" s="4"/>
    </row>
    <row r="2045" spans="2:9" x14ac:dyDescent="0.3">
      <c r="B2045" s="35">
        <v>42912</v>
      </c>
      <c r="C2045" s="10"/>
      <c r="D2045" s="4" t="s">
        <v>1131</v>
      </c>
      <c r="E2045" s="4" t="s">
        <v>45</v>
      </c>
      <c r="F2045" s="70"/>
      <c r="G2045" s="70">
        <v>400</v>
      </c>
      <c r="H2045" s="5"/>
      <c r="I2045" s="4"/>
    </row>
    <row r="2046" spans="2:9" x14ac:dyDescent="0.3">
      <c r="B2046" s="35">
        <v>42912</v>
      </c>
      <c r="C2046" s="10"/>
      <c r="D2046" s="4" t="s">
        <v>211</v>
      </c>
      <c r="E2046" s="4" t="s">
        <v>45</v>
      </c>
      <c r="F2046" s="70"/>
      <c r="G2046" s="70">
        <v>100</v>
      </c>
      <c r="H2046" s="5"/>
      <c r="I2046" s="4"/>
    </row>
    <row r="2047" spans="2:9" x14ac:dyDescent="0.3">
      <c r="B2047" s="35">
        <v>42912</v>
      </c>
      <c r="C2047" s="10" t="s">
        <v>1133</v>
      </c>
      <c r="D2047" s="4" t="s">
        <v>1132</v>
      </c>
      <c r="E2047" s="4" t="s">
        <v>45</v>
      </c>
      <c r="F2047" s="70">
        <v>3500</v>
      </c>
      <c r="G2047" s="70">
        <v>0</v>
      </c>
      <c r="H2047" s="5"/>
      <c r="I2047" s="4"/>
    </row>
    <row r="2048" spans="2:9" x14ac:dyDescent="0.3">
      <c r="B2048" s="35">
        <v>42912</v>
      </c>
      <c r="C2048" s="10"/>
      <c r="D2048" s="4" t="s">
        <v>1134</v>
      </c>
      <c r="E2048" s="4" t="s">
        <v>45</v>
      </c>
      <c r="F2048" s="70">
        <v>7000</v>
      </c>
      <c r="G2048" s="70">
        <v>0</v>
      </c>
      <c r="H2048" s="5"/>
      <c r="I2048" s="4" t="s">
        <v>1135</v>
      </c>
    </row>
    <row r="2049" spans="2:9" x14ac:dyDescent="0.3">
      <c r="B2049" s="35">
        <v>42912</v>
      </c>
      <c r="C2049" s="10"/>
      <c r="D2049" s="4" t="s">
        <v>1136</v>
      </c>
      <c r="E2049" s="4" t="s">
        <v>45</v>
      </c>
      <c r="F2049" s="70"/>
      <c r="G2049" s="70">
        <v>2000</v>
      </c>
      <c r="H2049" s="5"/>
      <c r="I2049" s="4"/>
    </row>
    <row r="2050" spans="2:9" x14ac:dyDescent="0.3">
      <c r="F2050" s="174">
        <f>SUM(F2044:F2049)</f>
        <v>11600</v>
      </c>
      <c r="G2050" s="174">
        <f>SUM(G2045:G2049)</f>
        <v>2500</v>
      </c>
      <c r="H2050" s="62">
        <f>F2050-G2050</f>
        <v>9100</v>
      </c>
    </row>
    <row r="2054" spans="2:9" x14ac:dyDescent="0.3">
      <c r="B2054" s="106" t="s">
        <v>6</v>
      </c>
      <c r="C2054" s="6" t="s">
        <v>7</v>
      </c>
      <c r="D2054" s="6" t="s">
        <v>11</v>
      </c>
      <c r="E2054" s="6" t="s">
        <v>8</v>
      </c>
      <c r="F2054" s="149" t="s">
        <v>9</v>
      </c>
      <c r="G2054" s="149" t="s">
        <v>10</v>
      </c>
      <c r="H2054" s="7" t="s">
        <v>12</v>
      </c>
      <c r="I2054" s="7" t="s">
        <v>432</v>
      </c>
    </row>
    <row r="2055" spans="2:9" x14ac:dyDescent="0.3">
      <c r="B2055" s="35">
        <v>42913</v>
      </c>
      <c r="C2055" s="10" t="s">
        <v>1137</v>
      </c>
      <c r="D2055" s="4" t="s">
        <v>1138</v>
      </c>
      <c r="E2055" s="4" t="s">
        <v>31</v>
      </c>
      <c r="F2055" s="70">
        <v>1800</v>
      </c>
      <c r="G2055" s="70"/>
      <c r="H2055" s="5"/>
      <c r="I2055" s="4"/>
    </row>
    <row r="2056" spans="2:9" x14ac:dyDescent="0.3">
      <c r="F2056" s="177">
        <f>SUM(F2055)</f>
        <v>1800</v>
      </c>
      <c r="G2056" s="177">
        <v>0</v>
      </c>
      <c r="H2056" s="67">
        <f>F2056-G2056</f>
        <v>1800</v>
      </c>
    </row>
    <row r="2058" spans="2:9" x14ac:dyDescent="0.3">
      <c r="B2058" s="106" t="s">
        <v>6</v>
      </c>
      <c r="C2058" s="6" t="s">
        <v>7</v>
      </c>
      <c r="D2058" s="6" t="s">
        <v>11</v>
      </c>
      <c r="E2058" s="6" t="s">
        <v>8</v>
      </c>
      <c r="F2058" s="149" t="s">
        <v>9</v>
      </c>
      <c r="G2058" s="149" t="s">
        <v>10</v>
      </c>
      <c r="H2058" s="7" t="s">
        <v>12</v>
      </c>
      <c r="I2058" s="7" t="s">
        <v>432</v>
      </c>
    </row>
    <row r="2059" spans="2:9" x14ac:dyDescent="0.3">
      <c r="B2059" s="35">
        <v>42914</v>
      </c>
      <c r="C2059" s="10" t="s">
        <v>258</v>
      </c>
      <c r="D2059" s="4" t="s">
        <v>111</v>
      </c>
      <c r="E2059" s="4" t="s">
        <v>45</v>
      </c>
      <c r="F2059" s="70">
        <v>2668</v>
      </c>
      <c r="G2059" s="70"/>
      <c r="H2059" s="5"/>
      <c r="I2059" s="4"/>
    </row>
    <row r="2060" spans="2:9" x14ac:dyDescent="0.3">
      <c r="B2060" s="35">
        <v>42914</v>
      </c>
      <c r="C2060" s="10" t="s">
        <v>53</v>
      </c>
      <c r="D2060" s="4" t="s">
        <v>1139</v>
      </c>
      <c r="E2060" s="4" t="s">
        <v>45</v>
      </c>
      <c r="F2060" s="70"/>
      <c r="G2060" s="70">
        <v>125</v>
      </c>
      <c r="H2060" s="5"/>
      <c r="I2060" s="4"/>
    </row>
    <row r="2061" spans="2:9" x14ac:dyDescent="0.3">
      <c r="B2061" s="35">
        <v>42914</v>
      </c>
      <c r="C2061" s="10" t="s">
        <v>53</v>
      </c>
      <c r="D2061" s="4" t="s">
        <v>1140</v>
      </c>
      <c r="E2061" s="4" t="s">
        <v>45</v>
      </c>
      <c r="F2061" s="70"/>
      <c r="G2061" s="70">
        <v>65</v>
      </c>
      <c r="H2061" s="5"/>
      <c r="I2061" s="4"/>
    </row>
    <row r="2062" spans="2:9" x14ac:dyDescent="0.3">
      <c r="B2062" s="35">
        <v>42914</v>
      </c>
      <c r="C2062" s="10" t="s">
        <v>53</v>
      </c>
      <c r="D2062" s="4" t="s">
        <v>1141</v>
      </c>
      <c r="E2062" s="4" t="s">
        <v>45</v>
      </c>
      <c r="F2062" s="70">
        <v>0</v>
      </c>
      <c r="G2062" s="70">
        <v>200</v>
      </c>
      <c r="H2062" s="5"/>
      <c r="I2062" s="4"/>
    </row>
    <row r="2063" spans="2:9" x14ac:dyDescent="0.3">
      <c r="B2063" s="35">
        <v>42914</v>
      </c>
      <c r="C2063" s="10" t="s">
        <v>1142</v>
      </c>
      <c r="D2063" s="4" t="s">
        <v>1143</v>
      </c>
      <c r="E2063" s="4" t="s">
        <v>45</v>
      </c>
      <c r="F2063" s="70">
        <v>0</v>
      </c>
      <c r="G2063" s="70">
        <v>100</v>
      </c>
      <c r="H2063" s="5"/>
      <c r="I2063" s="4" t="s">
        <v>5</v>
      </c>
    </row>
    <row r="2064" spans="2:9" x14ac:dyDescent="0.3">
      <c r="B2064" s="35">
        <v>42914</v>
      </c>
      <c r="C2064" s="10" t="s">
        <v>1145</v>
      </c>
      <c r="D2064" s="4" t="s">
        <v>1144</v>
      </c>
      <c r="E2064" s="4" t="s">
        <v>45</v>
      </c>
      <c r="F2064" s="70"/>
      <c r="G2064" s="70">
        <v>100</v>
      </c>
      <c r="H2064" s="5"/>
      <c r="I2064" s="4"/>
    </row>
    <row r="2065" spans="2:9" x14ac:dyDescent="0.3">
      <c r="F2065" s="174">
        <f>SUM(F2059:F2064)</f>
        <v>2668</v>
      </c>
      <c r="G2065" s="174">
        <f>SUM(G2060:G2064)</f>
        <v>590</v>
      </c>
      <c r="H2065" s="62">
        <f>F2065-G2065</f>
        <v>2078</v>
      </c>
    </row>
    <row r="2067" spans="2:9" x14ac:dyDescent="0.3">
      <c r="B2067" s="106" t="s">
        <v>6</v>
      </c>
      <c r="C2067" s="6" t="s">
        <v>7</v>
      </c>
      <c r="D2067" s="6" t="s">
        <v>11</v>
      </c>
      <c r="E2067" s="6" t="s">
        <v>8</v>
      </c>
      <c r="F2067" s="149" t="s">
        <v>9</v>
      </c>
      <c r="G2067" s="149" t="s">
        <v>10</v>
      </c>
      <c r="H2067" s="7" t="s">
        <v>12</v>
      </c>
      <c r="I2067" s="7" t="s">
        <v>432</v>
      </c>
    </row>
    <row r="2068" spans="2:9" x14ac:dyDescent="0.3">
      <c r="B2068" s="35">
        <v>42916</v>
      </c>
      <c r="C2068" s="10" t="s">
        <v>1146</v>
      </c>
      <c r="D2068" s="4" t="s">
        <v>219</v>
      </c>
      <c r="E2068" s="4" t="s">
        <v>45</v>
      </c>
      <c r="F2068" s="70">
        <v>14025</v>
      </c>
      <c r="G2068" s="70"/>
      <c r="H2068" s="5"/>
      <c r="I2068" s="4"/>
    </row>
    <row r="2069" spans="2:9" x14ac:dyDescent="0.3">
      <c r="B2069" s="35">
        <v>42916</v>
      </c>
      <c r="C2069" s="10" t="s">
        <v>1146</v>
      </c>
      <c r="D2069" s="4" t="s">
        <v>111</v>
      </c>
      <c r="E2069" s="4" t="s">
        <v>45</v>
      </c>
      <c r="F2069" s="70">
        <v>3220</v>
      </c>
      <c r="G2069" s="70">
        <v>0</v>
      </c>
      <c r="H2069" s="5"/>
      <c r="I2069" s="4"/>
    </row>
    <row r="2070" spans="2:9" x14ac:dyDescent="0.3">
      <c r="B2070" s="35">
        <v>42916</v>
      </c>
      <c r="C2070" s="10">
        <v>62</v>
      </c>
      <c r="D2070" s="4" t="s">
        <v>1147</v>
      </c>
      <c r="E2070" s="4" t="s">
        <v>45</v>
      </c>
      <c r="F2070" s="70">
        <v>0</v>
      </c>
      <c r="G2070" s="70">
        <v>600</v>
      </c>
      <c r="H2070" s="5"/>
      <c r="I2070" s="4"/>
    </row>
    <row r="2071" spans="2:9" x14ac:dyDescent="0.3">
      <c r="B2071" s="35">
        <v>42916</v>
      </c>
      <c r="C2071" s="10" t="s">
        <v>53</v>
      </c>
      <c r="D2071" s="4" t="s">
        <v>1148</v>
      </c>
      <c r="E2071" s="4" t="s">
        <v>45</v>
      </c>
      <c r="F2071" s="70">
        <v>0</v>
      </c>
      <c r="G2071" s="70">
        <v>558</v>
      </c>
      <c r="H2071" s="5"/>
      <c r="I2071" s="4"/>
    </row>
    <row r="2072" spans="2:9" x14ac:dyDescent="0.3">
      <c r="B2072" s="35">
        <v>42916</v>
      </c>
      <c r="C2072" s="10" t="s">
        <v>53</v>
      </c>
      <c r="D2072" s="4" t="s">
        <v>1149</v>
      </c>
      <c r="E2072" s="4" t="s">
        <v>45</v>
      </c>
      <c r="F2072" s="70">
        <v>0</v>
      </c>
      <c r="G2072" s="70">
        <v>50</v>
      </c>
      <c r="H2072" s="5"/>
      <c r="I2072" s="4" t="s">
        <v>5</v>
      </c>
    </row>
    <row r="2073" spans="2:9" x14ac:dyDescent="0.3">
      <c r="B2073" s="35"/>
      <c r="C2073" s="10"/>
      <c r="D2073" s="4"/>
      <c r="E2073" s="4"/>
      <c r="F2073" s="70">
        <v>0</v>
      </c>
      <c r="G2073" s="70">
        <v>100</v>
      </c>
      <c r="H2073" s="5"/>
      <c r="I2073" s="4"/>
    </row>
    <row r="2074" spans="2:9" x14ac:dyDescent="0.3">
      <c r="F2074" s="174">
        <f>SUM(F2068:F2073)</f>
        <v>17245</v>
      </c>
      <c r="G2074" s="174">
        <f>SUM(G2069:G2073)</f>
        <v>1308</v>
      </c>
      <c r="H2074" s="62">
        <f>F2074-G2074</f>
        <v>15937</v>
      </c>
    </row>
    <row r="2078" spans="2:9" x14ac:dyDescent="0.3">
      <c r="B2078" s="106" t="s">
        <v>6</v>
      </c>
      <c r="C2078" s="6" t="s">
        <v>7</v>
      </c>
      <c r="D2078" s="6" t="s">
        <v>11</v>
      </c>
      <c r="E2078" s="6" t="s">
        <v>8</v>
      </c>
      <c r="F2078" s="149" t="s">
        <v>9</v>
      </c>
      <c r="G2078" s="149" t="s">
        <v>10</v>
      </c>
      <c r="H2078" s="7" t="s">
        <v>12</v>
      </c>
      <c r="I2078" s="7" t="s">
        <v>432</v>
      </c>
    </row>
    <row r="2079" spans="2:9" x14ac:dyDescent="0.3">
      <c r="B2079" s="35">
        <v>42917</v>
      </c>
      <c r="C2079" s="10"/>
      <c r="D2079" s="4" t="s">
        <v>204</v>
      </c>
      <c r="E2079" s="4" t="s">
        <v>167</v>
      </c>
      <c r="F2079" s="70">
        <v>16937</v>
      </c>
      <c r="G2079" s="70"/>
      <c r="H2079" s="5"/>
      <c r="I2079" s="4"/>
    </row>
    <row r="2080" spans="2:9" x14ac:dyDescent="0.3">
      <c r="B2080" s="121"/>
      <c r="C2080" s="77"/>
      <c r="D2080" s="132" t="s">
        <v>219</v>
      </c>
      <c r="E2080" s="78"/>
      <c r="F2080" s="163"/>
      <c r="G2080" s="163"/>
      <c r="H2080" s="41"/>
      <c r="I2080" s="78"/>
    </row>
    <row r="2081" spans="2:9" x14ac:dyDescent="0.3">
      <c r="B2081" s="35">
        <v>42917</v>
      </c>
      <c r="C2081" s="10"/>
      <c r="D2081" s="4" t="s">
        <v>19</v>
      </c>
      <c r="E2081" s="4"/>
      <c r="F2081" s="70"/>
      <c r="G2081" s="70">
        <v>1300</v>
      </c>
      <c r="H2081" s="5"/>
      <c r="I2081" s="4"/>
    </row>
    <row r="2082" spans="2:9" x14ac:dyDescent="0.3">
      <c r="B2082" s="35">
        <v>42917</v>
      </c>
      <c r="C2082" s="10"/>
      <c r="D2082" s="4" t="s">
        <v>1150</v>
      </c>
      <c r="E2082" s="4"/>
      <c r="F2082" s="70"/>
      <c r="G2082" s="70">
        <v>1000</v>
      </c>
      <c r="H2082" s="5"/>
      <c r="I2082" s="4"/>
    </row>
    <row r="2083" spans="2:9" x14ac:dyDescent="0.3">
      <c r="B2083" s="35">
        <v>42917</v>
      </c>
      <c r="C2083" s="10"/>
      <c r="D2083" s="4" t="s">
        <v>1143</v>
      </c>
      <c r="E2083" s="4"/>
      <c r="F2083" s="70"/>
      <c r="G2083" s="70">
        <v>1600</v>
      </c>
      <c r="H2083" s="5"/>
      <c r="I2083" s="4"/>
    </row>
    <row r="2084" spans="2:9" x14ac:dyDescent="0.3">
      <c r="B2084" s="35">
        <v>42917</v>
      </c>
      <c r="C2084" s="10"/>
      <c r="D2084" s="4" t="s">
        <v>45</v>
      </c>
      <c r="E2084" s="4"/>
      <c r="F2084" s="70"/>
      <c r="G2084" s="70">
        <v>1500</v>
      </c>
      <c r="H2084" s="5"/>
      <c r="I2084" s="4"/>
    </row>
    <row r="2085" spans="2:9" x14ac:dyDescent="0.3">
      <c r="B2085" s="35">
        <v>42917</v>
      </c>
      <c r="C2085" s="10"/>
      <c r="D2085" s="4" t="s">
        <v>15</v>
      </c>
      <c r="E2085" s="4"/>
      <c r="F2085" s="70"/>
      <c r="G2085" s="70">
        <v>1500</v>
      </c>
      <c r="H2085" s="5"/>
      <c r="I2085" s="4"/>
    </row>
    <row r="2086" spans="2:9" x14ac:dyDescent="0.3">
      <c r="B2086" s="35">
        <v>42917</v>
      </c>
      <c r="C2086" s="10"/>
      <c r="D2086" s="4" t="s">
        <v>31</v>
      </c>
      <c r="E2086" s="4"/>
      <c r="F2086" s="70"/>
      <c r="G2086" s="70">
        <v>1300</v>
      </c>
      <c r="H2086" s="5"/>
      <c r="I2086" s="4"/>
    </row>
    <row r="2087" spans="2:9" x14ac:dyDescent="0.3">
      <c r="B2087" s="35">
        <v>42917</v>
      </c>
      <c r="C2087" s="10"/>
      <c r="D2087" s="4" t="s">
        <v>120</v>
      </c>
      <c r="E2087" s="4"/>
      <c r="F2087" s="70"/>
      <c r="G2087" s="70">
        <v>1000</v>
      </c>
      <c r="H2087" s="5"/>
      <c r="I2087" s="4"/>
    </row>
    <row r="2088" spans="2:9" x14ac:dyDescent="0.3">
      <c r="B2088" s="35">
        <v>42917</v>
      </c>
      <c r="C2088" s="10"/>
      <c r="D2088" s="4" t="s">
        <v>598</v>
      </c>
      <c r="E2088" s="4"/>
      <c r="F2088" s="70"/>
      <c r="G2088" s="70">
        <v>1800</v>
      </c>
      <c r="H2088" s="5"/>
      <c r="I2088" s="4"/>
    </row>
    <row r="2089" spans="2:9" x14ac:dyDescent="0.3">
      <c r="B2089" s="35">
        <v>42917</v>
      </c>
      <c r="C2089" s="10"/>
      <c r="D2089" s="4" t="s">
        <v>262</v>
      </c>
      <c r="E2089" s="4"/>
      <c r="F2089" s="70"/>
      <c r="G2089" s="70">
        <v>3500</v>
      </c>
      <c r="H2089" s="5"/>
      <c r="I2089" s="4"/>
    </row>
    <row r="2090" spans="2:9" x14ac:dyDescent="0.3">
      <c r="B2090" s="35">
        <v>42917</v>
      </c>
      <c r="C2090" s="10"/>
      <c r="D2090" s="4" t="s">
        <v>148</v>
      </c>
      <c r="E2090" s="4"/>
      <c r="F2090" s="70"/>
      <c r="G2090" s="70">
        <v>1000</v>
      </c>
      <c r="H2090" s="5"/>
      <c r="I2090" s="4"/>
    </row>
    <row r="2091" spans="2:9" x14ac:dyDescent="0.3">
      <c r="B2091" s="35">
        <v>42917</v>
      </c>
      <c r="C2091" s="10"/>
      <c r="D2091" s="14" t="s">
        <v>1151</v>
      </c>
      <c r="E2091" s="4" t="s">
        <v>598</v>
      </c>
      <c r="F2091" s="70"/>
      <c r="G2091" s="70">
        <v>500</v>
      </c>
      <c r="H2091" s="5"/>
      <c r="I2091" s="4"/>
    </row>
    <row r="2092" spans="2:9" x14ac:dyDescent="0.3">
      <c r="F2092" s="174">
        <f>SUM(F2079:F2088)</f>
        <v>16937</v>
      </c>
      <c r="G2092" s="174">
        <f>SUM(G2081:G2091)</f>
        <v>16000</v>
      </c>
      <c r="H2092" s="62">
        <f>F2092-G2092</f>
        <v>937</v>
      </c>
    </row>
    <row r="2094" spans="2:9" x14ac:dyDescent="0.3">
      <c r="B2094" s="106" t="s">
        <v>6</v>
      </c>
      <c r="C2094" s="6" t="s">
        <v>7</v>
      </c>
      <c r="D2094" s="6" t="s">
        <v>11</v>
      </c>
      <c r="E2094" s="6" t="s">
        <v>8</v>
      </c>
      <c r="F2094" s="149" t="s">
        <v>9</v>
      </c>
      <c r="G2094" s="149" t="s">
        <v>10</v>
      </c>
      <c r="H2094" s="7" t="s">
        <v>12</v>
      </c>
      <c r="I2094" s="7" t="s">
        <v>432</v>
      </c>
    </row>
    <row r="2095" spans="2:9" x14ac:dyDescent="0.3">
      <c r="B2095" s="35">
        <v>42919</v>
      </c>
      <c r="C2095" s="10" t="s">
        <v>314</v>
      </c>
      <c r="D2095" s="4" t="s">
        <v>1152</v>
      </c>
      <c r="E2095" s="4" t="s">
        <v>5</v>
      </c>
      <c r="F2095" s="70">
        <v>937</v>
      </c>
      <c r="G2095" s="70"/>
      <c r="H2095" s="5"/>
      <c r="I2095" s="4"/>
    </row>
    <row r="2096" spans="2:9" x14ac:dyDescent="0.3">
      <c r="B2096" s="35">
        <v>42919</v>
      </c>
      <c r="C2096" s="10" t="s">
        <v>1153</v>
      </c>
      <c r="D2096" s="4" t="s">
        <v>122</v>
      </c>
      <c r="E2096" s="4" t="s">
        <v>598</v>
      </c>
      <c r="F2096" s="70">
        <v>5070</v>
      </c>
      <c r="G2096" s="70"/>
      <c r="H2096" s="5" t="s">
        <v>5</v>
      </c>
      <c r="I2096" s="4"/>
    </row>
    <row r="2097" spans="2:9" x14ac:dyDescent="0.3">
      <c r="B2097" s="35">
        <v>42919</v>
      </c>
      <c r="C2097" s="10" t="s">
        <v>1153</v>
      </c>
      <c r="D2097" s="4" t="s">
        <v>43</v>
      </c>
      <c r="E2097" s="4" t="s">
        <v>598</v>
      </c>
      <c r="F2097" s="70"/>
      <c r="G2097" s="70">
        <v>440</v>
      </c>
      <c r="H2097" s="5"/>
      <c r="I2097" s="4"/>
    </row>
    <row r="2098" spans="2:9" x14ac:dyDescent="0.3">
      <c r="B2098" s="35">
        <v>42919</v>
      </c>
      <c r="C2098" s="10" t="s">
        <v>1153</v>
      </c>
      <c r="D2098" s="4" t="s">
        <v>813</v>
      </c>
      <c r="E2098" s="4" t="s">
        <v>598</v>
      </c>
      <c r="F2098" s="70"/>
      <c r="G2098" s="70">
        <v>150</v>
      </c>
      <c r="H2098" s="5"/>
      <c r="I2098" s="4"/>
    </row>
    <row r="2099" spans="2:9" x14ac:dyDescent="0.3">
      <c r="B2099" s="35">
        <v>42919</v>
      </c>
      <c r="C2099" s="10" t="s">
        <v>1154</v>
      </c>
      <c r="D2099" s="4" t="s">
        <v>1155</v>
      </c>
      <c r="E2099" s="4" t="s">
        <v>45</v>
      </c>
      <c r="F2099" s="70">
        <v>5700</v>
      </c>
      <c r="G2099" s="70"/>
      <c r="H2099" s="5" t="s">
        <v>5</v>
      </c>
      <c r="I2099" s="4"/>
    </row>
    <row r="2100" spans="2:9" x14ac:dyDescent="0.3">
      <c r="B2100" s="35">
        <v>42919</v>
      </c>
      <c r="C2100" s="10" t="s">
        <v>1156</v>
      </c>
      <c r="D2100" s="4" t="s">
        <v>1157</v>
      </c>
      <c r="E2100" s="4" t="s">
        <v>121</v>
      </c>
      <c r="F2100" s="70"/>
      <c r="G2100" s="70">
        <v>354</v>
      </c>
      <c r="H2100" s="5"/>
      <c r="I2100" s="4"/>
    </row>
    <row r="2101" spans="2:9" x14ac:dyDescent="0.3">
      <c r="B2101" s="35">
        <v>42919</v>
      </c>
      <c r="C2101" s="10" t="s">
        <v>1156</v>
      </c>
      <c r="D2101" s="4" t="s">
        <v>813</v>
      </c>
      <c r="E2101" s="4" t="s">
        <v>121</v>
      </c>
      <c r="F2101" s="70"/>
      <c r="G2101" s="70">
        <v>100</v>
      </c>
      <c r="H2101" s="5"/>
      <c r="I2101" s="4"/>
    </row>
    <row r="2102" spans="2:9" x14ac:dyDescent="0.3">
      <c r="B2102" s="35">
        <v>42919</v>
      </c>
      <c r="C2102" s="10" t="s">
        <v>1156</v>
      </c>
      <c r="D2102" s="4" t="s">
        <v>1158</v>
      </c>
      <c r="E2102" s="4" t="s">
        <v>121</v>
      </c>
      <c r="F2102" s="70"/>
      <c r="G2102" s="70">
        <v>46</v>
      </c>
      <c r="H2102" s="5"/>
      <c r="I2102" s="4"/>
    </row>
    <row r="2103" spans="2:9" x14ac:dyDescent="0.3">
      <c r="B2103" s="35">
        <v>42919</v>
      </c>
      <c r="C2103" s="10" t="s">
        <v>1162</v>
      </c>
      <c r="D2103" s="4" t="s">
        <v>1163</v>
      </c>
      <c r="E2103" s="4" t="s">
        <v>31</v>
      </c>
      <c r="F2103" s="70"/>
      <c r="G2103" s="70">
        <v>1500</v>
      </c>
      <c r="H2103" s="5"/>
      <c r="I2103" s="4"/>
    </row>
    <row r="2104" spans="2:9" x14ac:dyDescent="0.3">
      <c r="B2104" s="35">
        <v>42919</v>
      </c>
      <c r="C2104" s="10" t="s">
        <v>1154</v>
      </c>
      <c r="D2104" s="4" t="s">
        <v>1164</v>
      </c>
      <c r="E2104" s="4" t="s">
        <v>598</v>
      </c>
      <c r="F2104" s="70"/>
      <c r="G2104" s="70">
        <v>162</v>
      </c>
      <c r="H2104" s="5"/>
      <c r="I2104" s="4"/>
    </row>
    <row r="2105" spans="2:9" x14ac:dyDescent="0.3">
      <c r="B2105" s="35">
        <v>42919</v>
      </c>
      <c r="C2105" s="10" t="s">
        <v>1159</v>
      </c>
      <c r="D2105" s="14" t="s">
        <v>1160</v>
      </c>
      <c r="E2105" s="14" t="s">
        <v>45</v>
      </c>
      <c r="F2105" s="70">
        <v>1000</v>
      </c>
      <c r="G2105" s="70" t="s">
        <v>5</v>
      </c>
      <c r="H2105" s="5"/>
      <c r="I2105" s="4"/>
    </row>
    <row r="2106" spans="2:9" x14ac:dyDescent="0.3">
      <c r="B2106" s="35">
        <v>42919</v>
      </c>
      <c r="C2106" s="10" t="s">
        <v>258</v>
      </c>
      <c r="D2106" s="14" t="s">
        <v>1161</v>
      </c>
      <c r="E2106" s="14" t="s">
        <v>45</v>
      </c>
      <c r="F2106" s="70">
        <v>0</v>
      </c>
      <c r="G2106" s="70">
        <v>0</v>
      </c>
      <c r="H2106" s="5">
        <v>0</v>
      </c>
      <c r="I2106" s="4"/>
    </row>
    <row r="2107" spans="2:9" x14ac:dyDescent="0.3">
      <c r="E2107" t="s">
        <v>5</v>
      </c>
      <c r="F2107" s="173">
        <f>SUM(F2095:F2099)</f>
        <v>11707</v>
      </c>
      <c r="G2107" s="173">
        <f>G2097+G2098+G2100+G2101+G2102+G2103+G2104</f>
        <v>2752</v>
      </c>
      <c r="H2107" s="60">
        <f>F2107-G2107</f>
        <v>8955</v>
      </c>
    </row>
    <row r="2109" spans="2:9" x14ac:dyDescent="0.3">
      <c r="B2109" s="106" t="s">
        <v>6</v>
      </c>
      <c r="C2109" s="6" t="s">
        <v>7</v>
      </c>
      <c r="D2109" s="6" t="s">
        <v>11</v>
      </c>
      <c r="E2109" s="6" t="s">
        <v>8</v>
      </c>
      <c r="F2109" s="149" t="s">
        <v>9</v>
      </c>
      <c r="G2109" s="149" t="s">
        <v>10</v>
      </c>
      <c r="H2109" s="7" t="s">
        <v>12</v>
      </c>
      <c r="I2109" s="7" t="s">
        <v>432</v>
      </c>
    </row>
    <row r="2110" spans="2:9" x14ac:dyDescent="0.3">
      <c r="B2110" s="35">
        <v>42921</v>
      </c>
      <c r="C2110" s="10" t="s">
        <v>258</v>
      </c>
      <c r="D2110" s="4" t="s">
        <v>1165</v>
      </c>
      <c r="E2110" s="4" t="s">
        <v>45</v>
      </c>
      <c r="F2110" s="70">
        <v>13114</v>
      </c>
      <c r="G2110" s="70">
        <v>0</v>
      </c>
      <c r="H2110" s="5"/>
      <c r="I2110" s="4"/>
    </row>
    <row r="2111" spans="2:9" x14ac:dyDescent="0.3">
      <c r="B2111" s="35">
        <v>42921</v>
      </c>
      <c r="C2111" s="10" t="s">
        <v>1166</v>
      </c>
      <c r="D2111" s="4" t="s">
        <v>1167</v>
      </c>
      <c r="E2111" s="4" t="s">
        <v>45</v>
      </c>
      <c r="F2111" s="70"/>
      <c r="G2111" s="70">
        <v>164</v>
      </c>
      <c r="H2111" s="5"/>
      <c r="I2111" s="4"/>
    </row>
    <row r="2112" spans="2:9" x14ac:dyDescent="0.3">
      <c r="B2112" s="35">
        <v>42921</v>
      </c>
      <c r="C2112" s="10" t="s">
        <v>1168</v>
      </c>
      <c r="D2112" s="4" t="s">
        <v>1169</v>
      </c>
      <c r="E2112" s="4" t="s">
        <v>45</v>
      </c>
      <c r="F2112" s="70"/>
      <c r="G2112" s="70">
        <v>164</v>
      </c>
      <c r="H2112" s="5"/>
      <c r="I2112" s="4"/>
    </row>
    <row r="2113" spans="2:9" x14ac:dyDescent="0.3">
      <c r="B2113" s="35">
        <v>42921</v>
      </c>
      <c r="C2113" s="10" t="s">
        <v>53</v>
      </c>
      <c r="D2113" s="4" t="s">
        <v>1170</v>
      </c>
      <c r="E2113" s="4" t="s">
        <v>45</v>
      </c>
      <c r="F2113" s="70"/>
      <c r="G2113" s="70">
        <v>205</v>
      </c>
      <c r="H2113" s="5" t="s">
        <v>5</v>
      </c>
      <c r="I2113" s="4"/>
    </row>
    <row r="2114" spans="2:9" x14ac:dyDescent="0.3">
      <c r="B2114" s="35">
        <v>42921</v>
      </c>
      <c r="C2114" s="10" t="s">
        <v>1171</v>
      </c>
      <c r="D2114" s="4" t="s">
        <v>1172</v>
      </c>
      <c r="E2114" s="4" t="s">
        <v>45</v>
      </c>
      <c r="F2114" s="70"/>
      <c r="G2114" s="70">
        <v>9575.5</v>
      </c>
      <c r="H2114" s="5"/>
      <c r="I2114" s="4" t="s">
        <v>5</v>
      </c>
    </row>
    <row r="2115" spans="2:9" x14ac:dyDescent="0.3">
      <c r="B2115" s="35">
        <v>42921</v>
      </c>
      <c r="C2115" s="10"/>
      <c r="D2115" s="4" t="s">
        <v>246</v>
      </c>
      <c r="E2115" s="4" t="s">
        <v>45</v>
      </c>
      <c r="F2115" s="70"/>
      <c r="G2115" s="70">
        <v>100</v>
      </c>
      <c r="H2115" s="5"/>
      <c r="I2115" s="4"/>
    </row>
    <row r="2116" spans="2:9" x14ac:dyDescent="0.3">
      <c r="F2116" s="174">
        <f>SUM(F2110:F2115)</f>
        <v>13114</v>
      </c>
      <c r="G2116" s="174">
        <f>SUM(G2110:G2115)</f>
        <v>10208.5</v>
      </c>
      <c r="H2116" s="62">
        <f>F2116-G2116</f>
        <v>2905.5</v>
      </c>
    </row>
    <row r="2118" spans="2:9" x14ac:dyDescent="0.3">
      <c r="B2118" s="106" t="s">
        <v>6</v>
      </c>
      <c r="C2118" s="6" t="s">
        <v>7</v>
      </c>
      <c r="D2118" s="6" t="s">
        <v>11</v>
      </c>
      <c r="E2118" s="6" t="s">
        <v>8</v>
      </c>
      <c r="F2118" s="149" t="s">
        <v>9</v>
      </c>
      <c r="G2118" s="149" t="s">
        <v>10</v>
      </c>
      <c r="H2118" s="7" t="s">
        <v>12</v>
      </c>
      <c r="I2118" s="7" t="s">
        <v>432</v>
      </c>
    </row>
    <row r="2119" spans="2:9" x14ac:dyDescent="0.3">
      <c r="B2119" s="35">
        <v>42922</v>
      </c>
      <c r="C2119" s="10" t="s">
        <v>1173</v>
      </c>
      <c r="D2119" s="4" t="s">
        <v>1174</v>
      </c>
      <c r="E2119" s="4" t="s">
        <v>45</v>
      </c>
      <c r="F2119" s="70">
        <v>5484.22</v>
      </c>
      <c r="G2119" s="70">
        <v>5484.22</v>
      </c>
      <c r="H2119" s="5"/>
      <c r="I2119" s="4"/>
    </row>
    <row r="2120" spans="2:9" x14ac:dyDescent="0.3">
      <c r="B2120" s="35">
        <v>42922</v>
      </c>
      <c r="C2120" s="10" t="s">
        <v>1175</v>
      </c>
      <c r="D2120" s="4" t="s">
        <v>307</v>
      </c>
      <c r="E2120" s="4" t="s">
        <v>15</v>
      </c>
      <c r="F2120" s="70">
        <v>1700</v>
      </c>
      <c r="G2120" s="70" t="s">
        <v>5</v>
      </c>
      <c r="H2120" s="5"/>
      <c r="I2120" s="4"/>
    </row>
    <row r="2121" spans="2:9" x14ac:dyDescent="0.3">
      <c r="B2121" s="35">
        <v>42922</v>
      </c>
      <c r="C2121" s="10" t="s">
        <v>1142</v>
      </c>
      <c r="D2121" s="4" t="s">
        <v>1176</v>
      </c>
      <c r="E2121" s="4" t="s">
        <v>1177</v>
      </c>
      <c r="F2121" s="70"/>
      <c r="G2121" s="70">
        <v>500</v>
      </c>
      <c r="H2121" s="5"/>
      <c r="I2121" s="4"/>
    </row>
    <row r="2122" spans="2:9" x14ac:dyDescent="0.3">
      <c r="B2122" s="35">
        <v>42922</v>
      </c>
      <c r="C2122" s="10" t="s">
        <v>1178</v>
      </c>
      <c r="D2122" s="4" t="s">
        <v>1132</v>
      </c>
      <c r="E2122" s="4" t="s">
        <v>45</v>
      </c>
      <c r="F2122" s="70">
        <v>3500</v>
      </c>
      <c r="G2122" s="70" t="s">
        <v>5</v>
      </c>
      <c r="H2122" s="5" t="s">
        <v>5</v>
      </c>
      <c r="I2122" s="4"/>
    </row>
    <row r="2123" spans="2:9" x14ac:dyDescent="0.3">
      <c r="B2123" s="35">
        <v>42922</v>
      </c>
      <c r="C2123" s="10" t="s">
        <v>53</v>
      </c>
      <c r="D2123" s="4" t="s">
        <v>1179</v>
      </c>
      <c r="E2123" s="4" t="s">
        <v>45</v>
      </c>
      <c r="F2123" s="70"/>
      <c r="G2123" s="70">
        <v>1800</v>
      </c>
      <c r="H2123" s="5"/>
      <c r="I2123" s="4" t="s">
        <v>5</v>
      </c>
    </row>
    <row r="2124" spans="2:9" x14ac:dyDescent="0.3">
      <c r="B2124" s="35">
        <v>42922</v>
      </c>
      <c r="C2124" s="10" t="s">
        <v>1180</v>
      </c>
      <c r="D2124" s="4" t="s">
        <v>1181</v>
      </c>
      <c r="E2124" s="4" t="s">
        <v>45</v>
      </c>
      <c r="F2124" s="70">
        <v>350</v>
      </c>
      <c r="G2124" s="70"/>
      <c r="H2124" s="5" t="s">
        <v>5</v>
      </c>
      <c r="I2124" s="4"/>
    </row>
    <row r="2125" spans="2:9" x14ac:dyDescent="0.3">
      <c r="B2125" s="35">
        <v>42922</v>
      </c>
      <c r="C2125" s="10" t="s">
        <v>1182</v>
      </c>
      <c r="D2125" s="4" t="s">
        <v>1183</v>
      </c>
      <c r="E2125" s="4" t="s">
        <v>45</v>
      </c>
      <c r="F2125" s="70"/>
      <c r="G2125" s="70">
        <v>92</v>
      </c>
      <c r="H2125" s="5"/>
      <c r="I2125" s="4"/>
    </row>
    <row r="2126" spans="2:9" x14ac:dyDescent="0.3">
      <c r="B2126" s="35">
        <v>42922</v>
      </c>
      <c r="C2126" s="10"/>
      <c r="D2126" s="14" t="s">
        <v>1184</v>
      </c>
      <c r="E2126" s="4" t="s">
        <v>31</v>
      </c>
      <c r="F2126" s="70"/>
      <c r="G2126" s="70">
        <v>50</v>
      </c>
      <c r="H2126" s="5"/>
      <c r="I2126" s="4"/>
    </row>
    <row r="2127" spans="2:9" x14ac:dyDescent="0.3">
      <c r="F2127" s="174">
        <f>SUM(F2119:F2125)</f>
        <v>11034.220000000001</v>
      </c>
      <c r="G2127" s="174">
        <f>SUM(G2119:G2126)</f>
        <v>7926.22</v>
      </c>
      <c r="H2127" s="62">
        <f>F2127-G2127</f>
        <v>3108.0000000000009</v>
      </c>
    </row>
    <row r="2130" spans="2:11" x14ac:dyDescent="0.3">
      <c r="B2130" s="106" t="s">
        <v>6</v>
      </c>
      <c r="C2130" s="6" t="s">
        <v>7</v>
      </c>
      <c r="D2130" s="6" t="s">
        <v>11</v>
      </c>
      <c r="E2130" s="6" t="s">
        <v>8</v>
      </c>
      <c r="F2130" s="149" t="s">
        <v>9</v>
      </c>
      <c r="G2130" s="149" t="s">
        <v>10</v>
      </c>
      <c r="H2130" s="7" t="s">
        <v>12</v>
      </c>
      <c r="I2130" s="7" t="s">
        <v>432</v>
      </c>
    </row>
    <row r="2131" spans="2:11" x14ac:dyDescent="0.3">
      <c r="B2131" s="35">
        <v>42926</v>
      </c>
      <c r="C2131" s="10"/>
      <c r="D2131" s="4" t="s">
        <v>1185</v>
      </c>
      <c r="E2131" s="4" t="s">
        <v>31</v>
      </c>
      <c r="F2131" s="70">
        <v>1111</v>
      </c>
      <c r="G2131" s="70"/>
      <c r="H2131" s="5"/>
      <c r="I2131" s="4"/>
    </row>
    <row r="2132" spans="2:11" x14ac:dyDescent="0.3">
      <c r="B2132" s="35">
        <v>42926</v>
      </c>
      <c r="C2132" s="10" t="s">
        <v>477</v>
      </c>
      <c r="D2132" s="4" t="s">
        <v>1186</v>
      </c>
      <c r="E2132" s="4" t="s">
        <v>598</v>
      </c>
      <c r="F2132" s="70">
        <v>500</v>
      </c>
      <c r="G2132" s="70" t="s">
        <v>5</v>
      </c>
      <c r="H2132" s="5"/>
      <c r="I2132" s="4"/>
    </row>
    <row r="2133" spans="2:11" x14ac:dyDescent="0.3">
      <c r="B2133" s="35">
        <v>42926</v>
      </c>
      <c r="C2133" s="10" t="s">
        <v>477</v>
      </c>
      <c r="D2133" s="4" t="s">
        <v>1187</v>
      </c>
      <c r="E2133" s="4" t="s">
        <v>598</v>
      </c>
      <c r="F2133" s="70"/>
      <c r="G2133" s="73">
        <v>220</v>
      </c>
      <c r="H2133" s="5"/>
      <c r="I2133" s="4"/>
    </row>
    <row r="2134" spans="2:11" x14ac:dyDescent="0.3">
      <c r="B2134" s="35">
        <v>42926</v>
      </c>
      <c r="C2134" s="10" t="s">
        <v>477</v>
      </c>
      <c r="D2134" s="4" t="s">
        <v>1188</v>
      </c>
      <c r="E2134" s="4" t="s">
        <v>598</v>
      </c>
      <c r="F2134" s="70"/>
      <c r="G2134" s="73">
        <v>162</v>
      </c>
      <c r="H2134" s="5" t="s">
        <v>5</v>
      </c>
      <c r="I2134" s="4"/>
    </row>
    <row r="2135" spans="2:11" x14ac:dyDescent="0.3">
      <c r="B2135" s="35">
        <v>42926</v>
      </c>
      <c r="C2135" s="10" t="s">
        <v>477</v>
      </c>
      <c r="D2135" s="4" t="s">
        <v>1189</v>
      </c>
      <c r="E2135" s="4" t="s">
        <v>121</v>
      </c>
      <c r="F2135" s="70">
        <v>500</v>
      </c>
      <c r="G2135" s="73"/>
      <c r="H2135" s="5"/>
      <c r="I2135" s="4" t="s">
        <v>5</v>
      </c>
    </row>
    <row r="2136" spans="2:11" x14ac:dyDescent="0.3">
      <c r="B2136" s="35">
        <v>42926</v>
      </c>
      <c r="C2136" s="10" t="s">
        <v>477</v>
      </c>
      <c r="D2136" s="4" t="s">
        <v>1188</v>
      </c>
      <c r="E2136" s="4" t="s">
        <v>121</v>
      </c>
      <c r="F2136" s="70"/>
      <c r="G2136" s="73">
        <v>162</v>
      </c>
      <c r="H2136" s="5" t="s">
        <v>5</v>
      </c>
      <c r="I2136" s="4"/>
    </row>
    <row r="2137" spans="2:11" x14ac:dyDescent="0.3">
      <c r="B2137" s="35">
        <v>42926</v>
      </c>
      <c r="C2137" s="10" t="s">
        <v>477</v>
      </c>
      <c r="D2137" s="4" t="s">
        <v>1187</v>
      </c>
      <c r="E2137" s="4" t="s">
        <v>121</v>
      </c>
      <c r="F2137" s="70"/>
      <c r="G2137" s="73">
        <v>239</v>
      </c>
      <c r="H2137" s="5"/>
      <c r="I2137" s="4"/>
    </row>
    <row r="2138" spans="2:11" x14ac:dyDescent="0.3">
      <c r="B2138" s="35">
        <v>42926</v>
      </c>
      <c r="C2138" s="10"/>
      <c r="D2138" s="4" t="s">
        <v>1195</v>
      </c>
      <c r="E2138" s="4" t="s">
        <v>31</v>
      </c>
      <c r="F2138" s="70"/>
      <c r="G2138" s="73">
        <v>600</v>
      </c>
      <c r="H2138" s="5"/>
      <c r="I2138" s="4"/>
      <c r="K2138" s="3"/>
    </row>
    <row r="2139" spans="2:11" x14ac:dyDescent="0.3">
      <c r="B2139" s="35">
        <v>42926</v>
      </c>
      <c r="C2139" s="10"/>
      <c r="D2139" s="4" t="s">
        <v>1196</v>
      </c>
      <c r="E2139" s="4" t="s">
        <v>45</v>
      </c>
      <c r="F2139" s="70"/>
      <c r="G2139" s="73">
        <v>100</v>
      </c>
      <c r="H2139" s="5"/>
      <c r="I2139" s="4"/>
      <c r="K2139" s="3"/>
    </row>
    <row r="2140" spans="2:11" x14ac:dyDescent="0.3">
      <c r="B2140" s="35">
        <v>42926</v>
      </c>
      <c r="C2140" s="10" t="s">
        <v>1200</v>
      </c>
      <c r="D2140" s="4" t="s">
        <v>1202</v>
      </c>
      <c r="E2140" s="4" t="s">
        <v>121</v>
      </c>
      <c r="F2140" s="70">
        <v>3100</v>
      </c>
      <c r="G2140" s="73"/>
      <c r="H2140" s="5"/>
      <c r="I2140" s="4"/>
    </row>
    <row r="2141" spans="2:11" x14ac:dyDescent="0.3">
      <c r="B2141" s="35">
        <v>42926</v>
      </c>
      <c r="C2141" s="10" t="s">
        <v>1197</v>
      </c>
      <c r="D2141" s="14" t="s">
        <v>1190</v>
      </c>
      <c r="E2141" s="14" t="s">
        <v>31</v>
      </c>
      <c r="F2141" s="70">
        <v>2250</v>
      </c>
      <c r="G2141" s="73"/>
      <c r="H2141" s="5"/>
      <c r="I2141" s="4"/>
    </row>
    <row r="2142" spans="2:11" x14ac:dyDescent="0.3">
      <c r="B2142" s="35">
        <v>42926</v>
      </c>
      <c r="C2142" s="10" t="s">
        <v>1198</v>
      </c>
      <c r="D2142" s="14" t="s">
        <v>1191</v>
      </c>
      <c r="E2142" s="14" t="s">
        <v>31</v>
      </c>
      <c r="F2142" s="70">
        <v>2300</v>
      </c>
      <c r="G2142" s="73"/>
      <c r="H2142" s="5"/>
      <c r="I2142" s="4"/>
    </row>
    <row r="2143" spans="2:11" x14ac:dyDescent="0.3">
      <c r="B2143" s="35">
        <v>42926</v>
      </c>
      <c r="C2143" s="10" t="s">
        <v>1201</v>
      </c>
      <c r="D2143" s="14" t="s">
        <v>1203</v>
      </c>
      <c r="E2143" s="14" t="s">
        <v>121</v>
      </c>
      <c r="F2143" s="70"/>
      <c r="G2143" s="73">
        <v>81</v>
      </c>
      <c r="H2143" s="5"/>
      <c r="I2143" s="4"/>
      <c r="K2143" t="s">
        <v>5</v>
      </c>
    </row>
    <row r="2144" spans="2:11" x14ac:dyDescent="0.3">
      <c r="B2144" s="35">
        <v>42926</v>
      </c>
      <c r="C2144" s="10"/>
      <c r="D2144" s="14" t="s">
        <v>1192</v>
      </c>
      <c r="E2144" s="14" t="s">
        <v>31</v>
      </c>
      <c r="F2144" s="70"/>
      <c r="G2144" s="73">
        <v>300</v>
      </c>
      <c r="H2144" s="5"/>
      <c r="I2144" s="4"/>
    </row>
    <row r="2145" spans="2:11" x14ac:dyDescent="0.3">
      <c r="B2145" s="35">
        <v>42926</v>
      </c>
      <c r="C2145" s="10"/>
      <c r="D2145" s="14" t="s">
        <v>1193</v>
      </c>
      <c r="E2145" s="14" t="s">
        <v>121</v>
      </c>
      <c r="F2145" s="70"/>
      <c r="G2145" s="73">
        <v>272</v>
      </c>
      <c r="H2145" s="5"/>
      <c r="I2145" s="4"/>
    </row>
    <row r="2146" spans="2:11" x14ac:dyDescent="0.3">
      <c r="B2146" s="35">
        <v>42926</v>
      </c>
      <c r="C2146" s="10"/>
      <c r="D2146" s="14" t="s">
        <v>1194</v>
      </c>
      <c r="E2146" s="14" t="s">
        <v>31</v>
      </c>
      <c r="F2146" s="70"/>
      <c r="G2146" s="73">
        <v>190</v>
      </c>
      <c r="H2146" s="5"/>
      <c r="I2146" s="4"/>
    </row>
    <row r="2147" spans="2:11" x14ac:dyDescent="0.3">
      <c r="B2147" s="35">
        <v>42926</v>
      </c>
      <c r="C2147" s="10"/>
      <c r="D2147" s="14" t="s">
        <v>1199</v>
      </c>
      <c r="E2147" s="14" t="s">
        <v>15</v>
      </c>
      <c r="F2147" s="70"/>
      <c r="G2147" s="70">
        <v>225</v>
      </c>
      <c r="H2147" s="5"/>
      <c r="I2147" s="4"/>
    </row>
    <row r="2148" spans="2:11" x14ac:dyDescent="0.3">
      <c r="B2148" s="35">
        <v>42926</v>
      </c>
      <c r="C2148" s="10"/>
      <c r="D2148" s="14" t="s">
        <v>546</v>
      </c>
      <c r="E2148" s="14" t="s">
        <v>15</v>
      </c>
      <c r="F2148" s="70"/>
      <c r="G2148" s="70">
        <v>1000</v>
      </c>
      <c r="H2148" s="5"/>
      <c r="I2148" s="4"/>
    </row>
    <row r="2149" spans="2:11" x14ac:dyDescent="0.3">
      <c r="F2149" s="174">
        <f>SUM(F2131:F2146)</f>
        <v>9761</v>
      </c>
      <c r="G2149" s="174">
        <f>SUM(G2131:G2148)</f>
        <v>3551</v>
      </c>
      <c r="H2149" s="62">
        <f>F2149-G2149</f>
        <v>6210</v>
      </c>
    </row>
    <row r="2153" spans="2:11" x14ac:dyDescent="0.3">
      <c r="B2153" s="106" t="s">
        <v>6</v>
      </c>
      <c r="C2153" s="6" t="s">
        <v>7</v>
      </c>
      <c r="D2153" s="6" t="s">
        <v>11</v>
      </c>
      <c r="E2153" s="6" t="s">
        <v>8</v>
      </c>
      <c r="F2153" s="149" t="s">
        <v>9</v>
      </c>
      <c r="G2153" s="149" t="s">
        <v>10</v>
      </c>
      <c r="H2153" s="7" t="s">
        <v>12</v>
      </c>
      <c r="I2153" s="7" t="s">
        <v>432</v>
      </c>
    </row>
    <row r="2154" spans="2:11" x14ac:dyDescent="0.3">
      <c r="B2154" s="35">
        <v>42928</v>
      </c>
      <c r="C2154" s="10"/>
      <c r="D2154" s="4" t="s">
        <v>1204</v>
      </c>
      <c r="E2154" s="4" t="s">
        <v>31</v>
      </c>
      <c r="F2154" s="70">
        <v>8134</v>
      </c>
      <c r="G2154" s="70"/>
      <c r="H2154" s="5" t="s">
        <v>5</v>
      </c>
      <c r="I2154" s="4"/>
    </row>
    <row r="2155" spans="2:11" x14ac:dyDescent="0.3">
      <c r="B2155" s="35">
        <v>42928</v>
      </c>
      <c r="C2155" s="10"/>
      <c r="D2155" s="4" t="s">
        <v>1205</v>
      </c>
      <c r="E2155" s="4" t="s">
        <v>31</v>
      </c>
      <c r="F2155" s="70">
        <v>1900</v>
      </c>
      <c r="G2155" s="70"/>
      <c r="H2155" s="5"/>
      <c r="I2155" s="4"/>
    </row>
    <row r="2156" spans="2:11" x14ac:dyDescent="0.3">
      <c r="B2156" s="35">
        <v>42928</v>
      </c>
      <c r="C2156" s="10"/>
      <c r="D2156" s="4" t="s">
        <v>1206</v>
      </c>
      <c r="E2156" s="4" t="s">
        <v>262</v>
      </c>
      <c r="F2156" s="70">
        <v>100</v>
      </c>
      <c r="G2156" s="70"/>
      <c r="H2156" s="5"/>
      <c r="I2156" s="4"/>
    </row>
    <row r="2157" spans="2:11" x14ac:dyDescent="0.3">
      <c r="B2157" s="35">
        <v>42928</v>
      </c>
      <c r="C2157" s="10"/>
      <c r="D2157" s="4" t="s">
        <v>1207</v>
      </c>
      <c r="E2157" s="4" t="s">
        <v>31</v>
      </c>
      <c r="F2157" s="70"/>
      <c r="G2157" s="73">
        <v>600</v>
      </c>
      <c r="H2157" s="5"/>
      <c r="I2157" s="4"/>
    </row>
    <row r="2158" spans="2:11" x14ac:dyDescent="0.3">
      <c r="B2158" s="35">
        <v>42928</v>
      </c>
      <c r="C2158" s="10"/>
      <c r="D2158" s="4" t="s">
        <v>1208</v>
      </c>
      <c r="E2158" s="4" t="s">
        <v>31</v>
      </c>
      <c r="F2158" s="70"/>
      <c r="G2158" s="73">
        <v>5400</v>
      </c>
      <c r="H2158" s="5"/>
      <c r="I2158" s="4">
        <v>700</v>
      </c>
    </row>
    <row r="2159" spans="2:11" x14ac:dyDescent="0.3">
      <c r="B2159" s="35">
        <v>42928</v>
      </c>
      <c r="C2159" s="10"/>
      <c r="D2159" s="4" t="s">
        <v>1209</v>
      </c>
      <c r="E2159" s="4" t="s">
        <v>31</v>
      </c>
      <c r="F2159" s="70"/>
      <c r="G2159" s="188">
        <v>150</v>
      </c>
      <c r="H2159" s="5"/>
      <c r="I2159" s="4">
        <v>500</v>
      </c>
      <c r="K2159" s="3"/>
    </row>
    <row r="2160" spans="2:11" x14ac:dyDescent="0.3">
      <c r="B2160" s="35">
        <v>42928</v>
      </c>
      <c r="C2160" s="10"/>
      <c r="D2160" s="14" t="s">
        <v>242</v>
      </c>
      <c r="E2160" s="14" t="s">
        <v>31</v>
      </c>
      <c r="F2160" s="70"/>
      <c r="G2160" s="73">
        <v>360</v>
      </c>
      <c r="H2160" s="5"/>
      <c r="I2160" s="4">
        <v>500</v>
      </c>
    </row>
    <row r="2161" spans="2:11" x14ac:dyDescent="0.3">
      <c r="B2161" s="35">
        <v>42928</v>
      </c>
      <c r="C2161" s="10" t="s">
        <v>1213</v>
      </c>
      <c r="D2161" s="14" t="s">
        <v>1210</v>
      </c>
      <c r="E2161" s="14" t="s">
        <v>15</v>
      </c>
      <c r="F2161" s="70"/>
      <c r="G2161" s="73">
        <v>164</v>
      </c>
      <c r="H2161" s="5"/>
      <c r="I2161" s="4">
        <v>768</v>
      </c>
    </row>
    <row r="2162" spans="2:11" x14ac:dyDescent="0.3">
      <c r="B2162" s="35">
        <v>42928</v>
      </c>
      <c r="C2162" s="10"/>
      <c r="D2162" s="14" t="s">
        <v>1211</v>
      </c>
      <c r="E2162" s="14" t="s">
        <v>31</v>
      </c>
      <c r="F2162" s="70"/>
      <c r="G2162" s="73">
        <v>700</v>
      </c>
      <c r="H2162" s="5"/>
      <c r="I2162" s="4"/>
      <c r="K2162" s="3"/>
    </row>
    <row r="2163" spans="2:11" x14ac:dyDescent="0.3">
      <c r="B2163" s="35">
        <v>42928</v>
      </c>
      <c r="C2163" s="10"/>
      <c r="D2163" s="14" t="s">
        <v>1212</v>
      </c>
      <c r="E2163" s="14" t="s">
        <v>31</v>
      </c>
      <c r="F2163" s="70"/>
      <c r="G2163" s="73">
        <v>1000</v>
      </c>
      <c r="H2163" s="5"/>
      <c r="I2163" s="4"/>
      <c r="K2163" s="3"/>
    </row>
    <row r="2164" spans="2:11" x14ac:dyDescent="0.3">
      <c r="B2164" s="35">
        <v>42928</v>
      </c>
      <c r="C2164" s="10" t="s">
        <v>1214</v>
      </c>
      <c r="D2164" s="14" t="s">
        <v>122</v>
      </c>
      <c r="E2164" s="14" t="s">
        <v>45</v>
      </c>
      <c r="F2164" s="70">
        <v>500</v>
      </c>
      <c r="G2164" s="73"/>
      <c r="H2164" s="5"/>
      <c r="I2164" s="4"/>
      <c r="K2164" s="3"/>
    </row>
    <row r="2165" spans="2:11" x14ac:dyDescent="0.3">
      <c r="B2165" s="35">
        <v>42929</v>
      </c>
      <c r="C2165" s="10"/>
      <c r="D2165" s="14" t="s">
        <v>122</v>
      </c>
      <c r="E2165" s="14" t="s">
        <v>45</v>
      </c>
      <c r="F2165" s="70">
        <v>800</v>
      </c>
      <c r="G2165" s="73"/>
      <c r="H2165" s="5"/>
      <c r="I2165" s="4"/>
      <c r="K2165" s="3"/>
    </row>
    <row r="2166" spans="2:11" x14ac:dyDescent="0.3">
      <c r="B2166" s="35">
        <v>42929</v>
      </c>
      <c r="C2166" s="10" t="s">
        <v>53</v>
      </c>
      <c r="D2166" s="14" t="s">
        <v>1215</v>
      </c>
      <c r="E2166" s="14"/>
      <c r="F2166" s="70"/>
      <c r="G2166" s="73">
        <v>20</v>
      </c>
      <c r="H2166" s="5"/>
      <c r="I2166" s="4"/>
      <c r="K2166" s="3"/>
    </row>
    <row r="2167" spans="2:11" x14ac:dyDescent="0.3">
      <c r="B2167" s="35">
        <v>42929</v>
      </c>
      <c r="C2167" s="10" t="s">
        <v>53</v>
      </c>
      <c r="D2167" s="14" t="s">
        <v>1216</v>
      </c>
      <c r="E2167" s="14"/>
      <c r="F2167" s="70"/>
      <c r="G2167" s="73">
        <v>320</v>
      </c>
      <c r="H2167" s="5"/>
      <c r="I2167" s="4"/>
      <c r="K2167" s="3"/>
    </row>
    <row r="2168" spans="2:11" x14ac:dyDescent="0.3">
      <c r="B2168" s="35">
        <v>42929</v>
      </c>
      <c r="C2168" s="10" t="s">
        <v>1182</v>
      </c>
      <c r="D2168" s="14" t="s">
        <v>1217</v>
      </c>
      <c r="E2168" s="14"/>
      <c r="F2168" s="70"/>
      <c r="G2168" s="73">
        <v>107</v>
      </c>
      <c r="H2168" s="5"/>
      <c r="I2168" s="4"/>
      <c r="K2168" s="3"/>
    </row>
    <row r="2169" spans="2:11" x14ac:dyDescent="0.3">
      <c r="B2169" s="35">
        <v>42929</v>
      </c>
      <c r="C2169" s="10" t="s">
        <v>53</v>
      </c>
      <c r="D2169" s="14" t="s">
        <v>1218</v>
      </c>
      <c r="E2169" s="14"/>
      <c r="F2169" s="70"/>
      <c r="G2169" s="73">
        <v>100</v>
      </c>
      <c r="H2169" s="5"/>
      <c r="I2169" s="4"/>
      <c r="K2169" s="3"/>
    </row>
    <row r="2170" spans="2:11" x14ac:dyDescent="0.3">
      <c r="B2170" s="35">
        <v>42929</v>
      </c>
      <c r="C2170" s="10" t="s">
        <v>1182</v>
      </c>
      <c r="D2170" s="14" t="s">
        <v>1219</v>
      </c>
      <c r="E2170" s="14"/>
      <c r="F2170" s="70"/>
      <c r="G2170" s="73">
        <v>45</v>
      </c>
      <c r="H2170" s="5"/>
      <c r="I2170" s="4"/>
      <c r="K2170" s="3"/>
    </row>
    <row r="2171" spans="2:11" x14ac:dyDescent="0.3">
      <c r="B2171" s="35"/>
      <c r="C2171" s="10"/>
      <c r="D2171" s="14"/>
      <c r="E2171" s="14"/>
      <c r="F2171" s="70"/>
      <c r="G2171" s="73"/>
      <c r="H2171" s="5"/>
      <c r="I2171" s="4"/>
      <c r="K2171" s="3"/>
    </row>
    <row r="2172" spans="2:11" x14ac:dyDescent="0.3">
      <c r="B2172" s="35"/>
      <c r="C2172" s="10"/>
      <c r="D2172" s="4"/>
      <c r="E2172" s="4"/>
      <c r="F2172" s="70"/>
      <c r="G2172" s="70"/>
      <c r="H2172" s="5"/>
      <c r="I2172" s="4"/>
    </row>
    <row r="2173" spans="2:11" x14ac:dyDescent="0.3">
      <c r="B2173" s="35"/>
      <c r="C2173" s="10"/>
      <c r="D2173" s="14"/>
      <c r="E2173" s="14"/>
      <c r="F2173" s="70"/>
      <c r="G2173" s="73"/>
      <c r="H2173" s="5"/>
      <c r="I2173" s="4"/>
    </row>
    <row r="2174" spans="2:11" x14ac:dyDescent="0.3">
      <c r="F2174" s="174">
        <f>SUM(F2154:F2165)</f>
        <v>11434</v>
      </c>
      <c r="G2174" s="174">
        <f>SUM(G2157:G2171)</f>
        <v>8966</v>
      </c>
      <c r="H2174" s="62">
        <f>F2174-G2174</f>
        <v>2468</v>
      </c>
    </row>
    <row r="2176" spans="2:11" x14ac:dyDescent="0.3">
      <c r="B2176" s="106" t="s">
        <v>6</v>
      </c>
      <c r="C2176" s="6" t="s">
        <v>7</v>
      </c>
      <c r="D2176" s="6" t="s">
        <v>11</v>
      </c>
      <c r="E2176" s="6" t="s">
        <v>8</v>
      </c>
      <c r="F2176" s="149" t="s">
        <v>9</v>
      </c>
      <c r="G2176" s="149" t="s">
        <v>10</v>
      </c>
      <c r="H2176" s="7" t="s">
        <v>12</v>
      </c>
      <c r="I2176" s="7" t="s">
        <v>432</v>
      </c>
    </row>
    <row r="2177" spans="2:9" x14ac:dyDescent="0.3">
      <c r="B2177" s="35">
        <v>42930</v>
      </c>
      <c r="C2177" s="10" t="s">
        <v>1220</v>
      </c>
      <c r="D2177" s="4" t="s">
        <v>1222</v>
      </c>
      <c r="E2177" s="4" t="s">
        <v>45</v>
      </c>
      <c r="F2177" s="70">
        <v>6000</v>
      </c>
      <c r="G2177" s="70"/>
      <c r="I2177" s="4"/>
    </row>
    <row r="2178" spans="2:9" x14ac:dyDescent="0.3">
      <c r="B2178" s="35">
        <v>42930</v>
      </c>
      <c r="C2178" s="10" t="s">
        <v>1221</v>
      </c>
      <c r="D2178" s="4" t="s">
        <v>1223</v>
      </c>
      <c r="E2178" s="4" t="s">
        <v>45</v>
      </c>
      <c r="F2178" s="70">
        <v>1200</v>
      </c>
      <c r="G2178" s="70" t="s">
        <v>5</v>
      </c>
      <c r="H2178" s="5" t="s">
        <v>5</v>
      </c>
      <c r="I2178" s="4"/>
    </row>
    <row r="2179" spans="2:9" x14ac:dyDescent="0.3">
      <c r="B2179" s="35">
        <v>42930</v>
      </c>
      <c r="C2179" s="10" t="s">
        <v>1182</v>
      </c>
      <c r="D2179" s="4" t="s">
        <v>1224</v>
      </c>
      <c r="E2179" s="4" t="s">
        <v>45</v>
      </c>
      <c r="F2179" s="70"/>
      <c r="G2179" s="70">
        <v>175</v>
      </c>
      <c r="H2179" s="5" t="s">
        <v>5</v>
      </c>
      <c r="I2179" s="4"/>
    </row>
    <row r="2180" spans="2:9" x14ac:dyDescent="0.3">
      <c r="B2180" s="35">
        <v>42930</v>
      </c>
      <c r="C2180" s="10" t="s">
        <v>53</v>
      </c>
      <c r="D2180" s="4" t="s">
        <v>1118</v>
      </c>
      <c r="E2180" s="4" t="s">
        <v>45</v>
      </c>
      <c r="F2180" s="70" t="s">
        <v>5</v>
      </c>
      <c r="G2180" s="70">
        <v>867</v>
      </c>
      <c r="H2180" s="5"/>
      <c r="I2180" s="4"/>
    </row>
    <row r="2181" spans="2:9" x14ac:dyDescent="0.3">
      <c r="B2181" s="35">
        <v>42930</v>
      </c>
      <c r="C2181" s="10" t="s">
        <v>1142</v>
      </c>
      <c r="D2181" s="4" t="s">
        <v>1143</v>
      </c>
      <c r="E2181" s="4" t="s">
        <v>45</v>
      </c>
      <c r="F2181" s="70" t="s">
        <v>5</v>
      </c>
      <c r="G2181" s="70">
        <v>280</v>
      </c>
      <c r="H2181" s="5"/>
      <c r="I2181" s="4" t="s">
        <v>5</v>
      </c>
    </row>
    <row r="2182" spans="2:9" x14ac:dyDescent="0.3">
      <c r="B2182" s="35">
        <v>42930</v>
      </c>
      <c r="C2182" s="10" t="s">
        <v>1182</v>
      </c>
      <c r="D2182" s="4" t="s">
        <v>1225</v>
      </c>
      <c r="E2182" s="4" t="s">
        <v>45</v>
      </c>
      <c r="F2182" s="70"/>
      <c r="G2182" s="70">
        <v>42.5</v>
      </c>
      <c r="H2182" s="5"/>
      <c r="I2182" s="4"/>
    </row>
    <row r="2183" spans="2:9" x14ac:dyDescent="0.3">
      <c r="F2183" s="174">
        <f>SUM(F2177:F2182)</f>
        <v>7200</v>
      </c>
      <c r="G2183" s="174">
        <f>SUM(G2178:G2182)</f>
        <v>1364.5</v>
      </c>
      <c r="H2183" s="62">
        <f>F2183-G2183</f>
        <v>5835.5</v>
      </c>
    </row>
    <row r="2184" spans="2:9" x14ac:dyDescent="0.3">
      <c r="G2184" s="161" t="s">
        <v>5</v>
      </c>
    </row>
    <row r="2187" spans="2:9" x14ac:dyDescent="0.3">
      <c r="B2187" s="122" t="s">
        <v>459</v>
      </c>
    </row>
    <row r="2188" spans="2:9" x14ac:dyDescent="0.3">
      <c r="B2188" s="106" t="s">
        <v>6</v>
      </c>
      <c r="C2188" s="6" t="s">
        <v>7</v>
      </c>
      <c r="D2188" s="6" t="s">
        <v>11</v>
      </c>
      <c r="E2188" s="6" t="s">
        <v>8</v>
      </c>
      <c r="F2188" s="149" t="s">
        <v>9</v>
      </c>
      <c r="G2188" s="149" t="s">
        <v>10</v>
      </c>
      <c r="H2188" s="7" t="s">
        <v>12</v>
      </c>
      <c r="I2188" s="7" t="s">
        <v>432</v>
      </c>
    </row>
    <row r="2189" spans="2:9" x14ac:dyDescent="0.3">
      <c r="B2189" s="35">
        <v>42933</v>
      </c>
      <c r="C2189" s="10" t="s">
        <v>258</v>
      </c>
      <c r="D2189" s="4" t="s">
        <v>1226</v>
      </c>
      <c r="E2189" s="4" t="s">
        <v>31</v>
      </c>
      <c r="F2189" s="70">
        <v>12953.82</v>
      </c>
      <c r="G2189" s="70">
        <v>12953.82</v>
      </c>
      <c r="H2189" s="5"/>
      <c r="I2189" s="4"/>
    </row>
    <row r="2190" spans="2:9" x14ac:dyDescent="0.3">
      <c r="B2190" s="35">
        <v>42933</v>
      </c>
      <c r="C2190" s="10" t="s">
        <v>258</v>
      </c>
      <c r="D2190" s="4" t="s">
        <v>1227</v>
      </c>
      <c r="E2190" s="4" t="s">
        <v>31</v>
      </c>
      <c r="F2190" s="73">
        <v>3003</v>
      </c>
      <c r="G2190" s="70">
        <v>3003</v>
      </c>
      <c r="H2190" s="5"/>
      <c r="I2190" s="4"/>
    </row>
    <row r="2191" spans="2:9" x14ac:dyDescent="0.3">
      <c r="B2191" s="35">
        <v>42933</v>
      </c>
      <c r="C2191" s="10" t="s">
        <v>258</v>
      </c>
      <c r="D2191" s="4" t="s">
        <v>1228</v>
      </c>
      <c r="E2191" s="4" t="s">
        <v>31</v>
      </c>
      <c r="F2191" s="73">
        <v>1276</v>
      </c>
      <c r="G2191" s="70">
        <v>1276</v>
      </c>
      <c r="H2191" s="5"/>
      <c r="I2191" s="4"/>
    </row>
    <row r="2192" spans="2:9" x14ac:dyDescent="0.3">
      <c r="B2192" s="35">
        <v>42933</v>
      </c>
      <c r="C2192" s="10" t="s">
        <v>1230</v>
      </c>
      <c r="D2192" s="4" t="s">
        <v>1229</v>
      </c>
      <c r="E2192" s="4" t="s">
        <v>31</v>
      </c>
      <c r="F2192" s="73">
        <v>3550</v>
      </c>
      <c r="G2192" s="70"/>
      <c r="H2192" s="5"/>
      <c r="I2192" s="4"/>
    </row>
    <row r="2193" spans="2:9" x14ac:dyDescent="0.3">
      <c r="B2193" s="35">
        <v>42933</v>
      </c>
      <c r="C2193" s="10" t="s">
        <v>1232</v>
      </c>
      <c r="D2193" s="4" t="s">
        <v>1231</v>
      </c>
      <c r="E2193" s="4" t="s">
        <v>31</v>
      </c>
      <c r="F2193" s="70">
        <v>8000</v>
      </c>
      <c r="G2193" s="70"/>
      <c r="H2193" s="5"/>
      <c r="I2193" s="4"/>
    </row>
    <row r="2194" spans="2:9" x14ac:dyDescent="0.3">
      <c r="B2194" s="35">
        <v>42933</v>
      </c>
      <c r="C2194" s="10" t="s">
        <v>1234</v>
      </c>
      <c r="D2194" s="14" t="s">
        <v>1233</v>
      </c>
      <c r="E2194" s="14" t="s">
        <v>121</v>
      </c>
      <c r="F2194" s="70"/>
      <c r="G2194" s="70">
        <v>200</v>
      </c>
      <c r="H2194" s="5"/>
      <c r="I2194" s="4"/>
    </row>
    <row r="2195" spans="2:9" x14ac:dyDescent="0.3">
      <c r="F2195" s="174">
        <f>SUM(F2189:F2193)</f>
        <v>28782.82</v>
      </c>
      <c r="G2195" s="174">
        <f>SUM(G2189:G2194)</f>
        <v>17432.82</v>
      </c>
      <c r="H2195" s="62">
        <f>F2195-G2195</f>
        <v>11350</v>
      </c>
    </row>
    <row r="2198" spans="2:9" x14ac:dyDescent="0.3">
      <c r="B2198" s="122" t="s">
        <v>460</v>
      </c>
    </row>
    <row r="2199" spans="2:9" x14ac:dyDescent="0.3">
      <c r="B2199" s="106" t="s">
        <v>6</v>
      </c>
      <c r="C2199" s="6" t="s">
        <v>7</v>
      </c>
      <c r="D2199" s="6" t="s">
        <v>11</v>
      </c>
      <c r="E2199" s="6" t="s">
        <v>8</v>
      </c>
      <c r="F2199" s="149" t="s">
        <v>9</v>
      </c>
      <c r="G2199" s="149" t="s">
        <v>10</v>
      </c>
      <c r="H2199" s="7" t="s">
        <v>12</v>
      </c>
      <c r="I2199" s="7" t="s">
        <v>432</v>
      </c>
    </row>
    <row r="2200" spans="2:9" x14ac:dyDescent="0.3">
      <c r="B2200" s="35">
        <v>42933</v>
      </c>
      <c r="C2200" s="10"/>
      <c r="D2200" s="4" t="s">
        <v>141</v>
      </c>
      <c r="E2200" s="4" t="s">
        <v>51</v>
      </c>
      <c r="F2200" s="70">
        <v>9425</v>
      </c>
      <c r="G2200" s="70"/>
      <c r="H2200" s="5"/>
      <c r="I2200" s="4"/>
    </row>
    <row r="2201" spans="2:9" x14ac:dyDescent="0.3">
      <c r="B2201" s="35">
        <v>42933</v>
      </c>
      <c r="C2201" s="10"/>
      <c r="D2201" s="4" t="s">
        <v>1110</v>
      </c>
      <c r="E2201" s="4" t="s">
        <v>51</v>
      </c>
      <c r="F2201" s="70">
        <v>2204</v>
      </c>
      <c r="G2201" s="70"/>
      <c r="H2201" s="5"/>
      <c r="I2201" s="4"/>
    </row>
    <row r="2202" spans="2:9" x14ac:dyDescent="0.3">
      <c r="F2202" s="177">
        <f>SUM(F2200:F2201)</f>
        <v>11629</v>
      </c>
      <c r="G2202" s="177">
        <v>0</v>
      </c>
      <c r="H2202" s="67">
        <f>F2202-G2202</f>
        <v>11629</v>
      </c>
    </row>
    <row r="2207" spans="2:9" x14ac:dyDescent="0.3">
      <c r="B2207" s="106" t="s">
        <v>6</v>
      </c>
      <c r="C2207" s="6" t="s">
        <v>7</v>
      </c>
      <c r="D2207" s="6" t="s">
        <v>11</v>
      </c>
      <c r="E2207" s="6" t="s">
        <v>8</v>
      </c>
      <c r="F2207" s="149" t="s">
        <v>9</v>
      </c>
      <c r="G2207" s="149" t="s">
        <v>10</v>
      </c>
      <c r="H2207" s="7" t="s">
        <v>12</v>
      </c>
      <c r="I2207" s="7" t="s">
        <v>432</v>
      </c>
    </row>
    <row r="2208" spans="2:9" x14ac:dyDescent="0.3">
      <c r="B2208" s="35">
        <v>42934</v>
      </c>
      <c r="C2208" s="10" t="s">
        <v>1237</v>
      </c>
      <c r="D2208" s="4" t="s">
        <v>215</v>
      </c>
      <c r="E2208" s="4" t="s">
        <v>31</v>
      </c>
      <c r="F2208" s="70">
        <v>3000</v>
      </c>
      <c r="G2208" s="70"/>
      <c r="H2208" s="5"/>
      <c r="I2208" s="4"/>
    </row>
    <row r="2209" spans="2:9" x14ac:dyDescent="0.3">
      <c r="B2209" s="35">
        <v>42934</v>
      </c>
      <c r="C2209" s="10" t="s">
        <v>1238</v>
      </c>
      <c r="D2209" s="4" t="s">
        <v>667</v>
      </c>
      <c r="E2209" s="4" t="s">
        <v>31</v>
      </c>
      <c r="F2209" s="70">
        <v>3500</v>
      </c>
      <c r="G2209" s="70"/>
      <c r="H2209" s="5"/>
      <c r="I2209" s="4"/>
    </row>
    <row r="2210" spans="2:9" x14ac:dyDescent="0.3">
      <c r="B2210" s="35">
        <v>42934</v>
      </c>
      <c r="C2210" s="10" t="s">
        <v>1234</v>
      </c>
      <c r="D2210" s="14" t="s">
        <v>1240</v>
      </c>
      <c r="E2210" s="4" t="s">
        <v>31</v>
      </c>
      <c r="F2210" s="70">
        <v>38</v>
      </c>
      <c r="G2210" s="70"/>
      <c r="H2210" s="5"/>
      <c r="I2210" s="4"/>
    </row>
    <row r="2211" spans="2:9" x14ac:dyDescent="0.3">
      <c r="B2211" s="35">
        <v>42934</v>
      </c>
      <c r="C2211" s="10"/>
      <c r="D2211" s="4" t="s">
        <v>1235</v>
      </c>
      <c r="E2211" s="4" t="s">
        <v>120</v>
      </c>
      <c r="F2211" s="70"/>
      <c r="G2211" s="70">
        <v>200</v>
      </c>
      <c r="H2211" s="5"/>
      <c r="I2211" s="4"/>
    </row>
    <row r="2212" spans="2:9" x14ac:dyDescent="0.3">
      <c r="B2212" s="35">
        <v>42934</v>
      </c>
      <c r="C2212" s="10"/>
      <c r="D2212" s="4" t="s">
        <v>148</v>
      </c>
      <c r="E2212" s="4" t="s">
        <v>167</v>
      </c>
      <c r="F2212" s="70"/>
      <c r="G2212" s="73">
        <v>1000</v>
      </c>
      <c r="H2212" s="5"/>
      <c r="I2212" s="4"/>
    </row>
    <row r="2213" spans="2:9" x14ac:dyDescent="0.3">
      <c r="B2213" s="35">
        <v>42934</v>
      </c>
      <c r="C2213" s="10"/>
      <c r="D2213" s="4" t="s">
        <v>1236</v>
      </c>
      <c r="E2213" s="4" t="s">
        <v>167</v>
      </c>
      <c r="F2213" s="70"/>
      <c r="G2213" s="73">
        <v>2000</v>
      </c>
      <c r="H2213" s="5"/>
      <c r="I2213" s="4"/>
    </row>
    <row r="2214" spans="2:9" x14ac:dyDescent="0.3">
      <c r="B2214" s="35">
        <v>42934</v>
      </c>
      <c r="C2214" s="10"/>
      <c r="D2214" s="14" t="s">
        <v>1239</v>
      </c>
      <c r="E2214" s="14" t="s">
        <v>598</v>
      </c>
      <c r="F2214" s="70"/>
      <c r="G2214" s="70">
        <v>25</v>
      </c>
      <c r="H2214" s="5"/>
      <c r="I2214" s="4"/>
    </row>
    <row r="2215" spans="2:9" x14ac:dyDescent="0.3">
      <c r="B2215" s="35">
        <v>42934</v>
      </c>
      <c r="C2215" s="10"/>
      <c r="D2215" s="14" t="s">
        <v>242</v>
      </c>
      <c r="E2215" s="14" t="s">
        <v>31</v>
      </c>
      <c r="F2215" s="70"/>
      <c r="G2215" s="70">
        <v>134</v>
      </c>
      <c r="H2215" s="5"/>
      <c r="I2215" s="4"/>
    </row>
    <row r="2216" spans="2:9" x14ac:dyDescent="0.3">
      <c r="B2216" s="35">
        <v>42934</v>
      </c>
      <c r="C2216" s="10"/>
      <c r="D2216" s="14" t="s">
        <v>281</v>
      </c>
      <c r="E2216" s="14" t="s">
        <v>15</v>
      </c>
      <c r="F2216" s="70"/>
      <c r="G2216" s="70">
        <v>50</v>
      </c>
      <c r="H2216" s="5"/>
      <c r="I2216" s="4"/>
    </row>
    <row r="2217" spans="2:9" x14ac:dyDescent="0.3">
      <c r="B2217" s="35">
        <v>42934</v>
      </c>
      <c r="C2217" s="10"/>
      <c r="D2217" s="14" t="s">
        <v>1241</v>
      </c>
      <c r="E2217" s="14" t="s">
        <v>128</v>
      </c>
      <c r="F2217" s="70"/>
      <c r="G2217" s="70">
        <v>20</v>
      </c>
      <c r="H2217" s="5"/>
      <c r="I2217" s="4"/>
    </row>
    <row r="2218" spans="2:9" x14ac:dyDescent="0.3">
      <c r="F2218" s="174">
        <f>SUM(F2208:F2213)</f>
        <v>6538</v>
      </c>
      <c r="G2218" s="174">
        <f>SUM(G2211:G2217)</f>
        <v>3429</v>
      </c>
      <c r="H2218" s="62">
        <f>F2218-G2218</f>
        <v>3109</v>
      </c>
    </row>
    <row r="2220" spans="2:9" x14ac:dyDescent="0.3">
      <c r="B2220" s="106" t="s">
        <v>6</v>
      </c>
      <c r="C2220" s="6" t="s">
        <v>7</v>
      </c>
      <c r="D2220" s="6" t="s">
        <v>11</v>
      </c>
      <c r="E2220" s="6" t="s">
        <v>8</v>
      </c>
      <c r="F2220" s="149" t="s">
        <v>9</v>
      </c>
      <c r="G2220" s="149" t="s">
        <v>10</v>
      </c>
      <c r="H2220" s="7" t="s">
        <v>12</v>
      </c>
      <c r="I2220" s="7" t="s">
        <v>432</v>
      </c>
    </row>
    <row r="2221" spans="2:9" x14ac:dyDescent="0.3">
      <c r="B2221" s="35">
        <v>42935</v>
      </c>
      <c r="C2221" s="10">
        <v>3820</v>
      </c>
      <c r="D2221" s="4" t="s">
        <v>310</v>
      </c>
      <c r="E2221" s="4" t="s">
        <v>45</v>
      </c>
      <c r="F2221" s="70">
        <v>1250</v>
      </c>
      <c r="G2221" s="70"/>
      <c r="H2221" s="5"/>
      <c r="I2221" s="4"/>
    </row>
    <row r="2222" spans="2:9" x14ac:dyDescent="0.3">
      <c r="B2222" s="35">
        <v>42935</v>
      </c>
      <c r="C2222" s="10" t="s">
        <v>1121</v>
      </c>
      <c r="D2222" s="4" t="s">
        <v>1242</v>
      </c>
      <c r="E2222" s="4" t="s">
        <v>19</v>
      </c>
      <c r="F2222" s="70">
        <v>500</v>
      </c>
      <c r="G2222" s="70"/>
      <c r="H2222" s="5"/>
      <c r="I2222" s="4"/>
    </row>
    <row r="2223" spans="2:9" x14ac:dyDescent="0.3">
      <c r="B2223" s="35">
        <v>42935</v>
      </c>
      <c r="C2223" s="10" t="s">
        <v>53</v>
      </c>
      <c r="D2223" s="14" t="s">
        <v>1243</v>
      </c>
      <c r="E2223" s="4" t="s">
        <v>45</v>
      </c>
      <c r="F2223" s="70" t="s">
        <v>5</v>
      </c>
      <c r="G2223" s="70">
        <v>549</v>
      </c>
      <c r="H2223" s="5"/>
      <c r="I2223" s="4"/>
    </row>
    <row r="2224" spans="2:9" x14ac:dyDescent="0.3">
      <c r="B2224" s="35">
        <v>42935</v>
      </c>
      <c r="C2224" s="10" t="s">
        <v>53</v>
      </c>
      <c r="D2224" s="4" t="s">
        <v>1244</v>
      </c>
      <c r="E2224" s="4" t="s">
        <v>45</v>
      </c>
      <c r="F2224" s="70"/>
      <c r="G2224" s="70">
        <v>239</v>
      </c>
      <c r="H2224" s="5"/>
      <c r="I2224" s="4"/>
    </row>
    <row r="2225" spans="2:9" x14ac:dyDescent="0.3">
      <c r="B2225" s="35">
        <v>42935</v>
      </c>
      <c r="C2225" s="10" t="s">
        <v>1182</v>
      </c>
      <c r="D2225" s="4" t="s">
        <v>1245</v>
      </c>
      <c r="E2225" s="4" t="s">
        <v>45</v>
      </c>
      <c r="F2225" s="70"/>
      <c r="G2225" s="73">
        <v>40</v>
      </c>
      <c r="H2225" s="5"/>
      <c r="I2225" s="4"/>
    </row>
    <row r="2226" spans="2:9" x14ac:dyDescent="0.3">
      <c r="B2226" s="35">
        <v>42935</v>
      </c>
      <c r="C2226" s="10" t="s">
        <v>1182</v>
      </c>
      <c r="D2226" s="4" t="s">
        <v>1246</v>
      </c>
      <c r="E2226" s="4" t="s">
        <v>45</v>
      </c>
      <c r="F2226" s="70" t="s">
        <v>5</v>
      </c>
      <c r="G2226" s="73">
        <v>234</v>
      </c>
      <c r="H2226" s="5"/>
      <c r="I2226" s="4"/>
    </row>
    <row r="2227" spans="2:9" x14ac:dyDescent="0.3">
      <c r="B2227" s="35">
        <v>42935</v>
      </c>
      <c r="C2227" s="10" t="s">
        <v>1247</v>
      </c>
      <c r="D2227" s="14" t="s">
        <v>1248</v>
      </c>
      <c r="E2227" s="14" t="s">
        <v>15</v>
      </c>
      <c r="F2227" s="70"/>
      <c r="G2227" s="70">
        <v>50</v>
      </c>
      <c r="H2227" s="5"/>
      <c r="I2227" s="4"/>
    </row>
    <row r="2228" spans="2:9" x14ac:dyDescent="0.3">
      <c r="B2228" s="35">
        <v>42935</v>
      </c>
      <c r="C2228" s="10" t="s">
        <v>53</v>
      </c>
      <c r="D2228" s="14" t="s">
        <v>1249</v>
      </c>
      <c r="E2228" s="14" t="s">
        <v>45</v>
      </c>
      <c r="F2228" s="70"/>
      <c r="G2228" s="70">
        <v>500</v>
      </c>
      <c r="H2228" s="5"/>
      <c r="I2228" s="4"/>
    </row>
    <row r="2229" spans="2:9" x14ac:dyDescent="0.3">
      <c r="B2229" s="35"/>
      <c r="C2229" s="10"/>
      <c r="D2229" s="14"/>
      <c r="E2229" s="14"/>
      <c r="F2229" s="70"/>
      <c r="G2229" s="70" t="s">
        <v>5</v>
      </c>
      <c r="H2229" s="5"/>
      <c r="I2229" s="4"/>
    </row>
    <row r="2230" spans="2:9" x14ac:dyDescent="0.3">
      <c r="B2230" s="35"/>
      <c r="C2230" s="10"/>
      <c r="D2230" s="14"/>
      <c r="E2230" s="14"/>
      <c r="F2230" s="70"/>
      <c r="G2230" s="70" t="s">
        <v>5</v>
      </c>
      <c r="H2230" s="5"/>
      <c r="I2230" s="4"/>
    </row>
    <row r="2231" spans="2:9" x14ac:dyDescent="0.3">
      <c r="F2231" s="174">
        <f>SUM(F2221:F2226)</f>
        <v>1750</v>
      </c>
      <c r="G2231" s="174">
        <f>SUM(G2223:G2230)</f>
        <v>1612</v>
      </c>
      <c r="H2231" s="62">
        <f>F2231-G2231</f>
        <v>138</v>
      </c>
    </row>
    <row r="2233" spans="2:9" x14ac:dyDescent="0.3">
      <c r="B2233" s="106" t="s">
        <v>6</v>
      </c>
      <c r="C2233" s="6" t="s">
        <v>7</v>
      </c>
      <c r="D2233" s="6" t="s">
        <v>11</v>
      </c>
      <c r="E2233" s="6" t="s">
        <v>8</v>
      </c>
      <c r="F2233" s="149" t="s">
        <v>9</v>
      </c>
      <c r="G2233" s="149" t="s">
        <v>10</v>
      </c>
      <c r="H2233" s="7" t="s">
        <v>12</v>
      </c>
      <c r="I2233" s="7" t="s">
        <v>432</v>
      </c>
    </row>
    <row r="2234" spans="2:9" x14ac:dyDescent="0.3">
      <c r="B2234" s="35">
        <v>42936</v>
      </c>
      <c r="C2234" s="10" t="s">
        <v>1250</v>
      </c>
      <c r="D2234" s="4" t="s">
        <v>1251</v>
      </c>
      <c r="E2234" s="4" t="s">
        <v>45</v>
      </c>
      <c r="F2234" s="70">
        <v>3100</v>
      </c>
      <c r="G2234" s="70"/>
      <c r="H2234" s="5"/>
      <c r="I2234" s="4"/>
    </row>
    <row r="2235" spans="2:9" x14ac:dyDescent="0.3">
      <c r="B2235" s="35">
        <v>42936</v>
      </c>
      <c r="C2235" s="10" t="s">
        <v>53</v>
      </c>
      <c r="D2235" s="4" t="s">
        <v>1252</v>
      </c>
      <c r="E2235" s="4" t="s">
        <v>45</v>
      </c>
      <c r="F2235" s="70" t="s">
        <v>5</v>
      </c>
      <c r="G2235" s="70">
        <v>113</v>
      </c>
      <c r="H2235" s="5"/>
      <c r="I2235" s="4"/>
    </row>
    <row r="2236" spans="2:9" x14ac:dyDescent="0.3">
      <c r="B2236" s="35">
        <v>42936</v>
      </c>
      <c r="C2236" s="10" t="s">
        <v>1182</v>
      </c>
      <c r="D2236" s="14" t="s">
        <v>145</v>
      </c>
      <c r="E2236" s="4" t="s">
        <v>45</v>
      </c>
      <c r="F2236" s="70" t="s">
        <v>5</v>
      </c>
      <c r="G2236" s="70">
        <v>3</v>
      </c>
      <c r="H2236" s="5"/>
      <c r="I2236" s="4"/>
    </row>
    <row r="2237" spans="2:9" x14ac:dyDescent="0.3">
      <c r="B2237" s="35">
        <v>42936</v>
      </c>
      <c r="C2237" s="10" t="s">
        <v>53</v>
      </c>
      <c r="D2237" s="4" t="s">
        <v>1253</v>
      </c>
      <c r="E2237" s="4" t="s">
        <v>45</v>
      </c>
      <c r="F2237" s="70"/>
      <c r="G2237" s="70">
        <v>500</v>
      </c>
      <c r="H2237" s="5"/>
      <c r="I2237" s="4"/>
    </row>
    <row r="2238" spans="2:9" x14ac:dyDescent="0.3">
      <c r="B2238" s="35">
        <v>42936</v>
      </c>
      <c r="C2238" s="10" t="s">
        <v>1254</v>
      </c>
      <c r="D2238" s="4" t="s">
        <v>1255</v>
      </c>
      <c r="E2238" s="4" t="s">
        <v>45</v>
      </c>
      <c r="F2238" s="70"/>
      <c r="G2238" s="73">
        <v>100</v>
      </c>
      <c r="H2238" s="5"/>
      <c r="I2238" s="4"/>
    </row>
    <row r="2239" spans="2:9" x14ac:dyDescent="0.3">
      <c r="B2239" s="35">
        <v>42936</v>
      </c>
      <c r="C2239" s="10" t="s">
        <v>1182</v>
      </c>
      <c r="D2239" s="4" t="s">
        <v>1256</v>
      </c>
      <c r="E2239" s="4" t="s">
        <v>45</v>
      </c>
      <c r="F2239" s="70" t="s">
        <v>5</v>
      </c>
      <c r="G2239" s="73">
        <v>100</v>
      </c>
      <c r="H2239" s="5"/>
      <c r="I2239" s="4"/>
    </row>
    <row r="2240" spans="2:9" x14ac:dyDescent="0.3">
      <c r="B2240" s="35">
        <v>42936</v>
      </c>
      <c r="C2240" s="10" t="s">
        <v>43</v>
      </c>
      <c r="D2240" s="14" t="s">
        <v>1257</v>
      </c>
      <c r="E2240" s="14" t="s">
        <v>800</v>
      </c>
      <c r="F2240" s="70"/>
      <c r="G2240" s="70">
        <v>200</v>
      </c>
      <c r="H2240" s="5"/>
      <c r="I2240" s="4"/>
    </row>
    <row r="2241" spans="2:9" x14ac:dyDescent="0.3">
      <c r="B2241" s="35">
        <v>42936</v>
      </c>
      <c r="C2241" s="10" t="s">
        <v>258</v>
      </c>
      <c r="D2241" s="14" t="s">
        <v>1258</v>
      </c>
      <c r="E2241" s="14" t="s">
        <v>31</v>
      </c>
      <c r="F2241" s="70">
        <v>0</v>
      </c>
      <c r="G2241" s="70" t="s">
        <v>5</v>
      </c>
      <c r="H2241" s="5"/>
      <c r="I2241" s="4"/>
    </row>
    <row r="2242" spans="2:9" x14ac:dyDescent="0.3">
      <c r="B2242" s="35"/>
      <c r="C2242" s="10"/>
      <c r="D2242" s="14"/>
      <c r="E2242" s="14"/>
      <c r="F2242" s="70"/>
      <c r="G2242" s="70" t="s">
        <v>5</v>
      </c>
      <c r="H2242" s="5"/>
      <c r="I2242" s="4"/>
    </row>
    <row r="2243" spans="2:9" x14ac:dyDescent="0.3">
      <c r="B2243" s="35"/>
      <c r="C2243" s="10"/>
      <c r="D2243" s="14"/>
      <c r="E2243" s="14"/>
      <c r="F2243" s="70"/>
      <c r="G2243" s="70" t="s">
        <v>5</v>
      </c>
      <c r="H2243" s="5"/>
      <c r="I2243" s="4"/>
    </row>
    <row r="2244" spans="2:9" x14ac:dyDescent="0.3">
      <c r="F2244" s="174">
        <f>SUM(F2234:F2243)</f>
        <v>3100</v>
      </c>
      <c r="G2244" s="174">
        <f>SUM(G2235:G2243)</f>
        <v>1016</v>
      </c>
      <c r="H2244" s="62">
        <f>F2244-G2244</f>
        <v>2084</v>
      </c>
    </row>
    <row r="2246" spans="2:9" x14ac:dyDescent="0.3">
      <c r="B2246" s="106" t="s">
        <v>6</v>
      </c>
      <c r="C2246" s="6" t="s">
        <v>7</v>
      </c>
      <c r="D2246" s="6" t="s">
        <v>11</v>
      </c>
      <c r="E2246" s="6" t="s">
        <v>8</v>
      </c>
      <c r="F2246" s="149" t="s">
        <v>9</v>
      </c>
      <c r="G2246" s="149" t="s">
        <v>10</v>
      </c>
      <c r="H2246" s="7" t="s">
        <v>12</v>
      </c>
      <c r="I2246" s="7" t="s">
        <v>432</v>
      </c>
    </row>
    <row r="2247" spans="2:9" x14ac:dyDescent="0.3">
      <c r="B2247" s="35">
        <v>42937</v>
      </c>
      <c r="C2247" s="10" t="s">
        <v>258</v>
      </c>
      <c r="D2247" s="4" t="s">
        <v>111</v>
      </c>
      <c r="E2247" t="s">
        <v>45</v>
      </c>
      <c r="F2247" s="70">
        <v>16714.54</v>
      </c>
      <c r="G2247" s="70"/>
      <c r="H2247" s="5"/>
      <c r="I2247" s="4"/>
    </row>
    <row r="2248" spans="2:9" x14ac:dyDescent="0.3">
      <c r="B2248" s="35">
        <v>42937</v>
      </c>
      <c r="C2248" s="10" t="s">
        <v>258</v>
      </c>
      <c r="D2248" s="4" t="s">
        <v>111</v>
      </c>
      <c r="E2248" s="4" t="s">
        <v>45</v>
      </c>
      <c r="F2248" s="70">
        <v>3000</v>
      </c>
      <c r="G2248" s="70" t="s">
        <v>5</v>
      </c>
      <c r="H2248" s="5"/>
      <c r="I2248" s="4"/>
    </row>
    <row r="2249" spans="2:9" x14ac:dyDescent="0.3">
      <c r="B2249" s="35">
        <v>42937</v>
      </c>
      <c r="C2249" s="10" t="s">
        <v>258</v>
      </c>
      <c r="D2249" s="14" t="s">
        <v>111</v>
      </c>
      <c r="E2249" s="4" t="s">
        <v>45</v>
      </c>
      <c r="F2249" s="70">
        <v>3000</v>
      </c>
      <c r="G2249" s="70" t="s">
        <v>5</v>
      </c>
      <c r="H2249" s="5"/>
      <c r="I2249" s="4"/>
    </row>
    <row r="2250" spans="2:9" x14ac:dyDescent="0.3">
      <c r="B2250" s="35">
        <v>42937</v>
      </c>
      <c r="C2250" s="10" t="s">
        <v>53</v>
      </c>
      <c r="D2250" s="4" t="s">
        <v>69</v>
      </c>
      <c r="E2250" s="4" t="s">
        <v>45</v>
      </c>
      <c r="F2250" s="70"/>
      <c r="G2250" s="70">
        <v>6250</v>
      </c>
      <c r="H2250" s="5"/>
      <c r="I2250" s="4"/>
    </row>
    <row r="2251" spans="2:9" x14ac:dyDescent="0.3">
      <c r="B2251" s="35">
        <v>42937</v>
      </c>
      <c r="C2251" s="10" t="s">
        <v>1259</v>
      </c>
      <c r="D2251" s="4" t="s">
        <v>1260</v>
      </c>
      <c r="E2251" s="4" t="s">
        <v>598</v>
      </c>
      <c r="F2251" s="70"/>
      <c r="G2251" s="73">
        <v>100</v>
      </c>
      <c r="H2251" s="5"/>
      <c r="I2251" s="4"/>
    </row>
    <row r="2252" spans="2:9" x14ac:dyDescent="0.3">
      <c r="B2252" s="35">
        <v>42937</v>
      </c>
      <c r="C2252" s="10" t="s">
        <v>1142</v>
      </c>
      <c r="D2252" s="4" t="s">
        <v>1143</v>
      </c>
      <c r="E2252" s="4" t="s">
        <v>45</v>
      </c>
      <c r="F2252" s="70" t="s">
        <v>5</v>
      </c>
      <c r="G2252" s="73">
        <v>200</v>
      </c>
      <c r="H2252" s="5"/>
      <c r="I2252" s="4"/>
    </row>
    <row r="2253" spans="2:9" x14ac:dyDescent="0.3">
      <c r="B2253" s="35">
        <v>42937</v>
      </c>
      <c r="C2253" s="10" t="s">
        <v>53</v>
      </c>
      <c r="D2253" s="14" t="s">
        <v>15</v>
      </c>
      <c r="E2253" s="14" t="s">
        <v>45</v>
      </c>
      <c r="F2253" s="70"/>
      <c r="G2253" s="70">
        <v>150</v>
      </c>
      <c r="H2253" s="5"/>
      <c r="I2253" s="4"/>
    </row>
    <row r="2254" spans="2:9" x14ac:dyDescent="0.3">
      <c r="B2254" s="35"/>
      <c r="C2254" s="10"/>
      <c r="D2254" s="14"/>
      <c r="E2254" s="14"/>
      <c r="F2254" s="70" t="s">
        <v>5</v>
      </c>
      <c r="G2254" s="70" t="s">
        <v>5</v>
      </c>
      <c r="H2254" s="5"/>
      <c r="I2254" s="4"/>
    </row>
    <row r="2255" spans="2:9" x14ac:dyDescent="0.3">
      <c r="B2255" s="35"/>
      <c r="C2255" s="10"/>
      <c r="D2255" s="14"/>
      <c r="E2255" s="14"/>
      <c r="F2255" s="70"/>
      <c r="G2255" s="70" t="s">
        <v>5</v>
      </c>
      <c r="H2255" s="5"/>
      <c r="I2255" s="4"/>
    </row>
    <row r="2256" spans="2:9" x14ac:dyDescent="0.3">
      <c r="B2256" s="35"/>
      <c r="C2256" s="10"/>
      <c r="D2256" s="14"/>
      <c r="E2256" s="14"/>
      <c r="F2256" s="70"/>
      <c r="G2256" s="70" t="s">
        <v>5</v>
      </c>
      <c r="H2256" s="5"/>
      <c r="I2256" s="4"/>
    </row>
    <row r="2257" spans="2:9" x14ac:dyDescent="0.3">
      <c r="F2257" s="174">
        <f>SUM(F2247:F2256)</f>
        <v>22714.54</v>
      </c>
      <c r="G2257" s="174">
        <f>SUM(G2248:G2256)</f>
        <v>6700</v>
      </c>
      <c r="H2257" s="62">
        <f>F2257-G2257</f>
        <v>16014.54</v>
      </c>
    </row>
    <row r="2259" spans="2:9" x14ac:dyDescent="0.3">
      <c r="B2259" s="106" t="s">
        <v>6</v>
      </c>
      <c r="C2259" s="6" t="s">
        <v>7</v>
      </c>
      <c r="D2259" s="6" t="s">
        <v>11</v>
      </c>
      <c r="E2259" s="6" t="s">
        <v>8</v>
      </c>
      <c r="F2259" s="149" t="s">
        <v>9</v>
      </c>
      <c r="G2259" s="149" t="s">
        <v>10</v>
      </c>
      <c r="H2259" s="7" t="s">
        <v>12</v>
      </c>
      <c r="I2259" s="7" t="s">
        <v>432</v>
      </c>
    </row>
    <row r="2260" spans="2:9" x14ac:dyDescent="0.3">
      <c r="B2260" s="35">
        <v>42938</v>
      </c>
      <c r="C2260" s="10"/>
      <c r="D2260" s="4" t="s">
        <v>1262</v>
      </c>
      <c r="F2260" s="70">
        <v>16014.5</v>
      </c>
      <c r="G2260" s="70"/>
      <c r="H2260" s="5"/>
      <c r="I2260" s="4"/>
    </row>
    <row r="2261" spans="2:9" x14ac:dyDescent="0.3">
      <c r="B2261" s="35">
        <v>42938</v>
      </c>
      <c r="C2261" s="10" t="s">
        <v>219</v>
      </c>
      <c r="D2261" s="4" t="s">
        <v>39</v>
      </c>
      <c r="E2261" s="4"/>
      <c r="F2261" s="70" t="s">
        <v>5</v>
      </c>
      <c r="G2261" s="70">
        <v>3500</v>
      </c>
      <c r="H2261" s="5"/>
      <c r="I2261" s="4"/>
    </row>
    <row r="2262" spans="2:9" x14ac:dyDescent="0.3">
      <c r="B2262" s="35">
        <v>42938</v>
      </c>
      <c r="C2262" s="10" t="s">
        <v>219</v>
      </c>
      <c r="D2262" s="14" t="s">
        <v>45</v>
      </c>
      <c r="E2262" s="4"/>
      <c r="F2262" s="70" t="s">
        <v>5</v>
      </c>
      <c r="G2262" s="70">
        <v>1500</v>
      </c>
      <c r="H2262" s="5"/>
      <c r="I2262" s="4"/>
    </row>
    <row r="2263" spans="2:9" x14ac:dyDescent="0.3">
      <c r="B2263" s="35">
        <v>42938</v>
      </c>
      <c r="C2263" s="10" t="s">
        <v>219</v>
      </c>
      <c r="D2263" s="4" t="s">
        <v>1263</v>
      </c>
      <c r="E2263" s="4"/>
      <c r="F2263" s="70"/>
      <c r="G2263" s="70">
        <v>1500</v>
      </c>
      <c r="H2263" s="5"/>
      <c r="I2263" s="4"/>
    </row>
    <row r="2264" spans="2:9" x14ac:dyDescent="0.3">
      <c r="B2264" s="35">
        <v>42938</v>
      </c>
      <c r="C2264" s="10" t="s">
        <v>219</v>
      </c>
      <c r="D2264" s="4" t="s">
        <v>1143</v>
      </c>
      <c r="E2264" s="4"/>
      <c r="F2264" s="70"/>
      <c r="G2264" s="73">
        <v>1600</v>
      </c>
      <c r="H2264" s="5"/>
      <c r="I2264" s="4"/>
    </row>
    <row r="2265" spans="2:9" x14ac:dyDescent="0.3">
      <c r="B2265" s="35">
        <v>42938</v>
      </c>
      <c r="C2265" s="10" t="s">
        <v>219</v>
      </c>
      <c r="D2265" s="4" t="s">
        <v>120</v>
      </c>
      <c r="E2265" s="4"/>
      <c r="F2265" s="70" t="s">
        <v>5</v>
      </c>
      <c r="G2265" s="73">
        <v>1000</v>
      </c>
      <c r="H2265" s="5"/>
      <c r="I2265" s="4"/>
    </row>
    <row r="2266" spans="2:9" x14ac:dyDescent="0.3">
      <c r="B2266" s="35">
        <v>42938</v>
      </c>
      <c r="C2266" s="10" t="s">
        <v>219</v>
      </c>
      <c r="D2266" s="14" t="s">
        <v>1261</v>
      </c>
      <c r="E2266" s="14"/>
      <c r="F2266" s="70"/>
      <c r="G2266" s="70">
        <v>900</v>
      </c>
      <c r="H2266" s="5"/>
      <c r="I2266" s="4"/>
    </row>
    <row r="2267" spans="2:9" x14ac:dyDescent="0.3">
      <c r="B2267" s="35">
        <v>42938</v>
      </c>
      <c r="C2267" s="10" t="s">
        <v>219</v>
      </c>
      <c r="D2267" s="14" t="s">
        <v>598</v>
      </c>
      <c r="E2267" s="14"/>
      <c r="F2267" s="70" t="s">
        <v>5</v>
      </c>
      <c r="G2267" s="70">
        <v>1800</v>
      </c>
      <c r="H2267" s="5"/>
      <c r="I2267" s="4"/>
    </row>
    <row r="2268" spans="2:9" x14ac:dyDescent="0.3">
      <c r="B2268" s="35">
        <v>42938</v>
      </c>
      <c r="C2268" s="10" t="s">
        <v>219</v>
      </c>
      <c r="D2268" s="14" t="s">
        <v>15</v>
      </c>
      <c r="E2268" s="14"/>
      <c r="F2268" s="70"/>
      <c r="G2268" s="70">
        <v>1500</v>
      </c>
      <c r="H2268" s="5"/>
      <c r="I2268" s="4"/>
    </row>
    <row r="2269" spans="2:9" x14ac:dyDescent="0.3">
      <c r="B2269" s="35">
        <v>42938</v>
      </c>
      <c r="C2269" s="10" t="s">
        <v>219</v>
      </c>
      <c r="D2269" s="14" t="s">
        <v>121</v>
      </c>
      <c r="E2269" s="14"/>
      <c r="F2269" s="70"/>
      <c r="G2269" s="70">
        <v>1000</v>
      </c>
      <c r="H2269" s="5"/>
      <c r="I2269" s="4"/>
    </row>
    <row r="2270" spans="2:9" x14ac:dyDescent="0.3">
      <c r="F2270" s="174">
        <f>SUM(F2260:F2269)</f>
        <v>16014.5</v>
      </c>
      <c r="G2270" s="174">
        <f>SUM(G2261:G2269)</f>
        <v>14300</v>
      </c>
      <c r="H2270" s="62">
        <f>F2270-G2270</f>
        <v>1714.5</v>
      </c>
    </row>
    <row r="2274" spans="2:9" x14ac:dyDescent="0.3">
      <c r="B2274" s="122" t="s">
        <v>460</v>
      </c>
    </row>
    <row r="2275" spans="2:9" x14ac:dyDescent="0.3">
      <c r="B2275" s="106" t="s">
        <v>6</v>
      </c>
      <c r="C2275" s="6" t="s">
        <v>7</v>
      </c>
      <c r="D2275" s="6" t="s">
        <v>11</v>
      </c>
      <c r="E2275" s="6" t="s">
        <v>8</v>
      </c>
      <c r="F2275" s="149" t="s">
        <v>9</v>
      </c>
      <c r="G2275" s="149" t="s">
        <v>10</v>
      </c>
      <c r="H2275" s="7" t="s">
        <v>12</v>
      </c>
      <c r="I2275" s="7" t="s">
        <v>432</v>
      </c>
    </row>
    <row r="2276" spans="2:9" x14ac:dyDescent="0.3">
      <c r="B2276" s="35">
        <v>42940</v>
      </c>
      <c r="C2276" s="10"/>
      <c r="D2276" s="4" t="s">
        <v>141</v>
      </c>
      <c r="E2276" s="4" t="s">
        <v>51</v>
      </c>
      <c r="F2276" s="70">
        <v>2955.5</v>
      </c>
      <c r="G2276" s="70"/>
      <c r="H2276" s="5"/>
      <c r="I2276" s="4"/>
    </row>
    <row r="2277" spans="2:9" x14ac:dyDescent="0.3">
      <c r="B2277" s="35">
        <v>42940</v>
      </c>
      <c r="C2277" s="10"/>
      <c r="D2277" s="4" t="s">
        <v>1264</v>
      </c>
      <c r="E2277" s="4" t="s">
        <v>45</v>
      </c>
      <c r="F2277" s="70"/>
      <c r="G2277" s="70">
        <v>800</v>
      </c>
      <c r="H2277" s="5"/>
      <c r="I2277" s="4"/>
    </row>
    <row r="2278" spans="2:9" x14ac:dyDescent="0.3">
      <c r="B2278" s="35">
        <v>42940</v>
      </c>
      <c r="C2278" s="10"/>
      <c r="D2278" s="4" t="s">
        <v>1265</v>
      </c>
      <c r="E2278" s="4" t="s">
        <v>45</v>
      </c>
      <c r="F2278" s="70"/>
      <c r="G2278" s="70">
        <v>300</v>
      </c>
      <c r="H2278" s="5"/>
      <c r="I2278" s="4"/>
    </row>
    <row r="2279" spans="2:9" x14ac:dyDescent="0.3">
      <c r="B2279" s="35">
        <v>42940</v>
      </c>
      <c r="C2279" s="10"/>
      <c r="D2279" s="4" t="s">
        <v>1266</v>
      </c>
      <c r="E2279" s="4" t="s">
        <v>45</v>
      </c>
      <c r="F2279" s="70"/>
      <c r="G2279" s="70">
        <v>1000</v>
      </c>
      <c r="H2279" s="5"/>
      <c r="I2279" s="4"/>
    </row>
    <row r="2280" spans="2:9" x14ac:dyDescent="0.3">
      <c r="B2280" s="35">
        <v>42940</v>
      </c>
      <c r="C2280" s="10"/>
      <c r="D2280" s="4" t="s">
        <v>242</v>
      </c>
      <c r="E2280" s="4" t="s">
        <v>31</v>
      </c>
      <c r="F2280" s="70"/>
      <c r="G2280" s="70">
        <v>109</v>
      </c>
      <c r="H2280" s="5"/>
      <c r="I2280" s="4"/>
    </row>
    <row r="2281" spans="2:9" x14ac:dyDescent="0.3">
      <c r="F2281" s="174">
        <v>2955.5</v>
      </c>
      <c r="G2281" s="174">
        <f>SUM(G2277:G2280)</f>
        <v>2209</v>
      </c>
      <c r="H2281" s="62">
        <f>F2281-G2281</f>
        <v>746.5</v>
      </c>
    </row>
    <row r="2285" spans="2:9" x14ac:dyDescent="0.3">
      <c r="B2285" s="106" t="s">
        <v>6</v>
      </c>
      <c r="C2285" s="6" t="s">
        <v>7</v>
      </c>
      <c r="D2285" s="6" t="s">
        <v>11</v>
      </c>
      <c r="E2285" s="6" t="s">
        <v>8</v>
      </c>
      <c r="F2285" s="149" t="s">
        <v>9</v>
      </c>
      <c r="G2285" s="149" t="s">
        <v>10</v>
      </c>
      <c r="H2285" s="7" t="s">
        <v>12</v>
      </c>
      <c r="I2285" s="7" t="s">
        <v>432</v>
      </c>
    </row>
    <row r="2286" spans="2:9" x14ac:dyDescent="0.3">
      <c r="B2286" s="35">
        <v>42941</v>
      </c>
      <c r="C2286" s="10" t="s">
        <v>1270</v>
      </c>
      <c r="D2286" s="4" t="s">
        <v>1267</v>
      </c>
      <c r="E2286" s="4" t="s">
        <v>31</v>
      </c>
      <c r="F2286" s="70">
        <v>2750</v>
      </c>
      <c r="G2286" s="70"/>
      <c r="H2286" s="5"/>
      <c r="I2286" s="4"/>
    </row>
    <row r="2287" spans="2:9" x14ac:dyDescent="0.3">
      <c r="B2287" s="35">
        <v>42941</v>
      </c>
      <c r="C2287" s="10"/>
      <c r="D2287" s="4" t="s">
        <v>1269</v>
      </c>
      <c r="E2287" s="4" t="s">
        <v>45</v>
      </c>
      <c r="F2287" s="70"/>
      <c r="G2287" s="70">
        <v>1000</v>
      </c>
      <c r="H2287" s="5"/>
      <c r="I2287" s="4"/>
    </row>
    <row r="2288" spans="2:9" x14ac:dyDescent="0.3">
      <c r="B2288" s="35">
        <v>42941</v>
      </c>
      <c r="C2288" s="10"/>
      <c r="D2288" s="4" t="s">
        <v>1268</v>
      </c>
      <c r="E2288" s="4" t="s">
        <v>121</v>
      </c>
      <c r="F2288" s="70"/>
      <c r="G2288" s="70">
        <v>168</v>
      </c>
      <c r="H2288" s="5"/>
      <c r="I2288" s="4"/>
    </row>
    <row r="2289" spans="2:13" x14ac:dyDescent="0.3">
      <c r="F2289" s="177">
        <f>SUM(F2286:F2288)</f>
        <v>2750</v>
      </c>
      <c r="G2289" s="177">
        <f>SUM(G2287:G2288)</f>
        <v>1168</v>
      </c>
      <c r="H2289" s="67">
        <f>F2289-G2289</f>
        <v>1582</v>
      </c>
    </row>
    <row r="2292" spans="2:13" x14ac:dyDescent="0.3">
      <c r="B2292" s="122" t="s">
        <v>459</v>
      </c>
    </row>
    <row r="2293" spans="2:13" x14ac:dyDescent="0.3">
      <c r="B2293" s="106" t="s">
        <v>6</v>
      </c>
      <c r="C2293" s="6" t="s">
        <v>7</v>
      </c>
      <c r="D2293" s="6" t="s">
        <v>11</v>
      </c>
      <c r="E2293" s="6" t="s">
        <v>8</v>
      </c>
      <c r="F2293" s="149" t="s">
        <v>9</v>
      </c>
      <c r="G2293" s="149" t="s">
        <v>10</v>
      </c>
      <c r="H2293" s="7" t="s">
        <v>12</v>
      </c>
      <c r="I2293" s="7" t="s">
        <v>432</v>
      </c>
      <c r="M2293" s="3"/>
    </row>
    <row r="2294" spans="2:13" x14ac:dyDescent="0.3">
      <c r="B2294" s="35">
        <v>42942</v>
      </c>
      <c r="C2294" s="10"/>
      <c r="D2294" s="4" t="s">
        <v>1276</v>
      </c>
      <c r="E2294" s="4" t="s">
        <v>45</v>
      </c>
      <c r="F2294" s="70">
        <v>5170</v>
      </c>
      <c r="G2294" s="70"/>
      <c r="H2294" s="5"/>
      <c r="I2294" s="4"/>
    </row>
    <row r="2295" spans="2:13" x14ac:dyDescent="0.3">
      <c r="B2295" s="35">
        <v>42943</v>
      </c>
      <c r="C2295" s="10" t="s">
        <v>1277</v>
      </c>
      <c r="D2295" s="4" t="s">
        <v>1272</v>
      </c>
      <c r="E2295" s="4" t="s">
        <v>31</v>
      </c>
      <c r="F2295" s="70">
        <v>2500</v>
      </c>
      <c r="G2295" s="70"/>
      <c r="H2295" s="5"/>
      <c r="I2295" s="4"/>
      <c r="L2295">
        <v>5170</v>
      </c>
    </row>
    <row r="2296" spans="2:13" x14ac:dyDescent="0.3">
      <c r="B2296" s="35">
        <v>42943</v>
      </c>
      <c r="C2296" s="10" t="s">
        <v>258</v>
      </c>
      <c r="D2296" s="4" t="s">
        <v>251</v>
      </c>
      <c r="E2296" s="4" t="s">
        <v>45</v>
      </c>
      <c r="F2296" s="70">
        <v>10000</v>
      </c>
      <c r="G2296" s="70"/>
      <c r="H2296" s="5"/>
      <c r="I2296" s="4"/>
      <c r="L2296">
        <f>L2295-300-480-31-90</f>
        <v>4269</v>
      </c>
    </row>
    <row r="2297" spans="2:13" x14ac:dyDescent="0.3">
      <c r="B2297" s="35">
        <v>42943</v>
      </c>
      <c r="C2297" s="10"/>
      <c r="D2297" s="4" t="s">
        <v>1278</v>
      </c>
      <c r="E2297" s="4" t="s">
        <v>45</v>
      </c>
      <c r="F2297" s="70"/>
      <c r="G2297" s="70">
        <v>2500</v>
      </c>
      <c r="H2297" s="5"/>
      <c r="I2297" s="4"/>
    </row>
    <row r="2298" spans="2:13" x14ac:dyDescent="0.3">
      <c r="B2298" s="35">
        <v>42942</v>
      </c>
      <c r="C2298" s="10"/>
      <c r="D2298" s="4" t="s">
        <v>1273</v>
      </c>
      <c r="E2298" s="4" t="s">
        <v>31</v>
      </c>
      <c r="F2298" s="70"/>
      <c r="G2298" s="70">
        <v>300</v>
      </c>
      <c r="H2298" s="5"/>
      <c r="I2298" s="4"/>
    </row>
    <row r="2299" spans="2:13" x14ac:dyDescent="0.3">
      <c r="B2299" s="35">
        <v>42943</v>
      </c>
      <c r="C2299" s="10"/>
      <c r="D2299" s="4" t="s">
        <v>211</v>
      </c>
      <c r="E2299" s="4" t="s">
        <v>15</v>
      </c>
      <c r="F2299" s="70"/>
      <c r="G2299" s="70">
        <v>90</v>
      </c>
      <c r="H2299" s="5"/>
      <c r="I2299" s="4"/>
    </row>
    <row r="2300" spans="2:13" x14ac:dyDescent="0.3">
      <c r="B2300" s="35">
        <v>42943</v>
      </c>
      <c r="C2300" s="10"/>
      <c r="D2300" s="4" t="s">
        <v>1274</v>
      </c>
      <c r="E2300" s="4" t="s">
        <v>15</v>
      </c>
      <c r="F2300" s="70"/>
      <c r="G2300" s="70">
        <v>480</v>
      </c>
      <c r="H2300" s="5"/>
      <c r="I2300" s="4"/>
    </row>
    <row r="2301" spans="2:13" x14ac:dyDescent="0.3">
      <c r="B2301" s="35">
        <v>42943</v>
      </c>
      <c r="C2301" s="10"/>
      <c r="D2301" s="4" t="s">
        <v>1275</v>
      </c>
      <c r="E2301" s="4" t="s">
        <v>15</v>
      </c>
      <c r="F2301" s="70"/>
      <c r="G2301" s="70">
        <v>31</v>
      </c>
      <c r="H2301" s="5"/>
      <c r="I2301" s="4"/>
    </row>
    <row r="2302" spans="2:13" x14ac:dyDescent="0.3">
      <c r="F2302" s="177">
        <f>SUM(F2294:F2301)</f>
        <v>17670</v>
      </c>
      <c r="G2302" s="177">
        <f>SUM(G2297:G2301)</f>
        <v>3401</v>
      </c>
      <c r="H2302" s="67">
        <f>F2302-G2302</f>
        <v>14269</v>
      </c>
      <c r="M2302" s="3"/>
    </row>
    <row r="2304" spans="2:13" x14ac:dyDescent="0.3">
      <c r="M2304" s="3"/>
    </row>
    <row r="2305" spans="2:9" x14ac:dyDescent="0.3">
      <c r="B2305" s="122" t="s">
        <v>460</v>
      </c>
    </row>
    <row r="2306" spans="2:9" x14ac:dyDescent="0.3">
      <c r="B2306" s="106" t="s">
        <v>6</v>
      </c>
      <c r="C2306" s="6" t="s">
        <v>7</v>
      </c>
      <c r="D2306" s="6" t="s">
        <v>11</v>
      </c>
      <c r="E2306" s="6" t="s">
        <v>8</v>
      </c>
      <c r="F2306" s="149" t="s">
        <v>9</v>
      </c>
      <c r="G2306" s="149" t="s">
        <v>10</v>
      </c>
      <c r="H2306" s="7" t="s">
        <v>12</v>
      </c>
      <c r="I2306" s="7" t="s">
        <v>432</v>
      </c>
    </row>
    <row r="2307" spans="2:9" x14ac:dyDescent="0.3">
      <c r="B2307" s="35">
        <v>42943</v>
      </c>
      <c r="C2307" s="10"/>
      <c r="D2307" s="4" t="s">
        <v>141</v>
      </c>
      <c r="E2307" s="4" t="s">
        <v>51</v>
      </c>
      <c r="F2307" s="70">
        <v>500</v>
      </c>
      <c r="G2307" s="70"/>
      <c r="H2307" s="5"/>
      <c r="I2307" s="4"/>
    </row>
    <row r="2308" spans="2:9" x14ac:dyDescent="0.3">
      <c r="F2308" s="177">
        <v>500</v>
      </c>
      <c r="G2308" s="177">
        <v>0</v>
      </c>
      <c r="H2308" s="67">
        <f>F2308-G2308</f>
        <v>500</v>
      </c>
    </row>
    <row r="2311" spans="2:9" x14ac:dyDescent="0.3">
      <c r="B2311" s="122" t="s">
        <v>68</v>
      </c>
    </row>
    <row r="2312" spans="2:9" x14ac:dyDescent="0.3">
      <c r="B2312" s="106" t="s">
        <v>6</v>
      </c>
      <c r="C2312" s="6" t="s">
        <v>7</v>
      </c>
      <c r="D2312" s="6" t="s">
        <v>11</v>
      </c>
      <c r="E2312" s="6" t="s">
        <v>8</v>
      </c>
      <c r="F2312" s="149" t="s">
        <v>9</v>
      </c>
      <c r="G2312" s="149" t="s">
        <v>10</v>
      </c>
      <c r="H2312" s="7" t="s">
        <v>12</v>
      </c>
      <c r="I2312" s="7" t="s">
        <v>432</v>
      </c>
    </row>
    <row r="2313" spans="2:9" x14ac:dyDescent="0.3">
      <c r="B2313" s="127">
        <v>42943</v>
      </c>
      <c r="C2313" s="128" t="s">
        <v>258</v>
      </c>
      <c r="D2313" s="129" t="s">
        <v>1271</v>
      </c>
      <c r="E2313" s="129" t="s">
        <v>31</v>
      </c>
      <c r="F2313" s="70">
        <v>6017</v>
      </c>
      <c r="G2313" s="70"/>
      <c r="H2313" s="69"/>
      <c r="I2313" s="129"/>
    </row>
    <row r="2314" spans="2:9" x14ac:dyDescent="0.3">
      <c r="F2314" s="177">
        <v>6017</v>
      </c>
      <c r="G2314" s="177">
        <v>0</v>
      </c>
      <c r="H2314" s="67">
        <v>6017</v>
      </c>
    </row>
    <row r="2316" spans="2:9" x14ac:dyDescent="0.3">
      <c r="B2316" s="122" t="s">
        <v>459</v>
      </c>
    </row>
    <row r="2317" spans="2:9" x14ac:dyDescent="0.3">
      <c r="B2317" s="106" t="s">
        <v>6</v>
      </c>
      <c r="C2317" s="6" t="s">
        <v>7</v>
      </c>
      <c r="D2317" s="6" t="s">
        <v>11</v>
      </c>
      <c r="E2317" s="6" t="s">
        <v>8</v>
      </c>
      <c r="F2317" s="149" t="s">
        <v>9</v>
      </c>
      <c r="G2317" s="149" t="s">
        <v>10</v>
      </c>
      <c r="H2317" s="7" t="s">
        <v>12</v>
      </c>
      <c r="I2317" s="7" t="s">
        <v>432</v>
      </c>
    </row>
    <row r="2318" spans="2:9" x14ac:dyDescent="0.3">
      <c r="B2318" s="35">
        <v>42944</v>
      </c>
      <c r="C2318" s="10" t="s">
        <v>1279</v>
      </c>
      <c r="D2318" s="4" t="s">
        <v>1280</v>
      </c>
      <c r="E2318" s="4" t="s">
        <v>45</v>
      </c>
      <c r="F2318" s="70">
        <v>6390.43</v>
      </c>
      <c r="G2318" s="70"/>
      <c r="H2318" s="5">
        <v>6390.43</v>
      </c>
      <c r="I2318" s="4" t="s">
        <v>1281</v>
      </c>
    </row>
    <row r="2319" spans="2:9" x14ac:dyDescent="0.3">
      <c r="B2319" s="35">
        <v>42944</v>
      </c>
      <c r="C2319" s="10" t="s">
        <v>1121</v>
      </c>
      <c r="D2319" s="4" t="s">
        <v>1282</v>
      </c>
      <c r="E2319" s="4" t="s">
        <v>45</v>
      </c>
      <c r="F2319" s="70">
        <v>2000</v>
      </c>
      <c r="G2319" s="70"/>
      <c r="H2319" s="5">
        <f>F2319-G2320-G2321</f>
        <v>820</v>
      </c>
      <c r="I2319" s="4"/>
    </row>
    <row r="2320" spans="2:9" x14ac:dyDescent="0.3">
      <c r="B2320" s="35">
        <v>42944</v>
      </c>
      <c r="C2320" s="10" t="s">
        <v>1121</v>
      </c>
      <c r="D2320" s="4" t="s">
        <v>1283</v>
      </c>
      <c r="E2320" s="4" t="s">
        <v>45</v>
      </c>
      <c r="F2320" s="70" t="s">
        <v>5</v>
      </c>
      <c r="G2320" s="70">
        <v>1000</v>
      </c>
      <c r="H2320" s="5"/>
      <c r="I2320" s="4"/>
    </row>
    <row r="2321" spans="2:9" x14ac:dyDescent="0.3">
      <c r="B2321" s="35">
        <v>42944</v>
      </c>
      <c r="C2321" s="10" t="s">
        <v>1121</v>
      </c>
      <c r="D2321" s="4" t="s">
        <v>1284</v>
      </c>
      <c r="E2321" s="4" t="s">
        <v>45</v>
      </c>
      <c r="F2321" s="70"/>
      <c r="G2321" s="70">
        <v>180</v>
      </c>
      <c r="H2321" s="5"/>
      <c r="I2321" s="4"/>
    </row>
    <row r="2322" spans="2:9" x14ac:dyDescent="0.3">
      <c r="B2322" s="35">
        <v>42944</v>
      </c>
      <c r="C2322" s="10" t="s">
        <v>258</v>
      </c>
      <c r="D2322" s="4" t="s">
        <v>219</v>
      </c>
      <c r="E2322" s="4" t="s">
        <v>45</v>
      </c>
      <c r="F2322" s="70">
        <v>7873.8</v>
      </c>
      <c r="G2322" s="70" t="s">
        <v>5</v>
      </c>
      <c r="H2322" s="5">
        <f>F2322+F2323+F2324+F2325+F2326+F2327-G2328-G2329</f>
        <v>12286.980000000003</v>
      </c>
      <c r="I2322" s="4"/>
    </row>
    <row r="2323" spans="2:9" x14ac:dyDescent="0.3">
      <c r="B2323" s="35">
        <v>42944</v>
      </c>
      <c r="C2323" s="10" t="s">
        <v>258</v>
      </c>
      <c r="D2323" s="4" t="s">
        <v>219</v>
      </c>
      <c r="E2323" s="4" t="s">
        <v>45</v>
      </c>
      <c r="F2323" s="70">
        <v>2337.6</v>
      </c>
      <c r="G2323" s="70" t="s">
        <v>5</v>
      </c>
      <c r="H2323" s="5"/>
      <c r="I2323" s="4"/>
    </row>
    <row r="2324" spans="2:9" x14ac:dyDescent="0.3">
      <c r="B2324" s="35">
        <v>42944</v>
      </c>
      <c r="C2324" s="10" t="s">
        <v>258</v>
      </c>
      <c r="D2324" s="4" t="s">
        <v>219</v>
      </c>
      <c r="E2324" s="4" t="s">
        <v>45</v>
      </c>
      <c r="F2324" s="70">
        <v>2337.6</v>
      </c>
      <c r="G2324" s="70" t="s">
        <v>5</v>
      </c>
      <c r="H2324" s="5"/>
      <c r="I2324" s="4"/>
    </row>
    <row r="2325" spans="2:9" x14ac:dyDescent="0.3">
      <c r="B2325" s="35">
        <v>42944</v>
      </c>
      <c r="C2325" s="10" t="s">
        <v>258</v>
      </c>
      <c r="D2325" s="4" t="s">
        <v>219</v>
      </c>
      <c r="E2325" s="4" t="s">
        <v>45</v>
      </c>
      <c r="F2325" s="70">
        <v>2337.6</v>
      </c>
      <c r="G2325" s="70"/>
      <c r="H2325" s="5"/>
      <c r="I2325" s="4"/>
    </row>
    <row r="2326" spans="2:9" x14ac:dyDescent="0.3">
      <c r="B2326" s="35">
        <v>42944</v>
      </c>
      <c r="C2326" s="10" t="s">
        <v>258</v>
      </c>
      <c r="D2326" s="4" t="s">
        <v>111</v>
      </c>
      <c r="E2326" s="4" t="s">
        <v>45</v>
      </c>
      <c r="F2326" s="70">
        <v>10546.91</v>
      </c>
      <c r="G2326" s="70" t="s">
        <v>5</v>
      </c>
      <c r="H2326" s="5"/>
      <c r="I2326" s="4"/>
    </row>
    <row r="2327" spans="2:9" x14ac:dyDescent="0.3">
      <c r="B2327" s="35">
        <v>42944</v>
      </c>
      <c r="C2327" s="10" t="s">
        <v>258</v>
      </c>
      <c r="D2327" s="4" t="s">
        <v>111</v>
      </c>
      <c r="E2327" s="4" t="s">
        <v>45</v>
      </c>
      <c r="F2327" s="70">
        <v>10000</v>
      </c>
      <c r="G2327" s="70"/>
      <c r="H2327" s="5"/>
      <c r="I2327" s="4"/>
    </row>
    <row r="2328" spans="2:9" x14ac:dyDescent="0.3">
      <c r="B2328" s="35">
        <v>42944</v>
      </c>
      <c r="C2328" s="10"/>
      <c r="D2328" s="4" t="s">
        <v>111</v>
      </c>
      <c r="E2328" s="4" t="s">
        <v>45</v>
      </c>
      <c r="F2328" s="70"/>
      <c r="G2328" s="70">
        <v>11</v>
      </c>
      <c r="H2328" s="5"/>
      <c r="I2328" s="4"/>
    </row>
    <row r="2329" spans="2:9" x14ac:dyDescent="0.3">
      <c r="B2329" s="35">
        <v>42944</v>
      </c>
      <c r="C2329" s="10"/>
      <c r="D2329" s="4" t="s">
        <v>111</v>
      </c>
      <c r="E2329" s="4" t="s">
        <v>45</v>
      </c>
      <c r="F2329" s="70"/>
      <c r="G2329" s="70">
        <v>23135.53</v>
      </c>
      <c r="H2329" s="5"/>
      <c r="I2329" s="4"/>
    </row>
    <row r="2330" spans="2:9" x14ac:dyDescent="0.3">
      <c r="B2330" s="35">
        <v>42944</v>
      </c>
      <c r="C2330" s="10" t="s">
        <v>1285</v>
      </c>
      <c r="D2330" s="4" t="s">
        <v>1286</v>
      </c>
      <c r="E2330" s="4" t="s">
        <v>31</v>
      </c>
      <c r="F2330" s="70">
        <v>6500</v>
      </c>
      <c r="G2330" s="70" t="s">
        <v>5</v>
      </c>
      <c r="H2330" s="5"/>
      <c r="I2330" s="4"/>
    </row>
    <row r="2331" spans="2:9" x14ac:dyDescent="0.3">
      <c r="F2331" s="177">
        <f>SUM(F2318:F2330)</f>
        <v>50323.939999999995</v>
      </c>
      <c r="G2331" s="177">
        <f>SUM(G2320:G2330)</f>
        <v>24326.53</v>
      </c>
      <c r="H2331" s="67">
        <f>F2331-G2331</f>
        <v>25997.409999999996</v>
      </c>
    </row>
    <row r="2335" spans="2:9" x14ac:dyDescent="0.3">
      <c r="B2335" s="122" t="s">
        <v>459</v>
      </c>
    </row>
    <row r="2336" spans="2:9" x14ac:dyDescent="0.3">
      <c r="B2336" s="106" t="s">
        <v>6</v>
      </c>
      <c r="C2336" s="6" t="s">
        <v>7</v>
      </c>
      <c r="D2336" s="6" t="s">
        <v>11</v>
      </c>
      <c r="E2336" s="6" t="s">
        <v>8</v>
      </c>
      <c r="F2336" s="149" t="s">
        <v>9</v>
      </c>
      <c r="G2336" s="149" t="s">
        <v>10</v>
      </c>
      <c r="H2336" s="7" t="s">
        <v>12</v>
      </c>
      <c r="I2336" s="7" t="s">
        <v>432</v>
      </c>
    </row>
    <row r="2337" spans="2:9" x14ac:dyDescent="0.3">
      <c r="B2337" s="35">
        <v>42945</v>
      </c>
      <c r="C2337" s="10"/>
      <c r="D2337" s="4" t="s">
        <v>596</v>
      </c>
      <c r="E2337" s="4" t="s">
        <v>45</v>
      </c>
      <c r="F2337" s="70">
        <v>2500</v>
      </c>
      <c r="G2337" s="70"/>
      <c r="H2337" s="5"/>
      <c r="I2337" s="4"/>
    </row>
    <row r="2338" spans="2:9" x14ac:dyDescent="0.3">
      <c r="B2338" s="35">
        <v>42945</v>
      </c>
      <c r="C2338" s="10"/>
      <c r="D2338" s="4" t="s">
        <v>1287</v>
      </c>
      <c r="E2338" s="4" t="s">
        <v>31</v>
      </c>
      <c r="F2338" s="70"/>
      <c r="G2338" s="70">
        <v>500</v>
      </c>
      <c r="H2338" s="5"/>
      <c r="I2338" s="4"/>
    </row>
    <row r="2339" spans="2:9" x14ac:dyDescent="0.3">
      <c r="B2339" s="35">
        <v>42945</v>
      </c>
      <c r="C2339" s="10"/>
      <c r="D2339" s="14" t="s">
        <v>1289</v>
      </c>
      <c r="E2339" s="14" t="s">
        <v>31</v>
      </c>
      <c r="F2339" s="70"/>
      <c r="G2339" s="70">
        <v>2000</v>
      </c>
      <c r="H2339" s="5"/>
      <c r="I2339" s="4"/>
    </row>
    <row r="2340" spans="2:9" x14ac:dyDescent="0.3">
      <c r="F2340" s="174">
        <f>SUM(F2337:F2338)</f>
        <v>2500</v>
      </c>
      <c r="G2340" s="174">
        <f>SUM(G2338:G2339)</f>
        <v>2500</v>
      </c>
      <c r="H2340" s="62">
        <f>F2340-G2340</f>
        <v>0</v>
      </c>
    </row>
    <row r="2344" spans="2:9" x14ac:dyDescent="0.3">
      <c r="B2344" s="122" t="s">
        <v>219</v>
      </c>
    </row>
    <row r="2345" spans="2:9" x14ac:dyDescent="0.3">
      <c r="B2345" s="106" t="s">
        <v>6</v>
      </c>
      <c r="C2345" s="6" t="s">
        <v>7</v>
      </c>
      <c r="D2345" s="6" t="s">
        <v>11</v>
      </c>
      <c r="E2345" s="6" t="s">
        <v>8</v>
      </c>
      <c r="F2345" s="149" t="s">
        <v>9</v>
      </c>
      <c r="G2345" s="149" t="s">
        <v>10</v>
      </c>
      <c r="H2345" s="7" t="s">
        <v>12</v>
      </c>
      <c r="I2345" s="7" t="s">
        <v>432</v>
      </c>
    </row>
    <row r="2346" spans="2:9" x14ac:dyDescent="0.3">
      <c r="B2346" s="35">
        <v>42945</v>
      </c>
      <c r="C2346" s="10"/>
      <c r="D2346" s="4" t="s">
        <v>147</v>
      </c>
      <c r="E2346" s="4" t="s">
        <v>1288</v>
      </c>
      <c r="F2346" s="70">
        <v>25997.41</v>
      </c>
      <c r="G2346" s="70"/>
      <c r="H2346" s="5"/>
      <c r="I2346" s="4"/>
    </row>
    <row r="2347" spans="2:9" x14ac:dyDescent="0.3">
      <c r="B2347" s="35">
        <v>42945</v>
      </c>
      <c r="C2347" s="10"/>
      <c r="D2347" s="4" t="s">
        <v>223</v>
      </c>
      <c r="E2347" s="4" t="s">
        <v>31</v>
      </c>
      <c r="F2347" s="70">
        <v>2000</v>
      </c>
      <c r="G2347" s="70"/>
      <c r="H2347" s="5"/>
      <c r="I2347" s="4"/>
    </row>
    <row r="2348" spans="2:9" x14ac:dyDescent="0.3">
      <c r="B2348" s="35"/>
      <c r="C2348" s="10"/>
      <c r="D2348" s="4" t="s">
        <v>219</v>
      </c>
      <c r="E2348" s="4"/>
      <c r="F2348" s="70"/>
      <c r="G2348" s="70"/>
      <c r="H2348" s="5"/>
      <c r="I2348" s="4"/>
    </row>
    <row r="2349" spans="2:9" x14ac:dyDescent="0.3">
      <c r="B2349" s="35">
        <v>42945</v>
      </c>
      <c r="C2349" s="10"/>
      <c r="D2349" s="4" t="s">
        <v>19</v>
      </c>
      <c r="E2349" s="4"/>
      <c r="F2349" s="70"/>
      <c r="G2349" s="70">
        <v>1500</v>
      </c>
      <c r="H2349" s="5"/>
      <c r="I2349" s="4"/>
    </row>
    <row r="2350" spans="2:9" x14ac:dyDescent="0.3">
      <c r="B2350" s="35">
        <v>42945</v>
      </c>
      <c r="C2350" s="10"/>
      <c r="D2350" s="4" t="s">
        <v>121</v>
      </c>
      <c r="E2350" s="4"/>
      <c r="F2350" s="70"/>
      <c r="G2350" s="70">
        <v>1000</v>
      </c>
      <c r="H2350" s="5"/>
      <c r="I2350" s="4"/>
    </row>
    <row r="2351" spans="2:9" x14ac:dyDescent="0.3">
      <c r="B2351" s="35">
        <v>42945</v>
      </c>
      <c r="C2351" s="10"/>
      <c r="D2351" s="4" t="s">
        <v>120</v>
      </c>
      <c r="E2351" s="4"/>
      <c r="F2351" s="70"/>
      <c r="G2351" s="70">
        <v>1500</v>
      </c>
      <c r="H2351" s="5"/>
      <c r="I2351" s="4"/>
    </row>
    <row r="2352" spans="2:9" x14ac:dyDescent="0.3">
      <c r="B2352" s="35">
        <v>42945</v>
      </c>
      <c r="C2352" s="10"/>
      <c r="D2352" s="4" t="s">
        <v>45</v>
      </c>
      <c r="E2352" s="4"/>
      <c r="F2352" s="70"/>
      <c r="G2352" s="70">
        <v>1500</v>
      </c>
      <c r="H2352" s="5"/>
      <c r="I2352" s="4"/>
    </row>
    <row r="2353" spans="2:9" x14ac:dyDescent="0.3">
      <c r="B2353" s="35">
        <v>42945</v>
      </c>
      <c r="C2353" s="10"/>
      <c r="D2353" s="4" t="s">
        <v>31</v>
      </c>
      <c r="E2353" s="4"/>
      <c r="F2353" s="70"/>
      <c r="G2353" s="70">
        <v>1500</v>
      </c>
      <c r="H2353" s="5"/>
      <c r="I2353" s="4"/>
    </row>
    <row r="2354" spans="2:9" x14ac:dyDescent="0.3">
      <c r="B2354" s="35">
        <v>42945</v>
      </c>
      <c r="C2354" s="10"/>
      <c r="D2354" s="4" t="s">
        <v>262</v>
      </c>
      <c r="E2354" s="4"/>
      <c r="F2354" s="70"/>
      <c r="G2354" s="70">
        <v>3500</v>
      </c>
      <c r="H2354" s="5"/>
      <c r="I2354" s="4"/>
    </row>
    <row r="2355" spans="2:9" x14ac:dyDescent="0.3">
      <c r="B2355" s="35">
        <v>42945</v>
      </c>
      <c r="C2355" s="10"/>
      <c r="D2355" s="4" t="s">
        <v>1208</v>
      </c>
      <c r="E2355" s="4"/>
      <c r="F2355" s="70"/>
      <c r="G2355" s="70">
        <v>2000</v>
      </c>
      <c r="H2355" s="5"/>
      <c r="I2355" s="4"/>
    </row>
    <row r="2356" spans="2:9" x14ac:dyDescent="0.3">
      <c r="B2356" s="35">
        <v>42945</v>
      </c>
      <c r="C2356" s="10"/>
      <c r="D2356" s="14" t="s">
        <v>354</v>
      </c>
      <c r="E2356" s="4"/>
      <c r="F2356" s="70"/>
      <c r="G2356" s="70">
        <v>2500</v>
      </c>
      <c r="H2356" s="5"/>
      <c r="I2356" s="4"/>
    </row>
    <row r="2357" spans="2:9" x14ac:dyDescent="0.3">
      <c r="B2357" s="35">
        <v>42945</v>
      </c>
      <c r="C2357" s="10"/>
      <c r="D2357" s="14" t="s">
        <v>51</v>
      </c>
      <c r="E2357" s="4"/>
      <c r="F2357" s="70"/>
      <c r="G2357" s="70">
        <v>1000</v>
      </c>
      <c r="H2357" s="5"/>
      <c r="I2357" s="4"/>
    </row>
    <row r="2358" spans="2:9" x14ac:dyDescent="0.3">
      <c r="B2358" s="35">
        <v>42945</v>
      </c>
      <c r="C2358" s="10"/>
      <c r="D2358" s="14" t="s">
        <v>800</v>
      </c>
      <c r="E2358" s="4"/>
      <c r="F2358" s="70"/>
      <c r="G2358" s="70">
        <v>1500</v>
      </c>
      <c r="H2358" s="5"/>
      <c r="I2358" s="4"/>
    </row>
    <row r="2359" spans="2:9" x14ac:dyDescent="0.3">
      <c r="B2359" s="35">
        <v>42945</v>
      </c>
      <c r="C2359" s="10"/>
      <c r="D2359" s="14" t="s">
        <v>1059</v>
      </c>
      <c r="E2359" s="4"/>
      <c r="F2359" s="70"/>
      <c r="G2359" s="70">
        <v>1800</v>
      </c>
      <c r="H2359" s="5"/>
      <c r="I2359" s="4"/>
    </row>
    <row r="2360" spans="2:9" x14ac:dyDescent="0.3">
      <c r="B2360" s="35">
        <v>42945</v>
      </c>
      <c r="C2360" s="10"/>
      <c r="D2360" s="14" t="s">
        <v>308</v>
      </c>
      <c r="E2360" s="4"/>
      <c r="F2360" s="70"/>
      <c r="G2360" s="70">
        <v>2000</v>
      </c>
      <c r="H2360" s="5"/>
      <c r="I2360" s="4"/>
    </row>
    <row r="2361" spans="2:9" x14ac:dyDescent="0.3">
      <c r="B2361" s="35">
        <v>42945</v>
      </c>
      <c r="C2361" s="10"/>
      <c r="D2361" s="14" t="s">
        <v>202</v>
      </c>
      <c r="E2361" s="4"/>
      <c r="F2361" s="70"/>
      <c r="G2361" s="70">
        <v>3000</v>
      </c>
      <c r="H2361" s="5"/>
      <c r="I2361" s="4"/>
    </row>
    <row r="2362" spans="2:9" x14ac:dyDescent="0.3">
      <c r="F2362" s="174">
        <f>SUM(F2346:F2354)</f>
        <v>27997.41</v>
      </c>
      <c r="G2362" s="174">
        <f>SUM(G2349:G2361)</f>
        <v>24300</v>
      </c>
      <c r="H2362" s="62">
        <f>F2362-G2362</f>
        <v>3697.41</v>
      </c>
    </row>
    <row r="2368" spans="2:9" x14ac:dyDescent="0.3">
      <c r="B2368" s="106" t="s">
        <v>6</v>
      </c>
      <c r="C2368" s="6" t="s">
        <v>7</v>
      </c>
      <c r="D2368" s="6" t="s">
        <v>11</v>
      </c>
      <c r="E2368" s="6" t="s">
        <v>8</v>
      </c>
      <c r="F2368" s="149" t="s">
        <v>9</v>
      </c>
      <c r="G2368" s="149" t="s">
        <v>10</v>
      </c>
      <c r="H2368" s="7" t="s">
        <v>12</v>
      </c>
      <c r="I2368" s="7" t="s">
        <v>432</v>
      </c>
    </row>
    <row r="2369" spans="2:9" x14ac:dyDescent="0.3">
      <c r="B2369" s="35">
        <v>42946</v>
      </c>
      <c r="C2369" s="10"/>
      <c r="D2369" s="4" t="s">
        <v>985</v>
      </c>
      <c r="E2369" s="4" t="s">
        <v>167</v>
      </c>
      <c r="F2369" s="70">
        <v>500</v>
      </c>
      <c r="G2369" s="70"/>
      <c r="H2369" s="5"/>
      <c r="I2369" s="4"/>
    </row>
    <row r="2370" spans="2:9" x14ac:dyDescent="0.3">
      <c r="B2370" s="35">
        <v>42946</v>
      </c>
      <c r="C2370" s="10"/>
      <c r="D2370" s="4" t="s">
        <v>1290</v>
      </c>
      <c r="E2370" s="4" t="s">
        <v>598</v>
      </c>
      <c r="F2370" s="70"/>
      <c r="G2370" s="70">
        <v>162</v>
      </c>
      <c r="H2370" s="5"/>
      <c r="I2370" s="4"/>
    </row>
    <row r="2371" spans="2:9" x14ac:dyDescent="0.3">
      <c r="B2371" s="35">
        <v>42946</v>
      </c>
      <c r="C2371" s="10"/>
      <c r="D2371" s="4" t="s">
        <v>1291</v>
      </c>
      <c r="E2371" s="4" t="s">
        <v>598</v>
      </c>
      <c r="F2371" s="70"/>
      <c r="G2371" s="70">
        <v>175</v>
      </c>
      <c r="H2371" s="5"/>
      <c r="I2371" s="4"/>
    </row>
    <row r="2372" spans="2:9" x14ac:dyDescent="0.3">
      <c r="B2372" s="35">
        <v>42947</v>
      </c>
      <c r="C2372" s="10" t="s">
        <v>1293</v>
      </c>
      <c r="D2372" s="4" t="s">
        <v>1292</v>
      </c>
      <c r="E2372" s="4" t="s">
        <v>31</v>
      </c>
      <c r="F2372" s="70">
        <v>4000</v>
      </c>
      <c r="G2372" s="70"/>
      <c r="H2372" s="5"/>
      <c r="I2372" s="4"/>
    </row>
    <row r="2373" spans="2:9" x14ac:dyDescent="0.3">
      <c r="B2373" s="35">
        <v>42947</v>
      </c>
      <c r="C2373" s="10"/>
      <c r="D2373" s="4" t="s">
        <v>974</v>
      </c>
      <c r="E2373" s="4" t="s">
        <v>120</v>
      </c>
      <c r="F2373" s="70"/>
      <c r="G2373" s="70">
        <v>209</v>
      </c>
      <c r="H2373" s="5"/>
      <c r="I2373" s="4"/>
    </row>
    <row r="2374" spans="2:9" x14ac:dyDescent="0.3">
      <c r="F2374" s="177">
        <f>SUM(F2369:F2373)</f>
        <v>4500</v>
      </c>
      <c r="G2374" s="177">
        <f>SUM(G2369:G2373)</f>
        <v>546</v>
      </c>
      <c r="H2374" s="67">
        <f>F2374-G2374</f>
        <v>3954</v>
      </c>
    </row>
    <row r="2376" spans="2:9" x14ac:dyDescent="0.3">
      <c r="B2376" s="106" t="s">
        <v>6</v>
      </c>
      <c r="C2376" s="6" t="s">
        <v>7</v>
      </c>
      <c r="D2376" s="6" t="s">
        <v>11</v>
      </c>
      <c r="E2376" s="6" t="s">
        <v>8</v>
      </c>
      <c r="F2376" s="149" t="s">
        <v>9</v>
      </c>
      <c r="G2376" s="149" t="s">
        <v>10</v>
      </c>
      <c r="H2376" s="7" t="s">
        <v>12</v>
      </c>
      <c r="I2376" s="7" t="s">
        <v>432</v>
      </c>
    </row>
    <row r="2377" spans="2:9" x14ac:dyDescent="0.3">
      <c r="B2377" s="35">
        <v>42948</v>
      </c>
      <c r="C2377" s="10" t="s">
        <v>1294</v>
      </c>
      <c r="D2377" s="4" t="s">
        <v>1295</v>
      </c>
      <c r="E2377" s="4" t="s">
        <v>5</v>
      </c>
      <c r="F2377" s="70">
        <v>5000</v>
      </c>
      <c r="G2377" s="70"/>
      <c r="H2377" s="5"/>
      <c r="I2377" s="4"/>
    </row>
    <row r="2378" spans="2:9" x14ac:dyDescent="0.3">
      <c r="B2378" s="35">
        <v>42948</v>
      </c>
      <c r="C2378" s="10" t="s">
        <v>53</v>
      </c>
      <c r="D2378" s="4" t="s">
        <v>127</v>
      </c>
      <c r="E2378" s="4" t="s">
        <v>5</v>
      </c>
      <c r="F2378" s="70">
        <v>1000</v>
      </c>
      <c r="G2378" s="70" t="s">
        <v>5</v>
      </c>
      <c r="H2378" s="5"/>
      <c r="I2378" s="4"/>
    </row>
    <row r="2379" spans="2:9" x14ac:dyDescent="0.3">
      <c r="B2379" s="35">
        <v>42948</v>
      </c>
      <c r="C2379" s="10" t="s">
        <v>1302</v>
      </c>
      <c r="D2379" s="4" t="s">
        <v>1303</v>
      </c>
      <c r="E2379" s="4"/>
      <c r="F2379" s="70">
        <v>1320</v>
      </c>
      <c r="G2379" s="70"/>
      <c r="H2379" s="5"/>
      <c r="I2379" s="4"/>
    </row>
    <row r="2380" spans="2:9" x14ac:dyDescent="0.3">
      <c r="B2380" s="35">
        <v>42948</v>
      </c>
      <c r="C2380" s="10" t="s">
        <v>1296</v>
      </c>
      <c r="D2380" s="4" t="s">
        <v>1297</v>
      </c>
      <c r="E2380" s="4" t="s">
        <v>5</v>
      </c>
      <c r="F2380" s="70"/>
      <c r="G2380" s="70">
        <v>500</v>
      </c>
      <c r="H2380" s="5"/>
      <c r="I2380" s="4"/>
    </row>
    <row r="2381" spans="2:9" x14ac:dyDescent="0.3">
      <c r="B2381" s="35">
        <v>42948</v>
      </c>
      <c r="C2381" s="10" t="s">
        <v>53</v>
      </c>
      <c r="D2381" s="4" t="s">
        <v>1298</v>
      </c>
      <c r="E2381" s="4" t="s">
        <v>5</v>
      </c>
      <c r="F2381" s="70" t="s">
        <v>5</v>
      </c>
      <c r="G2381" s="70">
        <v>500</v>
      </c>
      <c r="H2381" s="5"/>
      <c r="I2381" s="4"/>
    </row>
    <row r="2382" spans="2:9" x14ac:dyDescent="0.3">
      <c r="B2382" s="35">
        <v>42948</v>
      </c>
      <c r="C2382" s="10" t="s">
        <v>53</v>
      </c>
      <c r="D2382" s="4" t="s">
        <v>1299</v>
      </c>
      <c r="E2382" s="4" t="s">
        <v>5</v>
      </c>
      <c r="F2382" s="70"/>
      <c r="G2382" s="70">
        <v>1000</v>
      </c>
      <c r="H2382" s="5"/>
      <c r="I2382" s="4"/>
    </row>
    <row r="2383" spans="2:9" x14ac:dyDescent="0.3">
      <c r="B2383" s="35">
        <v>42948</v>
      </c>
      <c r="C2383" s="10" t="s">
        <v>1300</v>
      </c>
      <c r="D2383" s="4" t="s">
        <v>1301</v>
      </c>
      <c r="E2383" s="4"/>
      <c r="F2383" s="70"/>
      <c r="G2383" s="70">
        <v>2000</v>
      </c>
      <c r="H2383" s="5"/>
      <c r="I2383" s="4"/>
    </row>
    <row r="2384" spans="2:9" x14ac:dyDescent="0.3">
      <c r="F2384" s="174">
        <f>SUM(F2377:F2383)</f>
        <v>7320</v>
      </c>
      <c r="G2384" s="174">
        <f>SUM(G2377:G2383)</f>
        <v>4000</v>
      </c>
      <c r="H2384" s="67">
        <f>F2384-G2384</f>
        <v>3320</v>
      </c>
    </row>
    <row r="2386" spans="2:9" x14ac:dyDescent="0.3">
      <c r="B2386" s="106" t="s">
        <v>6</v>
      </c>
      <c r="C2386" s="6" t="s">
        <v>7</v>
      </c>
      <c r="D2386" s="6" t="s">
        <v>11</v>
      </c>
      <c r="E2386" s="6" t="s">
        <v>8</v>
      </c>
      <c r="F2386" s="149" t="s">
        <v>9</v>
      </c>
      <c r="G2386" s="149" t="s">
        <v>10</v>
      </c>
      <c r="H2386" s="7" t="s">
        <v>12</v>
      </c>
      <c r="I2386" s="7" t="s">
        <v>432</v>
      </c>
    </row>
    <row r="2387" spans="2:9" x14ac:dyDescent="0.3">
      <c r="B2387" s="35">
        <v>42949</v>
      </c>
      <c r="C2387" s="10" t="s">
        <v>258</v>
      </c>
      <c r="D2387" s="4" t="s">
        <v>1304</v>
      </c>
      <c r="E2387" s="4"/>
      <c r="F2387" s="70">
        <v>4191</v>
      </c>
      <c r="G2387" s="70"/>
      <c r="H2387" s="5" t="s">
        <v>5</v>
      </c>
      <c r="I2387" s="4"/>
    </row>
    <row r="2388" spans="2:9" x14ac:dyDescent="0.3">
      <c r="B2388" s="35">
        <v>42949</v>
      </c>
      <c r="C2388" s="10" t="s">
        <v>1305</v>
      </c>
      <c r="D2388" s="4" t="s">
        <v>1306</v>
      </c>
      <c r="E2388" s="4"/>
      <c r="F2388" s="70">
        <v>3200</v>
      </c>
      <c r="G2388" s="70" t="s">
        <v>5</v>
      </c>
      <c r="H2388" s="5"/>
      <c r="I2388" s="4"/>
    </row>
    <row r="2389" spans="2:9" x14ac:dyDescent="0.3">
      <c r="B2389" s="35">
        <v>42949</v>
      </c>
      <c r="C2389" s="10" t="s">
        <v>53</v>
      </c>
      <c r="D2389" s="4" t="s">
        <v>1307</v>
      </c>
      <c r="E2389" s="4"/>
      <c r="F2389" s="70" t="s">
        <v>5</v>
      </c>
      <c r="G2389" s="70">
        <v>121</v>
      </c>
      <c r="H2389" s="5"/>
      <c r="I2389" s="4"/>
    </row>
    <row r="2390" spans="2:9" x14ac:dyDescent="0.3">
      <c r="B2390" s="35">
        <v>42949</v>
      </c>
      <c r="C2390" s="10" t="s">
        <v>53</v>
      </c>
      <c r="D2390" s="4" t="s">
        <v>1308</v>
      </c>
      <c r="E2390" s="4"/>
      <c r="F2390" s="70"/>
      <c r="G2390" s="70">
        <v>100</v>
      </c>
      <c r="H2390" s="5"/>
      <c r="I2390" s="4"/>
    </row>
    <row r="2391" spans="2:9" x14ac:dyDescent="0.3">
      <c r="B2391" s="35">
        <v>42949</v>
      </c>
      <c r="C2391" s="10" t="s">
        <v>111</v>
      </c>
      <c r="D2391" s="4" t="s">
        <v>1309</v>
      </c>
      <c r="E2391" s="4"/>
      <c r="F2391" s="70" t="s">
        <v>5</v>
      </c>
      <c r="G2391" s="70">
        <v>500</v>
      </c>
      <c r="H2391" s="5"/>
      <c r="I2391" s="4"/>
    </row>
    <row r="2392" spans="2:9" x14ac:dyDescent="0.3">
      <c r="B2392" s="35"/>
      <c r="C2392" s="10"/>
      <c r="D2392" s="4"/>
      <c r="E2392" s="4"/>
      <c r="F2392" s="70"/>
      <c r="G2392" s="70" t="s">
        <v>5</v>
      </c>
      <c r="H2392" s="5"/>
      <c r="I2392" s="4"/>
    </row>
    <row r="2393" spans="2:9" x14ac:dyDescent="0.3">
      <c r="B2393" s="35"/>
      <c r="C2393" s="10"/>
      <c r="D2393" s="4"/>
      <c r="E2393" s="4"/>
      <c r="F2393" s="70"/>
      <c r="G2393" s="70" t="s">
        <v>5</v>
      </c>
      <c r="H2393" s="5"/>
      <c r="I2393" s="4"/>
    </row>
    <row r="2394" spans="2:9" x14ac:dyDescent="0.3">
      <c r="F2394" s="174">
        <f>SUM(F2387:F2393)</f>
        <v>7391</v>
      </c>
      <c r="G2394" s="174">
        <f>SUM(G2387:G2393)</f>
        <v>721</v>
      </c>
      <c r="H2394" s="67">
        <f>F2394-G2394</f>
        <v>6670</v>
      </c>
    </row>
    <row r="2397" spans="2:9" x14ac:dyDescent="0.3">
      <c r="B2397" s="106" t="s">
        <v>6</v>
      </c>
      <c r="C2397" s="6" t="s">
        <v>7</v>
      </c>
      <c r="D2397" s="6" t="s">
        <v>11</v>
      </c>
      <c r="E2397" s="6" t="s">
        <v>8</v>
      </c>
      <c r="F2397" s="149" t="s">
        <v>9</v>
      </c>
      <c r="G2397" s="149" t="s">
        <v>10</v>
      </c>
      <c r="H2397" s="7" t="s">
        <v>12</v>
      </c>
      <c r="I2397" s="7" t="s">
        <v>432</v>
      </c>
    </row>
    <row r="2398" spans="2:9" x14ac:dyDescent="0.3">
      <c r="B2398" s="35">
        <v>42950</v>
      </c>
      <c r="C2398" s="10" t="s">
        <v>1310</v>
      </c>
      <c r="D2398" s="4" t="s">
        <v>1311</v>
      </c>
      <c r="E2398" s="4" t="s">
        <v>15</v>
      </c>
      <c r="F2398" s="70">
        <v>1300</v>
      </c>
      <c r="G2398" s="70"/>
      <c r="H2398" s="5" t="s">
        <v>5</v>
      </c>
      <c r="I2398" s="4"/>
    </row>
    <row r="2399" spans="2:9" x14ac:dyDescent="0.3">
      <c r="B2399" s="35">
        <v>42950</v>
      </c>
      <c r="C2399" s="10" t="s">
        <v>1312</v>
      </c>
      <c r="D2399" s="4" t="s">
        <v>1313</v>
      </c>
      <c r="E2399" s="4" t="s">
        <v>45</v>
      </c>
      <c r="F2399" s="70">
        <v>2692</v>
      </c>
      <c r="G2399" s="70" t="s">
        <v>5</v>
      </c>
      <c r="H2399" s="5"/>
      <c r="I2399" s="4"/>
    </row>
    <row r="2400" spans="2:9" x14ac:dyDescent="0.3">
      <c r="B2400" s="35">
        <v>42950</v>
      </c>
      <c r="C2400" s="10" t="s">
        <v>1314</v>
      </c>
      <c r="D2400" s="4" t="s">
        <v>1315</v>
      </c>
      <c r="E2400" s="4" t="s">
        <v>15</v>
      </c>
      <c r="F2400" s="70" t="s">
        <v>5</v>
      </c>
      <c r="G2400" s="70">
        <v>162</v>
      </c>
      <c r="H2400" s="5"/>
      <c r="I2400" s="4"/>
    </row>
    <row r="2401" spans="2:9" x14ac:dyDescent="0.3">
      <c r="B2401" s="35"/>
      <c r="C2401" s="10"/>
      <c r="D2401" s="4"/>
      <c r="E2401" s="4"/>
      <c r="F2401" s="70"/>
      <c r="G2401" s="70" t="s">
        <v>5</v>
      </c>
      <c r="H2401" s="5"/>
      <c r="I2401" s="4"/>
    </row>
    <row r="2402" spans="2:9" x14ac:dyDescent="0.3">
      <c r="B2402" s="35"/>
      <c r="C2402" s="10"/>
      <c r="D2402" s="4"/>
      <c r="E2402" s="4"/>
      <c r="F2402" s="70" t="s">
        <v>5</v>
      </c>
      <c r="G2402" s="70" t="s">
        <v>5</v>
      </c>
      <c r="H2402" s="5"/>
      <c r="I2402" s="4"/>
    </row>
    <row r="2403" spans="2:9" x14ac:dyDescent="0.3">
      <c r="B2403" s="35"/>
      <c r="C2403" s="10"/>
      <c r="D2403" s="4"/>
      <c r="E2403" s="4"/>
      <c r="F2403" s="70"/>
      <c r="G2403" s="70" t="s">
        <v>5</v>
      </c>
      <c r="H2403" s="5"/>
      <c r="I2403" s="4"/>
    </row>
    <row r="2404" spans="2:9" x14ac:dyDescent="0.3">
      <c r="B2404" s="35"/>
      <c r="C2404" s="10"/>
      <c r="D2404" s="4"/>
      <c r="E2404" s="4"/>
      <c r="F2404" s="70"/>
      <c r="G2404" s="70" t="s">
        <v>5</v>
      </c>
      <c r="H2404" s="5"/>
      <c r="I2404" s="4"/>
    </row>
    <row r="2405" spans="2:9" x14ac:dyDescent="0.3">
      <c r="F2405" s="174">
        <f>SUM(F2398:F2404)</f>
        <v>3992</v>
      </c>
      <c r="G2405" s="174">
        <f>SUM(G2398:G2404)</f>
        <v>162</v>
      </c>
      <c r="H2405" s="67">
        <f>F2405-G2405</f>
        <v>3830</v>
      </c>
    </row>
    <row r="2409" spans="2:9" x14ac:dyDescent="0.3">
      <c r="B2409" s="106" t="s">
        <v>6</v>
      </c>
      <c r="C2409" s="6" t="s">
        <v>7</v>
      </c>
      <c r="D2409" s="6" t="s">
        <v>11</v>
      </c>
      <c r="E2409" s="6" t="s">
        <v>8</v>
      </c>
      <c r="F2409" s="149" t="s">
        <v>9</v>
      </c>
      <c r="G2409" s="149" t="s">
        <v>10</v>
      </c>
      <c r="H2409" s="7" t="s">
        <v>12</v>
      </c>
      <c r="I2409" s="7" t="s">
        <v>432</v>
      </c>
    </row>
    <row r="2410" spans="2:9" x14ac:dyDescent="0.3">
      <c r="B2410" s="35">
        <v>42951</v>
      </c>
      <c r="C2410" s="10" t="s">
        <v>1322</v>
      </c>
      <c r="D2410" s="4" t="s">
        <v>1316</v>
      </c>
      <c r="E2410" s="4" t="s">
        <v>31</v>
      </c>
      <c r="F2410" s="70">
        <v>6000</v>
      </c>
      <c r="G2410" s="70"/>
      <c r="H2410" s="5"/>
      <c r="I2410" s="4"/>
    </row>
    <row r="2411" spans="2:9" x14ac:dyDescent="0.3">
      <c r="B2411" s="35">
        <v>42951</v>
      </c>
      <c r="C2411" s="10" t="s">
        <v>1323</v>
      </c>
      <c r="D2411" s="4" t="s">
        <v>1317</v>
      </c>
      <c r="E2411" s="4" t="s">
        <v>31</v>
      </c>
      <c r="F2411" s="70">
        <v>1000</v>
      </c>
      <c r="G2411" s="70"/>
      <c r="H2411" s="5"/>
      <c r="I2411" s="4"/>
    </row>
    <row r="2412" spans="2:9" x14ac:dyDescent="0.3">
      <c r="B2412" s="35">
        <v>42951</v>
      </c>
      <c r="C2412" s="10"/>
      <c r="D2412" s="4" t="s">
        <v>1094</v>
      </c>
      <c r="E2412" s="4" t="s">
        <v>45</v>
      </c>
      <c r="F2412" s="70"/>
      <c r="G2412" s="70">
        <v>3000</v>
      </c>
      <c r="H2412" s="5"/>
      <c r="I2412" s="4"/>
    </row>
    <row r="2413" spans="2:9" x14ac:dyDescent="0.3">
      <c r="B2413" s="35">
        <v>42951</v>
      </c>
      <c r="C2413" s="10"/>
      <c r="D2413" s="4" t="s">
        <v>1318</v>
      </c>
      <c r="E2413" s="4" t="s">
        <v>45</v>
      </c>
      <c r="F2413" s="70"/>
      <c r="G2413" s="70">
        <v>1605</v>
      </c>
      <c r="H2413" s="5"/>
      <c r="I2413" s="4"/>
    </row>
    <row r="2414" spans="2:9" x14ac:dyDescent="0.3">
      <c r="B2414" s="35">
        <v>42951</v>
      </c>
      <c r="C2414" s="10"/>
      <c r="D2414" s="4" t="s">
        <v>1319</v>
      </c>
      <c r="E2414" s="4" t="s">
        <v>45</v>
      </c>
      <c r="F2414" s="70"/>
      <c r="G2414" s="70">
        <v>1000</v>
      </c>
      <c r="H2414" s="5"/>
      <c r="I2414" s="4"/>
    </row>
    <row r="2415" spans="2:9" x14ac:dyDescent="0.3">
      <c r="B2415" s="35">
        <v>42951</v>
      </c>
      <c r="C2415" s="10" t="s">
        <v>1324</v>
      </c>
      <c r="D2415" s="4" t="s">
        <v>1317</v>
      </c>
      <c r="E2415" s="4" t="s">
        <v>45</v>
      </c>
      <c r="F2415" s="70">
        <v>2400</v>
      </c>
      <c r="G2415" s="70"/>
      <c r="H2415" s="5"/>
      <c r="I2415" s="4"/>
    </row>
    <row r="2416" spans="2:9" x14ac:dyDescent="0.3">
      <c r="B2416" s="35">
        <v>42951</v>
      </c>
      <c r="C2416" s="10" t="s">
        <v>1325</v>
      </c>
      <c r="D2416" s="4" t="s">
        <v>1321</v>
      </c>
      <c r="E2416" s="4" t="s">
        <v>15</v>
      </c>
      <c r="F2416" s="70">
        <v>1500</v>
      </c>
      <c r="G2416" s="70"/>
      <c r="H2416" s="5"/>
      <c r="I2416" s="4"/>
    </row>
    <row r="2417" spans="2:12" x14ac:dyDescent="0.3">
      <c r="B2417" s="35">
        <v>42951</v>
      </c>
      <c r="C2417" s="10" t="s">
        <v>1325</v>
      </c>
      <c r="D2417" s="4" t="s">
        <v>604</v>
      </c>
      <c r="E2417" s="4" t="s">
        <v>15</v>
      </c>
      <c r="F2417" s="70"/>
      <c r="G2417" s="70">
        <v>181</v>
      </c>
      <c r="H2417" s="5"/>
      <c r="I2417" s="4"/>
    </row>
    <row r="2418" spans="2:12" x14ac:dyDescent="0.3">
      <c r="B2418" s="35">
        <v>42951</v>
      </c>
      <c r="C2418" s="10"/>
      <c r="D2418" s="14" t="s">
        <v>242</v>
      </c>
      <c r="E2418" s="14" t="s">
        <v>31</v>
      </c>
      <c r="F2418" s="70"/>
      <c r="G2418" s="70">
        <v>100</v>
      </c>
      <c r="H2418" s="5"/>
      <c r="I2418" s="4"/>
    </row>
    <row r="2419" spans="2:12" x14ac:dyDescent="0.3">
      <c r="B2419" s="35">
        <v>42951</v>
      </c>
      <c r="C2419" s="10"/>
      <c r="D2419" s="14" t="s">
        <v>1320</v>
      </c>
      <c r="E2419" s="14" t="s">
        <v>31</v>
      </c>
      <c r="F2419" s="70"/>
      <c r="G2419" s="70">
        <v>200</v>
      </c>
      <c r="H2419" s="5"/>
      <c r="I2419" s="4"/>
    </row>
    <row r="2420" spans="2:12" x14ac:dyDescent="0.3">
      <c r="F2420" s="174">
        <f>SUM(F2410:F2419)</f>
        <v>10900</v>
      </c>
      <c r="G2420" s="174">
        <f>SUM(G2412:G2419)</f>
        <v>6086</v>
      </c>
      <c r="H2420" s="62">
        <f>F2420-G2420</f>
        <v>4814</v>
      </c>
    </row>
    <row r="2424" spans="2:12" x14ac:dyDescent="0.3">
      <c r="B2424" s="122" t="s">
        <v>459</v>
      </c>
    </row>
    <row r="2425" spans="2:12" x14ac:dyDescent="0.3">
      <c r="B2425" s="106" t="s">
        <v>6</v>
      </c>
      <c r="C2425" s="6" t="s">
        <v>7</v>
      </c>
      <c r="D2425" s="6" t="s">
        <v>11</v>
      </c>
      <c r="E2425" s="6" t="s">
        <v>8</v>
      </c>
      <c r="F2425" s="149" t="s">
        <v>9</v>
      </c>
      <c r="G2425" s="149" t="s">
        <v>10</v>
      </c>
      <c r="H2425" s="7" t="s">
        <v>12</v>
      </c>
      <c r="I2425" s="7" t="s">
        <v>432</v>
      </c>
    </row>
    <row r="2426" spans="2:12" x14ac:dyDescent="0.3">
      <c r="B2426" s="35">
        <v>42952</v>
      </c>
      <c r="C2426" s="10" t="s">
        <v>1333</v>
      </c>
      <c r="D2426" s="4" t="s">
        <v>1326</v>
      </c>
      <c r="E2426" s="4" t="s">
        <v>31</v>
      </c>
      <c r="F2426" s="70">
        <v>2100</v>
      </c>
      <c r="G2426" s="70"/>
      <c r="H2426" s="5"/>
      <c r="I2426" s="4"/>
    </row>
    <row r="2427" spans="2:12" x14ac:dyDescent="0.3">
      <c r="B2427" s="35">
        <v>42952</v>
      </c>
      <c r="C2427" s="10" t="s">
        <v>1334</v>
      </c>
      <c r="D2427" s="4" t="s">
        <v>310</v>
      </c>
      <c r="E2427" s="4" t="s">
        <v>31</v>
      </c>
      <c r="F2427" s="70">
        <v>1400</v>
      </c>
      <c r="G2427" s="70"/>
      <c r="H2427" s="5"/>
      <c r="I2427" s="4"/>
    </row>
    <row r="2428" spans="2:12" x14ac:dyDescent="0.3">
      <c r="B2428" s="35">
        <v>42952</v>
      </c>
      <c r="C2428" s="10"/>
      <c r="D2428" s="4" t="s">
        <v>1328</v>
      </c>
      <c r="E2428" s="4" t="s">
        <v>0</v>
      </c>
      <c r="F2428" s="70">
        <v>600</v>
      </c>
      <c r="G2428" s="70"/>
      <c r="H2428" s="5"/>
      <c r="I2428" s="4"/>
    </row>
    <row r="2429" spans="2:12" x14ac:dyDescent="0.3">
      <c r="B2429" s="35">
        <v>42952</v>
      </c>
      <c r="C2429" s="10"/>
      <c r="D2429" s="4" t="s">
        <v>1329</v>
      </c>
      <c r="E2429" s="4" t="s">
        <v>31</v>
      </c>
      <c r="F2429" s="70"/>
      <c r="G2429" s="70">
        <v>800</v>
      </c>
      <c r="H2429" s="5"/>
      <c r="I2429" s="4"/>
    </row>
    <row r="2430" spans="2:12" x14ac:dyDescent="0.3">
      <c r="B2430" s="35">
        <v>42952</v>
      </c>
      <c r="C2430" s="10"/>
      <c r="D2430" s="4" t="s">
        <v>194</v>
      </c>
      <c r="E2430" s="4" t="s">
        <v>19</v>
      </c>
      <c r="F2430" s="70"/>
      <c r="G2430" s="70">
        <v>60</v>
      </c>
      <c r="H2430" s="5"/>
      <c r="I2430" s="4"/>
      <c r="L2430" s="3"/>
    </row>
    <row r="2431" spans="2:12" x14ac:dyDescent="0.3">
      <c r="B2431" s="35">
        <v>42952</v>
      </c>
      <c r="C2431" s="10"/>
      <c r="D2431" s="4" t="s">
        <v>1330</v>
      </c>
      <c r="E2431" s="4" t="s">
        <v>31</v>
      </c>
      <c r="F2431" s="70"/>
      <c r="G2431" s="70">
        <v>1500</v>
      </c>
      <c r="H2431" s="5"/>
      <c r="I2431" s="4"/>
      <c r="L2431" s="3"/>
    </row>
    <row r="2432" spans="2:12" x14ac:dyDescent="0.3">
      <c r="B2432" s="35">
        <v>42952</v>
      </c>
      <c r="C2432" s="10"/>
      <c r="D2432" s="14" t="s">
        <v>1331</v>
      </c>
      <c r="E2432" s="14" t="s">
        <v>45</v>
      </c>
      <c r="F2432" s="70"/>
      <c r="G2432" s="70">
        <v>100</v>
      </c>
      <c r="H2432" s="5"/>
      <c r="I2432" s="4"/>
      <c r="L2432" s="3"/>
    </row>
    <row r="2433" spans="2:9" x14ac:dyDescent="0.3">
      <c r="F2433" s="174">
        <f>SUM(F2426:F2429)</f>
        <v>4100</v>
      </c>
      <c r="G2433" s="174">
        <f>SUM(G2426:G2432)</f>
        <v>2460</v>
      </c>
      <c r="H2433" s="62">
        <f>F2433-G2433</f>
        <v>1640</v>
      </c>
    </row>
    <row r="2436" spans="2:9" x14ac:dyDescent="0.3">
      <c r="B2436" s="122" t="s">
        <v>460</v>
      </c>
    </row>
    <row r="2437" spans="2:9" x14ac:dyDescent="0.3">
      <c r="B2437" s="106" t="s">
        <v>6</v>
      </c>
      <c r="C2437" s="6" t="s">
        <v>7</v>
      </c>
      <c r="D2437" s="6" t="s">
        <v>11</v>
      </c>
      <c r="E2437" s="6" t="s">
        <v>8</v>
      </c>
      <c r="F2437" s="149" t="s">
        <v>9</v>
      </c>
      <c r="G2437" s="149" t="s">
        <v>10</v>
      </c>
      <c r="H2437" s="7" t="s">
        <v>12</v>
      </c>
      <c r="I2437" s="7" t="s">
        <v>432</v>
      </c>
    </row>
    <row r="2438" spans="2:9" x14ac:dyDescent="0.3">
      <c r="B2438" s="35">
        <v>42952</v>
      </c>
      <c r="C2438" s="10"/>
      <c r="D2438" s="4" t="s">
        <v>141</v>
      </c>
      <c r="E2438" s="4" t="s">
        <v>51</v>
      </c>
      <c r="F2438" s="70">
        <v>6166</v>
      </c>
      <c r="G2438" s="70"/>
      <c r="H2438" s="5"/>
      <c r="I2438" s="4"/>
    </row>
    <row r="2439" spans="2:9" x14ac:dyDescent="0.3">
      <c r="B2439" s="35">
        <v>42952</v>
      </c>
      <c r="C2439" s="10"/>
      <c r="D2439" s="4" t="s">
        <v>196</v>
      </c>
      <c r="E2439" s="4" t="s">
        <v>51</v>
      </c>
      <c r="F2439" s="70">
        <v>4980</v>
      </c>
      <c r="G2439" s="70"/>
      <c r="H2439" s="5"/>
      <c r="I2439" s="4"/>
    </row>
    <row r="2440" spans="2:9" x14ac:dyDescent="0.3">
      <c r="B2440" s="35">
        <v>42952</v>
      </c>
      <c r="C2440" s="10"/>
      <c r="D2440" s="4" t="s">
        <v>196</v>
      </c>
      <c r="E2440" s="4" t="s">
        <v>51</v>
      </c>
      <c r="F2440" s="70">
        <v>6380</v>
      </c>
      <c r="G2440" s="70"/>
      <c r="H2440" s="5"/>
      <c r="I2440" s="4"/>
    </row>
    <row r="2441" spans="2:9" x14ac:dyDescent="0.3">
      <c r="B2441" s="35">
        <v>42952</v>
      </c>
      <c r="C2441" s="10"/>
      <c r="D2441" s="4" t="s">
        <v>1327</v>
      </c>
      <c r="E2441" s="4" t="s">
        <v>31</v>
      </c>
      <c r="F2441" s="70"/>
      <c r="G2441" s="70">
        <v>2000</v>
      </c>
      <c r="H2441" s="5"/>
      <c r="I2441" s="4"/>
    </row>
    <row r="2442" spans="2:9" x14ac:dyDescent="0.3">
      <c r="B2442" s="35">
        <v>42952</v>
      </c>
      <c r="C2442" s="10"/>
      <c r="D2442" s="4" t="s">
        <v>1208</v>
      </c>
      <c r="E2442" s="4" t="s">
        <v>31</v>
      </c>
      <c r="F2442" s="70"/>
      <c r="G2442" s="70">
        <v>4000</v>
      </c>
      <c r="H2442" s="5"/>
      <c r="I2442" s="4"/>
    </row>
    <row r="2443" spans="2:9" x14ac:dyDescent="0.3">
      <c r="B2443" s="35">
        <v>42952</v>
      </c>
      <c r="C2443" s="10"/>
      <c r="D2443" s="14" t="s">
        <v>1289</v>
      </c>
      <c r="E2443" s="14" t="s">
        <v>31</v>
      </c>
      <c r="F2443" s="70"/>
      <c r="G2443" s="70">
        <v>4800</v>
      </c>
      <c r="H2443" s="5"/>
      <c r="I2443" s="4"/>
    </row>
    <row r="2444" spans="2:9" x14ac:dyDescent="0.3">
      <c r="F2444" s="174">
        <f>SUM(F2438:F2442)</f>
        <v>17526</v>
      </c>
      <c r="G2444" s="174">
        <f>SUM(G2441:G2443)</f>
        <v>10800</v>
      </c>
      <c r="H2444" s="62">
        <f>F2444-G2444</f>
        <v>6726</v>
      </c>
    </row>
    <row r="2448" spans="2:9" x14ac:dyDescent="0.3">
      <c r="B2448" s="122" t="s">
        <v>219</v>
      </c>
    </row>
    <row r="2449" spans="2:9" x14ac:dyDescent="0.3">
      <c r="B2449" s="106" t="s">
        <v>6</v>
      </c>
      <c r="C2449" s="6" t="s">
        <v>7</v>
      </c>
      <c r="D2449" s="6" t="s">
        <v>11</v>
      </c>
      <c r="E2449" s="6" t="s">
        <v>8</v>
      </c>
      <c r="F2449" s="149" t="s">
        <v>9</v>
      </c>
      <c r="G2449" s="149" t="s">
        <v>10</v>
      </c>
      <c r="H2449" s="7" t="s">
        <v>12</v>
      </c>
      <c r="I2449" s="7" t="s">
        <v>432</v>
      </c>
    </row>
    <row r="2450" spans="2:9" x14ac:dyDescent="0.3">
      <c r="B2450" s="35">
        <v>42952</v>
      </c>
      <c r="C2450" s="10"/>
      <c r="D2450" s="4" t="s">
        <v>204</v>
      </c>
      <c r="E2450" s="4" t="s">
        <v>167</v>
      </c>
      <c r="F2450" s="70">
        <v>20000</v>
      </c>
      <c r="G2450" s="70"/>
      <c r="H2450" s="5"/>
      <c r="I2450" s="4"/>
    </row>
    <row r="2451" spans="2:9" x14ac:dyDescent="0.3">
      <c r="B2451" s="35">
        <v>42952</v>
      </c>
      <c r="C2451" s="10"/>
      <c r="D2451" s="4" t="s">
        <v>1332</v>
      </c>
      <c r="E2451" s="4" t="s">
        <v>31</v>
      </c>
      <c r="F2451" s="70">
        <v>4800</v>
      </c>
      <c r="G2451" s="70"/>
      <c r="H2451" s="5"/>
      <c r="I2451" s="4"/>
    </row>
    <row r="2452" spans="2:9" x14ac:dyDescent="0.3">
      <c r="B2452" s="121"/>
      <c r="C2452" s="77"/>
      <c r="D2452" s="132" t="s">
        <v>219</v>
      </c>
      <c r="E2452" s="78"/>
      <c r="F2452" s="163"/>
      <c r="G2452" s="163"/>
      <c r="H2452" s="41"/>
      <c r="I2452" s="78"/>
    </row>
    <row r="2453" spans="2:9" x14ac:dyDescent="0.3">
      <c r="B2453" s="35">
        <v>42952</v>
      </c>
      <c r="C2453" s="10"/>
      <c r="D2453" s="4" t="s">
        <v>19</v>
      </c>
      <c r="E2453" s="4"/>
      <c r="F2453" s="70"/>
      <c r="G2453" s="70">
        <v>1500</v>
      </c>
      <c r="H2453" s="5"/>
      <c r="I2453" s="4"/>
    </row>
    <row r="2454" spans="2:9" x14ac:dyDescent="0.3">
      <c r="B2454" s="35">
        <v>42952</v>
      </c>
      <c r="C2454" s="10"/>
      <c r="D2454" s="4" t="s">
        <v>121</v>
      </c>
      <c r="E2454" s="4"/>
      <c r="F2454" s="70"/>
      <c r="G2454" s="70">
        <v>1000</v>
      </c>
      <c r="H2454" s="5"/>
      <c r="I2454" s="4"/>
    </row>
    <row r="2455" spans="2:9" x14ac:dyDescent="0.3">
      <c r="B2455" s="35">
        <v>42952</v>
      </c>
      <c r="C2455" s="10"/>
      <c r="D2455" s="4" t="s">
        <v>15</v>
      </c>
      <c r="E2455" s="4"/>
      <c r="F2455" s="70"/>
      <c r="G2455" s="70">
        <v>1500</v>
      </c>
      <c r="H2455" s="5"/>
      <c r="I2455" s="4"/>
    </row>
    <row r="2456" spans="2:9" x14ac:dyDescent="0.3">
      <c r="B2456" s="35">
        <v>42952</v>
      </c>
      <c r="C2456" s="10"/>
      <c r="D2456" s="4" t="s">
        <v>598</v>
      </c>
      <c r="E2456" s="4"/>
      <c r="F2456" s="70"/>
      <c r="G2456" s="70">
        <v>1500</v>
      </c>
      <c r="H2456" s="5"/>
      <c r="I2456" s="4"/>
    </row>
    <row r="2457" spans="2:9" x14ac:dyDescent="0.3">
      <c r="B2457" s="35">
        <v>42952</v>
      </c>
      <c r="C2457" s="10"/>
      <c r="D2457" s="4" t="s">
        <v>45</v>
      </c>
      <c r="E2457" s="4"/>
      <c r="F2457" s="70"/>
      <c r="G2457" s="70">
        <v>1500</v>
      </c>
      <c r="H2457" s="5"/>
      <c r="I2457" s="4"/>
    </row>
    <row r="2458" spans="2:9" x14ac:dyDescent="0.3">
      <c r="B2458" s="35">
        <v>42952</v>
      </c>
      <c r="C2458" s="10"/>
      <c r="D2458" s="4" t="s">
        <v>148</v>
      </c>
      <c r="E2458" s="4"/>
      <c r="F2458" s="70"/>
      <c r="G2458" s="70">
        <v>1000</v>
      </c>
      <c r="H2458" s="5"/>
      <c r="I2458" s="4"/>
    </row>
    <row r="2459" spans="2:9" x14ac:dyDescent="0.3">
      <c r="B2459" s="35">
        <v>42952</v>
      </c>
      <c r="C2459" s="10"/>
      <c r="D2459" s="4" t="s">
        <v>31</v>
      </c>
      <c r="E2459" s="4"/>
      <c r="F2459" s="70"/>
      <c r="G2459" s="70">
        <v>1500</v>
      </c>
      <c r="H2459" s="5"/>
      <c r="I2459" s="4"/>
    </row>
    <row r="2460" spans="2:9" x14ac:dyDescent="0.3">
      <c r="B2460" s="35">
        <v>42952</v>
      </c>
      <c r="C2460" s="10"/>
      <c r="D2460" s="4" t="s">
        <v>262</v>
      </c>
      <c r="E2460" s="4"/>
      <c r="F2460" s="70"/>
      <c r="G2460" s="70">
        <v>3500</v>
      </c>
      <c r="H2460" s="5"/>
      <c r="I2460" s="4"/>
    </row>
    <row r="2461" spans="2:9" x14ac:dyDescent="0.3">
      <c r="B2461" s="35">
        <v>42952</v>
      </c>
      <c r="C2461" s="10"/>
      <c r="D2461" s="4" t="s">
        <v>354</v>
      </c>
      <c r="E2461" s="4"/>
      <c r="F2461" s="70"/>
      <c r="G2461" s="70">
        <v>2500</v>
      </c>
      <c r="H2461" s="5"/>
      <c r="I2461" s="4"/>
    </row>
    <row r="2462" spans="2:9" x14ac:dyDescent="0.3">
      <c r="B2462" s="35">
        <v>42952</v>
      </c>
      <c r="C2462" s="10"/>
      <c r="D2462" s="4" t="s">
        <v>308</v>
      </c>
      <c r="E2462" s="4"/>
      <c r="F2462" s="70"/>
      <c r="G2462" s="70">
        <v>2000</v>
      </c>
      <c r="H2462" s="5"/>
      <c r="I2462" s="4"/>
    </row>
    <row r="2463" spans="2:9" x14ac:dyDescent="0.3">
      <c r="B2463" s="35">
        <v>42952</v>
      </c>
      <c r="C2463" s="10"/>
      <c r="D2463" s="4" t="s">
        <v>1059</v>
      </c>
      <c r="E2463" s="4"/>
      <c r="F2463" s="70"/>
      <c r="G2463" s="70">
        <v>1800</v>
      </c>
      <c r="H2463" s="5"/>
      <c r="I2463" s="4"/>
    </row>
    <row r="2464" spans="2:9" x14ac:dyDescent="0.3">
      <c r="B2464" s="35">
        <v>42952</v>
      </c>
      <c r="C2464" s="10"/>
      <c r="D2464" s="4" t="s">
        <v>690</v>
      </c>
      <c r="E2464" s="4"/>
      <c r="F2464" s="70"/>
      <c r="G2464" s="70">
        <v>1500</v>
      </c>
      <c r="H2464" s="5"/>
      <c r="I2464" s="4"/>
    </row>
    <row r="2465" spans="2:9" x14ac:dyDescent="0.3">
      <c r="B2465" s="35">
        <v>42952</v>
      </c>
      <c r="C2465" s="10"/>
      <c r="D2465" s="4" t="s">
        <v>51</v>
      </c>
      <c r="E2465" s="4"/>
      <c r="F2465" s="70"/>
      <c r="G2465" s="70">
        <v>1000</v>
      </c>
      <c r="H2465" s="5"/>
      <c r="I2465" s="4"/>
    </row>
    <row r="2466" spans="2:9" x14ac:dyDescent="0.3">
      <c r="B2466" s="35">
        <v>42952</v>
      </c>
      <c r="C2466" s="10"/>
      <c r="D2466" s="4" t="s">
        <v>202</v>
      </c>
      <c r="E2466" s="4"/>
      <c r="F2466" s="70"/>
      <c r="G2466" s="70">
        <v>3000</v>
      </c>
      <c r="H2466" s="5"/>
      <c r="I2466" s="4"/>
    </row>
    <row r="2467" spans="2:9" x14ac:dyDescent="0.3">
      <c r="F2467" s="177">
        <f>SUM(F2450:F2466)</f>
        <v>24800</v>
      </c>
      <c r="G2467" s="177">
        <f>SUM(G2453:G2466)</f>
        <v>24800</v>
      </c>
      <c r="H2467" s="67">
        <f>F2467-G2467</f>
        <v>0</v>
      </c>
    </row>
    <row r="2472" spans="2:9" x14ac:dyDescent="0.3">
      <c r="B2472" s="106" t="s">
        <v>6</v>
      </c>
      <c r="C2472" s="6" t="s">
        <v>7</v>
      </c>
      <c r="D2472" s="6" t="s">
        <v>11</v>
      </c>
      <c r="E2472" s="6" t="s">
        <v>8</v>
      </c>
      <c r="F2472" s="149" t="s">
        <v>9</v>
      </c>
      <c r="G2472" s="149" t="s">
        <v>10</v>
      </c>
      <c r="H2472" s="7" t="s">
        <v>12</v>
      </c>
      <c r="I2472" s="7" t="s">
        <v>432</v>
      </c>
    </row>
    <row r="2473" spans="2:9" x14ac:dyDescent="0.3">
      <c r="B2473" s="35">
        <v>42955</v>
      </c>
      <c r="C2473" s="10" t="s">
        <v>1338</v>
      </c>
      <c r="D2473" s="4" t="s">
        <v>1335</v>
      </c>
      <c r="E2473" s="4" t="s">
        <v>45</v>
      </c>
      <c r="F2473" s="70">
        <v>2500</v>
      </c>
      <c r="G2473" s="70"/>
      <c r="H2473" s="5"/>
      <c r="I2473" s="4"/>
    </row>
    <row r="2474" spans="2:9" x14ac:dyDescent="0.3">
      <c r="B2474" s="35">
        <v>42955</v>
      </c>
      <c r="C2474" s="10" t="s">
        <v>1337</v>
      </c>
      <c r="D2474" s="4" t="s">
        <v>215</v>
      </c>
      <c r="E2474" s="4" t="s">
        <v>31</v>
      </c>
      <c r="F2474" s="70">
        <v>1500</v>
      </c>
      <c r="G2474" s="70"/>
      <c r="H2474" s="5"/>
      <c r="I2474" s="4"/>
    </row>
    <row r="2475" spans="2:9" x14ac:dyDescent="0.3">
      <c r="B2475" s="35">
        <v>42955</v>
      </c>
      <c r="C2475" s="10" t="s">
        <v>1339</v>
      </c>
      <c r="D2475" s="4" t="s">
        <v>1336</v>
      </c>
      <c r="E2475" s="4" t="s">
        <v>120</v>
      </c>
      <c r="F2475" s="70">
        <v>1600</v>
      </c>
      <c r="G2475" s="70"/>
      <c r="H2475" s="5"/>
      <c r="I2475" s="4"/>
    </row>
    <row r="2476" spans="2:9" x14ac:dyDescent="0.3">
      <c r="F2476" s="177">
        <f>SUM(F2473:F2475)</f>
        <v>5600</v>
      </c>
      <c r="G2476" s="177">
        <v>0</v>
      </c>
      <c r="H2476" s="67">
        <f>F2476-G2476</f>
        <v>5600</v>
      </c>
    </row>
    <row r="2478" spans="2:9" x14ac:dyDescent="0.3">
      <c r="B2478" s="106" t="s">
        <v>6</v>
      </c>
      <c r="C2478" s="6" t="s">
        <v>7</v>
      </c>
      <c r="D2478" s="6" t="s">
        <v>11</v>
      </c>
      <c r="E2478" s="6" t="s">
        <v>8</v>
      </c>
      <c r="F2478" s="149" t="s">
        <v>9</v>
      </c>
      <c r="G2478" s="149" t="s">
        <v>10</v>
      </c>
      <c r="H2478" s="7" t="s">
        <v>12</v>
      </c>
      <c r="I2478" s="7" t="s">
        <v>432</v>
      </c>
    </row>
    <row r="2479" spans="2:9" x14ac:dyDescent="0.3">
      <c r="B2479" s="35">
        <v>42956</v>
      </c>
      <c r="C2479" s="10" t="s">
        <v>258</v>
      </c>
      <c r="D2479" s="4" t="s">
        <v>111</v>
      </c>
      <c r="E2479" s="4" t="s">
        <v>45</v>
      </c>
      <c r="F2479" s="70">
        <v>2000</v>
      </c>
      <c r="G2479" s="70">
        <v>0</v>
      </c>
      <c r="H2479" s="5">
        <f>F2479-G2480-G2481-G2482-G2483</f>
        <v>-2</v>
      </c>
      <c r="I2479" s="4"/>
    </row>
    <row r="2480" spans="2:9" x14ac:dyDescent="0.3">
      <c r="B2480" s="35">
        <v>42956</v>
      </c>
      <c r="C2480" s="10" t="s">
        <v>1182</v>
      </c>
      <c r="D2480" s="4" t="s">
        <v>1340</v>
      </c>
      <c r="E2480" s="4"/>
      <c r="F2480" s="70"/>
      <c r="G2480" s="70">
        <v>1845</v>
      </c>
      <c r="H2480" s="5"/>
      <c r="I2480" s="4"/>
    </row>
    <row r="2481" spans="2:9" x14ac:dyDescent="0.3">
      <c r="B2481" s="35">
        <v>42956</v>
      </c>
      <c r="C2481" s="10" t="s">
        <v>1182</v>
      </c>
      <c r="D2481" s="4" t="s">
        <v>1341</v>
      </c>
      <c r="E2481" s="4"/>
      <c r="F2481" s="70"/>
      <c r="G2481" s="70">
        <v>109</v>
      </c>
      <c r="H2481" s="5"/>
      <c r="I2481" s="4"/>
    </row>
    <row r="2482" spans="2:9" x14ac:dyDescent="0.3">
      <c r="B2482" s="35">
        <v>42956</v>
      </c>
      <c r="C2482" s="10" t="s">
        <v>1182</v>
      </c>
      <c r="D2482" s="4" t="s">
        <v>1342</v>
      </c>
      <c r="E2482" s="4"/>
      <c r="F2482" s="70"/>
      <c r="G2482" s="70">
        <v>28</v>
      </c>
      <c r="H2482" s="5"/>
      <c r="I2482" s="7" t="s">
        <v>5</v>
      </c>
    </row>
    <row r="2483" spans="2:9" x14ac:dyDescent="0.3">
      <c r="B2483" s="35">
        <v>42956</v>
      </c>
      <c r="C2483" s="10" t="s">
        <v>53</v>
      </c>
      <c r="D2483" s="4" t="s">
        <v>1345</v>
      </c>
      <c r="E2483" s="4"/>
      <c r="F2483" s="70"/>
      <c r="G2483" s="70">
        <v>20</v>
      </c>
      <c r="H2483" s="5"/>
      <c r="I2483" s="4"/>
    </row>
    <row r="2484" spans="2:9" x14ac:dyDescent="0.3">
      <c r="B2484" s="35">
        <v>42956</v>
      </c>
      <c r="C2484" s="10" t="s">
        <v>111</v>
      </c>
      <c r="D2484" s="4" t="s">
        <v>1343</v>
      </c>
      <c r="E2484" s="4"/>
      <c r="F2484" s="70">
        <v>3000</v>
      </c>
      <c r="G2484" s="70">
        <v>0</v>
      </c>
      <c r="H2484" s="5">
        <f>F2484-G2485-G2486-G2487-G2488</f>
        <v>598</v>
      </c>
      <c r="I2484" s="4"/>
    </row>
    <row r="2485" spans="2:9" x14ac:dyDescent="0.3">
      <c r="B2485" s="35">
        <v>42956</v>
      </c>
      <c r="C2485" s="10" t="s">
        <v>53</v>
      </c>
      <c r="D2485" s="4" t="s">
        <v>1344</v>
      </c>
      <c r="E2485" s="4"/>
      <c r="F2485" s="70"/>
      <c r="G2485" s="70">
        <v>2000</v>
      </c>
      <c r="H2485" s="5"/>
      <c r="I2485" s="4"/>
    </row>
    <row r="2486" spans="2:9" x14ac:dyDescent="0.3">
      <c r="B2486" s="35">
        <v>42956</v>
      </c>
      <c r="C2486" s="10" t="s">
        <v>1182</v>
      </c>
      <c r="D2486" s="4" t="s">
        <v>228</v>
      </c>
      <c r="E2486" s="4" t="s">
        <v>5</v>
      </c>
      <c r="F2486" s="70" t="s">
        <v>5</v>
      </c>
      <c r="G2486" s="70">
        <v>72</v>
      </c>
      <c r="H2486" s="5"/>
      <c r="I2486" s="7" t="s">
        <v>5</v>
      </c>
    </row>
    <row r="2487" spans="2:9" x14ac:dyDescent="0.3">
      <c r="B2487" s="35">
        <v>42956</v>
      </c>
      <c r="C2487" s="10" t="s">
        <v>1182</v>
      </c>
      <c r="D2487" s="4" t="s">
        <v>1346</v>
      </c>
      <c r="E2487" s="4"/>
      <c r="F2487" s="70"/>
      <c r="G2487" s="70">
        <v>100</v>
      </c>
      <c r="H2487" s="5"/>
      <c r="I2487" s="4"/>
    </row>
    <row r="2488" spans="2:9" x14ac:dyDescent="0.3">
      <c r="B2488" s="35">
        <v>42956</v>
      </c>
      <c r="C2488" s="10" t="s">
        <v>1182</v>
      </c>
      <c r="D2488" s="4" t="s">
        <v>1347</v>
      </c>
      <c r="E2488" s="4"/>
      <c r="F2488" s="70"/>
      <c r="G2488" s="70">
        <v>230</v>
      </c>
      <c r="H2488" s="5"/>
      <c r="I2488" s="4"/>
    </row>
    <row r="2489" spans="2:9" x14ac:dyDescent="0.3">
      <c r="B2489" s="35">
        <v>42956</v>
      </c>
      <c r="C2489" s="10" t="s">
        <v>1348</v>
      </c>
      <c r="D2489" s="4" t="s">
        <v>1349</v>
      </c>
      <c r="E2489" s="4"/>
      <c r="F2489" s="70">
        <v>700</v>
      </c>
      <c r="G2489" s="70">
        <v>0</v>
      </c>
      <c r="H2489" s="5">
        <v>700</v>
      </c>
      <c r="I2489" s="4"/>
    </row>
    <row r="2490" spans="2:9" x14ac:dyDescent="0.3">
      <c r="B2490" s="35" t="s">
        <v>5</v>
      </c>
      <c r="C2490" s="10" t="s">
        <v>5</v>
      </c>
      <c r="D2490" s="4" t="s">
        <v>5</v>
      </c>
      <c r="E2490" s="4" t="s">
        <v>5</v>
      </c>
      <c r="F2490" s="70" t="s">
        <v>5</v>
      </c>
      <c r="G2490" s="70">
        <v>0</v>
      </c>
      <c r="H2490" s="5"/>
      <c r="I2490" s="7" t="s">
        <v>5</v>
      </c>
    </row>
    <row r="2491" spans="2:9" x14ac:dyDescent="0.3">
      <c r="F2491" s="177">
        <f>SUM(F2479:F2490)</f>
        <v>5700</v>
      </c>
      <c r="G2491" s="177">
        <f>SUM(G2479:G2490)</f>
        <v>4404</v>
      </c>
      <c r="H2491" s="67">
        <f>F2491-G2491</f>
        <v>1296</v>
      </c>
    </row>
    <row r="2493" spans="2:9" x14ac:dyDescent="0.3">
      <c r="B2493" s="106" t="s">
        <v>6</v>
      </c>
      <c r="C2493" s="6" t="s">
        <v>7</v>
      </c>
      <c r="D2493" s="6" t="s">
        <v>11</v>
      </c>
      <c r="E2493" s="6" t="s">
        <v>8</v>
      </c>
      <c r="F2493" s="149" t="s">
        <v>9</v>
      </c>
      <c r="G2493" s="149" t="s">
        <v>10</v>
      </c>
      <c r="H2493" s="7" t="s">
        <v>12</v>
      </c>
      <c r="I2493" s="7" t="s">
        <v>432</v>
      </c>
    </row>
    <row r="2494" spans="2:9" x14ac:dyDescent="0.3">
      <c r="B2494" s="35">
        <v>42957</v>
      </c>
      <c r="C2494" s="10" t="s">
        <v>1348</v>
      </c>
      <c r="D2494" s="4" t="s">
        <v>1350</v>
      </c>
      <c r="E2494" s="4" t="s">
        <v>45</v>
      </c>
      <c r="F2494" s="70">
        <v>1500</v>
      </c>
      <c r="G2494" s="70"/>
      <c r="H2494" s="5">
        <f>F2494-G2495</f>
        <v>1365</v>
      </c>
      <c r="I2494" s="4"/>
    </row>
    <row r="2495" spans="2:9" x14ac:dyDescent="0.3">
      <c r="B2495" s="35">
        <v>42957</v>
      </c>
      <c r="C2495" s="10" t="s">
        <v>53</v>
      </c>
      <c r="D2495" s="4" t="s">
        <v>1351</v>
      </c>
      <c r="E2495" s="4"/>
      <c r="F2495" s="70">
        <v>0</v>
      </c>
      <c r="G2495" s="70">
        <v>135</v>
      </c>
      <c r="H2495" s="5"/>
      <c r="I2495" s="4"/>
    </row>
    <row r="2496" spans="2:9" x14ac:dyDescent="0.3">
      <c r="B2496" s="35">
        <v>42957</v>
      </c>
      <c r="C2496" s="10" t="s">
        <v>1302</v>
      </c>
      <c r="D2496" s="4" t="s">
        <v>50</v>
      </c>
      <c r="E2496" s="4"/>
      <c r="F2496" s="70">
        <v>3363</v>
      </c>
      <c r="G2496" s="70"/>
      <c r="H2496" s="5">
        <f>F2496-G2497</f>
        <v>1954</v>
      </c>
      <c r="I2496" s="4"/>
    </row>
    <row r="2497" spans="2:9" x14ac:dyDescent="0.3">
      <c r="B2497" s="35">
        <v>42957</v>
      </c>
      <c r="C2497" s="10" t="s">
        <v>1171</v>
      </c>
      <c r="D2497" s="4" t="s">
        <v>1352</v>
      </c>
      <c r="E2497" s="4"/>
      <c r="F2497" s="70">
        <v>0</v>
      </c>
      <c r="G2497" s="70">
        <v>1409</v>
      </c>
      <c r="H2497" s="5"/>
      <c r="I2497" s="4"/>
    </row>
    <row r="2498" spans="2:9" x14ac:dyDescent="0.3">
      <c r="F2498" s="177">
        <f>SUM(F2494:F2497)</f>
        <v>4863</v>
      </c>
      <c r="G2498" s="177">
        <v>0</v>
      </c>
      <c r="H2498" s="67">
        <f>F2498-G2498</f>
        <v>4863</v>
      </c>
    </row>
    <row r="2499" spans="2:9" x14ac:dyDescent="0.3">
      <c r="B2499" s="122" t="s">
        <v>459</v>
      </c>
    </row>
    <row r="2500" spans="2:9" x14ac:dyDescent="0.3">
      <c r="B2500" s="106" t="s">
        <v>6</v>
      </c>
      <c r="C2500" s="6" t="s">
        <v>7</v>
      </c>
      <c r="D2500" s="6" t="s">
        <v>11</v>
      </c>
      <c r="E2500" s="6" t="s">
        <v>8</v>
      </c>
      <c r="F2500" s="149" t="s">
        <v>9</v>
      </c>
      <c r="G2500" s="149" t="s">
        <v>10</v>
      </c>
      <c r="H2500" s="7" t="s">
        <v>12</v>
      </c>
      <c r="I2500" s="7" t="s">
        <v>432</v>
      </c>
    </row>
    <row r="2501" spans="2:9" x14ac:dyDescent="0.3">
      <c r="B2501" s="35">
        <v>42958</v>
      </c>
      <c r="C2501" s="10" t="s">
        <v>1353</v>
      </c>
      <c r="D2501" s="4" t="s">
        <v>1354</v>
      </c>
      <c r="E2501" s="4" t="s">
        <v>45</v>
      </c>
      <c r="F2501" s="70">
        <v>6243.63</v>
      </c>
      <c r="G2501" s="70" t="s">
        <v>5</v>
      </c>
      <c r="H2501" s="5">
        <f>F2501-G2502</f>
        <v>0</v>
      </c>
      <c r="I2501" s="4"/>
    </row>
    <row r="2502" spans="2:9" x14ac:dyDescent="0.3">
      <c r="B2502" s="35">
        <v>42958</v>
      </c>
      <c r="C2502" s="10" t="s">
        <v>53</v>
      </c>
      <c r="D2502" s="4" t="s">
        <v>1355</v>
      </c>
      <c r="E2502" s="4" t="s">
        <v>45</v>
      </c>
      <c r="F2502" s="70" t="s">
        <v>5</v>
      </c>
      <c r="G2502" s="70">
        <v>6243.63</v>
      </c>
      <c r="H2502" s="5"/>
      <c r="I2502" s="4"/>
    </row>
    <row r="2503" spans="2:9" x14ac:dyDescent="0.3">
      <c r="B2503" s="35">
        <v>42958</v>
      </c>
      <c r="C2503" s="10" t="s">
        <v>1366</v>
      </c>
      <c r="D2503" s="4" t="s">
        <v>1367</v>
      </c>
      <c r="E2503" s="4" t="s">
        <v>128</v>
      </c>
      <c r="F2503" s="70">
        <v>3480</v>
      </c>
      <c r="G2503" s="70"/>
      <c r="H2503" s="5"/>
      <c r="I2503" s="4" t="s">
        <v>1368</v>
      </c>
    </row>
    <row r="2504" spans="2:9" x14ac:dyDescent="0.3">
      <c r="B2504" s="35">
        <v>42958</v>
      </c>
      <c r="C2504" s="10" t="s">
        <v>1356</v>
      </c>
      <c r="D2504" s="4" t="s">
        <v>111</v>
      </c>
      <c r="E2504" s="4" t="s">
        <v>45</v>
      </c>
      <c r="F2504" s="70">
        <v>8809.68</v>
      </c>
      <c r="G2504" s="70"/>
      <c r="H2504" s="5">
        <f>F2504+F2505+F2506+F2507-G2508-G2509-G2510-G2511-G2512-G2513-G2514-G2515</f>
        <v>5712.68</v>
      </c>
      <c r="I2504" s="4"/>
    </row>
    <row r="2505" spans="2:9" x14ac:dyDescent="0.3">
      <c r="B2505" s="35">
        <v>42958</v>
      </c>
      <c r="C2505" s="10" t="s">
        <v>1357</v>
      </c>
      <c r="D2505" s="4" t="s">
        <v>111</v>
      </c>
      <c r="E2505" s="4" t="s">
        <v>45</v>
      </c>
      <c r="F2505" s="70">
        <v>5000</v>
      </c>
      <c r="G2505" s="70"/>
      <c r="H2505" s="5"/>
      <c r="I2505" s="4"/>
    </row>
    <row r="2506" spans="2:9" x14ac:dyDescent="0.3">
      <c r="B2506" s="35">
        <v>42958</v>
      </c>
      <c r="C2506" s="10" t="s">
        <v>1358</v>
      </c>
      <c r="D2506" s="4" t="s">
        <v>111</v>
      </c>
      <c r="E2506" s="4" t="s">
        <v>45</v>
      </c>
      <c r="F2506" s="70">
        <v>5000</v>
      </c>
      <c r="G2506" s="70"/>
      <c r="H2506" s="5"/>
      <c r="I2506" s="4"/>
    </row>
    <row r="2507" spans="2:9" x14ac:dyDescent="0.3">
      <c r="B2507" s="35">
        <v>42958</v>
      </c>
      <c r="C2507" s="10" t="s">
        <v>1359</v>
      </c>
      <c r="D2507" s="4" t="s">
        <v>111</v>
      </c>
      <c r="E2507" s="4" t="s">
        <v>45</v>
      </c>
      <c r="F2507" s="70">
        <v>2000</v>
      </c>
      <c r="G2507" s="70"/>
      <c r="H2507" s="5"/>
      <c r="I2507" s="4"/>
    </row>
    <row r="2508" spans="2:9" x14ac:dyDescent="0.3">
      <c r="B2508" s="35">
        <v>42958</v>
      </c>
      <c r="C2508" s="10" t="s">
        <v>53</v>
      </c>
      <c r="D2508" s="4" t="s">
        <v>69</v>
      </c>
      <c r="E2508" s="4" t="s">
        <v>45</v>
      </c>
      <c r="F2508" s="70" t="s">
        <v>5</v>
      </c>
      <c r="G2508" s="70">
        <v>7235</v>
      </c>
      <c r="H2508" s="5" t="s">
        <v>5</v>
      </c>
      <c r="I2508" s="4"/>
    </row>
    <row r="2509" spans="2:9" x14ac:dyDescent="0.3">
      <c r="B2509" s="35">
        <v>42958</v>
      </c>
      <c r="C2509" s="10" t="s">
        <v>53</v>
      </c>
      <c r="D2509" s="4" t="s">
        <v>1360</v>
      </c>
      <c r="E2509" s="4" t="s">
        <v>45</v>
      </c>
      <c r="F2509" s="70"/>
      <c r="G2509" s="70">
        <v>1500</v>
      </c>
      <c r="H2509" s="5"/>
      <c r="I2509" s="4"/>
    </row>
    <row r="2510" spans="2:9" x14ac:dyDescent="0.3">
      <c r="B2510" s="35">
        <v>42958</v>
      </c>
      <c r="C2510" s="10" t="s">
        <v>53</v>
      </c>
      <c r="D2510" s="4" t="s">
        <v>226</v>
      </c>
      <c r="E2510" s="4" t="s">
        <v>31</v>
      </c>
      <c r="F2510" s="70"/>
      <c r="G2510" s="70">
        <v>500</v>
      </c>
      <c r="H2510" s="5"/>
      <c r="I2510" s="4"/>
    </row>
    <row r="2511" spans="2:9" x14ac:dyDescent="0.3">
      <c r="B2511" s="35">
        <v>42958</v>
      </c>
      <c r="C2511" s="10" t="s">
        <v>53</v>
      </c>
      <c r="D2511" s="4" t="s">
        <v>1361</v>
      </c>
      <c r="E2511" s="4" t="s">
        <v>45</v>
      </c>
      <c r="F2511" s="70"/>
      <c r="G2511" s="70">
        <v>100</v>
      </c>
      <c r="H2511" s="5"/>
      <c r="I2511" s="4"/>
    </row>
    <row r="2512" spans="2:9" x14ac:dyDescent="0.3">
      <c r="B2512" s="35">
        <v>42958</v>
      </c>
      <c r="C2512" s="10" t="s">
        <v>1254</v>
      </c>
      <c r="D2512" s="4" t="s">
        <v>1362</v>
      </c>
      <c r="E2512" s="4" t="s">
        <v>45</v>
      </c>
      <c r="F2512" s="70"/>
      <c r="G2512" s="70">
        <v>100</v>
      </c>
      <c r="H2512" s="5"/>
      <c r="I2512" s="4"/>
    </row>
    <row r="2513" spans="2:9" x14ac:dyDescent="0.3">
      <c r="B2513" s="35">
        <v>42958</v>
      </c>
      <c r="C2513" s="10" t="s">
        <v>43</v>
      </c>
      <c r="D2513" s="4" t="s">
        <v>1363</v>
      </c>
      <c r="E2513" s="4" t="s">
        <v>19</v>
      </c>
      <c r="F2513" s="70"/>
      <c r="G2513" s="70">
        <v>162</v>
      </c>
      <c r="H2513" s="5"/>
      <c r="I2513" s="4"/>
    </row>
    <row r="2514" spans="2:9" x14ac:dyDescent="0.3">
      <c r="B2514" s="35">
        <v>42958</v>
      </c>
      <c r="C2514" s="10" t="s">
        <v>111</v>
      </c>
      <c r="D2514" s="4" t="s">
        <v>1364</v>
      </c>
      <c r="E2514" s="4" t="s">
        <v>19</v>
      </c>
      <c r="F2514" s="70"/>
      <c r="G2514" s="70">
        <v>2000</v>
      </c>
      <c r="H2514" s="5"/>
      <c r="I2514" s="4"/>
    </row>
    <row r="2515" spans="2:9" x14ac:dyDescent="0.3">
      <c r="B2515" s="35">
        <v>42959</v>
      </c>
      <c r="C2515" s="10" t="s">
        <v>53</v>
      </c>
      <c r="D2515" s="4" t="s">
        <v>1365</v>
      </c>
      <c r="E2515" s="4" t="s">
        <v>45</v>
      </c>
      <c r="F2515" s="70" t="s">
        <v>5</v>
      </c>
      <c r="G2515" s="70">
        <v>3500</v>
      </c>
      <c r="H2515" s="5"/>
      <c r="I2515" s="4"/>
    </row>
    <row r="2516" spans="2:9" x14ac:dyDescent="0.3">
      <c r="B2516" s="35">
        <v>42958</v>
      </c>
      <c r="C2516" s="10" t="s">
        <v>1369</v>
      </c>
      <c r="D2516" s="4" t="s">
        <v>1370</v>
      </c>
      <c r="E2516" s="4" t="s">
        <v>167</v>
      </c>
      <c r="F2516" s="70">
        <v>200</v>
      </c>
      <c r="G2516" s="70"/>
      <c r="H2516" s="5"/>
      <c r="I2516" s="4"/>
    </row>
    <row r="2517" spans="2:9" x14ac:dyDescent="0.3">
      <c r="B2517" s="35">
        <v>42958</v>
      </c>
      <c r="C2517" s="10" t="s">
        <v>1369</v>
      </c>
      <c r="D2517" s="4" t="s">
        <v>342</v>
      </c>
      <c r="E2517" s="4" t="s">
        <v>598</v>
      </c>
      <c r="F2517" s="70"/>
      <c r="G2517" s="70">
        <v>162</v>
      </c>
      <c r="H2517" s="5"/>
      <c r="I2517" s="4"/>
    </row>
    <row r="2518" spans="2:9" x14ac:dyDescent="0.3">
      <c r="B2518" s="35">
        <v>42959</v>
      </c>
      <c r="C2518" s="10" t="s">
        <v>1371</v>
      </c>
      <c r="D2518" s="4" t="s">
        <v>1372</v>
      </c>
      <c r="E2518" s="4" t="s">
        <v>31</v>
      </c>
      <c r="F2518" s="70">
        <v>2400</v>
      </c>
      <c r="G2518" s="70"/>
      <c r="H2518" s="5"/>
      <c r="I2518" s="4"/>
    </row>
    <row r="2519" spans="2:9" x14ac:dyDescent="0.3">
      <c r="B2519" s="35">
        <v>42959</v>
      </c>
      <c r="C2519" s="10"/>
      <c r="D2519" s="4" t="s">
        <v>1373</v>
      </c>
      <c r="E2519" s="4" t="s">
        <v>1374</v>
      </c>
      <c r="F2519" s="70"/>
      <c r="G2519" s="70">
        <v>1500</v>
      </c>
      <c r="H2519" s="5"/>
      <c r="I2519" s="4"/>
    </row>
    <row r="2520" spans="2:9" x14ac:dyDescent="0.3">
      <c r="B2520" s="35">
        <v>42959</v>
      </c>
      <c r="C2520" s="10"/>
      <c r="D2520" s="14" t="s">
        <v>223</v>
      </c>
      <c r="E2520" s="14" t="s">
        <v>31</v>
      </c>
      <c r="F2520" s="70"/>
      <c r="G2520" s="70">
        <v>4500</v>
      </c>
      <c r="H2520" s="5"/>
      <c r="I2520" s="4"/>
    </row>
    <row r="2521" spans="2:9" x14ac:dyDescent="0.3">
      <c r="F2521" s="174">
        <f>SUM(F2501:F2518)</f>
        <v>33133.31</v>
      </c>
      <c r="G2521" s="174">
        <f>SUM(G2501:G2520)</f>
        <v>27502.63</v>
      </c>
      <c r="H2521" s="62">
        <f>F2521-G2521</f>
        <v>5630.6799999999967</v>
      </c>
    </row>
    <row r="2524" spans="2:9" x14ac:dyDescent="0.3">
      <c r="B2524" s="2" t="s">
        <v>460</v>
      </c>
    </row>
    <row r="2525" spans="2:9" x14ac:dyDescent="0.3">
      <c r="B2525" s="106" t="s">
        <v>6</v>
      </c>
      <c r="C2525" s="6" t="s">
        <v>7</v>
      </c>
      <c r="D2525" s="6" t="s">
        <v>11</v>
      </c>
      <c r="E2525" s="6" t="s">
        <v>8</v>
      </c>
      <c r="F2525" s="149" t="s">
        <v>9</v>
      </c>
      <c r="G2525" s="149" t="s">
        <v>10</v>
      </c>
      <c r="H2525" s="7" t="s">
        <v>12</v>
      </c>
      <c r="I2525" s="7" t="s">
        <v>432</v>
      </c>
    </row>
    <row r="2526" spans="2:9" x14ac:dyDescent="0.3">
      <c r="B2526" s="35">
        <v>42959</v>
      </c>
      <c r="C2526" s="10"/>
      <c r="D2526" s="4" t="s">
        <v>141</v>
      </c>
      <c r="E2526" s="4" t="s">
        <v>51</v>
      </c>
      <c r="F2526" s="70">
        <v>4460</v>
      </c>
      <c r="G2526" s="70"/>
      <c r="H2526" s="5"/>
      <c r="I2526" s="4"/>
    </row>
    <row r="2527" spans="2:9" x14ac:dyDescent="0.3">
      <c r="B2527" s="35">
        <v>42959</v>
      </c>
      <c r="C2527" s="10"/>
      <c r="D2527" s="4" t="s">
        <v>223</v>
      </c>
      <c r="E2527" s="4" t="s">
        <v>31</v>
      </c>
      <c r="F2527" s="70"/>
      <c r="G2527" s="70">
        <v>4000</v>
      </c>
      <c r="H2527" s="5"/>
      <c r="I2527" s="4"/>
    </row>
    <row r="2528" spans="2:9" x14ac:dyDescent="0.3">
      <c r="F2528" s="174">
        <f>SUM(F2526)</f>
        <v>4460</v>
      </c>
      <c r="G2528" s="174">
        <f>SUM(G2527)</f>
        <v>4000</v>
      </c>
      <c r="H2528" s="62">
        <f>F2528-G2528</f>
        <v>460</v>
      </c>
    </row>
    <row r="2532" spans="2:9" x14ac:dyDescent="0.3">
      <c r="B2532" s="122" t="s">
        <v>219</v>
      </c>
    </row>
    <row r="2533" spans="2:9" x14ac:dyDescent="0.3">
      <c r="B2533" s="106" t="s">
        <v>6</v>
      </c>
      <c r="C2533" s="6" t="s">
        <v>7</v>
      </c>
      <c r="D2533" s="6" t="s">
        <v>11</v>
      </c>
      <c r="E2533" s="6" t="s">
        <v>8</v>
      </c>
      <c r="F2533" s="149" t="s">
        <v>9</v>
      </c>
      <c r="G2533" s="149" t="s">
        <v>10</v>
      </c>
      <c r="H2533" s="7" t="s">
        <v>12</v>
      </c>
      <c r="I2533" s="7" t="s">
        <v>432</v>
      </c>
    </row>
    <row r="2534" spans="2:9" x14ac:dyDescent="0.3">
      <c r="B2534" s="127">
        <v>42959</v>
      </c>
      <c r="C2534" s="128"/>
      <c r="D2534" s="129" t="s">
        <v>223</v>
      </c>
      <c r="E2534" s="129" t="s">
        <v>31</v>
      </c>
      <c r="F2534" s="70">
        <v>4500</v>
      </c>
      <c r="G2534" s="70"/>
      <c r="H2534" s="69"/>
      <c r="I2534" s="129"/>
    </row>
    <row r="2535" spans="2:9" x14ac:dyDescent="0.3">
      <c r="B2535" s="127">
        <v>42959</v>
      </c>
      <c r="C2535" s="128"/>
      <c r="D2535" s="129" t="s">
        <v>223</v>
      </c>
      <c r="E2535" s="129" t="s">
        <v>31</v>
      </c>
      <c r="F2535" s="70">
        <v>4000</v>
      </c>
      <c r="G2535" s="70"/>
      <c r="H2535" s="69"/>
      <c r="I2535" s="129"/>
    </row>
    <row r="2536" spans="2:9" x14ac:dyDescent="0.3">
      <c r="B2536" s="133"/>
      <c r="C2536" s="134"/>
      <c r="D2536" s="132" t="s">
        <v>219</v>
      </c>
      <c r="E2536" s="135"/>
      <c r="F2536" s="163"/>
      <c r="G2536" s="163"/>
      <c r="H2536" s="136"/>
      <c r="I2536" s="135"/>
    </row>
    <row r="2537" spans="2:9" x14ac:dyDescent="0.3">
      <c r="B2537" s="127">
        <v>42959</v>
      </c>
      <c r="C2537" s="128"/>
      <c r="D2537" s="129" t="s">
        <v>19</v>
      </c>
      <c r="E2537" s="129"/>
      <c r="F2537" s="70"/>
      <c r="G2537" s="70">
        <v>1500</v>
      </c>
      <c r="H2537" s="69"/>
      <c r="I2537" s="129"/>
    </row>
    <row r="2538" spans="2:9" x14ac:dyDescent="0.3">
      <c r="B2538" s="127">
        <v>42959</v>
      </c>
      <c r="C2538" s="128"/>
      <c r="D2538" s="129" t="s">
        <v>121</v>
      </c>
      <c r="E2538" s="129"/>
      <c r="F2538" s="70"/>
      <c r="G2538" s="70">
        <v>1000</v>
      </c>
      <c r="H2538" s="69"/>
      <c r="I2538" s="129"/>
    </row>
    <row r="2539" spans="2:9" x14ac:dyDescent="0.3">
      <c r="B2539" s="127">
        <v>42959</v>
      </c>
      <c r="C2539" s="128"/>
      <c r="D2539" s="129" t="s">
        <v>45</v>
      </c>
      <c r="E2539" s="129"/>
      <c r="F2539" s="70"/>
      <c r="G2539" s="70">
        <v>1500</v>
      </c>
      <c r="H2539" s="69"/>
      <c r="I2539" s="129"/>
    </row>
    <row r="2540" spans="2:9" x14ac:dyDescent="0.3">
      <c r="B2540" s="127">
        <v>42959</v>
      </c>
      <c r="C2540" s="128"/>
      <c r="D2540" s="129" t="s">
        <v>598</v>
      </c>
      <c r="E2540" s="129"/>
      <c r="F2540" s="70"/>
      <c r="G2540" s="70">
        <v>1500</v>
      </c>
      <c r="H2540" s="69"/>
      <c r="I2540" s="129"/>
    </row>
    <row r="2541" spans="2:9" x14ac:dyDescent="0.3">
      <c r="B2541" s="127">
        <v>42959</v>
      </c>
      <c r="C2541" s="128"/>
      <c r="D2541" s="129" t="s">
        <v>31</v>
      </c>
      <c r="E2541" s="129"/>
      <c r="F2541" s="70"/>
      <c r="G2541" s="70">
        <v>1500</v>
      </c>
      <c r="H2541" s="69"/>
      <c r="I2541" s="129"/>
    </row>
    <row r="2542" spans="2:9" x14ac:dyDescent="0.3">
      <c r="B2542" s="127">
        <v>42959</v>
      </c>
      <c r="C2542" s="128"/>
      <c r="D2542" s="129" t="s">
        <v>120</v>
      </c>
      <c r="E2542" s="129"/>
      <c r="F2542" s="70"/>
      <c r="G2542" s="70">
        <v>1500</v>
      </c>
      <c r="H2542" s="69"/>
      <c r="I2542" s="129"/>
    </row>
    <row r="2543" spans="2:9" x14ac:dyDescent="0.3">
      <c r="F2543" s="177">
        <f>SUM(F2534:F2542)</f>
        <v>8500</v>
      </c>
      <c r="G2543" s="177">
        <f>SUM(G2537:G2542)</f>
        <v>8500</v>
      </c>
      <c r="H2543" s="67">
        <f>F2543-G2543</f>
        <v>0</v>
      </c>
    </row>
    <row r="2547" spans="2:13" x14ac:dyDescent="0.3">
      <c r="B2547" s="106" t="s">
        <v>6</v>
      </c>
      <c r="C2547" s="6" t="s">
        <v>7</v>
      </c>
      <c r="D2547" s="6" t="s">
        <v>11</v>
      </c>
      <c r="E2547" s="6" t="s">
        <v>8</v>
      </c>
      <c r="F2547" s="149" t="s">
        <v>9</v>
      </c>
      <c r="G2547" s="149" t="s">
        <v>10</v>
      </c>
      <c r="H2547" s="7" t="s">
        <v>12</v>
      </c>
      <c r="I2547" s="7" t="s">
        <v>432</v>
      </c>
    </row>
    <row r="2548" spans="2:13" x14ac:dyDescent="0.3">
      <c r="B2548" s="35">
        <v>42961</v>
      </c>
      <c r="C2548" s="10" t="s">
        <v>1378</v>
      </c>
      <c r="D2548" s="4" t="s">
        <v>127</v>
      </c>
      <c r="E2548" s="4" t="s">
        <v>15</v>
      </c>
      <c r="F2548" s="70">
        <v>900</v>
      </c>
      <c r="G2548" s="70"/>
      <c r="H2548" s="5"/>
      <c r="I2548" s="4"/>
      <c r="K2548" s="40"/>
      <c r="L2548" s="40"/>
      <c r="M2548" s="40"/>
    </row>
    <row r="2549" spans="2:13" x14ac:dyDescent="0.3">
      <c r="B2549" s="35">
        <v>42961</v>
      </c>
      <c r="C2549" s="10" t="s">
        <v>1379</v>
      </c>
      <c r="D2549" s="4" t="s">
        <v>1375</v>
      </c>
      <c r="E2549" s="4" t="s">
        <v>15</v>
      </c>
      <c r="F2549" s="70">
        <v>2900</v>
      </c>
      <c r="G2549" s="70"/>
      <c r="H2549" s="5"/>
      <c r="I2549" s="4"/>
      <c r="K2549" s="40"/>
      <c r="L2549" s="40"/>
      <c r="M2549" s="40"/>
    </row>
    <row r="2550" spans="2:13" x14ac:dyDescent="0.3">
      <c r="B2550" s="35">
        <v>42961</v>
      </c>
      <c r="C2550" s="10" t="s">
        <v>1380</v>
      </c>
      <c r="D2550" s="4" t="s">
        <v>1376</v>
      </c>
      <c r="E2550" s="4" t="s">
        <v>31</v>
      </c>
      <c r="F2550" s="70">
        <v>6000</v>
      </c>
      <c r="G2550" s="70"/>
      <c r="H2550" s="5"/>
      <c r="I2550" s="4"/>
      <c r="K2550" s="40"/>
      <c r="L2550" s="40"/>
      <c r="M2550" s="40"/>
    </row>
    <row r="2551" spans="2:13" x14ac:dyDescent="0.3">
      <c r="B2551" s="35">
        <v>42961</v>
      </c>
      <c r="C2551" s="10" t="s">
        <v>1380</v>
      </c>
      <c r="D2551" s="4" t="s">
        <v>1377</v>
      </c>
      <c r="E2551" s="4" t="s">
        <v>598</v>
      </c>
      <c r="F2551" s="70"/>
      <c r="G2551" s="70">
        <v>440</v>
      </c>
      <c r="H2551" s="5"/>
      <c r="I2551" s="4"/>
      <c r="K2551" s="40"/>
      <c r="L2551" s="40"/>
      <c r="M2551" s="40"/>
    </row>
    <row r="2552" spans="2:13" x14ac:dyDescent="0.3">
      <c r="B2552" s="35">
        <v>42961</v>
      </c>
      <c r="C2552" s="10" t="s">
        <v>1380</v>
      </c>
      <c r="D2552" s="14" t="s">
        <v>1385</v>
      </c>
      <c r="E2552" s="14" t="s">
        <v>598</v>
      </c>
      <c r="F2552" s="70"/>
      <c r="G2552" s="70">
        <v>200</v>
      </c>
      <c r="H2552" s="5"/>
      <c r="I2552" s="4"/>
      <c r="K2552" s="40"/>
      <c r="L2552" s="40"/>
      <c r="M2552" s="40"/>
    </row>
    <row r="2553" spans="2:13" x14ac:dyDescent="0.3">
      <c r="B2553" s="35">
        <v>42961</v>
      </c>
      <c r="C2553" s="10" t="s">
        <v>1380</v>
      </c>
      <c r="D2553" s="14" t="s">
        <v>1387</v>
      </c>
      <c r="E2553" s="14" t="s">
        <v>598</v>
      </c>
      <c r="F2553" s="70"/>
      <c r="G2553" s="70">
        <v>100</v>
      </c>
      <c r="H2553" s="5"/>
      <c r="I2553" s="4"/>
      <c r="K2553" s="40"/>
      <c r="L2553" s="40"/>
      <c r="M2553" s="40"/>
    </row>
    <row r="2554" spans="2:13" x14ac:dyDescent="0.3">
      <c r="B2554" s="35">
        <v>42961</v>
      </c>
      <c r="C2554" s="10"/>
      <c r="D2554" s="14" t="s">
        <v>1388</v>
      </c>
      <c r="E2554" s="14" t="s">
        <v>19</v>
      </c>
      <c r="F2554" s="70"/>
      <c r="G2554" s="70">
        <v>162</v>
      </c>
      <c r="H2554" s="5"/>
      <c r="I2554" s="4"/>
      <c r="K2554" s="40"/>
      <c r="L2554" s="40"/>
      <c r="M2554" s="40"/>
    </row>
    <row r="2555" spans="2:13" x14ac:dyDescent="0.3">
      <c r="B2555" s="35">
        <v>42962</v>
      </c>
      <c r="C2555" s="10" t="s">
        <v>1392</v>
      </c>
      <c r="D2555" s="4" t="s">
        <v>1381</v>
      </c>
      <c r="E2555" s="4" t="s">
        <v>31</v>
      </c>
      <c r="F2555" s="70">
        <v>1659</v>
      </c>
      <c r="G2555" s="70"/>
      <c r="H2555" s="5"/>
      <c r="I2555" s="4"/>
      <c r="K2555" s="40"/>
      <c r="L2555" s="40"/>
      <c r="M2555" s="40"/>
    </row>
    <row r="2556" spans="2:13" x14ac:dyDescent="0.3">
      <c r="B2556" s="35">
        <v>42962</v>
      </c>
      <c r="C2556" s="10" t="s">
        <v>1393</v>
      </c>
      <c r="D2556" s="4" t="s">
        <v>1382</v>
      </c>
      <c r="E2556" s="4" t="s">
        <v>31</v>
      </c>
      <c r="F2556" s="70">
        <v>2320</v>
      </c>
      <c r="G2556" s="70"/>
      <c r="H2556" s="5"/>
      <c r="I2556" s="4"/>
      <c r="K2556" s="40"/>
      <c r="L2556" s="40"/>
      <c r="M2556" s="40"/>
    </row>
    <row r="2557" spans="2:13" x14ac:dyDescent="0.3">
      <c r="B2557" s="35">
        <v>42962</v>
      </c>
      <c r="C2557" s="10"/>
      <c r="D2557" s="4" t="s">
        <v>1383</v>
      </c>
      <c r="E2557" s="4" t="s">
        <v>45</v>
      </c>
      <c r="F2557" s="70"/>
      <c r="G2557" s="70">
        <v>1000</v>
      </c>
      <c r="H2557" s="5"/>
      <c r="I2557" s="4"/>
      <c r="K2557" s="40"/>
      <c r="L2557" s="40"/>
      <c r="M2557" s="40"/>
    </row>
    <row r="2558" spans="2:13" x14ac:dyDescent="0.3">
      <c r="B2558" s="35">
        <v>42962</v>
      </c>
      <c r="C2558" s="10"/>
      <c r="D2558" s="14" t="s">
        <v>1384</v>
      </c>
      <c r="E2558" s="14" t="s">
        <v>31</v>
      </c>
      <c r="F2558" s="70"/>
      <c r="G2558" s="70">
        <v>89</v>
      </c>
      <c r="H2558" s="5"/>
      <c r="I2558" s="4"/>
      <c r="K2558" s="40"/>
      <c r="L2558" s="40"/>
      <c r="M2558" s="40"/>
    </row>
    <row r="2559" spans="2:13" x14ac:dyDescent="0.3">
      <c r="B2559" s="35">
        <v>42962</v>
      </c>
      <c r="C2559" s="10"/>
      <c r="D2559" s="14" t="s">
        <v>1386</v>
      </c>
      <c r="E2559" s="14" t="s">
        <v>120</v>
      </c>
      <c r="F2559" s="70"/>
      <c r="G2559" s="70">
        <v>209</v>
      </c>
      <c r="H2559" s="5"/>
      <c r="I2559" s="4"/>
      <c r="K2559" s="40"/>
      <c r="L2559" s="40"/>
      <c r="M2559" s="40"/>
    </row>
    <row r="2560" spans="2:13" x14ac:dyDescent="0.3">
      <c r="B2560" s="35">
        <v>42962</v>
      </c>
      <c r="C2560" s="10"/>
      <c r="D2560" s="4" t="s">
        <v>242</v>
      </c>
      <c r="E2560" s="4" t="s">
        <v>31</v>
      </c>
      <c r="F2560" s="70"/>
      <c r="G2560" s="70">
        <v>50</v>
      </c>
      <c r="H2560" s="5"/>
      <c r="I2560" s="4"/>
      <c r="K2560" s="40"/>
      <c r="L2560" s="40"/>
      <c r="M2560" s="40"/>
    </row>
    <row r="2561" spans="2:9" x14ac:dyDescent="0.3">
      <c r="B2561" s="35">
        <v>42962</v>
      </c>
      <c r="C2561" s="10"/>
      <c r="D2561" s="14" t="s">
        <v>1389</v>
      </c>
      <c r="E2561" s="14" t="s">
        <v>45</v>
      </c>
      <c r="F2561" s="70"/>
      <c r="G2561" s="70">
        <v>1696</v>
      </c>
      <c r="H2561" s="5"/>
      <c r="I2561" s="4"/>
    </row>
    <row r="2562" spans="2:9" x14ac:dyDescent="0.3">
      <c r="B2562" s="35">
        <v>42962</v>
      </c>
      <c r="C2562" s="10"/>
      <c r="D2562" s="14" t="s">
        <v>1390</v>
      </c>
      <c r="E2562" s="14" t="s">
        <v>31</v>
      </c>
      <c r="F2562" s="70"/>
      <c r="G2562" s="70">
        <v>1000</v>
      </c>
      <c r="H2562" s="5"/>
      <c r="I2562" s="4"/>
    </row>
    <row r="2563" spans="2:9" x14ac:dyDescent="0.3">
      <c r="B2563" s="35">
        <v>42962</v>
      </c>
      <c r="C2563" s="10"/>
      <c r="D2563" s="14" t="s">
        <v>1391</v>
      </c>
      <c r="E2563" s="14" t="s">
        <v>120</v>
      </c>
      <c r="F2563" s="70"/>
      <c r="G2563" s="70">
        <v>10</v>
      </c>
      <c r="H2563" s="5"/>
      <c r="I2563" s="4"/>
    </row>
    <row r="2564" spans="2:9" x14ac:dyDescent="0.3">
      <c r="F2564" s="174">
        <f>SUM(F2548:F2560)</f>
        <v>13779</v>
      </c>
      <c r="G2564" s="174">
        <f>SUM(G2548:G2563)</f>
        <v>4956</v>
      </c>
      <c r="H2564" s="62">
        <f>F2564-G2564</f>
        <v>8823</v>
      </c>
    </row>
    <row r="2566" spans="2:9" x14ac:dyDescent="0.3">
      <c r="B2566" s="106" t="s">
        <v>6</v>
      </c>
      <c r="C2566" s="6" t="s">
        <v>7</v>
      </c>
      <c r="D2566" s="6" t="s">
        <v>11</v>
      </c>
      <c r="E2566" s="6" t="s">
        <v>8</v>
      </c>
      <c r="F2566" s="149" t="s">
        <v>9</v>
      </c>
      <c r="G2566" s="149" t="s">
        <v>10</v>
      </c>
      <c r="H2566" s="7" t="s">
        <v>12</v>
      </c>
      <c r="I2566" s="7" t="s">
        <v>432</v>
      </c>
    </row>
    <row r="2567" spans="2:9" x14ac:dyDescent="0.3">
      <c r="B2567" s="127">
        <v>42963</v>
      </c>
      <c r="C2567" s="128" t="s">
        <v>258</v>
      </c>
      <c r="D2567" s="129" t="s">
        <v>1394</v>
      </c>
      <c r="E2567" s="129" t="s">
        <v>5</v>
      </c>
      <c r="F2567" s="70">
        <v>6017</v>
      </c>
      <c r="G2567" s="70"/>
      <c r="H2567" s="69"/>
      <c r="I2567" s="129"/>
    </row>
    <row r="2568" spans="2:9" x14ac:dyDescent="0.3">
      <c r="B2568" s="127">
        <v>42963</v>
      </c>
      <c r="C2568" s="128" t="s">
        <v>258</v>
      </c>
      <c r="D2568" s="129" t="s">
        <v>219</v>
      </c>
      <c r="E2568" s="129" t="s">
        <v>5</v>
      </c>
      <c r="F2568" s="70">
        <v>7433.6</v>
      </c>
      <c r="G2568" s="70"/>
      <c r="H2568" s="69"/>
      <c r="I2568" s="129"/>
    </row>
    <row r="2569" spans="2:9" x14ac:dyDescent="0.3">
      <c r="B2569" s="74">
        <v>42963</v>
      </c>
      <c r="C2569" s="137" t="s">
        <v>258</v>
      </c>
      <c r="D2569" s="138" t="s">
        <v>219</v>
      </c>
      <c r="E2569" s="75"/>
      <c r="F2569" s="73">
        <v>2197.06</v>
      </c>
      <c r="G2569" s="73"/>
      <c r="H2569" s="139"/>
      <c r="I2569" s="75"/>
    </row>
    <row r="2570" spans="2:9" x14ac:dyDescent="0.3">
      <c r="B2570" s="127">
        <v>42963</v>
      </c>
      <c r="C2570" s="128" t="s">
        <v>258</v>
      </c>
      <c r="D2570" s="129" t="s">
        <v>219</v>
      </c>
      <c r="E2570" s="129"/>
      <c r="F2570" s="73">
        <v>2197.06</v>
      </c>
      <c r="G2570" s="70" t="s">
        <v>5</v>
      </c>
      <c r="H2570" s="69"/>
      <c r="I2570" s="129"/>
    </row>
    <row r="2571" spans="2:9" x14ac:dyDescent="0.3">
      <c r="B2571" s="127">
        <v>42963</v>
      </c>
      <c r="C2571" s="128" t="s">
        <v>258</v>
      </c>
      <c r="D2571" s="129" t="s">
        <v>219</v>
      </c>
      <c r="E2571" s="129"/>
      <c r="F2571" s="73">
        <v>2197.06</v>
      </c>
      <c r="G2571" s="70" t="s">
        <v>5</v>
      </c>
      <c r="H2571" s="69"/>
      <c r="I2571" s="129"/>
    </row>
    <row r="2572" spans="2:9" x14ac:dyDescent="0.3">
      <c r="B2572" s="127">
        <v>42963</v>
      </c>
      <c r="C2572" s="128" t="s">
        <v>53</v>
      </c>
      <c r="D2572" s="129" t="s">
        <v>1395</v>
      </c>
      <c r="E2572" s="129"/>
      <c r="F2572" s="70"/>
      <c r="G2572" s="70">
        <v>5000</v>
      </c>
      <c r="H2572" s="69"/>
      <c r="I2572" s="129"/>
    </row>
    <row r="2573" spans="2:9" x14ac:dyDescent="0.3">
      <c r="B2573" s="127">
        <v>42963</v>
      </c>
      <c r="C2573" s="128" t="s">
        <v>1182</v>
      </c>
      <c r="D2573" s="129" t="s">
        <v>1396</v>
      </c>
      <c r="E2573" s="129"/>
      <c r="F2573" s="70"/>
      <c r="G2573" s="70">
        <v>44</v>
      </c>
      <c r="H2573" s="69"/>
      <c r="I2573" s="129"/>
    </row>
    <row r="2574" spans="2:9" x14ac:dyDescent="0.3">
      <c r="B2574" s="127" t="s">
        <v>5</v>
      </c>
      <c r="C2574" s="128"/>
      <c r="D2574" s="129" t="s">
        <v>5</v>
      </c>
      <c r="E2574" s="129"/>
      <c r="F2574" s="70"/>
      <c r="G2574" s="70" t="s">
        <v>1114</v>
      </c>
      <c r="H2574" s="69"/>
      <c r="I2574" s="129"/>
    </row>
    <row r="2575" spans="2:9" x14ac:dyDescent="0.3">
      <c r="B2575" s="127" t="s">
        <v>5</v>
      </c>
      <c r="C2575" s="128"/>
      <c r="D2575" s="129" t="s">
        <v>5</v>
      </c>
      <c r="E2575" s="129"/>
      <c r="F2575" s="70"/>
      <c r="G2575" s="70" t="s">
        <v>5</v>
      </c>
      <c r="H2575" s="69"/>
      <c r="I2575" s="129"/>
    </row>
    <row r="2576" spans="2:9" x14ac:dyDescent="0.3">
      <c r="F2576" s="177">
        <f>SUM(F2567:F2575)</f>
        <v>20041.780000000002</v>
      </c>
      <c r="G2576" s="177">
        <f>SUM(G2570:G2575)</f>
        <v>5044</v>
      </c>
      <c r="H2576" s="67">
        <f>F2576-G2576</f>
        <v>14997.780000000002</v>
      </c>
    </row>
    <row r="2580" spans="2:9" x14ac:dyDescent="0.3">
      <c r="B2580" s="122" t="s">
        <v>459</v>
      </c>
    </row>
    <row r="2581" spans="2:9" x14ac:dyDescent="0.3">
      <c r="B2581" s="106" t="s">
        <v>6</v>
      </c>
      <c r="C2581" s="6" t="s">
        <v>7</v>
      </c>
      <c r="D2581" s="6" t="s">
        <v>11</v>
      </c>
      <c r="E2581" s="6" t="s">
        <v>8</v>
      </c>
      <c r="F2581" s="149" t="s">
        <v>9</v>
      </c>
      <c r="G2581" s="149" t="s">
        <v>10</v>
      </c>
      <c r="H2581" s="7" t="s">
        <v>12</v>
      </c>
      <c r="I2581" s="7" t="s">
        <v>432</v>
      </c>
    </row>
    <row r="2582" spans="2:9" x14ac:dyDescent="0.3">
      <c r="B2582" s="35">
        <v>42964</v>
      </c>
      <c r="C2582" s="10"/>
      <c r="D2582" s="4" t="s">
        <v>1397</v>
      </c>
      <c r="E2582" s="4" t="s">
        <v>19</v>
      </c>
      <c r="F2582" s="70">
        <v>1624</v>
      </c>
      <c r="G2582" s="70"/>
      <c r="H2582" s="5"/>
      <c r="I2582" s="4"/>
    </row>
    <row r="2583" spans="2:9" x14ac:dyDescent="0.3">
      <c r="B2583" s="35">
        <v>42964</v>
      </c>
      <c r="C2583" s="10"/>
      <c r="D2583" s="4" t="s">
        <v>1398</v>
      </c>
      <c r="E2583" s="4" t="s">
        <v>31</v>
      </c>
      <c r="F2583" s="70">
        <v>1227</v>
      </c>
      <c r="G2583" s="70"/>
      <c r="H2583" s="5"/>
      <c r="I2583" s="4"/>
    </row>
    <row r="2584" spans="2:9" x14ac:dyDescent="0.3">
      <c r="B2584" s="35">
        <v>42964</v>
      </c>
      <c r="C2584" s="10"/>
      <c r="D2584" s="4" t="s">
        <v>1399</v>
      </c>
      <c r="E2584" s="4" t="s">
        <v>31</v>
      </c>
      <c r="F2584" s="70">
        <v>2350</v>
      </c>
      <c r="G2584" s="70"/>
      <c r="H2584" s="5"/>
      <c r="I2584" s="4"/>
    </row>
    <row r="2585" spans="2:9" x14ac:dyDescent="0.3">
      <c r="B2585" s="35">
        <v>42964</v>
      </c>
      <c r="C2585" s="10"/>
      <c r="D2585" s="4" t="s">
        <v>1400</v>
      </c>
      <c r="E2585" s="4" t="s">
        <v>31</v>
      </c>
      <c r="F2585" s="70"/>
      <c r="G2585" s="70">
        <v>1038</v>
      </c>
      <c r="H2585" s="5"/>
      <c r="I2585" s="4"/>
    </row>
    <row r="2586" spans="2:9" x14ac:dyDescent="0.3">
      <c r="B2586" s="35">
        <v>42964</v>
      </c>
      <c r="C2586" s="10"/>
      <c r="D2586" s="4" t="s">
        <v>1401</v>
      </c>
      <c r="E2586" s="4" t="s">
        <v>31</v>
      </c>
      <c r="F2586" s="70"/>
      <c r="G2586" s="70">
        <v>2000</v>
      </c>
      <c r="H2586" s="5"/>
      <c r="I2586" s="4"/>
    </row>
    <row r="2587" spans="2:9" x14ac:dyDescent="0.3">
      <c r="B2587" s="35">
        <v>42964</v>
      </c>
      <c r="C2587" s="10"/>
      <c r="D2587" s="4" t="s">
        <v>1402</v>
      </c>
      <c r="E2587" s="4" t="s">
        <v>15</v>
      </c>
      <c r="F2587" s="70"/>
      <c r="G2587" s="70">
        <v>100</v>
      </c>
      <c r="H2587" s="5"/>
      <c r="I2587" s="4"/>
    </row>
    <row r="2588" spans="2:9" x14ac:dyDescent="0.3">
      <c r="F2588" s="177">
        <f>SUM(F2582:F2586)</f>
        <v>5201</v>
      </c>
      <c r="G2588" s="177">
        <f>SUM(G2585:G2587)</f>
        <v>3138</v>
      </c>
      <c r="H2588" s="67">
        <f>F2588-G2588</f>
        <v>2063</v>
      </c>
    </row>
    <row r="2592" spans="2:9" x14ac:dyDescent="0.3">
      <c r="B2592" s="122" t="s">
        <v>460</v>
      </c>
    </row>
    <row r="2593" spans="2:9" x14ac:dyDescent="0.3">
      <c r="B2593" s="106" t="s">
        <v>6</v>
      </c>
      <c r="C2593" s="6" t="s">
        <v>7</v>
      </c>
      <c r="D2593" s="6" t="s">
        <v>11</v>
      </c>
      <c r="E2593" s="6" t="s">
        <v>8</v>
      </c>
      <c r="F2593" s="149" t="s">
        <v>9</v>
      </c>
      <c r="G2593" s="149" t="s">
        <v>10</v>
      </c>
      <c r="H2593" s="7" t="s">
        <v>12</v>
      </c>
      <c r="I2593" s="7" t="s">
        <v>432</v>
      </c>
    </row>
    <row r="2594" spans="2:9" x14ac:dyDescent="0.3">
      <c r="B2594" s="35">
        <v>42964</v>
      </c>
      <c r="C2594" s="10"/>
      <c r="D2594" s="4" t="s">
        <v>141</v>
      </c>
      <c r="E2594" s="4" t="s">
        <v>51</v>
      </c>
      <c r="F2594" s="70">
        <v>2317</v>
      </c>
      <c r="G2594" s="70"/>
      <c r="H2594" s="5"/>
      <c r="I2594" s="4"/>
    </row>
    <row r="2595" spans="2:9" x14ac:dyDescent="0.3">
      <c r="F2595" s="177">
        <f>SUM(F2594)</f>
        <v>2317</v>
      </c>
      <c r="G2595" s="177">
        <v>0</v>
      </c>
      <c r="H2595" s="67">
        <f>F2595-G2595</f>
        <v>2317</v>
      </c>
    </row>
    <row r="2600" spans="2:9" x14ac:dyDescent="0.3">
      <c r="B2600" s="106" t="s">
        <v>6</v>
      </c>
      <c r="C2600" s="6" t="s">
        <v>7</v>
      </c>
      <c r="D2600" s="6" t="s">
        <v>11</v>
      </c>
      <c r="E2600" s="6" t="s">
        <v>8</v>
      </c>
      <c r="F2600" s="149" t="s">
        <v>9</v>
      </c>
      <c r="G2600" s="149" t="s">
        <v>10</v>
      </c>
      <c r="H2600" s="7" t="s">
        <v>12</v>
      </c>
      <c r="I2600" s="7" t="s">
        <v>432</v>
      </c>
    </row>
    <row r="2601" spans="2:9" x14ac:dyDescent="0.3">
      <c r="B2601" s="35">
        <v>42965</v>
      </c>
      <c r="C2601" s="10" t="s">
        <v>1403</v>
      </c>
      <c r="D2601" s="4" t="s">
        <v>1404</v>
      </c>
      <c r="E2601" s="4" t="s">
        <v>31</v>
      </c>
      <c r="F2601" s="70">
        <v>1500</v>
      </c>
      <c r="G2601" s="70"/>
      <c r="H2601" s="5"/>
      <c r="I2601" s="4"/>
    </row>
    <row r="2602" spans="2:9" x14ac:dyDescent="0.3">
      <c r="B2602" s="35">
        <v>42965</v>
      </c>
      <c r="C2602" s="10"/>
      <c r="D2602" s="4" t="s">
        <v>1405</v>
      </c>
      <c r="E2602" s="4" t="s">
        <v>167</v>
      </c>
      <c r="F2602" s="70">
        <v>200</v>
      </c>
      <c r="G2602" s="70"/>
      <c r="H2602" s="5"/>
      <c r="I2602" s="4"/>
    </row>
    <row r="2603" spans="2:9" x14ac:dyDescent="0.3">
      <c r="B2603" s="35">
        <v>42965</v>
      </c>
      <c r="C2603" s="10"/>
      <c r="D2603" s="4" t="s">
        <v>1406</v>
      </c>
      <c r="E2603" s="4" t="s">
        <v>31</v>
      </c>
      <c r="F2603" s="70"/>
      <c r="G2603" s="70">
        <v>112</v>
      </c>
      <c r="H2603" s="5"/>
      <c r="I2603" s="4"/>
    </row>
    <row r="2604" spans="2:9" x14ac:dyDescent="0.3">
      <c r="B2604" s="35">
        <v>42965</v>
      </c>
      <c r="C2604" s="10"/>
      <c r="D2604" s="4" t="s">
        <v>1407</v>
      </c>
      <c r="E2604" s="4" t="s">
        <v>31</v>
      </c>
      <c r="F2604" s="70"/>
      <c r="G2604" s="70">
        <v>100</v>
      </c>
      <c r="H2604" s="5"/>
      <c r="I2604" s="4"/>
    </row>
    <row r="2605" spans="2:9" x14ac:dyDescent="0.3">
      <c r="F2605" s="177">
        <f>SUM(F2601:F2604)</f>
        <v>1700</v>
      </c>
      <c r="G2605" s="177">
        <f>SUM(G2603:G2604)</f>
        <v>212</v>
      </c>
      <c r="H2605" s="67">
        <f>F2605-G2605</f>
        <v>1488</v>
      </c>
    </row>
    <row r="2608" spans="2:9" x14ac:dyDescent="0.3">
      <c r="B2608" s="122" t="s">
        <v>459</v>
      </c>
    </row>
    <row r="2609" spans="2:9" x14ac:dyDescent="0.3">
      <c r="B2609" s="106" t="s">
        <v>6</v>
      </c>
      <c r="C2609" s="6" t="s">
        <v>7</v>
      </c>
      <c r="D2609" s="6" t="s">
        <v>11</v>
      </c>
      <c r="E2609" s="6" t="s">
        <v>8</v>
      </c>
      <c r="F2609" s="149" t="s">
        <v>9</v>
      </c>
      <c r="G2609" s="149" t="s">
        <v>10</v>
      </c>
      <c r="H2609" s="7" t="s">
        <v>12</v>
      </c>
      <c r="I2609" s="7" t="s">
        <v>432</v>
      </c>
    </row>
    <row r="2610" spans="2:9" x14ac:dyDescent="0.3">
      <c r="B2610" s="35">
        <v>42966</v>
      </c>
      <c r="C2610" s="10" t="s">
        <v>1409</v>
      </c>
      <c r="D2610" s="4" t="s">
        <v>1408</v>
      </c>
      <c r="E2610" s="4" t="s">
        <v>31</v>
      </c>
      <c r="F2610" s="70">
        <v>3250</v>
      </c>
      <c r="G2610" s="70"/>
      <c r="H2610" s="5"/>
      <c r="I2610" s="4"/>
    </row>
    <row r="2611" spans="2:9" x14ac:dyDescent="0.3">
      <c r="B2611" s="35">
        <v>42966</v>
      </c>
      <c r="C2611" s="10" t="s">
        <v>1412</v>
      </c>
      <c r="D2611" s="4" t="s">
        <v>1413</v>
      </c>
      <c r="E2611" s="4" t="s">
        <v>598</v>
      </c>
      <c r="F2611" s="70">
        <v>500</v>
      </c>
      <c r="G2611" s="70"/>
      <c r="H2611" s="5"/>
      <c r="I2611" s="4"/>
    </row>
    <row r="2612" spans="2:9" x14ac:dyDescent="0.3">
      <c r="B2612" s="35">
        <v>42966</v>
      </c>
      <c r="C2612" s="10"/>
      <c r="D2612" s="4" t="s">
        <v>242</v>
      </c>
      <c r="E2612" s="4" t="s">
        <v>31</v>
      </c>
      <c r="F2612" s="70"/>
      <c r="G2612" s="70">
        <v>169</v>
      </c>
      <c r="H2612" s="5"/>
      <c r="I2612" s="4"/>
    </row>
    <row r="2613" spans="2:9" x14ac:dyDescent="0.3">
      <c r="B2613" s="35">
        <v>42966</v>
      </c>
      <c r="C2613" s="10"/>
      <c r="D2613" s="4" t="s">
        <v>1410</v>
      </c>
      <c r="E2613" s="4" t="s">
        <v>45</v>
      </c>
      <c r="F2613" s="70"/>
      <c r="G2613" s="70">
        <v>3000</v>
      </c>
      <c r="H2613" s="5"/>
      <c r="I2613" s="4"/>
    </row>
    <row r="2614" spans="2:9" x14ac:dyDescent="0.3">
      <c r="B2614" s="35">
        <v>42966</v>
      </c>
      <c r="C2614" s="10"/>
      <c r="D2614" s="4" t="s">
        <v>1411</v>
      </c>
      <c r="E2614" s="4" t="s">
        <v>121</v>
      </c>
      <c r="F2614" s="70"/>
      <c r="G2614" s="70">
        <v>24</v>
      </c>
      <c r="H2614" s="5"/>
      <c r="I2614" s="4"/>
    </row>
    <row r="2615" spans="2:9" x14ac:dyDescent="0.3">
      <c r="F2615" s="169">
        <f>SUM(F2610:F2614)</f>
        <v>3750</v>
      </c>
      <c r="G2615" s="169">
        <f>SUM(G2612:G2614)</f>
        <v>3193</v>
      </c>
      <c r="H2615" s="51">
        <f>F2615-G2615</f>
        <v>557</v>
      </c>
    </row>
    <row r="2618" spans="2:9" x14ac:dyDescent="0.3">
      <c r="B2618" s="122" t="s">
        <v>460</v>
      </c>
    </row>
    <row r="2619" spans="2:9" x14ac:dyDescent="0.3">
      <c r="B2619" s="106" t="s">
        <v>6</v>
      </c>
      <c r="C2619" s="6" t="s">
        <v>7</v>
      </c>
      <c r="D2619" s="6" t="s">
        <v>11</v>
      </c>
      <c r="E2619" s="6" t="s">
        <v>8</v>
      </c>
      <c r="F2619" s="149" t="s">
        <v>9</v>
      </c>
      <c r="G2619" s="149" t="s">
        <v>10</v>
      </c>
      <c r="H2619" s="7" t="s">
        <v>12</v>
      </c>
      <c r="I2619" s="7" t="s">
        <v>432</v>
      </c>
    </row>
    <row r="2620" spans="2:9" x14ac:dyDescent="0.3">
      <c r="B2620" s="35">
        <v>42966</v>
      </c>
      <c r="C2620" s="10"/>
      <c r="D2620" s="4" t="s">
        <v>141</v>
      </c>
      <c r="E2620" s="4" t="s">
        <v>51</v>
      </c>
      <c r="F2620" s="70">
        <v>844</v>
      </c>
      <c r="G2620" s="70"/>
      <c r="H2620" s="5"/>
      <c r="I2620" s="4"/>
    </row>
    <row r="2621" spans="2:9" x14ac:dyDescent="0.3">
      <c r="B2621" s="35">
        <v>42966</v>
      </c>
      <c r="C2621" s="10"/>
      <c r="D2621" s="4" t="s">
        <v>1414</v>
      </c>
      <c r="E2621" s="4" t="s">
        <v>45</v>
      </c>
      <c r="F2621" s="70"/>
      <c r="G2621" s="70">
        <v>500</v>
      </c>
      <c r="H2621" s="5"/>
      <c r="I2621" s="4"/>
    </row>
    <row r="2622" spans="2:9" x14ac:dyDescent="0.3">
      <c r="B2622" s="35">
        <v>42966</v>
      </c>
      <c r="C2622" s="10"/>
      <c r="D2622" s="4" t="s">
        <v>1415</v>
      </c>
      <c r="E2622" s="4"/>
      <c r="F2622" s="70"/>
      <c r="G2622" s="70">
        <v>100</v>
      </c>
      <c r="H2622" s="5"/>
      <c r="I2622" s="4"/>
    </row>
    <row r="2623" spans="2:9" x14ac:dyDescent="0.3">
      <c r="F2623" s="169">
        <f>SUM(F2620:F2622)</f>
        <v>844</v>
      </c>
      <c r="G2623" s="169">
        <f>SUM(G2621:G2622)</f>
        <v>600</v>
      </c>
      <c r="H2623" s="51">
        <f>F2623-G2623</f>
        <v>244</v>
      </c>
    </row>
    <row r="2627" spans="2:9" x14ac:dyDescent="0.3">
      <c r="B2627" s="122" t="s">
        <v>219</v>
      </c>
    </row>
    <row r="2628" spans="2:9" x14ac:dyDescent="0.3">
      <c r="B2628" s="106" t="s">
        <v>6</v>
      </c>
      <c r="C2628" s="6" t="s">
        <v>7</v>
      </c>
      <c r="D2628" s="6" t="s">
        <v>11</v>
      </c>
      <c r="E2628" s="6" t="s">
        <v>8</v>
      </c>
      <c r="F2628" s="149" t="s">
        <v>9</v>
      </c>
      <c r="G2628" s="149" t="s">
        <v>10</v>
      </c>
      <c r="H2628" s="7" t="s">
        <v>12</v>
      </c>
      <c r="I2628" s="7" t="s">
        <v>432</v>
      </c>
    </row>
    <row r="2629" spans="2:9" x14ac:dyDescent="0.3">
      <c r="B2629" s="127">
        <v>42966</v>
      </c>
      <c r="C2629" s="128"/>
      <c r="D2629" s="129" t="s">
        <v>204</v>
      </c>
      <c r="E2629" s="129" t="s">
        <v>167</v>
      </c>
      <c r="F2629" s="70">
        <v>13000</v>
      </c>
      <c r="G2629" s="70"/>
      <c r="H2629" s="69"/>
      <c r="I2629" s="129"/>
    </row>
    <row r="2630" spans="2:9" x14ac:dyDescent="0.3">
      <c r="B2630" s="140"/>
      <c r="C2630" s="141"/>
      <c r="D2630" s="68" t="s">
        <v>219</v>
      </c>
      <c r="E2630" s="142"/>
      <c r="F2630" s="160"/>
      <c r="G2630" s="160"/>
      <c r="H2630" s="143"/>
      <c r="I2630" s="142"/>
    </row>
    <row r="2631" spans="2:9" x14ac:dyDescent="0.3">
      <c r="B2631" s="127">
        <v>42966</v>
      </c>
      <c r="C2631" s="128"/>
      <c r="D2631" s="129" t="s">
        <v>19</v>
      </c>
      <c r="E2631" s="129"/>
      <c r="F2631" s="70"/>
      <c r="G2631" s="70">
        <v>1600</v>
      </c>
      <c r="H2631" s="69"/>
      <c r="I2631" s="129"/>
    </row>
    <row r="2632" spans="2:9" x14ac:dyDescent="0.3">
      <c r="B2632" s="127">
        <v>42966</v>
      </c>
      <c r="C2632" s="128"/>
      <c r="D2632" s="129" t="s">
        <v>121</v>
      </c>
      <c r="E2632" s="129"/>
      <c r="F2632" s="70"/>
      <c r="G2632" s="70">
        <v>1000</v>
      </c>
      <c r="H2632" s="69"/>
      <c r="I2632" s="129"/>
    </row>
    <row r="2633" spans="2:9" x14ac:dyDescent="0.3">
      <c r="B2633" s="127">
        <v>42966</v>
      </c>
      <c r="C2633" s="128"/>
      <c r="D2633" s="129" t="s">
        <v>45</v>
      </c>
      <c r="E2633" s="129"/>
      <c r="F2633" s="70"/>
      <c r="G2633" s="70">
        <v>1500</v>
      </c>
      <c r="H2633" s="69"/>
      <c r="I2633" s="129"/>
    </row>
    <row r="2634" spans="2:9" x14ac:dyDescent="0.3">
      <c r="B2634" s="127">
        <v>42966</v>
      </c>
      <c r="C2634" s="128"/>
      <c r="D2634" s="129" t="s">
        <v>598</v>
      </c>
      <c r="E2634" s="129"/>
      <c r="F2634" s="70"/>
      <c r="G2634" s="70">
        <v>1500</v>
      </c>
      <c r="H2634" s="69"/>
      <c r="I2634" s="129"/>
    </row>
    <row r="2635" spans="2:9" x14ac:dyDescent="0.3">
      <c r="B2635" s="127">
        <v>42966</v>
      </c>
      <c r="C2635" s="128"/>
      <c r="D2635" s="129" t="s">
        <v>489</v>
      </c>
      <c r="E2635" s="129"/>
      <c r="F2635" s="70"/>
      <c r="G2635" s="70">
        <v>1600</v>
      </c>
      <c r="H2635" s="69"/>
      <c r="I2635" s="129"/>
    </row>
    <row r="2636" spans="2:9" x14ac:dyDescent="0.3">
      <c r="B2636" s="127">
        <v>42966</v>
      </c>
      <c r="C2636" s="128"/>
      <c r="D2636" s="129" t="s">
        <v>31</v>
      </c>
      <c r="E2636" s="129"/>
      <c r="F2636" s="70"/>
      <c r="G2636" s="70">
        <v>1500</v>
      </c>
      <c r="H2636" s="69"/>
      <c r="I2636" s="129"/>
    </row>
    <row r="2637" spans="2:9" x14ac:dyDescent="0.3">
      <c r="F2637" s="169">
        <f>SUM(F2629:F2636)</f>
        <v>13000</v>
      </c>
      <c r="G2637" s="169">
        <f>SUM(G2631:G2636)</f>
        <v>8700</v>
      </c>
      <c r="H2637" s="51">
        <f>F2637-G2637</f>
        <v>4300</v>
      </c>
    </row>
    <row r="2642" spans="2:12" x14ac:dyDescent="0.3">
      <c r="B2642" s="106" t="s">
        <v>6</v>
      </c>
      <c r="C2642" s="6" t="s">
        <v>7</v>
      </c>
      <c r="D2642" s="6" t="s">
        <v>11</v>
      </c>
      <c r="E2642" s="6" t="s">
        <v>8</v>
      </c>
      <c r="F2642" s="149" t="s">
        <v>9</v>
      </c>
      <c r="G2642" s="149" t="s">
        <v>10</v>
      </c>
      <c r="H2642" s="7" t="s">
        <v>12</v>
      </c>
      <c r="I2642" s="7" t="s">
        <v>432</v>
      </c>
    </row>
    <row r="2643" spans="2:12" x14ac:dyDescent="0.3">
      <c r="B2643" s="127">
        <v>42968</v>
      </c>
      <c r="C2643" s="128" t="s">
        <v>1423</v>
      </c>
      <c r="D2643" s="129" t="s">
        <v>1416</v>
      </c>
      <c r="E2643" s="129" t="s">
        <v>31</v>
      </c>
      <c r="F2643" s="70">
        <v>1300</v>
      </c>
      <c r="G2643" s="70"/>
      <c r="H2643" s="69"/>
      <c r="I2643" s="129"/>
    </row>
    <row r="2644" spans="2:12" x14ac:dyDescent="0.3">
      <c r="B2644" s="127">
        <v>42968</v>
      </c>
      <c r="C2644" s="128" t="s">
        <v>1422</v>
      </c>
      <c r="D2644" s="129" t="s">
        <v>1399</v>
      </c>
      <c r="E2644" s="129" t="s">
        <v>31</v>
      </c>
      <c r="F2644" s="70">
        <v>1830</v>
      </c>
      <c r="G2644" s="70"/>
      <c r="H2644" s="69"/>
      <c r="I2644" s="129"/>
    </row>
    <row r="2645" spans="2:12" x14ac:dyDescent="0.3">
      <c r="B2645" s="127">
        <v>42968</v>
      </c>
      <c r="C2645" s="128" t="s">
        <v>1421</v>
      </c>
      <c r="D2645" s="129" t="s">
        <v>1417</v>
      </c>
      <c r="E2645" s="129" t="s">
        <v>31</v>
      </c>
      <c r="F2645" s="70">
        <v>3000</v>
      </c>
      <c r="G2645" s="70"/>
      <c r="H2645" s="69"/>
      <c r="I2645" s="129"/>
    </row>
    <row r="2646" spans="2:12" x14ac:dyDescent="0.3">
      <c r="B2646" s="127">
        <v>42968</v>
      </c>
      <c r="C2646" s="128" t="s">
        <v>1420</v>
      </c>
      <c r="D2646" s="129" t="s">
        <v>1418</v>
      </c>
      <c r="E2646" s="129" t="s">
        <v>31</v>
      </c>
      <c r="F2646" s="70">
        <v>1900</v>
      </c>
      <c r="G2646" s="70"/>
      <c r="H2646" s="69"/>
      <c r="I2646" s="129"/>
    </row>
    <row r="2647" spans="2:12" x14ac:dyDescent="0.3">
      <c r="B2647" s="127">
        <v>42968</v>
      </c>
      <c r="C2647" s="128"/>
      <c r="D2647" s="129" t="s">
        <v>281</v>
      </c>
      <c r="E2647" s="129" t="s">
        <v>19</v>
      </c>
      <c r="F2647" s="70"/>
      <c r="G2647" s="70">
        <v>90</v>
      </c>
      <c r="H2647" s="69"/>
      <c r="I2647" s="129"/>
    </row>
    <row r="2648" spans="2:12" x14ac:dyDescent="0.3">
      <c r="B2648" s="127">
        <v>42968</v>
      </c>
      <c r="C2648" s="128"/>
      <c r="D2648" s="129" t="s">
        <v>1419</v>
      </c>
      <c r="E2648" s="129" t="s">
        <v>45</v>
      </c>
      <c r="F2648" s="70"/>
      <c r="G2648" s="70">
        <v>195</v>
      </c>
      <c r="H2648" s="69"/>
      <c r="I2648" s="129"/>
    </row>
    <row r="2649" spans="2:12" x14ac:dyDescent="0.3">
      <c r="B2649" s="127">
        <v>42968</v>
      </c>
      <c r="C2649" s="128"/>
      <c r="D2649" s="129" t="s">
        <v>861</v>
      </c>
      <c r="E2649" s="129" t="s">
        <v>31</v>
      </c>
      <c r="F2649" s="70"/>
      <c r="G2649" s="70">
        <v>20</v>
      </c>
      <c r="H2649" s="69"/>
      <c r="I2649" s="129"/>
    </row>
    <row r="2650" spans="2:12" x14ac:dyDescent="0.3">
      <c r="B2650" s="127">
        <v>42968</v>
      </c>
      <c r="C2650" s="128"/>
      <c r="D2650" s="75" t="s">
        <v>429</v>
      </c>
      <c r="E2650" s="75" t="s">
        <v>31</v>
      </c>
      <c r="F2650" s="70"/>
      <c r="G2650" s="70">
        <v>3700</v>
      </c>
      <c r="H2650" s="69"/>
      <c r="I2650" s="129"/>
    </row>
    <row r="2651" spans="2:12" x14ac:dyDescent="0.3">
      <c r="F2651" s="174">
        <f>SUM(F2643:F2649)</f>
        <v>8030</v>
      </c>
      <c r="G2651" s="174">
        <f>SUM(G2647:G2650)</f>
        <v>4005</v>
      </c>
      <c r="H2651" s="62">
        <f>F2651-G2651</f>
        <v>4025</v>
      </c>
      <c r="L2651" s="3"/>
    </row>
    <row r="2652" spans="2:12" x14ac:dyDescent="0.3">
      <c r="K2652" s="3"/>
    </row>
    <row r="2656" spans="2:12" x14ac:dyDescent="0.3">
      <c r="B2656" s="106" t="s">
        <v>6</v>
      </c>
      <c r="C2656" s="6" t="s">
        <v>7</v>
      </c>
      <c r="D2656" s="6" t="s">
        <v>11</v>
      </c>
      <c r="E2656" s="6" t="s">
        <v>8</v>
      </c>
      <c r="F2656" s="149" t="s">
        <v>9</v>
      </c>
      <c r="G2656" s="149" t="s">
        <v>10</v>
      </c>
      <c r="H2656" s="7" t="s">
        <v>12</v>
      </c>
      <c r="I2656" s="7" t="s">
        <v>432</v>
      </c>
    </row>
    <row r="2657" spans="2:9" x14ac:dyDescent="0.3">
      <c r="B2657" s="35">
        <v>42969</v>
      </c>
      <c r="C2657" s="10" t="s">
        <v>1424</v>
      </c>
      <c r="D2657" s="4" t="s">
        <v>1425</v>
      </c>
      <c r="E2657" s="4" t="s">
        <v>31</v>
      </c>
      <c r="F2657" s="70">
        <v>3000</v>
      </c>
      <c r="G2657" s="70"/>
      <c r="H2657" s="5"/>
      <c r="I2657" s="4"/>
    </row>
    <row r="2658" spans="2:9" x14ac:dyDescent="0.3">
      <c r="B2658" s="35">
        <v>42969</v>
      </c>
      <c r="C2658" s="10" t="s">
        <v>1427</v>
      </c>
      <c r="D2658" s="4" t="s">
        <v>1426</v>
      </c>
      <c r="E2658" s="4" t="s">
        <v>31</v>
      </c>
      <c r="F2658" s="70">
        <v>1000</v>
      </c>
      <c r="G2658" s="70"/>
      <c r="H2658" s="5"/>
      <c r="I2658" s="4"/>
    </row>
    <row r="2659" spans="2:9" x14ac:dyDescent="0.3">
      <c r="B2659" s="35">
        <v>42969</v>
      </c>
      <c r="C2659" s="10" t="s">
        <v>1429</v>
      </c>
      <c r="D2659" s="4" t="s">
        <v>1428</v>
      </c>
      <c r="E2659" s="4" t="s">
        <v>45</v>
      </c>
      <c r="F2659" s="70">
        <v>6500</v>
      </c>
      <c r="G2659" s="70"/>
      <c r="H2659" s="5"/>
      <c r="I2659" s="4"/>
    </row>
    <row r="2660" spans="2:9" x14ac:dyDescent="0.3">
      <c r="B2660" s="35">
        <v>42969</v>
      </c>
      <c r="C2660" s="10" t="s">
        <v>1430</v>
      </c>
      <c r="D2660" s="4" t="s">
        <v>1431</v>
      </c>
      <c r="E2660" s="4" t="s">
        <v>31</v>
      </c>
      <c r="F2660" s="70">
        <v>4308.8100000000004</v>
      </c>
      <c r="G2660" s="70"/>
      <c r="H2660" s="5"/>
      <c r="I2660" s="4"/>
    </row>
    <row r="2661" spans="2:9" x14ac:dyDescent="0.3">
      <c r="B2661" s="35">
        <v>42969</v>
      </c>
      <c r="C2661" s="10"/>
      <c r="D2661" s="14" t="s">
        <v>586</v>
      </c>
      <c r="E2661" s="14" t="s">
        <v>45</v>
      </c>
      <c r="F2661" s="70"/>
      <c r="G2661" s="70">
        <v>5600</v>
      </c>
      <c r="H2661" s="5"/>
      <c r="I2661" s="4"/>
    </row>
    <row r="2662" spans="2:9" x14ac:dyDescent="0.3">
      <c r="F2662" s="173">
        <f>SUM(F2657:F2660)</f>
        <v>14808.810000000001</v>
      </c>
      <c r="G2662" s="173">
        <f>SUM(G2661)</f>
        <v>5600</v>
      </c>
      <c r="H2662" s="60">
        <f>F2662-G2662</f>
        <v>9208.8100000000013</v>
      </c>
    </row>
    <row r="2666" spans="2:9" x14ac:dyDescent="0.3">
      <c r="B2666" s="122" t="s">
        <v>459</v>
      </c>
    </row>
    <row r="2667" spans="2:9" x14ac:dyDescent="0.3">
      <c r="B2667" s="106" t="s">
        <v>6</v>
      </c>
      <c r="C2667" s="6" t="s">
        <v>7</v>
      </c>
      <c r="D2667" s="6" t="s">
        <v>11</v>
      </c>
      <c r="E2667" s="6" t="s">
        <v>8</v>
      </c>
      <c r="F2667" s="149" t="s">
        <v>9</v>
      </c>
      <c r="G2667" s="149" t="s">
        <v>10</v>
      </c>
      <c r="H2667" s="7" t="s">
        <v>12</v>
      </c>
      <c r="I2667" s="7" t="s">
        <v>432</v>
      </c>
    </row>
    <row r="2668" spans="2:9" x14ac:dyDescent="0.3">
      <c r="B2668" s="35">
        <v>42970</v>
      </c>
      <c r="C2668" s="10" t="s">
        <v>258</v>
      </c>
      <c r="D2668" s="4" t="s">
        <v>251</v>
      </c>
      <c r="E2668" s="4" t="s">
        <v>45</v>
      </c>
      <c r="F2668" s="70">
        <v>12257.5</v>
      </c>
      <c r="G2668" s="70"/>
      <c r="H2668" s="5"/>
      <c r="I2668" s="4"/>
    </row>
    <row r="2669" spans="2:9" x14ac:dyDescent="0.3">
      <c r="B2669" s="35">
        <v>42970</v>
      </c>
      <c r="C2669" s="10"/>
      <c r="D2669" s="4" t="s">
        <v>1432</v>
      </c>
      <c r="E2669" s="4" t="s">
        <v>45</v>
      </c>
      <c r="F2669" s="70"/>
      <c r="G2669" s="70">
        <v>4500</v>
      </c>
      <c r="H2669" s="5"/>
      <c r="I2669" s="4"/>
    </row>
    <row r="2670" spans="2:9" x14ac:dyDescent="0.3">
      <c r="B2670" s="35">
        <v>42970</v>
      </c>
      <c r="C2670" s="10" t="s">
        <v>1442</v>
      </c>
      <c r="D2670" s="4" t="s">
        <v>1433</v>
      </c>
      <c r="E2670" s="4" t="s">
        <v>45</v>
      </c>
      <c r="F2670" s="70">
        <v>1300</v>
      </c>
      <c r="G2670" s="70"/>
      <c r="H2670" s="5"/>
      <c r="I2670" s="4"/>
    </row>
    <row r="2671" spans="2:9" x14ac:dyDescent="0.3">
      <c r="B2671" s="35">
        <v>42970</v>
      </c>
      <c r="C2671" s="10"/>
      <c r="D2671" s="4"/>
      <c r="E2671" s="4" t="s">
        <v>45</v>
      </c>
      <c r="F2671" s="70"/>
      <c r="G2671" s="70">
        <v>1000</v>
      </c>
      <c r="H2671" s="5"/>
      <c r="I2671" s="4"/>
    </row>
    <row r="2672" spans="2:9" x14ac:dyDescent="0.3">
      <c r="B2672" s="35">
        <v>42970</v>
      </c>
      <c r="C2672" s="10" t="s">
        <v>1441</v>
      </c>
      <c r="D2672" s="4" t="s">
        <v>1434</v>
      </c>
      <c r="E2672" s="4" t="s">
        <v>45</v>
      </c>
      <c r="F2672" s="70">
        <v>890</v>
      </c>
      <c r="G2672" s="70"/>
      <c r="H2672" s="5"/>
      <c r="I2672" s="4"/>
    </row>
    <row r="2673" spans="2:9" x14ac:dyDescent="0.3">
      <c r="B2673" s="35">
        <v>42970</v>
      </c>
      <c r="C2673" s="10"/>
      <c r="D2673" s="4" t="s">
        <v>1443</v>
      </c>
      <c r="E2673" s="4" t="s">
        <v>167</v>
      </c>
      <c r="F2673" s="70">
        <v>50</v>
      </c>
      <c r="G2673" s="70"/>
      <c r="H2673" s="5"/>
      <c r="I2673" s="4"/>
    </row>
    <row r="2674" spans="2:9" x14ac:dyDescent="0.3">
      <c r="B2674" s="35">
        <v>42970</v>
      </c>
      <c r="C2674" s="10" t="s">
        <v>1440</v>
      </c>
      <c r="D2674" s="4" t="s">
        <v>345</v>
      </c>
      <c r="E2674" s="4" t="s">
        <v>31</v>
      </c>
      <c r="F2674" s="70">
        <v>850</v>
      </c>
      <c r="G2674" s="70"/>
      <c r="H2674" s="5"/>
      <c r="I2674" s="4"/>
    </row>
    <row r="2675" spans="2:9" x14ac:dyDescent="0.3">
      <c r="B2675" s="35">
        <v>42970</v>
      </c>
      <c r="C2675" s="10" t="s">
        <v>1437</v>
      </c>
      <c r="D2675" s="4" t="s">
        <v>1435</v>
      </c>
      <c r="E2675" s="4" t="s">
        <v>31</v>
      </c>
      <c r="F2675" s="70">
        <v>1000</v>
      </c>
      <c r="G2675" s="70"/>
      <c r="H2675" s="5"/>
      <c r="I2675" s="4"/>
    </row>
    <row r="2676" spans="2:9" x14ac:dyDescent="0.3">
      <c r="B2676" s="35">
        <v>42970</v>
      </c>
      <c r="C2676" s="10" t="s">
        <v>1438</v>
      </c>
      <c r="D2676" s="4" t="s">
        <v>1417</v>
      </c>
      <c r="E2676" s="4" t="s">
        <v>31</v>
      </c>
      <c r="F2676" s="70">
        <v>3400</v>
      </c>
      <c r="G2676" s="70"/>
      <c r="H2676" s="5"/>
      <c r="I2676" s="4"/>
    </row>
    <row r="2677" spans="2:9" x14ac:dyDescent="0.3">
      <c r="B2677" s="35">
        <v>42970</v>
      </c>
      <c r="C2677" s="10" t="s">
        <v>1439</v>
      </c>
      <c r="D2677" s="4" t="s">
        <v>1436</v>
      </c>
      <c r="E2677" s="4" t="s">
        <v>31</v>
      </c>
      <c r="F2677" s="70">
        <v>850</v>
      </c>
      <c r="G2677" s="70"/>
      <c r="H2677" s="5"/>
      <c r="I2677" s="4"/>
    </row>
    <row r="2678" spans="2:9" x14ac:dyDescent="0.3">
      <c r="B2678" s="35">
        <v>42970</v>
      </c>
      <c r="C2678" s="10" t="s">
        <v>1444</v>
      </c>
      <c r="D2678" s="4" t="s">
        <v>1445</v>
      </c>
      <c r="E2678" s="4" t="s">
        <v>31</v>
      </c>
      <c r="F2678" s="70">
        <v>1220</v>
      </c>
      <c r="G2678" s="70"/>
      <c r="H2678" s="5"/>
      <c r="I2678" s="4"/>
    </row>
    <row r="2679" spans="2:9" x14ac:dyDescent="0.3">
      <c r="B2679" s="35">
        <v>42970</v>
      </c>
      <c r="C2679" s="10"/>
      <c r="D2679" s="4" t="s">
        <v>242</v>
      </c>
      <c r="E2679" s="4" t="s">
        <v>31</v>
      </c>
      <c r="F2679" s="70"/>
      <c r="G2679" s="70">
        <v>70</v>
      </c>
      <c r="H2679" s="5"/>
      <c r="I2679" s="4"/>
    </row>
    <row r="2680" spans="2:9" x14ac:dyDescent="0.3">
      <c r="F2680" s="177">
        <f>SUM(F2668:F2679)</f>
        <v>21817.5</v>
      </c>
      <c r="G2680" s="177">
        <f>SUM(G2668:G2679)</f>
        <v>5570</v>
      </c>
      <c r="H2680" s="67">
        <f>F2680-G2680</f>
        <v>16247.5</v>
      </c>
    </row>
    <row r="2683" spans="2:9" x14ac:dyDescent="0.3">
      <c r="B2683" s="122" t="s">
        <v>460</v>
      </c>
    </row>
    <row r="2684" spans="2:9" x14ac:dyDescent="0.3">
      <c r="B2684" s="106" t="s">
        <v>6</v>
      </c>
      <c r="C2684" s="6" t="s">
        <v>7</v>
      </c>
      <c r="D2684" s="6" t="s">
        <v>11</v>
      </c>
      <c r="E2684" s="6" t="s">
        <v>8</v>
      </c>
      <c r="F2684" s="149" t="s">
        <v>9</v>
      </c>
      <c r="G2684" s="149" t="s">
        <v>10</v>
      </c>
      <c r="H2684" s="7" t="s">
        <v>12</v>
      </c>
      <c r="I2684" s="7" t="s">
        <v>432</v>
      </c>
    </row>
    <row r="2685" spans="2:9" x14ac:dyDescent="0.3">
      <c r="B2685" s="35">
        <v>42970</v>
      </c>
      <c r="C2685" s="10"/>
      <c r="D2685" s="4" t="s">
        <v>141</v>
      </c>
      <c r="E2685" s="4" t="s">
        <v>51</v>
      </c>
      <c r="F2685" s="70">
        <v>8615</v>
      </c>
      <c r="G2685" s="70"/>
      <c r="H2685" s="5"/>
      <c r="I2685" s="4"/>
    </row>
    <row r="2686" spans="2:9" x14ac:dyDescent="0.3">
      <c r="F2686" s="177">
        <f>SUM(F2685)</f>
        <v>8615</v>
      </c>
      <c r="G2686" s="177">
        <f>SUM(G2685)</f>
        <v>0</v>
      </c>
      <c r="H2686" s="67">
        <f>F2686-G2686</f>
        <v>8615</v>
      </c>
    </row>
    <row r="2691" spans="2:8" x14ac:dyDescent="0.3">
      <c r="B2691" s="122" t="s">
        <v>459</v>
      </c>
    </row>
    <row r="2692" spans="2:8" x14ac:dyDescent="0.3">
      <c r="B2692" s="106" t="s">
        <v>6</v>
      </c>
      <c r="C2692" s="6" t="s">
        <v>7</v>
      </c>
      <c r="D2692" s="6" t="s">
        <v>11</v>
      </c>
      <c r="E2692" s="6" t="s">
        <v>8</v>
      </c>
      <c r="F2692" s="149" t="s">
        <v>9</v>
      </c>
      <c r="G2692" s="149" t="s">
        <v>10</v>
      </c>
      <c r="H2692" s="7" t="s">
        <v>12</v>
      </c>
    </row>
    <row r="2693" spans="2:8" x14ac:dyDescent="0.3">
      <c r="B2693" s="35">
        <v>42971</v>
      </c>
      <c r="C2693" s="10"/>
      <c r="D2693" s="4" t="s">
        <v>1326</v>
      </c>
      <c r="E2693" s="4" t="s">
        <v>31</v>
      </c>
      <c r="F2693" s="70">
        <v>1300</v>
      </c>
      <c r="G2693" s="70"/>
      <c r="H2693" s="5"/>
    </row>
    <row r="2694" spans="2:8" x14ac:dyDescent="0.3">
      <c r="B2694" s="35">
        <v>42971</v>
      </c>
      <c r="C2694" s="10"/>
      <c r="D2694" s="4" t="s">
        <v>1446</v>
      </c>
      <c r="E2694" s="4" t="s">
        <v>15</v>
      </c>
      <c r="F2694" s="70"/>
      <c r="G2694" s="70">
        <v>70</v>
      </c>
      <c r="H2694" s="5"/>
    </row>
    <row r="2695" spans="2:8" x14ac:dyDescent="0.3">
      <c r="B2695" s="35">
        <v>42971</v>
      </c>
      <c r="C2695" s="10"/>
      <c r="D2695" s="4" t="s">
        <v>1447</v>
      </c>
      <c r="E2695" s="4" t="s">
        <v>120</v>
      </c>
      <c r="F2695" s="70"/>
      <c r="G2695" s="70">
        <v>50</v>
      </c>
      <c r="H2695" s="5"/>
    </row>
    <row r="2696" spans="2:8" x14ac:dyDescent="0.3">
      <c r="B2696" s="35">
        <v>42971</v>
      </c>
      <c r="C2696" s="10"/>
      <c r="D2696" s="4" t="s">
        <v>1448</v>
      </c>
      <c r="E2696" s="4" t="s">
        <v>19</v>
      </c>
      <c r="F2696" s="70"/>
      <c r="G2696" s="70">
        <v>650</v>
      </c>
      <c r="H2696" s="5"/>
    </row>
    <row r="2697" spans="2:8" x14ac:dyDescent="0.3">
      <c r="B2697" s="35">
        <v>42971</v>
      </c>
      <c r="C2697" s="10"/>
      <c r="D2697" s="4" t="s">
        <v>1449</v>
      </c>
      <c r="E2697" s="4" t="s">
        <v>45</v>
      </c>
      <c r="F2697" s="70"/>
      <c r="G2697" s="70">
        <v>500</v>
      </c>
      <c r="H2697" s="5"/>
    </row>
    <row r="2698" spans="2:8" x14ac:dyDescent="0.3">
      <c r="F2698" s="177">
        <f>SUM(F2693:F2697)</f>
        <v>1300</v>
      </c>
      <c r="G2698" s="177">
        <f>SUM(G2693:G2697)</f>
        <v>1270</v>
      </c>
      <c r="H2698" s="67">
        <f>F2698-G2698</f>
        <v>30</v>
      </c>
    </row>
    <row r="2701" spans="2:8" x14ac:dyDescent="0.3">
      <c r="B2701" s="122" t="s">
        <v>460</v>
      </c>
    </row>
    <row r="2702" spans="2:8" x14ac:dyDescent="0.3">
      <c r="B2702" s="106" t="s">
        <v>6</v>
      </c>
      <c r="C2702" s="6" t="s">
        <v>7</v>
      </c>
      <c r="D2702" s="6" t="s">
        <v>11</v>
      </c>
      <c r="E2702" s="6" t="s">
        <v>8</v>
      </c>
      <c r="F2702" s="149" t="s">
        <v>9</v>
      </c>
      <c r="G2702" s="149" t="s">
        <v>10</v>
      </c>
      <c r="H2702" s="7" t="s">
        <v>12</v>
      </c>
    </row>
    <row r="2703" spans="2:8" x14ac:dyDescent="0.3">
      <c r="B2703" s="35">
        <v>42971</v>
      </c>
      <c r="C2703" s="10"/>
      <c r="D2703" s="4" t="s">
        <v>141</v>
      </c>
      <c r="E2703" s="4" t="s">
        <v>51</v>
      </c>
      <c r="F2703" s="70">
        <v>2582</v>
      </c>
      <c r="G2703" s="70"/>
      <c r="H2703" s="5"/>
    </row>
    <row r="2704" spans="2:8" x14ac:dyDescent="0.3">
      <c r="F2704" s="177">
        <f>SUM(F2703)</f>
        <v>2582</v>
      </c>
      <c r="G2704" s="177">
        <f>SUM(G2703)</f>
        <v>0</v>
      </c>
      <c r="H2704" s="67">
        <f>F2704-G2704</f>
        <v>2582</v>
      </c>
    </row>
    <row r="2708" spans="2:8" x14ac:dyDescent="0.3">
      <c r="B2708" s="122" t="s">
        <v>459</v>
      </c>
    </row>
    <row r="2709" spans="2:8" x14ac:dyDescent="0.3">
      <c r="B2709" s="106" t="s">
        <v>6</v>
      </c>
      <c r="C2709" s="6" t="s">
        <v>7</v>
      </c>
      <c r="D2709" s="6" t="s">
        <v>11</v>
      </c>
      <c r="E2709" s="6" t="s">
        <v>8</v>
      </c>
      <c r="F2709" s="149" t="s">
        <v>9</v>
      </c>
      <c r="G2709" s="149" t="s">
        <v>10</v>
      </c>
      <c r="H2709" s="7" t="s">
        <v>12</v>
      </c>
    </row>
    <row r="2710" spans="2:8" x14ac:dyDescent="0.3">
      <c r="B2710" s="35">
        <v>42972</v>
      </c>
      <c r="C2710" s="10" t="s">
        <v>1456</v>
      </c>
      <c r="D2710" s="4" t="s">
        <v>1434</v>
      </c>
      <c r="E2710" s="4" t="s">
        <v>31</v>
      </c>
      <c r="F2710" s="70">
        <v>3500</v>
      </c>
      <c r="G2710" s="70"/>
      <c r="H2710" s="5"/>
    </row>
    <row r="2711" spans="2:8" x14ac:dyDescent="0.3">
      <c r="B2711" s="35">
        <v>42972</v>
      </c>
      <c r="C2711" s="10" t="s">
        <v>1457</v>
      </c>
      <c r="D2711" s="4" t="s">
        <v>1434</v>
      </c>
      <c r="E2711" s="4" t="s">
        <v>31</v>
      </c>
      <c r="F2711" s="70">
        <v>3500</v>
      </c>
      <c r="G2711" s="70"/>
      <c r="H2711" s="5"/>
    </row>
    <row r="2712" spans="2:8" x14ac:dyDescent="0.3">
      <c r="B2712" s="35">
        <v>42972</v>
      </c>
      <c r="C2712" s="10" t="s">
        <v>1458</v>
      </c>
      <c r="D2712" s="4" t="s">
        <v>1450</v>
      </c>
      <c r="E2712" s="4" t="s">
        <v>598</v>
      </c>
      <c r="F2712" s="70"/>
      <c r="G2712" s="70">
        <v>164</v>
      </c>
      <c r="H2712" s="5"/>
    </row>
    <row r="2713" spans="2:8" x14ac:dyDescent="0.3">
      <c r="B2713" s="35">
        <v>42972</v>
      </c>
      <c r="C2713" s="10"/>
      <c r="D2713" s="4" t="s">
        <v>242</v>
      </c>
      <c r="E2713" s="4" t="s">
        <v>31</v>
      </c>
      <c r="F2713" s="70"/>
      <c r="G2713" s="70">
        <v>38</v>
      </c>
      <c r="H2713" s="5"/>
    </row>
    <row r="2714" spans="2:8" x14ac:dyDescent="0.3">
      <c r="B2714" s="35">
        <v>42972</v>
      </c>
      <c r="C2714" s="10"/>
      <c r="D2714" s="4" t="s">
        <v>1451</v>
      </c>
      <c r="E2714" s="4" t="s">
        <v>19</v>
      </c>
      <c r="F2714" s="70"/>
      <c r="G2714" s="70">
        <v>1350</v>
      </c>
      <c r="H2714" s="5"/>
    </row>
    <row r="2715" spans="2:8" x14ac:dyDescent="0.3">
      <c r="B2715" s="35">
        <v>42972</v>
      </c>
      <c r="C2715" s="10"/>
      <c r="D2715" s="4" t="s">
        <v>1452</v>
      </c>
      <c r="E2715" s="4" t="s">
        <v>31</v>
      </c>
      <c r="F2715" s="70"/>
      <c r="G2715" s="70">
        <v>100</v>
      </c>
      <c r="H2715" s="5"/>
    </row>
    <row r="2716" spans="2:8" x14ac:dyDescent="0.3">
      <c r="B2716" s="35">
        <v>42972</v>
      </c>
      <c r="C2716" s="10"/>
      <c r="D2716" s="14" t="s">
        <v>1453</v>
      </c>
      <c r="E2716" s="14" t="s">
        <v>31</v>
      </c>
      <c r="F2716" s="70"/>
      <c r="G2716" s="70">
        <v>798</v>
      </c>
      <c r="H2716" s="5"/>
    </row>
    <row r="2717" spans="2:8" x14ac:dyDescent="0.3">
      <c r="B2717" s="35">
        <v>42972</v>
      </c>
      <c r="C2717" s="10"/>
      <c r="D2717" s="14" t="s">
        <v>1454</v>
      </c>
      <c r="E2717" s="14" t="s">
        <v>31</v>
      </c>
      <c r="F2717" s="70"/>
      <c r="G2717" s="70">
        <v>197</v>
      </c>
      <c r="H2717" s="5"/>
    </row>
    <row r="2718" spans="2:8" x14ac:dyDescent="0.3">
      <c r="B2718" s="35">
        <v>42972</v>
      </c>
      <c r="C2718" s="10"/>
      <c r="D2718" s="14" t="s">
        <v>1455</v>
      </c>
      <c r="E2718" s="14" t="s">
        <v>45</v>
      </c>
      <c r="F2718" s="70"/>
      <c r="G2718" s="70">
        <v>160.5</v>
      </c>
      <c r="H2718" s="5"/>
    </row>
    <row r="2719" spans="2:8" x14ac:dyDescent="0.3">
      <c r="B2719" s="35">
        <v>42972</v>
      </c>
      <c r="C2719" s="10"/>
      <c r="D2719" s="14" t="s">
        <v>546</v>
      </c>
      <c r="E2719" s="14" t="s">
        <v>31</v>
      </c>
      <c r="F2719" s="70"/>
      <c r="G2719" s="70">
        <v>100</v>
      </c>
      <c r="H2719" s="5"/>
    </row>
    <row r="2720" spans="2:8" x14ac:dyDescent="0.3">
      <c r="B2720" s="35">
        <v>42972</v>
      </c>
      <c r="C2720" s="10"/>
      <c r="D2720" s="14" t="s">
        <v>194</v>
      </c>
      <c r="E2720" s="14" t="s">
        <v>19</v>
      </c>
      <c r="F2720" s="70"/>
      <c r="G2720" s="70">
        <v>70</v>
      </c>
      <c r="H2720" s="5"/>
    </row>
    <row r="2721" spans="2:8" x14ac:dyDescent="0.3">
      <c r="B2721" s="35">
        <v>42973</v>
      </c>
      <c r="C2721" s="10"/>
      <c r="D2721" s="14" t="s">
        <v>691</v>
      </c>
      <c r="E2721" s="14" t="s">
        <v>31</v>
      </c>
      <c r="F2721" s="70"/>
      <c r="G2721" s="70">
        <v>3800</v>
      </c>
      <c r="H2721" s="5"/>
    </row>
    <row r="2722" spans="2:8" x14ac:dyDescent="0.3">
      <c r="F2722" s="173">
        <f>SUM(F2710:F2713)</f>
        <v>7000</v>
      </c>
      <c r="G2722" s="173">
        <f>SUM(G2712:G2721)</f>
        <v>6777.5</v>
      </c>
      <c r="H2722" s="60">
        <f>F2722-G2722</f>
        <v>222.5</v>
      </c>
    </row>
    <row r="2725" spans="2:8" x14ac:dyDescent="0.3">
      <c r="B2725" s="122" t="s">
        <v>460</v>
      </c>
    </row>
    <row r="2726" spans="2:8" x14ac:dyDescent="0.3">
      <c r="B2726" s="106" t="s">
        <v>6</v>
      </c>
      <c r="C2726" s="6" t="s">
        <v>7</v>
      </c>
      <c r="D2726" s="6" t="s">
        <v>11</v>
      </c>
      <c r="E2726" s="6" t="s">
        <v>8</v>
      </c>
      <c r="F2726" s="149" t="s">
        <v>9</v>
      </c>
      <c r="G2726" s="149" t="s">
        <v>10</v>
      </c>
      <c r="H2726" s="7" t="s">
        <v>12</v>
      </c>
    </row>
    <row r="2727" spans="2:8" x14ac:dyDescent="0.3">
      <c r="B2727" s="35">
        <v>42973</v>
      </c>
      <c r="C2727" s="10"/>
      <c r="D2727" s="4" t="s">
        <v>141</v>
      </c>
      <c r="E2727" s="4" t="s">
        <v>202</v>
      </c>
      <c r="F2727" s="70">
        <v>4874</v>
      </c>
      <c r="G2727" s="70"/>
      <c r="H2727" s="5"/>
    </row>
    <row r="2728" spans="2:8" x14ac:dyDescent="0.3">
      <c r="B2728" s="35">
        <v>42973</v>
      </c>
      <c r="C2728" s="10"/>
      <c r="D2728" s="4" t="s">
        <v>1460</v>
      </c>
      <c r="E2728" s="4" t="s">
        <v>19</v>
      </c>
      <c r="F2728" s="70"/>
      <c r="G2728" s="70">
        <v>20</v>
      </c>
      <c r="H2728" s="5"/>
    </row>
    <row r="2729" spans="2:8" x14ac:dyDescent="0.3">
      <c r="B2729" s="35">
        <v>42973</v>
      </c>
      <c r="C2729" s="10"/>
      <c r="D2729" s="14" t="s">
        <v>691</v>
      </c>
      <c r="E2729" s="14" t="s">
        <v>31</v>
      </c>
      <c r="F2729" s="70"/>
      <c r="G2729" s="70">
        <v>4700</v>
      </c>
      <c r="H2729" s="5"/>
    </row>
    <row r="2730" spans="2:8" x14ac:dyDescent="0.3">
      <c r="F2730" s="174">
        <f>SUM(F2727)</f>
        <v>4874</v>
      </c>
      <c r="G2730" s="174">
        <f>SUM(G2728:G2729)</f>
        <v>4720</v>
      </c>
      <c r="H2730" s="67">
        <f>F2730-G2730</f>
        <v>154</v>
      </c>
    </row>
    <row r="2733" spans="2:8" x14ac:dyDescent="0.3">
      <c r="B2733" s="122" t="s">
        <v>219</v>
      </c>
    </row>
    <row r="2734" spans="2:8" x14ac:dyDescent="0.3">
      <c r="B2734" s="106" t="s">
        <v>6</v>
      </c>
      <c r="C2734" s="6" t="s">
        <v>7</v>
      </c>
      <c r="D2734" s="6" t="s">
        <v>11</v>
      </c>
      <c r="E2734" s="6" t="s">
        <v>8</v>
      </c>
      <c r="F2734" s="149" t="s">
        <v>9</v>
      </c>
      <c r="G2734" s="149" t="s">
        <v>10</v>
      </c>
      <c r="H2734" s="7" t="s">
        <v>12</v>
      </c>
    </row>
    <row r="2735" spans="2:8" x14ac:dyDescent="0.3">
      <c r="B2735" s="35">
        <v>42973</v>
      </c>
      <c r="C2735" s="10"/>
      <c r="D2735" s="4" t="s">
        <v>204</v>
      </c>
      <c r="E2735" s="4" t="s">
        <v>167</v>
      </c>
      <c r="F2735" s="70">
        <v>8000</v>
      </c>
      <c r="G2735" s="70"/>
      <c r="H2735" s="5"/>
    </row>
    <row r="2736" spans="2:8" x14ac:dyDescent="0.3">
      <c r="B2736" s="35"/>
      <c r="C2736" s="10"/>
      <c r="D2736" s="4" t="s">
        <v>204</v>
      </c>
      <c r="E2736" s="4" t="s">
        <v>167</v>
      </c>
      <c r="F2736" s="70">
        <v>8615</v>
      </c>
      <c r="G2736" s="70"/>
      <c r="H2736" s="5"/>
    </row>
    <row r="2737" spans="2:8" x14ac:dyDescent="0.3">
      <c r="B2737" s="35"/>
      <c r="C2737" s="10"/>
      <c r="D2737" s="4" t="s">
        <v>1459</v>
      </c>
      <c r="E2737" s="4" t="s">
        <v>31</v>
      </c>
      <c r="F2737" s="70">
        <v>3800</v>
      </c>
      <c r="G2737" s="70"/>
      <c r="H2737" s="5"/>
    </row>
    <row r="2738" spans="2:8" x14ac:dyDescent="0.3">
      <c r="B2738" s="35"/>
      <c r="C2738" s="10"/>
      <c r="D2738" s="4" t="s">
        <v>1459</v>
      </c>
      <c r="E2738" s="4" t="s">
        <v>31</v>
      </c>
      <c r="F2738" s="70">
        <v>4700</v>
      </c>
      <c r="G2738" s="70"/>
      <c r="H2738" s="5"/>
    </row>
    <row r="2739" spans="2:8" x14ac:dyDescent="0.3">
      <c r="B2739" s="130"/>
      <c r="C2739" s="131"/>
      <c r="D2739" s="132" t="s">
        <v>219</v>
      </c>
      <c r="E2739" s="132"/>
      <c r="F2739" s="177"/>
      <c r="G2739" s="177"/>
      <c r="H2739" s="67"/>
    </row>
    <row r="2740" spans="2:8" x14ac:dyDescent="0.3">
      <c r="B2740" s="35"/>
      <c r="C2740" s="10"/>
      <c r="D2740" s="4" t="s">
        <v>19</v>
      </c>
      <c r="E2740" s="4"/>
      <c r="F2740" s="70"/>
      <c r="G2740" s="70">
        <v>1500</v>
      </c>
      <c r="H2740" s="5"/>
    </row>
    <row r="2741" spans="2:8" x14ac:dyDescent="0.3">
      <c r="B2741" s="35"/>
      <c r="C2741" s="10"/>
      <c r="D2741" s="4" t="s">
        <v>121</v>
      </c>
      <c r="E2741" s="4"/>
      <c r="F2741" s="70"/>
      <c r="G2741" s="70">
        <v>1000</v>
      </c>
      <c r="H2741" s="5"/>
    </row>
    <row r="2742" spans="2:8" x14ac:dyDescent="0.3">
      <c r="B2742" s="35"/>
      <c r="C2742" s="10"/>
      <c r="D2742" s="4" t="s">
        <v>598</v>
      </c>
      <c r="E2742" s="4"/>
      <c r="F2742" s="70"/>
      <c r="G2742" s="70">
        <v>1500</v>
      </c>
      <c r="H2742" s="5"/>
    </row>
    <row r="2743" spans="2:8" x14ac:dyDescent="0.3">
      <c r="B2743" s="35"/>
      <c r="C2743" s="10"/>
      <c r="D2743" s="4" t="s">
        <v>45</v>
      </c>
      <c r="E2743" s="4"/>
      <c r="F2743" s="70"/>
      <c r="G2743" s="70">
        <v>1500</v>
      </c>
      <c r="H2743" s="5"/>
    </row>
    <row r="2744" spans="2:8" x14ac:dyDescent="0.3">
      <c r="B2744" s="35"/>
      <c r="C2744" s="10"/>
      <c r="D2744" s="4" t="s">
        <v>120</v>
      </c>
      <c r="E2744" s="4"/>
      <c r="F2744" s="70"/>
      <c r="G2744" s="70">
        <v>1500</v>
      </c>
      <c r="H2744" s="5"/>
    </row>
    <row r="2745" spans="2:8" x14ac:dyDescent="0.3">
      <c r="B2745" s="35"/>
      <c r="C2745" s="10"/>
      <c r="D2745" s="4" t="s">
        <v>15</v>
      </c>
      <c r="E2745" s="4"/>
      <c r="F2745" s="70"/>
      <c r="G2745" s="70">
        <v>1500</v>
      </c>
      <c r="H2745" s="5"/>
    </row>
    <row r="2746" spans="2:8" x14ac:dyDescent="0.3">
      <c r="B2746" s="35"/>
      <c r="C2746" s="10"/>
      <c r="D2746" s="4" t="s">
        <v>262</v>
      </c>
      <c r="E2746" s="4"/>
      <c r="F2746" s="70"/>
      <c r="G2746" s="70">
        <v>3500</v>
      </c>
      <c r="H2746" s="5"/>
    </row>
    <row r="2747" spans="2:8" x14ac:dyDescent="0.3">
      <c r="B2747" s="35"/>
      <c r="C2747" s="10"/>
      <c r="D2747" s="4" t="s">
        <v>31</v>
      </c>
      <c r="E2747" s="4"/>
      <c r="F2747" s="70"/>
      <c r="G2747" s="70">
        <v>1500</v>
      </c>
      <c r="H2747" s="5"/>
    </row>
    <row r="2748" spans="2:8" x14ac:dyDescent="0.3">
      <c r="B2748" s="35"/>
      <c r="C2748" s="10"/>
      <c r="D2748" s="4" t="s">
        <v>354</v>
      </c>
      <c r="E2748" s="4"/>
      <c r="F2748" s="70"/>
      <c r="G2748" s="70">
        <v>2500</v>
      </c>
      <c r="H2748" s="5"/>
    </row>
    <row r="2749" spans="2:8" x14ac:dyDescent="0.3">
      <c r="B2749" s="35"/>
      <c r="C2749" s="10"/>
      <c r="D2749" s="4" t="s">
        <v>308</v>
      </c>
      <c r="E2749" s="4"/>
      <c r="F2749" s="70"/>
      <c r="G2749" s="70">
        <v>2000</v>
      </c>
      <c r="H2749" s="5"/>
    </row>
    <row r="2750" spans="2:8" x14ac:dyDescent="0.3">
      <c r="B2750" s="35"/>
      <c r="C2750" s="10"/>
      <c r="D2750" s="4" t="s">
        <v>32</v>
      </c>
      <c r="E2750" s="4"/>
      <c r="F2750" s="70"/>
      <c r="G2750" s="70">
        <v>1000</v>
      </c>
      <c r="H2750" s="5"/>
    </row>
    <row r="2751" spans="2:8" x14ac:dyDescent="0.3">
      <c r="B2751" s="35"/>
      <c r="C2751" s="10"/>
      <c r="D2751" s="4" t="s">
        <v>1059</v>
      </c>
      <c r="E2751" s="4"/>
      <c r="F2751" s="70"/>
      <c r="G2751" s="70">
        <v>1800</v>
      </c>
      <c r="H2751" s="5"/>
    </row>
    <row r="2752" spans="2:8" x14ac:dyDescent="0.3">
      <c r="B2752" s="35"/>
      <c r="C2752" s="10"/>
      <c r="D2752" s="4" t="s">
        <v>202</v>
      </c>
      <c r="E2752" s="4"/>
      <c r="F2752" s="70"/>
      <c r="G2752" s="70">
        <v>3000</v>
      </c>
      <c r="H2752" s="5"/>
    </row>
    <row r="2753" spans="2:8" x14ac:dyDescent="0.3">
      <c r="F2753" s="177">
        <f>SUM(F2735:F2752)</f>
        <v>25115</v>
      </c>
      <c r="G2753" s="177">
        <f>SUM(G2740:G2752)</f>
        <v>23800</v>
      </c>
      <c r="H2753" s="67">
        <f>F2753-G2753</f>
        <v>1315</v>
      </c>
    </row>
    <row r="2755" spans="2:8" x14ac:dyDescent="0.3">
      <c r="B2755" s="122" t="s">
        <v>459</v>
      </c>
    </row>
    <row r="2756" spans="2:8" x14ac:dyDescent="0.3">
      <c r="B2756" s="106" t="s">
        <v>6</v>
      </c>
      <c r="C2756" s="6" t="s">
        <v>7</v>
      </c>
      <c r="D2756" s="6" t="s">
        <v>11</v>
      </c>
      <c r="E2756" s="6" t="s">
        <v>8</v>
      </c>
      <c r="F2756" s="149" t="s">
        <v>9</v>
      </c>
      <c r="G2756" s="149" t="s">
        <v>10</v>
      </c>
      <c r="H2756" s="7" t="s">
        <v>12</v>
      </c>
    </row>
    <row r="2757" spans="2:8" x14ac:dyDescent="0.3">
      <c r="B2757" s="35">
        <v>42975</v>
      </c>
      <c r="C2757" s="10" t="s">
        <v>1472</v>
      </c>
      <c r="D2757" s="4" t="s">
        <v>1461</v>
      </c>
      <c r="E2757" s="4" t="s">
        <v>45</v>
      </c>
      <c r="F2757" s="70">
        <v>20000</v>
      </c>
      <c r="G2757" s="70"/>
      <c r="H2757" s="5">
        <f>F2757-G2758-G2759-G2760-G2761</f>
        <v>6159.8100000000013</v>
      </c>
    </row>
    <row r="2758" spans="2:8" x14ac:dyDescent="0.3">
      <c r="B2758" s="35">
        <v>42975</v>
      </c>
      <c r="C2758" s="10" t="s">
        <v>53</v>
      </c>
      <c r="D2758" s="4" t="s">
        <v>1462</v>
      </c>
      <c r="E2758" s="4" t="s">
        <v>45</v>
      </c>
      <c r="F2758" s="70" t="s">
        <v>5</v>
      </c>
      <c r="G2758" s="70">
        <v>5292.8</v>
      </c>
      <c r="H2758" s="5"/>
    </row>
    <row r="2759" spans="2:8" x14ac:dyDescent="0.3">
      <c r="B2759" s="35">
        <v>42975</v>
      </c>
      <c r="C2759" s="10" t="s">
        <v>53</v>
      </c>
      <c r="D2759" s="4" t="s">
        <v>1463</v>
      </c>
      <c r="E2759" s="4" t="s">
        <v>45</v>
      </c>
      <c r="F2759" s="70"/>
      <c r="G2759" s="70">
        <v>3410.82</v>
      </c>
      <c r="H2759" s="5"/>
    </row>
    <row r="2760" spans="2:8" x14ac:dyDescent="0.3">
      <c r="B2760" s="35">
        <v>42975</v>
      </c>
      <c r="C2760" s="10" t="s">
        <v>53</v>
      </c>
      <c r="D2760" s="4" t="s">
        <v>1464</v>
      </c>
      <c r="E2760" s="4" t="s">
        <v>45</v>
      </c>
      <c r="F2760" s="70"/>
      <c r="G2760" s="70">
        <v>5112.58</v>
      </c>
      <c r="H2760" s="5"/>
    </row>
    <row r="2761" spans="2:8" x14ac:dyDescent="0.3">
      <c r="B2761" s="35">
        <v>42975</v>
      </c>
      <c r="C2761" s="10" t="s">
        <v>53</v>
      </c>
      <c r="D2761" s="4" t="s">
        <v>1145</v>
      </c>
      <c r="E2761" s="4" t="s">
        <v>45</v>
      </c>
      <c r="F2761" s="70"/>
      <c r="G2761" s="70">
        <v>23.99</v>
      </c>
      <c r="H2761" s="5"/>
    </row>
    <row r="2762" spans="2:8" x14ac:dyDescent="0.3">
      <c r="B2762" s="35">
        <v>42975</v>
      </c>
      <c r="C2762" s="10" t="s">
        <v>53</v>
      </c>
      <c r="D2762" s="4" t="s">
        <v>1465</v>
      </c>
      <c r="E2762" s="4" t="s">
        <v>45</v>
      </c>
      <c r="F2762" s="70">
        <v>1218</v>
      </c>
      <c r="G2762" s="70">
        <v>1218</v>
      </c>
      <c r="H2762" s="5">
        <v>0</v>
      </c>
    </row>
    <row r="2763" spans="2:8" x14ac:dyDescent="0.3">
      <c r="B2763" s="35">
        <v>42975</v>
      </c>
      <c r="C2763" s="10" t="s">
        <v>1471</v>
      </c>
      <c r="D2763" s="4" t="s">
        <v>1466</v>
      </c>
      <c r="E2763" s="4" t="s">
        <v>31</v>
      </c>
      <c r="F2763" s="70">
        <v>6000</v>
      </c>
      <c r="G2763" s="70"/>
      <c r="H2763" s="5"/>
    </row>
    <row r="2764" spans="2:8" x14ac:dyDescent="0.3">
      <c r="B2764" s="35">
        <v>42975</v>
      </c>
      <c r="C2764" s="10" t="s">
        <v>1470</v>
      </c>
      <c r="D2764" s="4" t="s">
        <v>1434</v>
      </c>
      <c r="E2764" s="4" t="s">
        <v>31</v>
      </c>
      <c r="F2764" s="70">
        <v>2500</v>
      </c>
      <c r="G2764" s="70"/>
      <c r="H2764" s="5"/>
    </row>
    <row r="2765" spans="2:8" x14ac:dyDescent="0.3">
      <c r="B2765" s="35">
        <v>42975</v>
      </c>
      <c r="C2765" s="10" t="s">
        <v>1469</v>
      </c>
      <c r="D2765" s="4" t="s">
        <v>1467</v>
      </c>
      <c r="E2765" s="4" t="s">
        <v>45</v>
      </c>
      <c r="F2765" s="70">
        <v>4000</v>
      </c>
      <c r="G2765" s="70"/>
      <c r="H2765" s="5"/>
    </row>
    <row r="2766" spans="2:8" x14ac:dyDescent="0.3">
      <c r="B2766" s="35">
        <v>42975</v>
      </c>
      <c r="C2766" s="10"/>
      <c r="D2766" s="4" t="s">
        <v>1468</v>
      </c>
      <c r="E2766" s="4" t="s">
        <v>31</v>
      </c>
      <c r="F2766" s="70"/>
      <c r="G2766" s="70">
        <v>500</v>
      </c>
      <c r="H2766" s="5"/>
    </row>
    <row r="2767" spans="2:8" x14ac:dyDescent="0.3">
      <c r="B2767" s="35">
        <v>42975</v>
      </c>
      <c r="C2767" s="10" t="s">
        <v>1473</v>
      </c>
      <c r="D2767" s="14" t="s">
        <v>1474</v>
      </c>
      <c r="E2767" s="14" t="s">
        <v>120</v>
      </c>
      <c r="F2767" s="70">
        <v>500</v>
      </c>
      <c r="G2767" s="70"/>
      <c r="H2767" s="12"/>
    </row>
    <row r="2768" spans="2:8" x14ac:dyDescent="0.3">
      <c r="F2768" s="173">
        <f>SUM(F2757:F2767)</f>
        <v>34218</v>
      </c>
      <c r="G2768" s="173">
        <f>SUM(G2757:G2766)</f>
        <v>15558.19</v>
      </c>
      <c r="H2768" s="60">
        <f>F2768-G2768</f>
        <v>18659.809999999998</v>
      </c>
    </row>
    <row r="2772" spans="2:8" x14ac:dyDescent="0.3">
      <c r="B2772" s="122" t="s">
        <v>460</v>
      </c>
    </row>
    <row r="2773" spans="2:8" x14ac:dyDescent="0.3">
      <c r="B2773" s="106" t="s">
        <v>6</v>
      </c>
      <c r="C2773" s="6" t="s">
        <v>7</v>
      </c>
      <c r="D2773" s="6" t="s">
        <v>11</v>
      </c>
      <c r="E2773" s="6" t="s">
        <v>8</v>
      </c>
      <c r="F2773" s="149" t="s">
        <v>9</v>
      </c>
      <c r="G2773" s="149" t="s">
        <v>10</v>
      </c>
      <c r="H2773" s="7" t="s">
        <v>12</v>
      </c>
    </row>
    <row r="2774" spans="2:8" x14ac:dyDescent="0.3">
      <c r="B2774" s="35">
        <v>42975</v>
      </c>
      <c r="C2774" s="10"/>
      <c r="D2774" s="4" t="s">
        <v>141</v>
      </c>
      <c r="E2774" s="4" t="s">
        <v>308</v>
      </c>
      <c r="F2774" s="70">
        <v>7491</v>
      </c>
      <c r="G2774" s="70"/>
      <c r="H2774" s="5"/>
    </row>
    <row r="2775" spans="2:8" x14ac:dyDescent="0.3">
      <c r="F2775" s="177">
        <f>SUM(F2774)</f>
        <v>7491</v>
      </c>
      <c r="G2775" s="177">
        <f>SUM(G2774)</f>
        <v>0</v>
      </c>
      <c r="H2775" s="67">
        <f>F2775-G2775</f>
        <v>7491</v>
      </c>
    </row>
    <row r="2781" spans="2:8" x14ac:dyDescent="0.3">
      <c r="B2781" s="106" t="s">
        <v>6</v>
      </c>
      <c r="C2781" s="6" t="s">
        <v>7</v>
      </c>
      <c r="D2781" s="6" t="s">
        <v>11</v>
      </c>
      <c r="E2781" s="6" t="s">
        <v>8</v>
      </c>
      <c r="F2781" s="149" t="s">
        <v>9</v>
      </c>
      <c r="G2781" s="149" t="s">
        <v>10</v>
      </c>
      <c r="H2781" s="7" t="s">
        <v>12</v>
      </c>
    </row>
    <row r="2782" spans="2:8" x14ac:dyDescent="0.3">
      <c r="B2782" s="35">
        <v>42976</v>
      </c>
      <c r="C2782" s="10" t="s">
        <v>1475</v>
      </c>
      <c r="D2782" s="4" t="s">
        <v>1476</v>
      </c>
      <c r="E2782" s="4" t="s">
        <v>31</v>
      </c>
      <c r="F2782" s="70">
        <v>1300</v>
      </c>
      <c r="G2782" s="70"/>
      <c r="H2782" s="5"/>
    </row>
    <row r="2783" spans="2:8" x14ac:dyDescent="0.3">
      <c r="B2783" s="35">
        <v>42976</v>
      </c>
      <c r="C2783" s="10"/>
      <c r="D2783" s="4" t="s">
        <v>1477</v>
      </c>
      <c r="E2783" s="4" t="s">
        <v>31</v>
      </c>
      <c r="F2783" s="70"/>
      <c r="G2783" s="70">
        <v>758</v>
      </c>
      <c r="H2783" s="5"/>
    </row>
    <row r="2784" spans="2:8" x14ac:dyDescent="0.3">
      <c r="B2784" s="35">
        <v>42976</v>
      </c>
      <c r="C2784" s="10"/>
      <c r="D2784" s="4" t="s">
        <v>1478</v>
      </c>
      <c r="E2784" s="4" t="s">
        <v>45</v>
      </c>
      <c r="F2784" s="70"/>
      <c r="G2784" s="70">
        <v>24</v>
      </c>
      <c r="H2784" s="5"/>
    </row>
    <row r="2785" spans="2:8" x14ac:dyDescent="0.3">
      <c r="B2785" s="35">
        <v>42976</v>
      </c>
      <c r="C2785" s="10" t="s">
        <v>1480</v>
      </c>
      <c r="D2785" s="4" t="s">
        <v>1479</v>
      </c>
      <c r="E2785" s="4" t="s">
        <v>120</v>
      </c>
      <c r="F2785" s="70"/>
      <c r="G2785" s="70">
        <v>162</v>
      </c>
      <c r="H2785" s="5"/>
    </row>
    <row r="2786" spans="2:8" x14ac:dyDescent="0.3">
      <c r="B2786" s="35">
        <v>42976</v>
      </c>
      <c r="C2786" s="10"/>
      <c r="D2786" s="14" t="s">
        <v>1481</v>
      </c>
      <c r="E2786" s="14" t="s">
        <v>1482</v>
      </c>
      <c r="F2786" s="70">
        <v>1250</v>
      </c>
      <c r="G2786" s="70"/>
      <c r="H2786" s="5"/>
    </row>
    <row r="2787" spans="2:8" x14ac:dyDescent="0.3">
      <c r="B2787" s="35">
        <v>42976</v>
      </c>
      <c r="C2787" s="10"/>
      <c r="D2787" s="14" t="s">
        <v>1481</v>
      </c>
      <c r="E2787" s="14" t="s">
        <v>45</v>
      </c>
      <c r="F2787" s="70">
        <v>150</v>
      </c>
      <c r="G2787" s="70"/>
      <c r="H2787" s="5"/>
    </row>
    <row r="2788" spans="2:8" x14ac:dyDescent="0.3">
      <c r="B2788" s="35">
        <v>42976</v>
      </c>
      <c r="C2788" s="10"/>
      <c r="D2788" s="14" t="s">
        <v>1483</v>
      </c>
      <c r="E2788" s="14" t="s">
        <v>31</v>
      </c>
      <c r="F2788" s="70"/>
      <c r="G2788" s="70">
        <v>1750</v>
      </c>
      <c r="H2788" s="5"/>
    </row>
    <row r="2789" spans="2:8" x14ac:dyDescent="0.3">
      <c r="F2789" s="174">
        <f>SUM(F2782:F2788)</f>
        <v>2700</v>
      </c>
      <c r="G2789" s="174">
        <f>SUM(G2782:G2788)</f>
        <v>2694</v>
      </c>
      <c r="H2789" s="62">
        <f>F2789-G2789</f>
        <v>6</v>
      </c>
    </row>
    <row r="2791" spans="2:8" x14ac:dyDescent="0.3">
      <c r="B2791" s="106" t="s">
        <v>6</v>
      </c>
      <c r="C2791" s="6" t="s">
        <v>7</v>
      </c>
      <c r="D2791" s="6" t="s">
        <v>11</v>
      </c>
      <c r="E2791" s="6" t="s">
        <v>8</v>
      </c>
      <c r="F2791" s="149" t="s">
        <v>9</v>
      </c>
      <c r="G2791" s="149" t="s">
        <v>10</v>
      </c>
      <c r="H2791" s="7" t="s">
        <v>12</v>
      </c>
    </row>
    <row r="2792" spans="2:8" x14ac:dyDescent="0.3">
      <c r="B2792" s="35">
        <v>42978</v>
      </c>
      <c r="C2792" s="10" t="s">
        <v>258</v>
      </c>
      <c r="D2792" s="4" t="s">
        <v>111</v>
      </c>
      <c r="E2792" s="4" t="s">
        <v>45</v>
      </c>
      <c r="F2792" s="70">
        <v>3499</v>
      </c>
      <c r="G2792" s="70"/>
      <c r="H2792" s="5">
        <f>F2792+F2793+F2794+F2795+F2796+F2797+F2798-G2799-G2800</f>
        <v>21837.079999999998</v>
      </c>
    </row>
    <row r="2793" spans="2:8" x14ac:dyDescent="0.3">
      <c r="B2793" s="35">
        <v>42978</v>
      </c>
      <c r="C2793" s="10" t="s">
        <v>258</v>
      </c>
      <c r="D2793" s="4" t="s">
        <v>1484</v>
      </c>
      <c r="E2793" s="4" t="s">
        <v>45</v>
      </c>
      <c r="F2793" s="70">
        <v>2337.06</v>
      </c>
      <c r="G2793" s="70" t="s">
        <v>5</v>
      </c>
      <c r="H2793" s="5"/>
    </row>
    <row r="2794" spans="2:8" x14ac:dyDescent="0.3">
      <c r="B2794" s="35">
        <v>42978</v>
      </c>
      <c r="C2794" s="10" t="s">
        <v>258</v>
      </c>
      <c r="D2794" s="4" t="s">
        <v>1485</v>
      </c>
      <c r="E2794" s="4" t="s">
        <v>45</v>
      </c>
      <c r="F2794" s="70">
        <v>2337.06</v>
      </c>
      <c r="G2794" s="70" t="s">
        <v>5</v>
      </c>
      <c r="H2794" s="5"/>
    </row>
    <row r="2795" spans="2:8" x14ac:dyDescent="0.3">
      <c r="B2795" s="35">
        <v>42978</v>
      </c>
      <c r="C2795" s="10" t="s">
        <v>258</v>
      </c>
      <c r="D2795" s="4" t="s">
        <v>1486</v>
      </c>
      <c r="E2795" s="4" t="s">
        <v>45</v>
      </c>
      <c r="F2795" s="70">
        <v>2337.06</v>
      </c>
      <c r="G2795" s="70" t="s">
        <v>5</v>
      </c>
      <c r="H2795" s="5"/>
    </row>
    <row r="2796" spans="2:8" x14ac:dyDescent="0.3">
      <c r="B2796" s="35">
        <v>42978</v>
      </c>
      <c r="C2796" s="10" t="s">
        <v>258</v>
      </c>
      <c r="D2796" s="14" t="s">
        <v>219</v>
      </c>
      <c r="E2796" s="14" t="s">
        <v>45</v>
      </c>
      <c r="F2796" s="70">
        <v>7873.8</v>
      </c>
      <c r="G2796" s="70"/>
      <c r="H2796" s="5"/>
    </row>
    <row r="2797" spans="2:8" x14ac:dyDescent="0.3">
      <c r="B2797" s="35">
        <v>42978</v>
      </c>
      <c r="C2797" s="10" t="s">
        <v>258</v>
      </c>
      <c r="D2797" s="14" t="s">
        <v>111</v>
      </c>
      <c r="E2797" s="14" t="s">
        <v>45</v>
      </c>
      <c r="F2797" s="70">
        <v>4350.4799999999996</v>
      </c>
      <c r="G2797" s="70"/>
      <c r="H2797" s="5"/>
    </row>
    <row r="2798" spans="2:8" x14ac:dyDescent="0.3">
      <c r="B2798" s="35">
        <v>42978</v>
      </c>
      <c r="C2798" s="10" t="s">
        <v>258</v>
      </c>
      <c r="D2798" s="14" t="s">
        <v>1487</v>
      </c>
      <c r="E2798" s="14" t="s">
        <v>45</v>
      </c>
      <c r="F2798" s="70">
        <v>3352.62</v>
      </c>
      <c r="G2798" s="70"/>
      <c r="H2798" s="5"/>
    </row>
    <row r="2799" spans="2:8" x14ac:dyDescent="0.3">
      <c r="B2799" s="35">
        <v>42978</v>
      </c>
      <c r="C2799" s="10" t="s">
        <v>1171</v>
      </c>
      <c r="D2799" s="14" t="s">
        <v>1488</v>
      </c>
      <c r="E2799" s="14" t="s">
        <v>45</v>
      </c>
      <c r="F2799" s="70"/>
      <c r="G2799" s="70">
        <v>4100</v>
      </c>
      <c r="H2799" s="5"/>
    </row>
    <row r="2800" spans="2:8" x14ac:dyDescent="0.3">
      <c r="B2800" s="35">
        <v>42978</v>
      </c>
      <c r="C2800" s="10" t="s">
        <v>53</v>
      </c>
      <c r="D2800" s="14" t="s">
        <v>1489</v>
      </c>
      <c r="E2800" s="14" t="s">
        <v>45</v>
      </c>
      <c r="F2800" s="70"/>
      <c r="G2800" s="70">
        <v>150</v>
      </c>
      <c r="H2800" s="5"/>
    </row>
    <row r="2801" spans="2:8" x14ac:dyDescent="0.3">
      <c r="B2801" s="35">
        <v>42978</v>
      </c>
      <c r="C2801" s="10" t="s">
        <v>1171</v>
      </c>
      <c r="D2801" s="14" t="s">
        <v>1490</v>
      </c>
      <c r="E2801" s="14" t="s">
        <v>45</v>
      </c>
      <c r="F2801" s="70">
        <v>5600</v>
      </c>
      <c r="G2801" s="70">
        <v>5600</v>
      </c>
      <c r="H2801" s="5"/>
    </row>
    <row r="2802" spans="2:8" x14ac:dyDescent="0.3">
      <c r="B2802" s="35">
        <v>42978</v>
      </c>
      <c r="C2802" s="10" t="s">
        <v>1302</v>
      </c>
      <c r="D2802" s="14" t="s">
        <v>1303</v>
      </c>
      <c r="E2802" s="14" t="s">
        <v>31</v>
      </c>
      <c r="F2802" s="70">
        <v>6400</v>
      </c>
      <c r="G2802" s="70" t="s">
        <v>5</v>
      </c>
      <c r="H2802" s="5"/>
    </row>
    <row r="2803" spans="2:8" x14ac:dyDescent="0.3">
      <c r="F2803" s="174">
        <f>SUM(F2792:F2802)</f>
        <v>38087.08</v>
      </c>
      <c r="G2803" s="174">
        <f>SUM(G2792:G2802)</f>
        <v>9850</v>
      </c>
      <c r="H2803" s="62">
        <f>F2803-G2803</f>
        <v>28237.08</v>
      </c>
    </row>
    <row r="2808" spans="2:8" x14ac:dyDescent="0.3">
      <c r="B2808" s="106" t="s">
        <v>6</v>
      </c>
      <c r="C2808" s="6" t="s">
        <v>7</v>
      </c>
      <c r="D2808" s="6" t="s">
        <v>11</v>
      </c>
      <c r="E2808" s="6" t="s">
        <v>8</v>
      </c>
      <c r="F2808" s="149" t="s">
        <v>9</v>
      </c>
      <c r="G2808" s="149" t="s">
        <v>10</v>
      </c>
      <c r="H2808" s="7" t="s">
        <v>12</v>
      </c>
    </row>
    <row r="2809" spans="2:8" x14ac:dyDescent="0.3">
      <c r="B2809" s="35">
        <v>42979</v>
      </c>
      <c r="C2809" s="10"/>
      <c r="D2809" s="4" t="s">
        <v>1491</v>
      </c>
      <c r="E2809" s="4" t="s">
        <v>31</v>
      </c>
      <c r="F2809" s="70">
        <v>11808</v>
      </c>
      <c r="G2809" s="70"/>
      <c r="H2809" s="5"/>
    </row>
    <row r="2810" spans="2:8" x14ac:dyDescent="0.3">
      <c r="F2810" s="177">
        <f>SUM(F2809)</f>
        <v>11808</v>
      </c>
      <c r="G2810" s="177">
        <f>SUM(G2809)</f>
        <v>0</v>
      </c>
      <c r="H2810" s="67">
        <f>F2810-G2810</f>
        <v>11808</v>
      </c>
    </row>
    <row r="2817" spans="2:9" x14ac:dyDescent="0.3">
      <c r="B2817" s="106" t="s">
        <v>6</v>
      </c>
      <c r="C2817" s="6" t="s">
        <v>7</v>
      </c>
      <c r="D2817" s="6" t="s">
        <v>11</v>
      </c>
      <c r="E2817" s="6" t="s">
        <v>8</v>
      </c>
      <c r="F2817" s="149" t="s">
        <v>9</v>
      </c>
      <c r="G2817" s="149" t="s">
        <v>10</v>
      </c>
      <c r="H2817" s="7" t="s">
        <v>12</v>
      </c>
    </row>
    <row r="2818" spans="2:9" x14ac:dyDescent="0.3">
      <c r="B2818" s="35">
        <v>42980</v>
      </c>
      <c r="C2818" s="10" t="s">
        <v>1493</v>
      </c>
      <c r="D2818" s="4" t="s">
        <v>1494</v>
      </c>
      <c r="E2818" s="4" t="s">
        <v>1492</v>
      </c>
      <c r="F2818" s="70">
        <v>4700</v>
      </c>
      <c r="G2818" s="70"/>
      <c r="H2818" s="5">
        <f>F2818-G2819-G2820-G2821-G2822-G2823-G2824</f>
        <v>3145</v>
      </c>
    </row>
    <row r="2819" spans="2:9" x14ac:dyDescent="0.3">
      <c r="B2819" s="35">
        <v>42980</v>
      </c>
      <c r="C2819" s="10" t="s">
        <v>1493</v>
      </c>
      <c r="D2819" s="4" t="s">
        <v>1495</v>
      </c>
      <c r="E2819" s="4" t="s">
        <v>1492</v>
      </c>
      <c r="F2819" s="70"/>
      <c r="G2819" s="70">
        <v>462</v>
      </c>
      <c r="H2819" s="5"/>
    </row>
    <row r="2820" spans="2:9" x14ac:dyDescent="0.3">
      <c r="B2820" s="35">
        <v>42980</v>
      </c>
      <c r="C2820" s="10" t="s">
        <v>1493</v>
      </c>
      <c r="D2820" s="14" t="s">
        <v>1496</v>
      </c>
      <c r="E2820" s="14" t="s">
        <v>1492</v>
      </c>
      <c r="F2820" s="70"/>
      <c r="G2820" s="70">
        <v>30</v>
      </c>
      <c r="H2820" s="5"/>
    </row>
    <row r="2821" spans="2:9" x14ac:dyDescent="0.3">
      <c r="B2821" s="35">
        <v>42980</v>
      </c>
      <c r="C2821" s="10" t="s">
        <v>1493</v>
      </c>
      <c r="D2821" s="14" t="s">
        <v>1497</v>
      </c>
      <c r="E2821" s="14" t="s">
        <v>1492</v>
      </c>
      <c r="F2821" s="70"/>
      <c r="G2821" s="70">
        <v>520</v>
      </c>
      <c r="H2821" s="5"/>
    </row>
    <row r="2822" spans="2:9" x14ac:dyDescent="0.3">
      <c r="B2822" s="35">
        <v>42980</v>
      </c>
      <c r="C2822" s="10"/>
      <c r="D2822" s="14" t="s">
        <v>280</v>
      </c>
      <c r="E2822" s="14" t="s">
        <v>19</v>
      </c>
      <c r="F2822" s="70"/>
      <c r="G2822" s="70">
        <v>111</v>
      </c>
      <c r="H2822" s="5"/>
    </row>
    <row r="2823" spans="2:9" x14ac:dyDescent="0.3">
      <c r="B2823" s="35">
        <v>42980</v>
      </c>
      <c r="C2823" s="10" t="s">
        <v>1499</v>
      </c>
      <c r="D2823" s="14" t="s">
        <v>1498</v>
      </c>
      <c r="E2823" s="14" t="s">
        <v>598</v>
      </c>
      <c r="F2823" s="70"/>
      <c r="G2823" s="70">
        <v>216</v>
      </c>
      <c r="H2823" s="5"/>
    </row>
    <row r="2824" spans="2:9" x14ac:dyDescent="0.3">
      <c r="B2824" s="35">
        <v>42980</v>
      </c>
      <c r="C2824" s="10" t="s">
        <v>1503</v>
      </c>
      <c r="D2824" s="14" t="s">
        <v>1504</v>
      </c>
      <c r="E2824" s="14" t="s">
        <v>598</v>
      </c>
      <c r="F2824" s="70"/>
      <c r="G2824" s="70">
        <v>216</v>
      </c>
      <c r="H2824" s="5"/>
    </row>
    <row r="2825" spans="2:9" x14ac:dyDescent="0.3">
      <c r="B2825" s="35">
        <v>42980</v>
      </c>
      <c r="C2825" s="10" t="s">
        <v>1505</v>
      </c>
      <c r="D2825" s="4" t="s">
        <v>1500</v>
      </c>
      <c r="E2825" s="4" t="s">
        <v>45</v>
      </c>
      <c r="F2825" s="70">
        <v>900</v>
      </c>
      <c r="G2825" s="70"/>
      <c r="H2825" s="5"/>
    </row>
    <row r="2826" spans="2:9" x14ac:dyDescent="0.3">
      <c r="B2826" s="35">
        <v>42980</v>
      </c>
      <c r="C2826" s="10"/>
      <c r="D2826" s="14" t="s">
        <v>974</v>
      </c>
      <c r="E2826" s="14" t="s">
        <v>120</v>
      </c>
      <c r="F2826" s="70"/>
      <c r="G2826" s="70">
        <v>210</v>
      </c>
      <c r="H2826" s="5"/>
    </row>
    <row r="2827" spans="2:9" x14ac:dyDescent="0.3">
      <c r="F2827" s="174">
        <f>SUM(F2818:F2825)</f>
        <v>5600</v>
      </c>
      <c r="G2827" s="174">
        <f>SUM(G2819:G2826)</f>
        <v>1765</v>
      </c>
      <c r="H2827" s="62">
        <f>F2827-G2827</f>
        <v>3835</v>
      </c>
    </row>
    <row r="2829" spans="2:9" x14ac:dyDescent="0.3">
      <c r="B2829" s="122" t="s">
        <v>219</v>
      </c>
    </row>
    <row r="2830" spans="2:9" x14ac:dyDescent="0.3">
      <c r="B2830" s="106" t="s">
        <v>6</v>
      </c>
      <c r="C2830" s="6" t="s">
        <v>7</v>
      </c>
      <c r="D2830" s="6" t="s">
        <v>11</v>
      </c>
      <c r="E2830" s="6" t="s">
        <v>8</v>
      </c>
      <c r="F2830" s="149" t="s">
        <v>9</v>
      </c>
      <c r="G2830" s="149" t="s">
        <v>10</v>
      </c>
      <c r="H2830" s="7" t="s">
        <v>12</v>
      </c>
    </row>
    <row r="2831" spans="2:9" x14ac:dyDescent="0.3">
      <c r="B2831" s="35">
        <v>42980</v>
      </c>
      <c r="C2831" s="10"/>
      <c r="D2831" s="4" t="s">
        <v>204</v>
      </c>
      <c r="E2831" s="4" t="s">
        <v>167</v>
      </c>
      <c r="F2831" s="70">
        <v>21837.5</v>
      </c>
      <c r="G2831" s="70" t="s">
        <v>5</v>
      </c>
      <c r="H2831" s="5" t="s">
        <v>5</v>
      </c>
    </row>
    <row r="2832" spans="2:9" x14ac:dyDescent="0.3">
      <c r="B2832" s="35">
        <v>42980</v>
      </c>
      <c r="C2832" s="10"/>
      <c r="D2832" s="4" t="s">
        <v>1459</v>
      </c>
      <c r="E2832" s="4" t="s">
        <v>45</v>
      </c>
      <c r="F2832" s="70">
        <v>2935</v>
      </c>
      <c r="G2832" s="70"/>
      <c r="H2832" s="5"/>
      <c r="I2832" s="3"/>
    </row>
    <row r="2833" spans="2:9" x14ac:dyDescent="0.3">
      <c r="B2833" s="35">
        <v>42980</v>
      </c>
      <c r="C2833" s="10"/>
      <c r="D2833" s="4" t="s">
        <v>1459</v>
      </c>
      <c r="E2833" s="4" t="s">
        <v>45</v>
      </c>
      <c r="F2833" s="70">
        <v>900</v>
      </c>
      <c r="G2833" s="70"/>
      <c r="H2833" s="5"/>
    </row>
    <row r="2834" spans="2:9" x14ac:dyDescent="0.3">
      <c r="B2834" s="35"/>
      <c r="C2834" s="10"/>
      <c r="D2834" s="4" t="s">
        <v>5</v>
      </c>
      <c r="E2834" s="4" t="s">
        <v>5</v>
      </c>
      <c r="F2834" s="70" t="s">
        <v>5</v>
      </c>
      <c r="G2834" s="70"/>
      <c r="H2834" s="5"/>
      <c r="I2834" s="3"/>
    </row>
    <row r="2835" spans="2:9" x14ac:dyDescent="0.3">
      <c r="B2835" s="131"/>
      <c r="C2835" s="131"/>
      <c r="D2835" s="132" t="s">
        <v>219</v>
      </c>
      <c r="E2835" s="132"/>
      <c r="F2835" s="177"/>
      <c r="G2835" s="177"/>
      <c r="H2835" s="67"/>
    </row>
    <row r="2836" spans="2:9" x14ac:dyDescent="0.3">
      <c r="B2836" s="35">
        <v>42980</v>
      </c>
      <c r="C2836" s="10"/>
      <c r="D2836" s="4" t="s">
        <v>1501</v>
      </c>
      <c r="E2836" s="4"/>
      <c r="F2836" s="70"/>
      <c r="G2836" s="70">
        <v>2500</v>
      </c>
      <c r="H2836" s="5"/>
    </row>
    <row r="2837" spans="2:9" x14ac:dyDescent="0.3">
      <c r="B2837" s="35">
        <v>42980</v>
      </c>
      <c r="C2837" s="10"/>
      <c r="D2837" s="4" t="s">
        <v>148</v>
      </c>
      <c r="E2837" s="4"/>
      <c r="F2837" s="70"/>
      <c r="G2837" s="70">
        <v>1000</v>
      </c>
      <c r="H2837" s="5"/>
    </row>
    <row r="2838" spans="2:9" x14ac:dyDescent="0.3">
      <c r="B2838" s="35">
        <v>42980</v>
      </c>
      <c r="C2838" s="10"/>
      <c r="D2838" s="4" t="s">
        <v>1502</v>
      </c>
      <c r="E2838" s="4"/>
      <c r="F2838" s="70"/>
      <c r="G2838" s="70">
        <v>3500</v>
      </c>
      <c r="H2838" s="5"/>
    </row>
    <row r="2839" spans="2:9" x14ac:dyDescent="0.3">
      <c r="B2839" s="35">
        <v>42980</v>
      </c>
      <c r="C2839" s="10"/>
      <c r="D2839" s="4" t="s">
        <v>114</v>
      </c>
      <c r="E2839" s="4"/>
      <c r="F2839" s="70"/>
      <c r="G2839" s="70">
        <v>0</v>
      </c>
      <c r="H2839" s="5"/>
    </row>
    <row r="2840" spans="2:9" x14ac:dyDescent="0.3">
      <c r="B2840" s="35">
        <v>42980</v>
      </c>
      <c r="C2840" s="10"/>
      <c r="D2840" s="4" t="s">
        <v>115</v>
      </c>
      <c r="E2840" s="4"/>
      <c r="F2840" s="70"/>
      <c r="G2840" s="70">
        <v>2500</v>
      </c>
      <c r="H2840" s="5"/>
    </row>
    <row r="2841" spans="2:9" x14ac:dyDescent="0.3">
      <c r="B2841" s="35">
        <v>42980</v>
      </c>
      <c r="C2841" s="10"/>
      <c r="D2841" s="4" t="s">
        <v>116</v>
      </c>
      <c r="E2841" s="4"/>
      <c r="F2841" s="70"/>
      <c r="G2841" s="70">
        <v>2000</v>
      </c>
      <c r="H2841" s="5"/>
    </row>
    <row r="2842" spans="2:9" x14ac:dyDescent="0.3">
      <c r="B2842" s="35">
        <v>42980</v>
      </c>
      <c r="C2842" s="10"/>
      <c r="D2842" s="4" t="s">
        <v>19</v>
      </c>
      <c r="E2842" s="4"/>
      <c r="F2842" s="70"/>
      <c r="G2842" s="70">
        <v>1800</v>
      </c>
      <c r="H2842" s="5"/>
    </row>
    <row r="2843" spans="2:9" x14ac:dyDescent="0.3">
      <c r="B2843" s="35">
        <v>42980</v>
      </c>
      <c r="C2843" s="10"/>
      <c r="D2843" s="4" t="s">
        <v>32</v>
      </c>
      <c r="E2843" s="4"/>
      <c r="F2843" s="70"/>
      <c r="G2843" s="70">
        <v>1000</v>
      </c>
      <c r="H2843" s="5"/>
    </row>
    <row r="2844" spans="2:9" x14ac:dyDescent="0.3">
      <c r="B2844" s="35">
        <v>42980</v>
      </c>
      <c r="C2844" s="10"/>
      <c r="D2844" s="4" t="s">
        <v>31</v>
      </c>
      <c r="E2844" s="4"/>
      <c r="F2844" s="70"/>
      <c r="G2844" s="70">
        <v>1500</v>
      </c>
      <c r="H2844" s="5"/>
    </row>
    <row r="2845" spans="2:9" x14ac:dyDescent="0.3">
      <c r="B2845" s="35">
        <v>42980</v>
      </c>
      <c r="C2845" s="10"/>
      <c r="D2845" s="4" t="s">
        <v>15</v>
      </c>
      <c r="E2845" s="4"/>
      <c r="F2845" s="70"/>
      <c r="G2845" s="70">
        <v>1500</v>
      </c>
      <c r="H2845" s="5"/>
      <c r="I2845" s="3"/>
    </row>
    <row r="2846" spans="2:9" x14ac:dyDescent="0.3">
      <c r="B2846" s="35">
        <v>42980</v>
      </c>
      <c r="C2846" s="10"/>
      <c r="D2846" s="4" t="s">
        <v>1261</v>
      </c>
      <c r="E2846" s="4"/>
      <c r="F2846" s="70"/>
      <c r="G2846" s="70">
        <v>1500</v>
      </c>
      <c r="H2846" s="5"/>
    </row>
    <row r="2847" spans="2:9" x14ac:dyDescent="0.3">
      <c r="B2847" s="35">
        <v>42980</v>
      </c>
      <c r="C2847" s="10"/>
      <c r="D2847" s="4" t="s">
        <v>120</v>
      </c>
      <c r="E2847" s="4"/>
      <c r="F2847" s="70"/>
      <c r="G2847" s="70">
        <v>1500</v>
      </c>
      <c r="H2847" s="5"/>
    </row>
    <row r="2848" spans="2:9" x14ac:dyDescent="0.3">
      <c r="B2848" s="35">
        <v>42980</v>
      </c>
      <c r="C2848" s="10"/>
      <c r="D2848" s="4" t="s">
        <v>121</v>
      </c>
      <c r="E2848" s="4"/>
      <c r="F2848" s="70"/>
      <c r="G2848" s="70">
        <v>1000</v>
      </c>
      <c r="H2848" s="5"/>
    </row>
    <row r="2849" spans="2:9" x14ac:dyDescent="0.3">
      <c r="B2849" s="35">
        <v>42980</v>
      </c>
      <c r="C2849" s="10"/>
      <c r="D2849" s="4" t="s">
        <v>598</v>
      </c>
      <c r="E2849" s="4"/>
      <c r="F2849" s="70"/>
      <c r="G2849" s="70">
        <v>1500</v>
      </c>
      <c r="H2849" s="5"/>
    </row>
    <row r="2850" spans="2:9" x14ac:dyDescent="0.3">
      <c r="B2850" s="35">
        <v>42980</v>
      </c>
      <c r="C2850" s="10"/>
      <c r="D2850" s="4" t="s">
        <v>45</v>
      </c>
      <c r="E2850" s="4"/>
      <c r="F2850" s="70"/>
      <c r="G2850" s="70">
        <v>1800</v>
      </c>
      <c r="H2850" s="5"/>
    </row>
    <row r="2851" spans="2:9" x14ac:dyDescent="0.3">
      <c r="B2851" s="35">
        <v>42980</v>
      </c>
      <c r="C2851" s="10"/>
      <c r="D2851" s="14" t="s">
        <v>167</v>
      </c>
      <c r="E2851" s="4"/>
      <c r="F2851" s="70"/>
      <c r="G2851" s="70">
        <v>1010</v>
      </c>
      <c r="H2851" s="5"/>
    </row>
    <row r="2852" spans="2:9" x14ac:dyDescent="0.3">
      <c r="F2852" s="174">
        <f>SUM(F2831:F2850)</f>
        <v>25672.5</v>
      </c>
      <c r="G2852" s="174">
        <f>SUM(G2836:G2851)</f>
        <v>25610</v>
      </c>
      <c r="H2852" s="62">
        <f>F2852-G2852</f>
        <v>62.5</v>
      </c>
    </row>
    <row r="2856" spans="2:9" x14ac:dyDescent="0.3">
      <c r="B2856" s="2" t="s">
        <v>5</v>
      </c>
      <c r="D2856" t="s">
        <v>1509</v>
      </c>
      <c r="E2856" s="2">
        <v>42983</v>
      </c>
    </row>
    <row r="2857" spans="2:9" x14ac:dyDescent="0.3">
      <c r="B2857" s="106" t="s">
        <v>6</v>
      </c>
      <c r="C2857" s="6" t="s">
        <v>7</v>
      </c>
      <c r="D2857" s="6" t="s">
        <v>11</v>
      </c>
      <c r="E2857" s="6" t="s">
        <v>8</v>
      </c>
      <c r="F2857" s="149" t="s">
        <v>9</v>
      </c>
      <c r="G2857" s="149" t="s">
        <v>10</v>
      </c>
      <c r="H2857" s="7" t="s">
        <v>12</v>
      </c>
    </row>
    <row r="2858" spans="2:9" x14ac:dyDescent="0.3">
      <c r="B2858" s="35">
        <v>42983</v>
      </c>
      <c r="C2858" s="10"/>
      <c r="D2858" s="4" t="s">
        <v>1506</v>
      </c>
      <c r="E2858" s="4" t="s">
        <v>19</v>
      </c>
      <c r="F2858" s="70">
        <v>900</v>
      </c>
      <c r="G2858" s="70">
        <v>0</v>
      </c>
      <c r="H2858" s="5"/>
    </row>
    <row r="2859" spans="2:9" x14ac:dyDescent="0.3">
      <c r="B2859" s="35">
        <v>42983</v>
      </c>
      <c r="C2859" s="10"/>
      <c r="D2859" s="4" t="s">
        <v>1507</v>
      </c>
      <c r="E2859" s="4" t="s">
        <v>31</v>
      </c>
      <c r="F2859" s="70">
        <v>650</v>
      </c>
      <c r="G2859" s="70">
        <v>0</v>
      </c>
      <c r="H2859" s="5"/>
    </row>
    <row r="2860" spans="2:9" x14ac:dyDescent="0.3">
      <c r="B2860" s="35">
        <v>42891</v>
      </c>
      <c r="C2860" s="10"/>
      <c r="D2860" s="4" t="s">
        <v>1508</v>
      </c>
      <c r="E2860" s="4" t="s">
        <v>31</v>
      </c>
      <c r="F2860" s="70">
        <v>1900</v>
      </c>
      <c r="G2860" s="70">
        <v>0</v>
      </c>
      <c r="H2860" s="5"/>
      <c r="I2860" t="s">
        <v>5</v>
      </c>
    </row>
    <row r="2861" spans="2:9" x14ac:dyDescent="0.3">
      <c r="F2861" s="176">
        <f>F2860+F2859+F2858</f>
        <v>3450</v>
      </c>
      <c r="G2861" s="176">
        <f>G2860+G2859+G2858</f>
        <v>0</v>
      </c>
      <c r="H2861" s="66">
        <f>F2861-G2861</f>
        <v>3450</v>
      </c>
    </row>
    <row r="2862" spans="2:9" x14ac:dyDescent="0.3">
      <c r="B2862" s="2" t="s">
        <v>5</v>
      </c>
      <c r="D2862" t="s">
        <v>460</v>
      </c>
    </row>
    <row r="2863" spans="2:9" x14ac:dyDescent="0.3">
      <c r="B2863" s="106" t="s">
        <v>6</v>
      </c>
      <c r="C2863" s="6" t="s">
        <v>7</v>
      </c>
      <c r="D2863" s="6" t="s">
        <v>11</v>
      </c>
      <c r="E2863" s="6" t="s">
        <v>8</v>
      </c>
      <c r="F2863" s="149" t="s">
        <v>9</v>
      </c>
      <c r="G2863" s="149" t="s">
        <v>10</v>
      </c>
      <c r="H2863" s="7" t="s">
        <v>12</v>
      </c>
    </row>
    <row r="2864" spans="2:9" x14ac:dyDescent="0.3">
      <c r="B2864" s="35">
        <v>42983</v>
      </c>
      <c r="C2864" s="10" t="s">
        <v>1145</v>
      </c>
      <c r="D2864" s="4" t="s">
        <v>1510</v>
      </c>
      <c r="E2864" s="4" t="s">
        <v>114</v>
      </c>
      <c r="F2864" s="70">
        <v>5523.11</v>
      </c>
      <c r="G2864" s="70"/>
      <c r="H2864" s="5">
        <v>5523.11</v>
      </c>
    </row>
    <row r="2865" spans="2:11" x14ac:dyDescent="0.3">
      <c r="B2865" s="35">
        <v>42983</v>
      </c>
      <c r="C2865" s="10" t="s">
        <v>1302</v>
      </c>
      <c r="D2865" s="4" t="s">
        <v>50</v>
      </c>
      <c r="E2865" s="4" t="s">
        <v>114</v>
      </c>
      <c r="F2865" s="70">
        <v>1223</v>
      </c>
      <c r="G2865" s="70" t="s">
        <v>5</v>
      </c>
      <c r="H2865" s="5">
        <f>F2865-G2866-G2867</f>
        <v>1030</v>
      </c>
    </row>
    <row r="2866" spans="2:11" x14ac:dyDescent="0.3">
      <c r="B2866" s="35">
        <v>42983</v>
      </c>
      <c r="C2866" s="10" t="s">
        <v>1182</v>
      </c>
      <c r="D2866" s="4" t="s">
        <v>1511</v>
      </c>
      <c r="E2866" s="4" t="s">
        <v>19</v>
      </c>
      <c r="F2866" s="70">
        <v>0</v>
      </c>
      <c r="G2866" s="70">
        <v>110</v>
      </c>
      <c r="H2866" s="5" t="s">
        <v>5</v>
      </c>
    </row>
    <row r="2867" spans="2:11" x14ac:dyDescent="0.3">
      <c r="B2867" s="35">
        <v>42983</v>
      </c>
      <c r="C2867" s="10" t="s">
        <v>1182</v>
      </c>
      <c r="D2867" s="4" t="s">
        <v>1512</v>
      </c>
      <c r="E2867" s="4" t="s">
        <v>19</v>
      </c>
      <c r="F2867" s="70">
        <v>0</v>
      </c>
      <c r="G2867" s="70">
        <v>83</v>
      </c>
      <c r="H2867" s="5"/>
    </row>
    <row r="2868" spans="2:11" x14ac:dyDescent="0.3">
      <c r="B2868" s="35">
        <v>42983</v>
      </c>
      <c r="C2868" s="10" t="s">
        <v>1302</v>
      </c>
      <c r="D2868" s="4" t="s">
        <v>50</v>
      </c>
      <c r="E2868" s="4" t="s">
        <v>45</v>
      </c>
      <c r="F2868" s="70">
        <v>14780</v>
      </c>
      <c r="G2868" s="70"/>
      <c r="H2868" s="5">
        <f>F2868-G2869</f>
        <v>11780</v>
      </c>
    </row>
    <row r="2869" spans="2:11" x14ac:dyDescent="0.3">
      <c r="B2869" s="35">
        <v>42983</v>
      </c>
      <c r="C2869" s="10" t="s">
        <v>53</v>
      </c>
      <c r="D2869" s="4" t="s">
        <v>92</v>
      </c>
      <c r="E2869" s="4"/>
      <c r="F2869" s="70">
        <v>0</v>
      </c>
      <c r="G2869" s="70">
        <v>3000</v>
      </c>
      <c r="H2869" s="5"/>
    </row>
    <row r="2870" spans="2:11" x14ac:dyDescent="0.3">
      <c r="F2870" s="172">
        <f>F2869+F2868+F2867+F2866+F2865+F2864</f>
        <v>21526.11</v>
      </c>
      <c r="G2870" s="172">
        <f>SUM(G2864:G2869)</f>
        <v>3193</v>
      </c>
      <c r="H2870" s="58">
        <f>F2870-G2870</f>
        <v>18333.11</v>
      </c>
    </row>
    <row r="2871" spans="2:11" x14ac:dyDescent="0.3">
      <c r="I2871" t="s">
        <v>5</v>
      </c>
      <c r="J2871" t="s">
        <v>5</v>
      </c>
      <c r="K2871" t="s">
        <v>5</v>
      </c>
    </row>
    <row r="2872" spans="2:11" x14ac:dyDescent="0.3">
      <c r="B2872" s="122" t="s">
        <v>459</v>
      </c>
      <c r="J2872" t="s">
        <v>5</v>
      </c>
    </row>
    <row r="2873" spans="2:11" x14ac:dyDescent="0.3">
      <c r="B2873" s="106" t="s">
        <v>6</v>
      </c>
      <c r="C2873" s="6" t="s">
        <v>7</v>
      </c>
      <c r="D2873" s="6" t="s">
        <v>11</v>
      </c>
      <c r="E2873" s="6" t="s">
        <v>8</v>
      </c>
      <c r="F2873" s="149" t="s">
        <v>9</v>
      </c>
      <c r="G2873" s="149" t="s">
        <v>10</v>
      </c>
      <c r="H2873" s="7" t="s">
        <v>12</v>
      </c>
    </row>
    <row r="2874" spans="2:11" x14ac:dyDescent="0.3">
      <c r="B2874" s="35">
        <v>42986</v>
      </c>
      <c r="C2874" s="10">
        <v>4092</v>
      </c>
      <c r="D2874" s="4" t="s">
        <v>1513</v>
      </c>
      <c r="E2874" s="4" t="s">
        <v>19</v>
      </c>
      <c r="F2874" s="70">
        <v>1000</v>
      </c>
      <c r="G2874" s="70"/>
      <c r="H2874" s="5"/>
    </row>
    <row r="2875" spans="2:11" x14ac:dyDescent="0.3">
      <c r="B2875" s="35">
        <v>42986</v>
      </c>
      <c r="C2875" s="10"/>
      <c r="D2875" s="4" t="s">
        <v>351</v>
      </c>
      <c r="E2875" s="4" t="s">
        <v>31</v>
      </c>
      <c r="F2875" s="70"/>
      <c r="G2875" s="70">
        <v>500</v>
      </c>
      <c r="H2875" s="5"/>
    </row>
    <row r="2876" spans="2:11" x14ac:dyDescent="0.3">
      <c r="B2876" s="35">
        <v>42986</v>
      </c>
      <c r="C2876" s="10" t="s">
        <v>1515</v>
      </c>
      <c r="D2876" s="4" t="s">
        <v>1514</v>
      </c>
      <c r="E2876" s="4" t="s">
        <v>15</v>
      </c>
      <c r="F2876" s="70">
        <v>1200</v>
      </c>
      <c r="G2876" s="70"/>
      <c r="H2876" s="5"/>
    </row>
    <row r="2877" spans="2:11" x14ac:dyDescent="0.3">
      <c r="F2877" s="177">
        <f>SUM(F2874:F2876)</f>
        <v>2200</v>
      </c>
      <c r="G2877" s="177">
        <f>SUM(G2875:G2876)</f>
        <v>500</v>
      </c>
      <c r="H2877" s="67">
        <f>F2877-G2877</f>
        <v>1700</v>
      </c>
    </row>
    <row r="2879" spans="2:11" x14ac:dyDescent="0.3">
      <c r="B2879" s="122" t="s">
        <v>460</v>
      </c>
    </row>
    <row r="2880" spans="2:11" x14ac:dyDescent="0.3">
      <c r="B2880" s="106" t="s">
        <v>6</v>
      </c>
      <c r="C2880" s="6" t="s">
        <v>7</v>
      </c>
      <c r="D2880" s="6" t="s">
        <v>11</v>
      </c>
      <c r="E2880" s="6" t="s">
        <v>8</v>
      </c>
      <c r="F2880" s="149" t="s">
        <v>9</v>
      </c>
      <c r="G2880" s="149" t="s">
        <v>10</v>
      </c>
      <c r="H2880" s="7" t="s">
        <v>12</v>
      </c>
    </row>
    <row r="2881" spans="2:8" x14ac:dyDescent="0.3">
      <c r="B2881" s="35">
        <v>42985</v>
      </c>
      <c r="C2881" s="10"/>
      <c r="D2881" s="4" t="s">
        <v>141</v>
      </c>
      <c r="E2881" s="4" t="s">
        <v>19</v>
      </c>
      <c r="F2881" s="70">
        <v>2609</v>
      </c>
      <c r="G2881" s="70"/>
      <c r="H2881" s="5"/>
    </row>
    <row r="2882" spans="2:8" x14ac:dyDescent="0.3">
      <c r="F2882" s="177">
        <f>SUM(F2881)</f>
        <v>2609</v>
      </c>
      <c r="G2882" s="177">
        <f>SUM(G2881)</f>
        <v>0</v>
      </c>
      <c r="H2882" s="67">
        <f>F2882-G2882</f>
        <v>2609</v>
      </c>
    </row>
    <row r="2885" spans="2:8" x14ac:dyDescent="0.3">
      <c r="B2885" s="122" t="s">
        <v>459</v>
      </c>
    </row>
    <row r="2886" spans="2:8" x14ac:dyDescent="0.3">
      <c r="B2886" s="106" t="s">
        <v>6</v>
      </c>
      <c r="C2886" s="6" t="s">
        <v>7</v>
      </c>
      <c r="D2886" s="6" t="s">
        <v>11</v>
      </c>
      <c r="E2886" s="6" t="s">
        <v>8</v>
      </c>
      <c r="F2886" s="149" t="s">
        <v>9</v>
      </c>
      <c r="G2886" s="149" t="s">
        <v>10</v>
      </c>
      <c r="H2886" s="7" t="s">
        <v>12</v>
      </c>
    </row>
    <row r="2887" spans="2:8" x14ac:dyDescent="0.3">
      <c r="B2887" s="35">
        <v>42987</v>
      </c>
      <c r="C2887" s="10" t="s">
        <v>1519</v>
      </c>
      <c r="D2887" s="4" t="s">
        <v>1520</v>
      </c>
      <c r="E2887" s="4" t="s">
        <v>598</v>
      </c>
      <c r="F2887" s="70">
        <v>2000</v>
      </c>
      <c r="G2887" s="70"/>
      <c r="H2887" s="5"/>
    </row>
    <row r="2888" spans="2:8" x14ac:dyDescent="0.3">
      <c r="B2888" s="35">
        <v>42987</v>
      </c>
      <c r="C2888" s="10"/>
      <c r="D2888" s="4" t="s">
        <v>242</v>
      </c>
      <c r="E2888" s="4" t="s">
        <v>31</v>
      </c>
      <c r="F2888" s="70"/>
      <c r="G2888" s="70">
        <v>100</v>
      </c>
      <c r="H2888" s="5"/>
    </row>
    <row r="2889" spans="2:8" x14ac:dyDescent="0.3">
      <c r="B2889" s="35">
        <v>42987</v>
      </c>
      <c r="C2889" s="10"/>
      <c r="D2889" s="14" t="s">
        <v>965</v>
      </c>
      <c r="E2889" s="14" t="s">
        <v>31</v>
      </c>
      <c r="F2889" s="70"/>
      <c r="G2889" s="70">
        <v>500</v>
      </c>
      <c r="H2889" s="5"/>
    </row>
    <row r="2890" spans="2:8" x14ac:dyDescent="0.3">
      <c r="F2890" s="174">
        <f>SUM(F2887:F2888)</f>
        <v>2000</v>
      </c>
      <c r="G2890" s="174">
        <f>SUM(G2888:G2889)</f>
        <v>600</v>
      </c>
      <c r="H2890" s="62">
        <f>F2890-G2890</f>
        <v>1400</v>
      </c>
    </row>
    <row r="2892" spans="2:8" x14ac:dyDescent="0.3">
      <c r="B2892" s="122" t="s">
        <v>460</v>
      </c>
    </row>
    <row r="2893" spans="2:8" x14ac:dyDescent="0.3">
      <c r="B2893" s="106" t="s">
        <v>6</v>
      </c>
      <c r="C2893" s="6" t="s">
        <v>7</v>
      </c>
      <c r="D2893" s="6" t="s">
        <v>11</v>
      </c>
      <c r="E2893" s="6" t="s">
        <v>8</v>
      </c>
      <c r="F2893" s="149" t="s">
        <v>9</v>
      </c>
      <c r="G2893" s="149" t="s">
        <v>10</v>
      </c>
      <c r="H2893" s="7" t="s">
        <v>12</v>
      </c>
    </row>
    <row r="2894" spans="2:8" x14ac:dyDescent="0.3">
      <c r="B2894" s="35">
        <v>42985</v>
      </c>
      <c r="C2894" s="10"/>
      <c r="D2894" s="4" t="s">
        <v>141</v>
      </c>
      <c r="E2894" s="4" t="s">
        <v>202</v>
      </c>
      <c r="F2894" s="70">
        <v>1629</v>
      </c>
      <c r="G2894" s="70"/>
      <c r="H2894" s="5"/>
    </row>
    <row r="2895" spans="2:8" x14ac:dyDescent="0.3">
      <c r="F2895" s="177">
        <f>SUM(F2894)</f>
        <v>1629</v>
      </c>
      <c r="G2895" s="177">
        <f>SUM(G2894)</f>
        <v>0</v>
      </c>
      <c r="H2895" s="67">
        <f>F2895-G2895</f>
        <v>1629</v>
      </c>
    </row>
    <row r="2898" spans="2:8" x14ac:dyDescent="0.3">
      <c r="B2898" s="122" t="s">
        <v>219</v>
      </c>
    </row>
    <row r="2899" spans="2:8" x14ac:dyDescent="0.3">
      <c r="B2899" s="106" t="s">
        <v>6</v>
      </c>
      <c r="C2899" s="6" t="s">
        <v>7</v>
      </c>
      <c r="D2899" s="6" t="s">
        <v>11</v>
      </c>
      <c r="E2899" s="6" t="s">
        <v>8</v>
      </c>
      <c r="F2899" s="149" t="s">
        <v>9</v>
      </c>
      <c r="G2899" s="149" t="s">
        <v>10</v>
      </c>
      <c r="H2899" s="7" t="s">
        <v>12</v>
      </c>
    </row>
    <row r="2900" spans="2:8" x14ac:dyDescent="0.3">
      <c r="B2900" s="131"/>
      <c r="C2900" s="131"/>
      <c r="D2900" s="132" t="s">
        <v>219</v>
      </c>
      <c r="E2900" s="132"/>
      <c r="F2900" s="177"/>
      <c r="G2900" s="177"/>
      <c r="H2900" s="67"/>
    </row>
    <row r="2901" spans="2:8" x14ac:dyDescent="0.3">
      <c r="B2901" s="35">
        <v>42987</v>
      </c>
      <c r="C2901" s="10" t="s">
        <v>1516</v>
      </c>
      <c r="D2901" s="4" t="s">
        <v>204</v>
      </c>
      <c r="E2901" s="4" t="s">
        <v>45</v>
      </c>
      <c r="F2901" s="70">
        <v>20600</v>
      </c>
      <c r="G2901" s="70" t="s">
        <v>5</v>
      </c>
      <c r="H2901" s="5"/>
    </row>
    <row r="2902" spans="2:8" x14ac:dyDescent="0.3">
      <c r="B2902" s="35">
        <v>42987</v>
      </c>
      <c r="C2902" s="10" t="s">
        <v>219</v>
      </c>
      <c r="D2902" s="4" t="s">
        <v>39</v>
      </c>
      <c r="E2902" s="4" t="s">
        <v>45</v>
      </c>
      <c r="F2902" s="70"/>
      <c r="G2902" s="70">
        <v>3500</v>
      </c>
      <c r="H2902" s="5"/>
    </row>
    <row r="2903" spans="2:8" x14ac:dyDescent="0.3">
      <c r="B2903" s="35">
        <v>42987</v>
      </c>
      <c r="C2903" s="10" t="s">
        <v>219</v>
      </c>
      <c r="D2903" s="4" t="s">
        <v>114</v>
      </c>
      <c r="E2903" s="4" t="s">
        <v>5</v>
      </c>
      <c r="F2903" s="70"/>
      <c r="G2903" s="70">
        <v>0</v>
      </c>
      <c r="H2903" s="5"/>
    </row>
    <row r="2904" spans="2:8" x14ac:dyDescent="0.3">
      <c r="B2904" s="35">
        <v>42987</v>
      </c>
      <c r="C2904" s="10" t="s">
        <v>219</v>
      </c>
      <c r="D2904" s="4" t="s">
        <v>115</v>
      </c>
      <c r="E2904" s="4" t="s">
        <v>45</v>
      </c>
      <c r="F2904" s="70"/>
      <c r="G2904" s="70">
        <v>2500</v>
      </c>
      <c r="H2904" s="5"/>
    </row>
    <row r="2905" spans="2:8" x14ac:dyDescent="0.3">
      <c r="B2905" s="35">
        <v>42987</v>
      </c>
      <c r="C2905" s="10" t="s">
        <v>219</v>
      </c>
      <c r="D2905" s="4" t="s">
        <v>116</v>
      </c>
      <c r="E2905" s="4" t="s">
        <v>45</v>
      </c>
      <c r="F2905" s="70"/>
      <c r="G2905" s="70">
        <v>2000</v>
      </c>
      <c r="H2905" s="5"/>
    </row>
    <row r="2906" spans="2:8" x14ac:dyDescent="0.3">
      <c r="B2906" s="35">
        <v>42987</v>
      </c>
      <c r="C2906" s="10" t="s">
        <v>219</v>
      </c>
      <c r="D2906" s="4" t="s">
        <v>1517</v>
      </c>
      <c r="E2906" s="4" t="s">
        <v>45</v>
      </c>
      <c r="F2906" s="70"/>
      <c r="G2906" s="70">
        <v>1800</v>
      </c>
      <c r="H2906" s="5"/>
    </row>
    <row r="2907" spans="2:8" x14ac:dyDescent="0.3">
      <c r="B2907" s="35">
        <v>42987</v>
      </c>
      <c r="C2907" s="10" t="s">
        <v>219</v>
      </c>
      <c r="D2907" s="4" t="s">
        <v>32</v>
      </c>
      <c r="E2907" s="4" t="s">
        <v>45</v>
      </c>
      <c r="F2907" s="70"/>
      <c r="G2907" s="70">
        <v>1000</v>
      </c>
      <c r="H2907" s="5"/>
    </row>
    <row r="2908" spans="2:8" x14ac:dyDescent="0.3">
      <c r="B2908" s="35">
        <v>42987</v>
      </c>
      <c r="C2908" s="10" t="s">
        <v>219</v>
      </c>
      <c r="D2908" s="4" t="s">
        <v>31</v>
      </c>
      <c r="E2908" s="4" t="s">
        <v>45</v>
      </c>
      <c r="F2908" s="70"/>
      <c r="G2908" s="70">
        <v>1500</v>
      </c>
      <c r="H2908" s="5"/>
    </row>
    <row r="2909" spans="2:8" x14ac:dyDescent="0.3">
      <c r="B2909" s="35">
        <v>42987</v>
      </c>
      <c r="C2909" s="10" t="s">
        <v>219</v>
      </c>
      <c r="D2909" s="4" t="s">
        <v>598</v>
      </c>
      <c r="E2909" s="4" t="s">
        <v>45</v>
      </c>
      <c r="F2909" s="70"/>
      <c r="G2909" s="70">
        <v>1500</v>
      </c>
      <c r="H2909" s="5"/>
    </row>
    <row r="2910" spans="2:8" x14ac:dyDescent="0.3">
      <c r="B2910" s="35">
        <v>42987</v>
      </c>
      <c r="C2910" s="10" t="s">
        <v>219</v>
      </c>
      <c r="D2910" s="4" t="s">
        <v>15</v>
      </c>
      <c r="E2910" s="4" t="s">
        <v>45</v>
      </c>
      <c r="F2910" s="70"/>
      <c r="G2910" s="70">
        <v>1500</v>
      </c>
      <c r="H2910" s="5"/>
    </row>
    <row r="2911" spans="2:8" x14ac:dyDescent="0.3">
      <c r="B2911" s="35">
        <v>42987</v>
      </c>
      <c r="C2911" s="10" t="s">
        <v>219</v>
      </c>
      <c r="D2911" s="4" t="s">
        <v>1261</v>
      </c>
      <c r="E2911" s="4" t="s">
        <v>45</v>
      </c>
      <c r="F2911" s="70"/>
      <c r="G2911" s="70">
        <v>1000</v>
      </c>
      <c r="H2911" s="5"/>
    </row>
    <row r="2912" spans="2:8" x14ac:dyDescent="0.3">
      <c r="B2912" s="35">
        <v>42987</v>
      </c>
      <c r="C2912" s="10" t="s">
        <v>219</v>
      </c>
      <c r="D2912" s="4" t="s">
        <v>120</v>
      </c>
      <c r="E2912" s="4" t="s">
        <v>45</v>
      </c>
      <c r="F2912" s="70"/>
      <c r="G2912" s="70">
        <v>1200</v>
      </c>
      <c r="H2912" s="5"/>
    </row>
    <row r="2913" spans="2:8" x14ac:dyDescent="0.3">
      <c r="B2913" s="35">
        <v>42987</v>
      </c>
      <c r="C2913" s="10" t="s">
        <v>219</v>
      </c>
      <c r="D2913" s="4" t="s">
        <v>121</v>
      </c>
      <c r="E2913" s="4" t="s">
        <v>45</v>
      </c>
      <c r="F2913" s="70"/>
      <c r="G2913" s="70">
        <v>1000</v>
      </c>
      <c r="H2913" s="5"/>
    </row>
    <row r="2914" spans="2:8" x14ac:dyDescent="0.3">
      <c r="B2914" s="35">
        <v>42987</v>
      </c>
      <c r="C2914" s="10" t="s">
        <v>219</v>
      </c>
      <c r="D2914" s="4" t="s">
        <v>1518</v>
      </c>
      <c r="E2914" s="4" t="s">
        <v>45</v>
      </c>
      <c r="F2914" s="70"/>
      <c r="G2914" s="70">
        <v>210</v>
      </c>
      <c r="H2914" s="5"/>
    </row>
    <row r="2915" spans="2:8" x14ac:dyDescent="0.3">
      <c r="B2915" s="35">
        <v>42987</v>
      </c>
      <c r="C2915" s="10" t="s">
        <v>219</v>
      </c>
      <c r="D2915" s="4" t="s">
        <v>45</v>
      </c>
      <c r="E2915" s="4" t="s">
        <v>45</v>
      </c>
      <c r="F2915" s="70"/>
      <c r="G2915" s="70">
        <v>1800</v>
      </c>
      <c r="H2915" s="5"/>
    </row>
    <row r="2916" spans="2:8" x14ac:dyDescent="0.3">
      <c r="F2916" s="174">
        <f>SUM(F2900:F2915)</f>
        <v>20600</v>
      </c>
      <c r="G2916" s="174">
        <f>SUM(G2901:G2915)</f>
        <v>20510</v>
      </c>
      <c r="H2916" s="62">
        <f>F2916-G2916</f>
        <v>90</v>
      </c>
    </row>
    <row r="2920" spans="2:8" x14ac:dyDescent="0.3">
      <c r="B2920" s="122" t="s">
        <v>459</v>
      </c>
    </row>
    <row r="2921" spans="2:8" x14ac:dyDescent="0.3">
      <c r="B2921" s="106" t="s">
        <v>6</v>
      </c>
      <c r="C2921" s="6" t="s">
        <v>7</v>
      </c>
      <c r="D2921" s="6" t="s">
        <v>11</v>
      </c>
      <c r="E2921" s="6" t="s">
        <v>8</v>
      </c>
      <c r="F2921" s="149" t="s">
        <v>9</v>
      </c>
      <c r="G2921" s="149" t="s">
        <v>10</v>
      </c>
      <c r="H2921" s="7" t="s">
        <v>12</v>
      </c>
    </row>
    <row r="2922" spans="2:8" x14ac:dyDescent="0.3">
      <c r="B2922" s="35">
        <v>42989</v>
      </c>
      <c r="C2922" s="10" t="s">
        <v>1526</v>
      </c>
      <c r="D2922" s="4" t="s">
        <v>1316</v>
      </c>
      <c r="E2922" s="4" t="s">
        <v>31</v>
      </c>
      <c r="F2922" s="70">
        <v>1500</v>
      </c>
      <c r="G2922" s="70"/>
      <c r="H2922" s="5"/>
    </row>
    <row r="2923" spans="2:8" x14ac:dyDescent="0.3">
      <c r="B2923" s="35">
        <v>42989</v>
      </c>
      <c r="C2923" s="10"/>
      <c r="D2923" s="4" t="s">
        <v>1521</v>
      </c>
      <c r="E2923" s="4" t="s">
        <v>31</v>
      </c>
      <c r="F2923" s="70">
        <v>300</v>
      </c>
      <c r="G2923" s="70"/>
      <c r="H2923" s="5"/>
    </row>
    <row r="2924" spans="2:8" x14ac:dyDescent="0.3">
      <c r="B2924" s="35">
        <v>42989</v>
      </c>
      <c r="C2924" s="10" t="s">
        <v>1527</v>
      </c>
      <c r="D2924" s="14" t="s">
        <v>1522</v>
      </c>
      <c r="E2924" s="14" t="s">
        <v>31</v>
      </c>
      <c r="F2924" s="70">
        <v>950</v>
      </c>
      <c r="G2924" s="70"/>
      <c r="H2924" s="5"/>
    </row>
    <row r="2925" spans="2:8" x14ac:dyDescent="0.3">
      <c r="B2925" s="35">
        <v>42989</v>
      </c>
      <c r="C2925" s="10" t="s">
        <v>1528</v>
      </c>
      <c r="D2925" s="14" t="s">
        <v>642</v>
      </c>
      <c r="E2925" s="14" t="s">
        <v>31</v>
      </c>
      <c r="F2925" s="70">
        <v>2000</v>
      </c>
      <c r="G2925" s="70"/>
      <c r="H2925" s="5"/>
    </row>
    <row r="2926" spans="2:8" x14ac:dyDescent="0.3">
      <c r="B2926" s="35">
        <v>42989</v>
      </c>
      <c r="C2926" s="10" t="s">
        <v>258</v>
      </c>
      <c r="D2926" s="14" t="s">
        <v>1530</v>
      </c>
      <c r="E2926" s="14" t="s">
        <v>45</v>
      </c>
      <c r="F2926" s="70">
        <v>5000</v>
      </c>
      <c r="G2926" s="70">
        <v>4882</v>
      </c>
      <c r="H2926" s="5"/>
    </row>
    <row r="2927" spans="2:8" x14ac:dyDescent="0.3">
      <c r="B2927" s="35">
        <v>42989</v>
      </c>
      <c r="C2927" s="10"/>
      <c r="D2927" s="14" t="s">
        <v>1523</v>
      </c>
      <c r="E2927" s="14" t="s">
        <v>31</v>
      </c>
      <c r="F2927" s="70"/>
      <c r="G2927" s="70">
        <v>500</v>
      </c>
      <c r="H2927" s="5"/>
    </row>
    <row r="2928" spans="2:8" x14ac:dyDescent="0.3">
      <c r="B2928" s="35">
        <v>42989</v>
      </c>
      <c r="C2928" s="10" t="s">
        <v>1529</v>
      </c>
      <c r="D2928" s="14" t="s">
        <v>1524</v>
      </c>
      <c r="E2928" s="14" t="s">
        <v>598</v>
      </c>
      <c r="F2928" s="70"/>
      <c r="G2928" s="70">
        <v>100</v>
      </c>
      <c r="H2928" s="5"/>
    </row>
    <row r="2929" spans="2:8" x14ac:dyDescent="0.3">
      <c r="F2929" s="174">
        <f>SUM(F2922:F2928)</f>
        <v>9750</v>
      </c>
      <c r="G2929" s="174">
        <f>SUM(G2926:G2928)</f>
        <v>5482</v>
      </c>
      <c r="H2929" s="62">
        <f>F2929-G2929</f>
        <v>4268</v>
      </c>
    </row>
    <row r="2931" spans="2:8" x14ac:dyDescent="0.3">
      <c r="B2931" s="122" t="s">
        <v>460</v>
      </c>
    </row>
    <row r="2932" spans="2:8" x14ac:dyDescent="0.3">
      <c r="B2932" s="106" t="s">
        <v>6</v>
      </c>
      <c r="C2932" s="6" t="s">
        <v>7</v>
      </c>
      <c r="D2932" s="6" t="s">
        <v>11</v>
      </c>
      <c r="E2932" s="6" t="s">
        <v>8</v>
      </c>
      <c r="F2932" s="149" t="s">
        <v>9</v>
      </c>
      <c r="G2932" s="149" t="s">
        <v>10</v>
      </c>
      <c r="H2932" s="7" t="s">
        <v>12</v>
      </c>
    </row>
    <row r="2933" spans="2:8" x14ac:dyDescent="0.3">
      <c r="B2933" s="35">
        <v>42989</v>
      </c>
      <c r="C2933" s="10"/>
      <c r="D2933" s="4" t="s">
        <v>141</v>
      </c>
      <c r="E2933" s="4" t="s">
        <v>202</v>
      </c>
      <c r="F2933" s="70">
        <v>4597.5</v>
      </c>
      <c r="G2933" s="70"/>
      <c r="H2933" s="5"/>
    </row>
    <row r="2934" spans="2:8" x14ac:dyDescent="0.3">
      <c r="B2934" s="35">
        <v>42989</v>
      </c>
      <c r="C2934" s="10"/>
      <c r="D2934" s="4" t="s">
        <v>1525</v>
      </c>
      <c r="E2934" s="4" t="s">
        <v>31</v>
      </c>
      <c r="F2934" s="70"/>
      <c r="G2934" s="70">
        <v>3000</v>
      </c>
      <c r="H2934" s="5"/>
    </row>
    <row r="2935" spans="2:8" x14ac:dyDescent="0.3">
      <c r="F2935" s="174">
        <f>SUM(F2933)</f>
        <v>4597.5</v>
      </c>
      <c r="G2935" s="174">
        <f>SUM(G2934)</f>
        <v>3000</v>
      </c>
      <c r="H2935" s="62">
        <f>F2935-G2935</f>
        <v>1597.5</v>
      </c>
    </row>
    <row r="2939" spans="2:8" x14ac:dyDescent="0.3">
      <c r="B2939" s="106" t="s">
        <v>6</v>
      </c>
      <c r="C2939" s="6" t="s">
        <v>7</v>
      </c>
      <c r="D2939" s="6" t="s">
        <v>11</v>
      </c>
      <c r="E2939" s="6" t="s">
        <v>8</v>
      </c>
      <c r="F2939" s="149" t="s">
        <v>9</v>
      </c>
      <c r="G2939" s="149" t="s">
        <v>10</v>
      </c>
      <c r="H2939" s="7" t="s">
        <v>12</v>
      </c>
    </row>
    <row r="2940" spans="2:8" x14ac:dyDescent="0.3">
      <c r="B2940" s="35">
        <v>42990</v>
      </c>
      <c r="C2940" s="10" t="s">
        <v>1535</v>
      </c>
      <c r="D2940" s="4" t="s">
        <v>1531</v>
      </c>
      <c r="E2940" s="4" t="s">
        <v>19</v>
      </c>
      <c r="F2940" s="70">
        <v>1600</v>
      </c>
      <c r="G2940" s="70"/>
      <c r="H2940" s="5"/>
    </row>
    <row r="2941" spans="2:8" x14ac:dyDescent="0.3">
      <c r="B2941" s="35">
        <v>42990</v>
      </c>
      <c r="C2941" s="10"/>
      <c r="D2941" s="4" t="s">
        <v>1532</v>
      </c>
      <c r="E2941" s="4" t="s">
        <v>45</v>
      </c>
      <c r="F2941" s="70">
        <v>500</v>
      </c>
      <c r="G2941" s="70"/>
      <c r="H2941" s="5"/>
    </row>
    <row r="2942" spans="2:8" x14ac:dyDescent="0.3">
      <c r="B2942" s="35">
        <v>42990</v>
      </c>
      <c r="C2942" s="10" t="s">
        <v>1536</v>
      </c>
      <c r="D2942" s="14" t="s">
        <v>1533</v>
      </c>
      <c r="E2942" s="14" t="s">
        <v>167</v>
      </c>
      <c r="F2942" s="70">
        <v>4500</v>
      </c>
      <c r="G2942" s="70"/>
      <c r="H2942" s="5"/>
    </row>
    <row r="2943" spans="2:8" x14ac:dyDescent="0.3">
      <c r="B2943" s="35">
        <v>42990</v>
      </c>
      <c r="C2943" s="10"/>
      <c r="D2943" s="14" t="s">
        <v>280</v>
      </c>
      <c r="E2943" s="14" t="s">
        <v>19</v>
      </c>
      <c r="F2943" s="70"/>
      <c r="G2943" s="70">
        <v>865</v>
      </c>
      <c r="H2943" s="5"/>
    </row>
    <row r="2944" spans="2:8" x14ac:dyDescent="0.3">
      <c r="B2944" s="35">
        <v>42990</v>
      </c>
      <c r="C2944" s="10"/>
      <c r="D2944" s="14" t="s">
        <v>1534</v>
      </c>
      <c r="E2944" s="14" t="s">
        <v>45</v>
      </c>
      <c r="F2944" s="70"/>
      <c r="G2944" s="70">
        <v>2000</v>
      </c>
      <c r="H2944" s="5"/>
    </row>
    <row r="2945" spans="2:16" x14ac:dyDescent="0.3">
      <c r="B2945" s="35">
        <v>42990</v>
      </c>
      <c r="C2945" s="10"/>
      <c r="D2945" s="14" t="s">
        <v>1537</v>
      </c>
      <c r="E2945" s="14" t="s">
        <v>233</v>
      </c>
      <c r="F2945" s="70"/>
      <c r="G2945" s="70">
        <v>555</v>
      </c>
      <c r="H2945" s="5"/>
    </row>
    <row r="2946" spans="2:16" x14ac:dyDescent="0.3">
      <c r="F2946" s="174">
        <f>SUM(F2940:F2944)</f>
        <v>6600</v>
      </c>
      <c r="G2946" s="174">
        <f>SUM(G2943:G2945)</f>
        <v>3420</v>
      </c>
      <c r="H2946" s="62">
        <f>F2946-G2946</f>
        <v>3180</v>
      </c>
    </row>
    <row r="2948" spans="2:16" x14ac:dyDescent="0.3">
      <c r="B2948" s="106" t="s">
        <v>6</v>
      </c>
      <c r="C2948" s="6" t="s">
        <v>7</v>
      </c>
      <c r="D2948" s="6" t="s">
        <v>11</v>
      </c>
      <c r="E2948" s="6" t="s">
        <v>8</v>
      </c>
      <c r="F2948" s="149" t="s">
        <v>9</v>
      </c>
      <c r="G2948" s="149" t="s">
        <v>10</v>
      </c>
      <c r="H2948" s="7" t="s">
        <v>12</v>
      </c>
      <c r="I2948">
        <v>3000</v>
      </c>
      <c r="J2948" s="144" t="s">
        <v>43</v>
      </c>
      <c r="K2948" t="s">
        <v>208</v>
      </c>
      <c r="L2948" t="s">
        <v>1551</v>
      </c>
      <c r="M2948" t="s">
        <v>1245</v>
      </c>
      <c r="N2948" t="s">
        <v>293</v>
      </c>
      <c r="O2948" t="s">
        <v>1552</v>
      </c>
      <c r="P2948" t="s">
        <v>1254</v>
      </c>
    </row>
    <row r="2949" spans="2:16" x14ac:dyDescent="0.3">
      <c r="B2949" s="35">
        <v>42993</v>
      </c>
      <c r="C2949" s="10" t="s">
        <v>1538</v>
      </c>
      <c r="D2949" s="4" t="s">
        <v>1539</v>
      </c>
      <c r="E2949" s="4" t="s">
        <v>31</v>
      </c>
      <c r="F2949" s="70">
        <v>3287.38</v>
      </c>
      <c r="G2949" s="70">
        <v>3287.38</v>
      </c>
      <c r="H2949" s="5" t="s">
        <v>1540</v>
      </c>
      <c r="J2949">
        <v>64</v>
      </c>
      <c r="K2949" s="145">
        <v>100</v>
      </c>
      <c r="L2949" s="145">
        <v>100</v>
      </c>
      <c r="M2949" s="145">
        <v>60</v>
      </c>
      <c r="P2949" s="145">
        <v>100</v>
      </c>
    </row>
    <row r="2950" spans="2:16" x14ac:dyDescent="0.3">
      <c r="B2950" s="35">
        <v>42993</v>
      </c>
      <c r="C2950" s="10" t="s">
        <v>258</v>
      </c>
      <c r="D2950" s="4" t="s">
        <v>1541</v>
      </c>
      <c r="E2950" s="4" t="s">
        <v>45</v>
      </c>
      <c r="F2950" s="70">
        <v>2197.06</v>
      </c>
      <c r="G2950" s="70"/>
      <c r="H2950" s="5"/>
      <c r="J2950">
        <v>278</v>
      </c>
      <c r="M2950" t="s">
        <v>5</v>
      </c>
    </row>
    <row r="2951" spans="2:16" x14ac:dyDescent="0.3">
      <c r="B2951" s="35">
        <v>42993</v>
      </c>
      <c r="C2951" s="10" t="s">
        <v>258</v>
      </c>
      <c r="D2951" s="14" t="s">
        <v>1542</v>
      </c>
      <c r="E2951" s="14" t="s">
        <v>45</v>
      </c>
      <c r="F2951" s="70">
        <v>2197.06</v>
      </c>
      <c r="G2951" s="70"/>
      <c r="H2951" s="5"/>
      <c r="J2951">
        <v>162</v>
      </c>
    </row>
    <row r="2952" spans="2:16" x14ac:dyDescent="0.3">
      <c r="B2952" s="35">
        <v>42993</v>
      </c>
      <c r="C2952" s="10" t="s">
        <v>258</v>
      </c>
      <c r="D2952" s="14" t="s">
        <v>1543</v>
      </c>
      <c r="E2952" s="14" t="s">
        <v>45</v>
      </c>
      <c r="F2952" s="70">
        <v>2197.06</v>
      </c>
      <c r="G2952" s="70" t="s">
        <v>5</v>
      </c>
      <c r="H2952" s="5"/>
    </row>
    <row r="2953" spans="2:16" x14ac:dyDescent="0.3">
      <c r="B2953" s="35">
        <v>42993</v>
      </c>
      <c r="C2953" s="10" t="s">
        <v>258</v>
      </c>
      <c r="D2953" s="14" t="s">
        <v>219</v>
      </c>
      <c r="E2953" s="14" t="s">
        <v>45</v>
      </c>
      <c r="F2953" s="70">
        <v>7443.68</v>
      </c>
      <c r="G2953" s="70" t="s">
        <v>5</v>
      </c>
      <c r="H2953" s="5"/>
      <c r="K2953">
        <v>100</v>
      </c>
      <c r="M2953">
        <v>30</v>
      </c>
      <c r="N2953">
        <v>1200</v>
      </c>
      <c r="O2953">
        <v>20</v>
      </c>
    </row>
    <row r="2954" spans="2:16" x14ac:dyDescent="0.3">
      <c r="B2954" s="35">
        <v>42993</v>
      </c>
      <c r="C2954" s="10" t="s">
        <v>258</v>
      </c>
      <c r="D2954" s="14" t="s">
        <v>836</v>
      </c>
      <c r="E2954" s="14" t="s">
        <v>45</v>
      </c>
      <c r="F2954" s="70">
        <v>13268.53</v>
      </c>
      <c r="G2954" s="70">
        <v>13268.53</v>
      </c>
      <c r="H2954" s="5"/>
    </row>
    <row r="2955" spans="2:16" x14ac:dyDescent="0.3">
      <c r="B2955" s="35">
        <v>42993</v>
      </c>
      <c r="C2955" s="10" t="s">
        <v>258</v>
      </c>
      <c r="D2955" s="14" t="s">
        <v>1544</v>
      </c>
      <c r="E2955" s="14" t="s">
        <v>45</v>
      </c>
      <c r="F2955" s="70">
        <v>9329.43</v>
      </c>
      <c r="G2955" s="70"/>
      <c r="H2955" s="5">
        <f>F2950+F2951+F2952+F2953+F2955-G2956-G2957-G2958-G2959</f>
        <v>20115.79</v>
      </c>
      <c r="I2955" s="3">
        <f>I2948-J2949-J2950-J2951-K2949-L2949-M2949-K2953-M2953-N2953-O2953-P2949</f>
        <v>786</v>
      </c>
    </row>
    <row r="2956" spans="2:16" x14ac:dyDescent="0.3">
      <c r="B2956" s="35">
        <v>42993</v>
      </c>
      <c r="C2956" s="10" t="s">
        <v>53</v>
      </c>
      <c r="D2956" s="14" t="s">
        <v>1545</v>
      </c>
      <c r="E2956" s="14" t="s">
        <v>45</v>
      </c>
      <c r="F2956" s="70"/>
      <c r="G2956" s="70">
        <v>2000</v>
      </c>
      <c r="H2956" s="5"/>
    </row>
    <row r="2957" spans="2:16" x14ac:dyDescent="0.3">
      <c r="B2957" s="35">
        <v>42993</v>
      </c>
      <c r="C2957" s="10" t="s">
        <v>1182</v>
      </c>
      <c r="D2957" s="14" t="s">
        <v>1546</v>
      </c>
      <c r="E2957" s="14" t="s">
        <v>45</v>
      </c>
      <c r="F2957" s="70"/>
      <c r="G2957" s="70">
        <v>183.5</v>
      </c>
      <c r="H2957" s="5"/>
    </row>
    <row r="2958" spans="2:16" x14ac:dyDescent="0.3">
      <c r="B2958" s="35">
        <v>42993</v>
      </c>
      <c r="C2958" s="10" t="s">
        <v>1182</v>
      </c>
      <c r="D2958" s="14" t="s">
        <v>1548</v>
      </c>
      <c r="E2958" s="14" t="s">
        <v>31</v>
      </c>
      <c r="F2958" s="70"/>
      <c r="G2958" s="70">
        <v>65</v>
      </c>
      <c r="H2958" s="5"/>
    </row>
    <row r="2959" spans="2:16" x14ac:dyDescent="0.3">
      <c r="B2959" s="35">
        <v>42993</v>
      </c>
      <c r="C2959" s="10" t="s">
        <v>53</v>
      </c>
      <c r="D2959" s="14" t="s">
        <v>1547</v>
      </c>
      <c r="E2959" s="14" t="s">
        <v>45</v>
      </c>
      <c r="F2959" s="70"/>
      <c r="G2959" s="70">
        <v>1000</v>
      </c>
      <c r="H2959" s="5"/>
    </row>
    <row r="2960" spans="2:16" x14ac:dyDescent="0.3">
      <c r="B2960" s="35">
        <v>42993</v>
      </c>
      <c r="C2960" s="10" t="s">
        <v>1549</v>
      </c>
      <c r="D2960" s="14" t="s">
        <v>1550</v>
      </c>
      <c r="E2960" s="14" t="s">
        <v>31</v>
      </c>
      <c r="F2960" s="70">
        <v>900</v>
      </c>
      <c r="G2960" s="70"/>
      <c r="H2960" s="5">
        <v>900</v>
      </c>
    </row>
    <row r="2961" spans="2:8" x14ac:dyDescent="0.3">
      <c r="B2961" s="35">
        <v>42993</v>
      </c>
      <c r="C2961" s="10">
        <v>4140</v>
      </c>
      <c r="D2961" s="14" t="s">
        <v>1553</v>
      </c>
      <c r="E2961" s="14" t="s">
        <v>19</v>
      </c>
      <c r="F2961" s="70">
        <v>1500</v>
      </c>
      <c r="G2961" s="70"/>
      <c r="H2961" s="5">
        <v>0</v>
      </c>
    </row>
    <row r="2962" spans="2:8" x14ac:dyDescent="0.3">
      <c r="B2962" s="35">
        <v>42994</v>
      </c>
      <c r="C2962" s="10" t="s">
        <v>813</v>
      </c>
      <c r="D2962" s="14" t="s">
        <v>1558</v>
      </c>
      <c r="E2962" s="14" t="s">
        <v>45</v>
      </c>
      <c r="F2962" s="70"/>
      <c r="G2962" s="70">
        <v>1000</v>
      </c>
      <c r="H2962" s="5"/>
    </row>
    <row r="2963" spans="2:8" x14ac:dyDescent="0.3">
      <c r="B2963" s="35">
        <v>42994</v>
      </c>
      <c r="C2963" s="10" t="s">
        <v>1182</v>
      </c>
      <c r="D2963" s="14" t="s">
        <v>1557</v>
      </c>
      <c r="E2963" s="14" t="s">
        <v>45</v>
      </c>
      <c r="F2963" s="70"/>
      <c r="G2963" s="70">
        <v>500</v>
      </c>
      <c r="H2963" s="5"/>
    </row>
    <row r="2964" spans="2:8" x14ac:dyDescent="0.3">
      <c r="B2964" s="35">
        <v>42993</v>
      </c>
      <c r="C2964" s="10" t="s">
        <v>1549</v>
      </c>
      <c r="D2964" s="14" t="s">
        <v>1556</v>
      </c>
      <c r="E2964" s="14" t="s">
        <v>31</v>
      </c>
      <c r="F2964" s="70">
        <v>400</v>
      </c>
      <c r="G2964" s="70"/>
      <c r="H2964" s="5">
        <v>10</v>
      </c>
    </row>
    <row r="2965" spans="2:8" x14ac:dyDescent="0.3">
      <c r="B2965" s="35">
        <v>42901</v>
      </c>
      <c r="C2965" s="10">
        <v>28</v>
      </c>
      <c r="D2965" s="14" t="s">
        <v>1554</v>
      </c>
      <c r="E2965" s="14"/>
      <c r="F2965" s="70" t="s">
        <v>5</v>
      </c>
      <c r="G2965" s="70">
        <v>200</v>
      </c>
      <c r="H2965" s="5"/>
    </row>
    <row r="2966" spans="2:8" x14ac:dyDescent="0.3">
      <c r="B2966" s="35">
        <v>42994</v>
      </c>
      <c r="C2966" s="10" t="s">
        <v>53</v>
      </c>
      <c r="D2966" s="14" t="s">
        <v>1559</v>
      </c>
      <c r="E2966" s="14"/>
      <c r="F2966" s="70"/>
      <c r="G2966" s="70">
        <v>190</v>
      </c>
      <c r="H2966" s="5"/>
    </row>
    <row r="2967" spans="2:8" x14ac:dyDescent="0.3">
      <c r="B2967" s="35">
        <v>42993</v>
      </c>
      <c r="C2967" s="10" t="s">
        <v>1538</v>
      </c>
      <c r="D2967" s="14" t="s">
        <v>1555</v>
      </c>
      <c r="E2967" s="14" t="s">
        <v>31</v>
      </c>
      <c r="F2967" s="70">
        <v>8000</v>
      </c>
      <c r="G2967" s="70"/>
      <c r="H2967" s="5">
        <v>8000</v>
      </c>
    </row>
    <row r="2968" spans="2:8" x14ac:dyDescent="0.3">
      <c r="F2968" s="174">
        <f>SUM(F2949:F2967)</f>
        <v>50720.2</v>
      </c>
      <c r="G2968" s="174">
        <f>SUM(G2949:G2967)</f>
        <v>21694.41</v>
      </c>
      <c r="H2968" s="62">
        <f>F2968-G2968</f>
        <v>29025.789999999997</v>
      </c>
    </row>
    <row r="2969" spans="2:8" x14ac:dyDescent="0.3">
      <c r="D2969" t="s">
        <v>460</v>
      </c>
      <c r="H2969" s="3" t="s">
        <v>5</v>
      </c>
    </row>
    <row r="2970" spans="2:8" x14ac:dyDescent="0.3">
      <c r="B2970" s="106" t="s">
        <v>6</v>
      </c>
      <c r="C2970" s="6" t="s">
        <v>7</v>
      </c>
      <c r="D2970" s="6" t="s">
        <v>11</v>
      </c>
      <c r="E2970" s="6" t="s">
        <v>8</v>
      </c>
      <c r="F2970" s="149" t="s">
        <v>9</v>
      </c>
      <c r="G2970" s="149" t="s">
        <v>10</v>
      </c>
      <c r="H2970" s="7" t="s">
        <v>12</v>
      </c>
    </row>
    <row r="2971" spans="2:8" x14ac:dyDescent="0.3">
      <c r="B2971" s="35">
        <v>42994</v>
      </c>
      <c r="C2971" s="10" t="s">
        <v>1145</v>
      </c>
      <c r="D2971" s="4" t="s">
        <v>1560</v>
      </c>
      <c r="E2971" s="4" t="s">
        <v>115</v>
      </c>
      <c r="F2971" s="70">
        <v>4103</v>
      </c>
      <c r="G2971" s="70">
        <v>0</v>
      </c>
      <c r="H2971" s="5" t="s">
        <v>1561</v>
      </c>
    </row>
    <row r="2972" spans="2:8" x14ac:dyDescent="0.3">
      <c r="B2972" s="35">
        <v>42994</v>
      </c>
      <c r="C2972" s="10" t="s">
        <v>1302</v>
      </c>
      <c r="D2972" s="4" t="s">
        <v>1562</v>
      </c>
      <c r="E2972" s="4" t="s">
        <v>115</v>
      </c>
      <c r="F2972" s="70">
        <v>2488</v>
      </c>
      <c r="G2972" s="70"/>
      <c r="H2972" s="5"/>
    </row>
    <row r="2973" spans="2:8" x14ac:dyDescent="0.3">
      <c r="F2973" s="174">
        <f>SUM(F2971:F2972)</f>
        <v>6591</v>
      </c>
      <c r="G2973" s="174">
        <f>SUM(G2971:G2972)</f>
        <v>0</v>
      </c>
      <c r="H2973" s="62">
        <f>F2973-G2973</f>
        <v>6591</v>
      </c>
    </row>
    <row r="2975" spans="2:8" x14ac:dyDescent="0.3">
      <c r="D2975" s="4" t="s">
        <v>1563</v>
      </c>
      <c r="E2975" s="58">
        <f>H2968+H2973</f>
        <v>35616.789999999994</v>
      </c>
    </row>
    <row r="2977" spans="2:8" x14ac:dyDescent="0.3">
      <c r="B2977" s="122" t="s">
        <v>219</v>
      </c>
    </row>
    <row r="2978" spans="2:8" x14ac:dyDescent="0.3">
      <c r="B2978" s="106" t="s">
        <v>6</v>
      </c>
      <c r="C2978" s="6" t="s">
        <v>7</v>
      </c>
      <c r="D2978" s="6" t="s">
        <v>11</v>
      </c>
      <c r="E2978" s="6" t="s">
        <v>8</v>
      </c>
      <c r="F2978" s="149" t="s">
        <v>9</v>
      </c>
      <c r="G2978" s="149" t="s">
        <v>10</v>
      </c>
      <c r="H2978" s="7" t="s">
        <v>12</v>
      </c>
    </row>
    <row r="2979" spans="2:8" x14ac:dyDescent="0.3">
      <c r="B2979" s="131"/>
      <c r="C2979" s="131"/>
      <c r="D2979" s="132" t="s">
        <v>219</v>
      </c>
      <c r="E2979" s="132"/>
      <c r="F2979" s="177"/>
      <c r="G2979" s="177"/>
      <c r="H2979" s="67"/>
    </row>
    <row r="2980" spans="2:8" x14ac:dyDescent="0.3">
      <c r="B2980" s="35">
        <v>42994</v>
      </c>
      <c r="C2980" s="10" t="s">
        <v>1516</v>
      </c>
      <c r="D2980" s="4" t="s">
        <v>204</v>
      </c>
      <c r="E2980" s="4" t="s">
        <v>45</v>
      </c>
      <c r="F2980" s="70">
        <f>E2975</f>
        <v>35616.789999999994</v>
      </c>
      <c r="G2980" s="70" t="s">
        <v>5</v>
      </c>
      <c r="H2980" s="5"/>
    </row>
    <row r="2981" spans="2:8" x14ac:dyDescent="0.3">
      <c r="B2981" s="35">
        <v>42994</v>
      </c>
      <c r="C2981" s="10" t="s">
        <v>219</v>
      </c>
      <c r="D2981" s="4" t="s">
        <v>39</v>
      </c>
      <c r="E2981" s="4" t="s">
        <v>45</v>
      </c>
      <c r="F2981" s="70"/>
      <c r="G2981" s="70">
        <v>3500</v>
      </c>
      <c r="H2981" s="5"/>
    </row>
    <row r="2982" spans="2:8" x14ac:dyDescent="0.3">
      <c r="B2982" s="35">
        <v>42994</v>
      </c>
      <c r="C2982" s="10" t="s">
        <v>219</v>
      </c>
      <c r="D2982" s="4" t="s">
        <v>114</v>
      </c>
      <c r="E2982" s="4" t="s">
        <v>45</v>
      </c>
      <c r="F2982" s="70"/>
      <c r="G2982" s="70">
        <v>3000</v>
      </c>
      <c r="H2982" s="5"/>
    </row>
    <row r="2983" spans="2:8" x14ac:dyDescent="0.3">
      <c r="B2983" s="35">
        <v>42994</v>
      </c>
      <c r="C2983" s="10" t="s">
        <v>219</v>
      </c>
      <c r="D2983" s="4" t="s">
        <v>115</v>
      </c>
      <c r="E2983" s="4" t="s">
        <v>45</v>
      </c>
      <c r="F2983" s="70"/>
      <c r="G2983" s="70">
        <v>2500</v>
      </c>
      <c r="H2983" s="5"/>
    </row>
    <row r="2984" spans="2:8" x14ac:dyDescent="0.3">
      <c r="B2984" s="35">
        <v>42994</v>
      </c>
      <c r="C2984" s="10" t="s">
        <v>219</v>
      </c>
      <c r="D2984" s="4" t="s">
        <v>116</v>
      </c>
      <c r="E2984" s="4" t="s">
        <v>45</v>
      </c>
      <c r="F2984" s="70"/>
      <c r="G2984" s="70">
        <v>2000</v>
      </c>
      <c r="H2984" s="5"/>
    </row>
    <row r="2985" spans="2:8" x14ac:dyDescent="0.3">
      <c r="B2985" s="35">
        <v>42994</v>
      </c>
      <c r="C2985" s="10" t="s">
        <v>219</v>
      </c>
      <c r="D2985" s="4" t="s">
        <v>1517</v>
      </c>
      <c r="E2985" s="4" t="s">
        <v>45</v>
      </c>
      <c r="F2985" s="70"/>
      <c r="G2985" s="70">
        <v>1800</v>
      </c>
      <c r="H2985" s="5"/>
    </row>
    <row r="2986" spans="2:8" x14ac:dyDescent="0.3">
      <c r="B2986" s="35">
        <v>42994</v>
      </c>
      <c r="C2986" s="10" t="s">
        <v>219</v>
      </c>
      <c r="D2986" s="4" t="s">
        <v>32</v>
      </c>
      <c r="E2986" s="4" t="s">
        <v>45</v>
      </c>
      <c r="F2986" s="70"/>
      <c r="G2986" s="70">
        <v>1000</v>
      </c>
      <c r="H2986" s="5"/>
    </row>
    <row r="2987" spans="2:8" x14ac:dyDescent="0.3">
      <c r="B2987" s="35">
        <v>42994</v>
      </c>
      <c r="C2987" s="10" t="s">
        <v>219</v>
      </c>
      <c r="D2987" s="4" t="s">
        <v>31</v>
      </c>
      <c r="E2987" s="4" t="s">
        <v>45</v>
      </c>
      <c r="F2987" s="70"/>
      <c r="G2987" s="70">
        <v>1500</v>
      </c>
      <c r="H2987" s="5"/>
    </row>
    <row r="2988" spans="2:8" x14ac:dyDescent="0.3">
      <c r="B2988" s="35">
        <v>42994</v>
      </c>
      <c r="C2988" s="10" t="s">
        <v>219</v>
      </c>
      <c r="D2988" s="4" t="s">
        <v>598</v>
      </c>
      <c r="E2988" s="4" t="s">
        <v>45</v>
      </c>
      <c r="F2988" s="70"/>
      <c r="G2988" s="70">
        <v>0</v>
      </c>
      <c r="H2988" s="5"/>
    </row>
    <row r="2989" spans="2:8" x14ac:dyDescent="0.3">
      <c r="B2989" s="35">
        <v>42994</v>
      </c>
      <c r="C2989" s="10" t="s">
        <v>219</v>
      </c>
      <c r="D2989" s="4" t="s">
        <v>15</v>
      </c>
      <c r="E2989" s="4" t="s">
        <v>45</v>
      </c>
      <c r="F2989" s="70"/>
      <c r="G2989" s="70">
        <v>1500</v>
      </c>
      <c r="H2989" s="5"/>
    </row>
    <row r="2990" spans="2:8" x14ac:dyDescent="0.3">
      <c r="B2990" s="35">
        <v>42994</v>
      </c>
      <c r="C2990" s="10" t="s">
        <v>219</v>
      </c>
      <c r="D2990" s="4" t="s">
        <v>1261</v>
      </c>
      <c r="E2990" s="4" t="s">
        <v>45</v>
      </c>
      <c r="F2990" s="70"/>
      <c r="G2990" s="70">
        <v>1500</v>
      </c>
      <c r="H2990" s="5"/>
    </row>
    <row r="2991" spans="2:8" x14ac:dyDescent="0.3">
      <c r="B2991" s="35">
        <v>42994</v>
      </c>
      <c r="C2991" s="10" t="s">
        <v>219</v>
      </c>
      <c r="D2991" s="4" t="s">
        <v>120</v>
      </c>
      <c r="E2991" s="4" t="s">
        <v>45</v>
      </c>
      <c r="F2991" s="70"/>
      <c r="G2991" s="70">
        <v>1200</v>
      </c>
      <c r="H2991" s="5"/>
    </row>
    <row r="2992" spans="2:8" x14ac:dyDescent="0.3">
      <c r="B2992" s="35">
        <v>42994</v>
      </c>
      <c r="C2992" s="10" t="s">
        <v>219</v>
      </c>
      <c r="D2992" s="4" t="s">
        <v>121</v>
      </c>
      <c r="E2992" s="4" t="s">
        <v>45</v>
      </c>
      <c r="F2992" s="70"/>
      <c r="G2992" s="70">
        <v>1000</v>
      </c>
      <c r="H2992" s="5"/>
    </row>
    <row r="2993" spans="2:8" x14ac:dyDescent="0.3">
      <c r="B2993" s="35">
        <v>42994</v>
      </c>
      <c r="C2993" s="10" t="s">
        <v>219</v>
      </c>
      <c r="D2993" s="4" t="s">
        <v>1518</v>
      </c>
      <c r="E2993" s="4" t="s">
        <v>45</v>
      </c>
      <c r="F2993" s="70"/>
      <c r="G2993" s="70">
        <v>420</v>
      </c>
      <c r="H2993" s="5"/>
    </row>
    <row r="2994" spans="2:8" x14ac:dyDescent="0.3">
      <c r="B2994" s="35">
        <v>42994</v>
      </c>
      <c r="C2994" s="10" t="s">
        <v>219</v>
      </c>
      <c r="D2994" s="4" t="s">
        <v>148</v>
      </c>
      <c r="E2994" s="4" t="s">
        <v>45</v>
      </c>
      <c r="F2994" s="70"/>
      <c r="G2994" s="70">
        <v>1000</v>
      </c>
      <c r="H2994" s="5"/>
    </row>
    <row r="2995" spans="2:8" x14ac:dyDescent="0.3">
      <c r="B2995" s="35">
        <v>42994</v>
      </c>
      <c r="C2995" s="10" t="s">
        <v>219</v>
      </c>
      <c r="D2995" s="4" t="s">
        <v>45</v>
      </c>
      <c r="E2995" s="4" t="s">
        <v>45</v>
      </c>
      <c r="F2995" s="70"/>
      <c r="G2995" s="70">
        <v>1800</v>
      </c>
      <c r="H2995" s="5"/>
    </row>
    <row r="2996" spans="2:8" x14ac:dyDescent="0.3">
      <c r="B2996" s="35">
        <v>42994</v>
      </c>
      <c r="C2996" s="10" t="s">
        <v>111</v>
      </c>
      <c r="D2996" s="4" t="s">
        <v>1502</v>
      </c>
      <c r="E2996" s="4" t="s">
        <v>45</v>
      </c>
      <c r="F2996" s="70"/>
      <c r="G2996" s="70">
        <v>1205</v>
      </c>
      <c r="H2996" s="5"/>
    </row>
    <row r="2997" spans="2:8" x14ac:dyDescent="0.3">
      <c r="B2997" s="35">
        <v>42994</v>
      </c>
      <c r="C2997" s="10" t="s">
        <v>1561</v>
      </c>
      <c r="D2997" s="4" t="s">
        <v>1564</v>
      </c>
      <c r="E2997" s="4" t="s">
        <v>45</v>
      </c>
      <c r="F2997" s="70"/>
      <c r="G2997" s="70">
        <v>1305</v>
      </c>
      <c r="H2997" s="5"/>
    </row>
    <row r="2998" spans="2:8" x14ac:dyDescent="0.3">
      <c r="E2998" t="s">
        <v>5</v>
      </c>
      <c r="F2998" s="174">
        <f>SUM(F2979:F2997)</f>
        <v>35616.789999999994</v>
      </c>
      <c r="G2998" s="174">
        <f>SUM(G2980:G2997)</f>
        <v>26230</v>
      </c>
      <c r="H2998" s="62">
        <f>F2998-G2998</f>
        <v>9386.7899999999936</v>
      </c>
    </row>
    <row r="2999" spans="2:8" x14ac:dyDescent="0.3">
      <c r="G2999" s="161">
        <v>2300</v>
      </c>
    </row>
    <row r="3002" spans="2:8" x14ac:dyDescent="0.3">
      <c r="B3002" s="122" t="s">
        <v>459</v>
      </c>
    </row>
    <row r="3003" spans="2:8" x14ac:dyDescent="0.3">
      <c r="B3003" s="106" t="s">
        <v>6</v>
      </c>
      <c r="C3003" s="6" t="s">
        <v>7</v>
      </c>
      <c r="D3003" s="6" t="s">
        <v>11</v>
      </c>
      <c r="E3003" s="6" t="s">
        <v>8</v>
      </c>
      <c r="F3003" s="149" t="s">
        <v>9</v>
      </c>
      <c r="G3003" s="149" t="s">
        <v>10</v>
      </c>
      <c r="H3003" s="7" t="s">
        <v>12</v>
      </c>
    </row>
    <row r="3004" spans="2:8" x14ac:dyDescent="0.3">
      <c r="B3004" s="35">
        <v>42997</v>
      </c>
      <c r="C3004" s="10" t="s">
        <v>1565</v>
      </c>
      <c r="D3004" s="4" t="s">
        <v>1566</v>
      </c>
      <c r="E3004" s="4" t="s">
        <v>31</v>
      </c>
      <c r="F3004" s="70">
        <v>2800</v>
      </c>
      <c r="G3004" s="70"/>
      <c r="H3004" s="5">
        <v>2800</v>
      </c>
    </row>
    <row r="3005" spans="2:8" x14ac:dyDescent="0.3">
      <c r="B3005" s="35">
        <v>42997</v>
      </c>
      <c r="C3005" s="10" t="s">
        <v>1567</v>
      </c>
      <c r="D3005" s="4" t="s">
        <v>1568</v>
      </c>
      <c r="E3005" s="4" t="s">
        <v>31</v>
      </c>
      <c r="F3005" s="70">
        <v>14800</v>
      </c>
      <c r="G3005" s="70"/>
      <c r="H3005" s="5">
        <f>F3005-G3021</f>
        <v>9931</v>
      </c>
    </row>
    <row r="3006" spans="2:8" x14ac:dyDescent="0.3">
      <c r="B3006" s="35">
        <v>42997</v>
      </c>
      <c r="C3006" s="10">
        <v>62</v>
      </c>
      <c r="D3006" s="14" t="s">
        <v>1569</v>
      </c>
      <c r="E3006" s="14" t="s">
        <v>45</v>
      </c>
      <c r="F3006" s="70" t="s">
        <v>5</v>
      </c>
      <c r="G3006" s="70">
        <v>800</v>
      </c>
      <c r="H3006" s="5"/>
    </row>
    <row r="3007" spans="2:8" x14ac:dyDescent="0.3">
      <c r="B3007" s="35">
        <v>42997</v>
      </c>
      <c r="C3007" s="10">
        <v>62</v>
      </c>
      <c r="D3007" s="14" t="s">
        <v>1570</v>
      </c>
      <c r="E3007" s="14" t="s">
        <v>45</v>
      </c>
      <c r="F3007" s="70" t="s">
        <v>5</v>
      </c>
      <c r="G3007" s="70">
        <v>500</v>
      </c>
      <c r="H3007" s="5"/>
    </row>
    <row r="3008" spans="2:8" x14ac:dyDescent="0.3">
      <c r="B3008" s="35">
        <v>42997</v>
      </c>
      <c r="C3008" s="10" t="s">
        <v>53</v>
      </c>
      <c r="D3008" s="14" t="s">
        <v>1571</v>
      </c>
      <c r="E3008" s="14" t="s">
        <v>1572</v>
      </c>
      <c r="F3008" s="70" t="s">
        <v>5</v>
      </c>
      <c r="G3008" s="70">
        <v>65</v>
      </c>
      <c r="H3008" s="5"/>
    </row>
    <row r="3009" spans="2:8" x14ac:dyDescent="0.3">
      <c r="B3009" s="35">
        <v>42997</v>
      </c>
      <c r="C3009" s="10" t="s">
        <v>53</v>
      </c>
      <c r="D3009" s="14" t="s">
        <v>1573</v>
      </c>
      <c r="E3009" s="14" t="s">
        <v>31</v>
      </c>
      <c r="F3009" s="70"/>
      <c r="G3009" s="70">
        <v>170</v>
      </c>
      <c r="H3009" s="5"/>
    </row>
    <row r="3010" spans="2:8" x14ac:dyDescent="0.3">
      <c r="B3010" s="35">
        <v>42997</v>
      </c>
      <c r="C3010" s="10" t="s">
        <v>1182</v>
      </c>
      <c r="D3010" s="14" t="s">
        <v>1574</v>
      </c>
      <c r="E3010" s="14" t="s">
        <v>45</v>
      </c>
      <c r="F3010" s="70"/>
      <c r="G3010" s="70">
        <v>90</v>
      </c>
      <c r="H3010" s="5"/>
    </row>
    <row r="3011" spans="2:8" x14ac:dyDescent="0.3">
      <c r="B3011" s="35">
        <v>42997</v>
      </c>
      <c r="C3011" s="10" t="s">
        <v>1182</v>
      </c>
      <c r="D3011" s="14" t="s">
        <v>1580</v>
      </c>
      <c r="E3011" s="14" t="s">
        <v>45</v>
      </c>
      <c r="F3011" s="70"/>
      <c r="G3011" s="70">
        <v>500</v>
      </c>
      <c r="H3011" s="5"/>
    </row>
    <row r="3012" spans="2:8" x14ac:dyDescent="0.3">
      <c r="B3012" s="35">
        <v>42998</v>
      </c>
      <c r="C3012" s="10" t="s">
        <v>53</v>
      </c>
      <c r="D3012" s="14" t="s">
        <v>1575</v>
      </c>
      <c r="E3012" s="14" t="s">
        <v>45</v>
      </c>
      <c r="F3012" s="70"/>
      <c r="G3012" s="70">
        <v>150</v>
      </c>
      <c r="H3012" s="5"/>
    </row>
    <row r="3013" spans="2:8" x14ac:dyDescent="0.3">
      <c r="B3013" s="35">
        <v>42998</v>
      </c>
      <c r="C3013" s="10" t="s">
        <v>1182</v>
      </c>
      <c r="D3013" s="14" t="s">
        <v>1576</v>
      </c>
      <c r="E3013" s="14" t="s">
        <v>45</v>
      </c>
      <c r="F3013" s="70"/>
      <c r="G3013" s="70">
        <v>30</v>
      </c>
      <c r="H3013" s="5"/>
    </row>
    <row r="3014" spans="2:8" x14ac:dyDescent="0.3">
      <c r="B3014" s="35">
        <v>42998</v>
      </c>
      <c r="C3014" s="10" t="s">
        <v>1182</v>
      </c>
      <c r="D3014" s="14" t="s">
        <v>144</v>
      </c>
      <c r="E3014" s="14" t="s">
        <v>45</v>
      </c>
      <c r="F3014" s="70"/>
      <c r="G3014" s="70">
        <v>56</v>
      </c>
      <c r="H3014" s="5"/>
    </row>
    <row r="3015" spans="2:8" x14ac:dyDescent="0.3">
      <c r="B3015" s="35">
        <v>42998</v>
      </c>
      <c r="C3015" s="10" t="s">
        <v>1182</v>
      </c>
      <c r="D3015" s="14" t="s">
        <v>1577</v>
      </c>
      <c r="E3015" s="14" t="s">
        <v>45</v>
      </c>
      <c r="F3015" s="70"/>
      <c r="G3015" s="70">
        <v>8</v>
      </c>
      <c r="H3015" s="5"/>
    </row>
    <row r="3016" spans="2:8" x14ac:dyDescent="0.3">
      <c r="B3016" s="35">
        <v>42998</v>
      </c>
      <c r="C3016" s="10">
        <v>62</v>
      </c>
      <c r="D3016" s="14" t="s">
        <v>1578</v>
      </c>
      <c r="E3016" s="14" t="s">
        <v>45</v>
      </c>
      <c r="F3016" s="70"/>
      <c r="G3016" s="70">
        <v>2000</v>
      </c>
      <c r="H3016" s="5"/>
    </row>
    <row r="3017" spans="2:8" x14ac:dyDescent="0.3">
      <c r="B3017" s="35">
        <v>42998</v>
      </c>
      <c r="C3017" s="10" t="s">
        <v>53</v>
      </c>
      <c r="D3017" s="14" t="s">
        <v>1579</v>
      </c>
      <c r="E3017" s="14" t="s">
        <v>45</v>
      </c>
      <c r="F3017" s="70"/>
      <c r="G3017" s="70">
        <v>500</v>
      </c>
      <c r="H3017" s="5"/>
    </row>
    <row r="3018" spans="2:8" x14ac:dyDescent="0.3">
      <c r="B3018" s="35">
        <v>42998</v>
      </c>
      <c r="C3018" s="10" t="s">
        <v>1581</v>
      </c>
      <c r="D3018" s="14" t="s">
        <v>1317</v>
      </c>
      <c r="E3018" s="14" t="s">
        <v>31</v>
      </c>
      <c r="F3018" s="70">
        <v>2000</v>
      </c>
      <c r="G3018" s="70"/>
      <c r="H3018" s="5"/>
    </row>
    <row r="3019" spans="2:8" x14ac:dyDescent="0.3">
      <c r="B3019" s="35">
        <v>42998</v>
      </c>
      <c r="C3019" s="10"/>
      <c r="D3019" s="14" t="s">
        <v>1582</v>
      </c>
      <c r="E3019" s="14" t="s">
        <v>31</v>
      </c>
      <c r="F3019" s="70">
        <v>500</v>
      </c>
      <c r="G3019" s="70"/>
      <c r="H3019" s="5"/>
    </row>
    <row r="3020" spans="2:8" x14ac:dyDescent="0.3">
      <c r="B3020" s="35">
        <v>42998</v>
      </c>
      <c r="C3020" s="10" t="s">
        <v>1584</v>
      </c>
      <c r="D3020" s="14" t="s">
        <v>1583</v>
      </c>
      <c r="E3020" s="14" t="s">
        <v>31</v>
      </c>
      <c r="F3020" s="70">
        <v>200</v>
      </c>
      <c r="G3020" s="70"/>
      <c r="H3020" s="5"/>
    </row>
    <row r="3021" spans="2:8" x14ac:dyDescent="0.3">
      <c r="F3021" s="174">
        <f>SUM(F3004:F3020)</f>
        <v>20300</v>
      </c>
      <c r="G3021" s="174">
        <f>SUM(G3006:G3020)</f>
        <v>4869</v>
      </c>
      <c r="H3021" s="62">
        <f>F3021-G3021</f>
        <v>15431</v>
      </c>
    </row>
    <row r="3024" spans="2:8" x14ac:dyDescent="0.3">
      <c r="B3024" s="85" t="s">
        <v>460</v>
      </c>
      <c r="C3024"/>
      <c r="H3024"/>
    </row>
    <row r="3025" spans="2:10" x14ac:dyDescent="0.3">
      <c r="B3025" s="106" t="s">
        <v>6</v>
      </c>
      <c r="C3025" s="6" t="s">
        <v>7</v>
      </c>
      <c r="D3025" s="6" t="s">
        <v>11</v>
      </c>
      <c r="E3025" s="6" t="s">
        <v>8</v>
      </c>
      <c r="F3025" s="149" t="s">
        <v>9</v>
      </c>
      <c r="G3025" s="149" t="s">
        <v>10</v>
      </c>
      <c r="H3025" s="7" t="s">
        <v>12</v>
      </c>
    </row>
    <row r="3026" spans="2:10" x14ac:dyDescent="0.3">
      <c r="B3026" s="35">
        <v>42998</v>
      </c>
      <c r="C3026" s="4"/>
      <c r="D3026" s="4" t="s">
        <v>1110</v>
      </c>
      <c r="E3026" s="4" t="s">
        <v>354</v>
      </c>
      <c r="F3026" s="70">
        <v>2320</v>
      </c>
      <c r="G3026" s="70"/>
      <c r="H3026" s="4"/>
    </row>
    <row r="3027" spans="2:10" x14ac:dyDescent="0.3">
      <c r="B3027" s="35">
        <v>42998</v>
      </c>
      <c r="C3027" s="4"/>
      <c r="D3027" s="4" t="s">
        <v>141</v>
      </c>
      <c r="E3027" s="4" t="s">
        <v>354</v>
      </c>
      <c r="F3027" s="70">
        <v>210</v>
      </c>
      <c r="G3027" s="70"/>
      <c r="H3027" s="4"/>
    </row>
    <row r="3028" spans="2:10" x14ac:dyDescent="0.3">
      <c r="B3028"/>
      <c r="C3028"/>
      <c r="F3028" s="177">
        <f>SUM(F3026:F3027)</f>
        <v>2530</v>
      </c>
      <c r="G3028" s="177">
        <v>0</v>
      </c>
      <c r="H3028" s="67">
        <f>F3028-G3028</f>
        <v>2530</v>
      </c>
    </row>
    <row r="3032" spans="2:10" x14ac:dyDescent="0.3">
      <c r="B3032" s="122" t="s">
        <v>459</v>
      </c>
    </row>
    <row r="3033" spans="2:10" x14ac:dyDescent="0.3">
      <c r="B3033" s="106" t="s">
        <v>6</v>
      </c>
      <c r="C3033" s="6" t="s">
        <v>7</v>
      </c>
      <c r="D3033" s="6" t="s">
        <v>11</v>
      </c>
      <c r="E3033" s="6" t="s">
        <v>8</v>
      </c>
      <c r="F3033" s="149" t="s">
        <v>9</v>
      </c>
      <c r="G3033" s="149" t="s">
        <v>10</v>
      </c>
      <c r="H3033" s="7" t="s">
        <v>12</v>
      </c>
    </row>
    <row r="3034" spans="2:10" x14ac:dyDescent="0.3">
      <c r="B3034" s="35">
        <v>42999</v>
      </c>
      <c r="C3034" s="10" t="s">
        <v>1585</v>
      </c>
      <c r="D3034" s="4" t="s">
        <v>1586</v>
      </c>
      <c r="E3034" s="4" t="s">
        <v>31</v>
      </c>
      <c r="F3034" s="70">
        <v>3480</v>
      </c>
      <c r="G3034" s="70"/>
      <c r="H3034" s="5"/>
    </row>
    <row r="3035" spans="2:10" x14ac:dyDescent="0.3">
      <c r="B3035" s="35">
        <v>42999</v>
      </c>
      <c r="C3035" s="10"/>
      <c r="D3035" s="4" t="s">
        <v>586</v>
      </c>
      <c r="E3035" s="4" t="s">
        <v>45</v>
      </c>
      <c r="F3035" s="70"/>
      <c r="G3035" s="70">
        <v>251</v>
      </c>
      <c r="H3035" s="5"/>
    </row>
    <row r="3036" spans="2:10" x14ac:dyDescent="0.3">
      <c r="B3036" s="35">
        <v>42999</v>
      </c>
      <c r="C3036" s="10"/>
      <c r="D3036" s="4" t="s">
        <v>1587</v>
      </c>
      <c r="E3036" s="4" t="s">
        <v>262</v>
      </c>
      <c r="F3036" s="70"/>
      <c r="G3036" s="70">
        <v>252</v>
      </c>
      <c r="H3036" s="5"/>
    </row>
    <row r="3037" spans="2:10" x14ac:dyDescent="0.3">
      <c r="B3037" s="35">
        <v>42999</v>
      </c>
      <c r="C3037" s="10"/>
      <c r="D3037" s="4" t="s">
        <v>281</v>
      </c>
      <c r="E3037" s="4" t="s">
        <v>598</v>
      </c>
      <c r="F3037" s="70"/>
      <c r="G3037" s="70">
        <v>80</v>
      </c>
      <c r="H3037" s="5"/>
    </row>
    <row r="3038" spans="2:10" x14ac:dyDescent="0.3">
      <c r="B3038" s="35">
        <v>42999</v>
      </c>
      <c r="C3038" s="10"/>
      <c r="D3038" s="4" t="s">
        <v>594</v>
      </c>
      <c r="E3038" s="4" t="s">
        <v>121</v>
      </c>
      <c r="F3038" s="70"/>
      <c r="G3038" s="70">
        <v>25</v>
      </c>
      <c r="H3038" s="5"/>
    </row>
    <row r="3039" spans="2:10" x14ac:dyDescent="0.3">
      <c r="F3039" s="169">
        <f>SUM(F3034:F3038)</f>
        <v>3480</v>
      </c>
      <c r="G3039" s="169">
        <f>SUM(G3035:G3038)</f>
        <v>608</v>
      </c>
      <c r="H3039" s="51">
        <f>F3039-G3039</f>
        <v>2872</v>
      </c>
      <c r="J3039" s="3"/>
    </row>
    <row r="3041" spans="2:8" x14ac:dyDescent="0.3">
      <c r="B3041" s="122" t="s">
        <v>219</v>
      </c>
    </row>
    <row r="3042" spans="2:8" x14ac:dyDescent="0.3">
      <c r="B3042" s="106" t="s">
        <v>6</v>
      </c>
      <c r="C3042" s="6" t="s">
        <v>7</v>
      </c>
      <c r="D3042" s="6" t="s">
        <v>11</v>
      </c>
      <c r="E3042" s="6" t="s">
        <v>8</v>
      </c>
      <c r="F3042" s="149" t="s">
        <v>9</v>
      </c>
      <c r="G3042" s="189" t="s">
        <v>10</v>
      </c>
      <c r="H3042" s="7" t="s">
        <v>12</v>
      </c>
    </row>
    <row r="3043" spans="2:8" x14ac:dyDescent="0.3">
      <c r="B3043" s="131"/>
      <c r="C3043" s="131"/>
      <c r="D3043" s="132" t="s">
        <v>219</v>
      </c>
      <c r="E3043" s="132"/>
      <c r="F3043" s="177"/>
      <c r="G3043" s="190"/>
      <c r="H3043" s="67"/>
    </row>
    <row r="3044" spans="2:8" x14ac:dyDescent="0.3">
      <c r="B3044" s="35">
        <v>43001</v>
      </c>
      <c r="C3044" s="10" t="s">
        <v>1516</v>
      </c>
      <c r="D3044" s="4" t="s">
        <v>204</v>
      </c>
      <c r="E3044" s="4" t="s">
        <v>45</v>
      </c>
      <c r="F3044" s="70">
        <v>9931</v>
      </c>
      <c r="G3044" s="191" t="s">
        <v>5</v>
      </c>
      <c r="H3044" s="5"/>
    </row>
    <row r="3045" spans="2:8" x14ac:dyDescent="0.3">
      <c r="B3045" s="35">
        <v>43001</v>
      </c>
      <c r="C3045" s="10" t="s">
        <v>217</v>
      </c>
      <c r="D3045" s="4" t="s">
        <v>1588</v>
      </c>
      <c r="E3045" s="4" t="s">
        <v>45</v>
      </c>
      <c r="F3045" s="70">
        <v>5500</v>
      </c>
      <c r="G3045" s="191"/>
      <c r="H3045" s="5"/>
    </row>
    <row r="3046" spans="2:8" x14ac:dyDescent="0.3">
      <c r="B3046" s="35">
        <v>43001</v>
      </c>
      <c r="C3046" s="10" t="s">
        <v>219</v>
      </c>
      <c r="D3046" s="4" t="s">
        <v>39</v>
      </c>
      <c r="E3046" s="4" t="s">
        <v>45</v>
      </c>
      <c r="F3046" s="70"/>
      <c r="G3046" s="191">
        <v>3500</v>
      </c>
      <c r="H3046" s="5"/>
    </row>
    <row r="3047" spans="2:8" x14ac:dyDescent="0.3">
      <c r="B3047" s="35">
        <v>43001</v>
      </c>
      <c r="C3047" s="10" t="s">
        <v>219</v>
      </c>
      <c r="D3047" s="4" t="s">
        <v>114</v>
      </c>
      <c r="E3047" s="4" t="s">
        <v>45</v>
      </c>
      <c r="F3047" s="70"/>
      <c r="G3047" s="191">
        <v>0</v>
      </c>
      <c r="H3047" s="5"/>
    </row>
    <row r="3048" spans="2:8" x14ac:dyDescent="0.3">
      <c r="B3048" s="35">
        <v>43001</v>
      </c>
      <c r="C3048" s="10" t="s">
        <v>219</v>
      </c>
      <c r="D3048" s="4" t="s">
        <v>115</v>
      </c>
      <c r="E3048" s="4" t="s">
        <v>45</v>
      </c>
      <c r="F3048" s="70"/>
      <c r="G3048" s="191">
        <v>0</v>
      </c>
      <c r="H3048" s="5"/>
    </row>
    <row r="3049" spans="2:8" x14ac:dyDescent="0.3">
      <c r="B3049" s="35">
        <v>43001</v>
      </c>
      <c r="C3049" s="10" t="s">
        <v>219</v>
      </c>
      <c r="D3049" s="4" t="s">
        <v>116</v>
      </c>
      <c r="E3049" s="4" t="s">
        <v>45</v>
      </c>
      <c r="F3049" s="70"/>
      <c r="G3049" s="191">
        <v>0</v>
      </c>
      <c r="H3049" s="5"/>
    </row>
    <row r="3050" spans="2:8" x14ac:dyDescent="0.3">
      <c r="B3050" s="35">
        <v>43001</v>
      </c>
      <c r="C3050" s="10" t="s">
        <v>219</v>
      </c>
      <c r="D3050" s="4" t="s">
        <v>1517</v>
      </c>
      <c r="E3050" s="4" t="s">
        <v>45</v>
      </c>
      <c r="F3050" s="70"/>
      <c r="G3050" s="191">
        <v>0</v>
      </c>
      <c r="H3050" s="5"/>
    </row>
    <row r="3051" spans="2:8" x14ac:dyDescent="0.3">
      <c r="B3051" s="35">
        <v>43001</v>
      </c>
      <c r="C3051" s="10" t="s">
        <v>219</v>
      </c>
      <c r="D3051" s="4" t="s">
        <v>32</v>
      </c>
      <c r="E3051" s="4" t="s">
        <v>45</v>
      </c>
      <c r="F3051" s="70"/>
      <c r="G3051" s="191">
        <v>0</v>
      </c>
      <c r="H3051" s="5"/>
    </row>
    <row r="3052" spans="2:8" x14ac:dyDescent="0.3">
      <c r="B3052" s="35">
        <v>43001</v>
      </c>
      <c r="C3052" s="10" t="s">
        <v>219</v>
      </c>
      <c r="D3052" s="4" t="s">
        <v>31</v>
      </c>
      <c r="E3052" s="4" t="s">
        <v>45</v>
      </c>
      <c r="F3052" s="70"/>
      <c r="G3052" s="191">
        <v>1500</v>
      </c>
      <c r="H3052" s="5"/>
    </row>
    <row r="3053" spans="2:8" x14ac:dyDescent="0.3">
      <c r="B3053" s="35">
        <v>43001</v>
      </c>
      <c r="C3053" s="10" t="s">
        <v>219</v>
      </c>
      <c r="D3053" s="4" t="s">
        <v>598</v>
      </c>
      <c r="E3053" s="4" t="s">
        <v>45</v>
      </c>
      <c r="F3053" s="70"/>
      <c r="G3053" s="191">
        <v>1500</v>
      </c>
      <c r="H3053" s="5"/>
    </row>
    <row r="3054" spans="2:8" x14ac:dyDescent="0.3">
      <c r="B3054" s="35">
        <v>43001</v>
      </c>
      <c r="C3054" s="10" t="s">
        <v>219</v>
      </c>
      <c r="D3054" s="4" t="s">
        <v>15</v>
      </c>
      <c r="E3054" s="4" t="s">
        <v>45</v>
      </c>
      <c r="F3054" s="70"/>
      <c r="G3054" s="191">
        <v>1500</v>
      </c>
      <c r="H3054" s="5"/>
    </row>
    <row r="3055" spans="2:8" x14ac:dyDescent="0.3">
      <c r="B3055" s="35">
        <v>43001</v>
      </c>
      <c r="C3055" s="10" t="s">
        <v>219</v>
      </c>
      <c r="D3055" s="4" t="s">
        <v>1261</v>
      </c>
      <c r="E3055" s="4" t="s">
        <v>45</v>
      </c>
      <c r="F3055" s="70"/>
      <c r="G3055" s="191">
        <v>1500</v>
      </c>
      <c r="H3055" s="5"/>
    </row>
    <row r="3056" spans="2:8" x14ac:dyDescent="0.3">
      <c r="B3056" s="35">
        <v>43001</v>
      </c>
      <c r="C3056" s="10" t="s">
        <v>219</v>
      </c>
      <c r="D3056" s="4" t="s">
        <v>120</v>
      </c>
      <c r="E3056" s="4" t="s">
        <v>45</v>
      </c>
      <c r="F3056" s="70"/>
      <c r="G3056" s="191">
        <v>0</v>
      </c>
      <c r="H3056" s="5"/>
    </row>
    <row r="3057" spans="2:8" x14ac:dyDescent="0.3">
      <c r="B3057" s="35">
        <v>43001</v>
      </c>
      <c r="C3057" s="10" t="s">
        <v>219</v>
      </c>
      <c r="D3057" s="4" t="s">
        <v>121</v>
      </c>
      <c r="E3057" s="4" t="s">
        <v>45</v>
      </c>
      <c r="F3057" s="70"/>
      <c r="G3057" s="191">
        <v>1000</v>
      </c>
      <c r="H3057" s="5"/>
    </row>
    <row r="3058" spans="2:8" x14ac:dyDescent="0.3">
      <c r="B3058" s="35">
        <v>43001</v>
      </c>
      <c r="C3058" s="10" t="s">
        <v>219</v>
      </c>
      <c r="D3058" s="4" t="s">
        <v>1518</v>
      </c>
      <c r="E3058" s="4" t="s">
        <v>45</v>
      </c>
      <c r="F3058" s="70"/>
      <c r="G3058" s="191">
        <v>350</v>
      </c>
      <c r="H3058" s="5"/>
    </row>
    <row r="3059" spans="2:8" x14ac:dyDescent="0.3">
      <c r="B3059" s="35">
        <v>43001</v>
      </c>
      <c r="C3059" s="10" t="s">
        <v>219</v>
      </c>
      <c r="D3059" s="4" t="s">
        <v>148</v>
      </c>
      <c r="E3059" s="4" t="s">
        <v>45</v>
      </c>
      <c r="F3059" s="70"/>
      <c r="G3059" s="191">
        <v>0</v>
      </c>
      <c r="H3059" s="5"/>
    </row>
    <row r="3060" spans="2:8" x14ac:dyDescent="0.3">
      <c r="B3060" s="35">
        <v>43001</v>
      </c>
      <c r="C3060" s="10" t="s">
        <v>219</v>
      </c>
      <c r="D3060" s="4" t="s">
        <v>45</v>
      </c>
      <c r="E3060" s="4" t="s">
        <v>45</v>
      </c>
      <c r="F3060" s="70"/>
      <c r="G3060" s="191">
        <v>1800</v>
      </c>
      <c r="H3060" s="5"/>
    </row>
    <row r="3061" spans="2:8" x14ac:dyDescent="0.3">
      <c r="B3061" s="35">
        <v>43001</v>
      </c>
      <c r="C3061" s="10" t="s">
        <v>111</v>
      </c>
      <c r="D3061" s="4" t="s">
        <v>1502</v>
      </c>
      <c r="E3061" s="4" t="s">
        <v>45</v>
      </c>
      <c r="F3061" s="70"/>
      <c r="G3061" s="191">
        <v>200</v>
      </c>
      <c r="H3061" s="5"/>
    </row>
    <row r="3062" spans="2:8" x14ac:dyDescent="0.3">
      <c r="E3062" t="s">
        <v>5</v>
      </c>
      <c r="F3062" s="174">
        <f>SUM(F3043:F3061)</f>
        <v>15431</v>
      </c>
      <c r="G3062" s="174">
        <f>SUM(G3044:G3061)</f>
        <v>12850</v>
      </c>
      <c r="H3062" s="62">
        <f>F3062-G3062</f>
        <v>2581</v>
      </c>
    </row>
    <row r="3063" spans="2:8" x14ac:dyDescent="0.3">
      <c r="G3063" s="161" t="s">
        <v>5</v>
      </c>
    </row>
    <row r="3066" spans="2:8" x14ac:dyDescent="0.3">
      <c r="B3066" s="122" t="s">
        <v>459</v>
      </c>
    </row>
    <row r="3067" spans="2:8" x14ac:dyDescent="0.3">
      <c r="B3067" s="106" t="s">
        <v>6</v>
      </c>
      <c r="C3067" s="6" t="s">
        <v>7</v>
      </c>
      <c r="D3067" s="6" t="s">
        <v>11</v>
      </c>
      <c r="E3067" s="6" t="s">
        <v>8</v>
      </c>
      <c r="F3067" s="149" t="s">
        <v>9</v>
      </c>
      <c r="G3067" s="189" t="s">
        <v>10</v>
      </c>
      <c r="H3067" s="7" t="s">
        <v>12</v>
      </c>
    </row>
    <row r="3068" spans="2:8" x14ac:dyDescent="0.3">
      <c r="B3068" s="35">
        <v>43002</v>
      </c>
      <c r="C3068" s="10" t="s">
        <v>1592</v>
      </c>
      <c r="D3068" s="4" t="s">
        <v>1589</v>
      </c>
      <c r="E3068" s="4" t="s">
        <v>120</v>
      </c>
      <c r="F3068" s="70">
        <v>800</v>
      </c>
      <c r="G3068" s="70">
        <v>800</v>
      </c>
      <c r="H3068" s="5"/>
    </row>
    <row r="3069" spans="2:8" x14ac:dyDescent="0.3">
      <c r="B3069" s="35">
        <v>43002</v>
      </c>
      <c r="C3069" s="10" t="s">
        <v>1591</v>
      </c>
      <c r="D3069" s="4" t="s">
        <v>1590</v>
      </c>
      <c r="E3069" s="4" t="s">
        <v>120</v>
      </c>
      <c r="F3069" s="70">
        <v>1500</v>
      </c>
      <c r="G3069" s="70">
        <v>1500</v>
      </c>
      <c r="H3069" s="5"/>
    </row>
    <row r="3070" spans="2:8" x14ac:dyDescent="0.3">
      <c r="B3070" s="35">
        <v>43003</v>
      </c>
      <c r="C3070" s="10"/>
      <c r="D3070" s="4" t="s">
        <v>1593</v>
      </c>
      <c r="E3070" s="4" t="s">
        <v>31</v>
      </c>
      <c r="F3070" s="70">
        <v>3500</v>
      </c>
      <c r="G3070" s="70"/>
      <c r="H3070" s="5"/>
    </row>
    <row r="3071" spans="2:8" x14ac:dyDescent="0.3">
      <c r="B3071" s="35">
        <v>43003</v>
      </c>
      <c r="C3071" s="10"/>
      <c r="D3071" s="4" t="s">
        <v>429</v>
      </c>
      <c r="E3071" s="4" t="s">
        <v>31</v>
      </c>
      <c r="F3071" s="70"/>
      <c r="G3071" s="70">
        <v>2282</v>
      </c>
      <c r="H3071" s="5"/>
    </row>
    <row r="3072" spans="2:8" x14ac:dyDescent="0.3">
      <c r="B3072" s="35">
        <v>43003</v>
      </c>
      <c r="C3072" s="10"/>
      <c r="D3072" s="4" t="s">
        <v>1594</v>
      </c>
      <c r="E3072" s="4" t="s">
        <v>31</v>
      </c>
      <c r="F3072" s="70"/>
      <c r="G3072" s="70">
        <v>100</v>
      </c>
      <c r="H3072" s="5"/>
    </row>
    <row r="3073" spans="2:8" x14ac:dyDescent="0.3">
      <c r="F3073" s="177">
        <f>SUM(F3068:F3072)</f>
        <v>5800</v>
      </c>
      <c r="G3073" s="177">
        <f>SUM(G3068:G3072)</f>
        <v>4682</v>
      </c>
      <c r="H3073" s="67">
        <f>F3073-G3073</f>
        <v>1118</v>
      </c>
    </row>
    <row r="3076" spans="2:8" x14ac:dyDescent="0.3">
      <c r="B3076" s="122" t="s">
        <v>460</v>
      </c>
    </row>
    <row r="3077" spans="2:8" x14ac:dyDescent="0.3">
      <c r="B3077" s="106" t="s">
        <v>6</v>
      </c>
      <c r="C3077" s="6" t="s">
        <v>7</v>
      </c>
      <c r="D3077" s="6" t="s">
        <v>11</v>
      </c>
      <c r="E3077" s="6" t="s">
        <v>8</v>
      </c>
      <c r="F3077" s="149" t="s">
        <v>9</v>
      </c>
      <c r="G3077" s="189" t="s">
        <v>10</v>
      </c>
      <c r="H3077" s="7" t="s">
        <v>12</v>
      </c>
    </row>
    <row r="3078" spans="2:8" x14ac:dyDescent="0.3">
      <c r="B3078" s="35">
        <v>43003</v>
      </c>
      <c r="C3078" s="10"/>
      <c r="D3078" s="4" t="s">
        <v>141</v>
      </c>
      <c r="E3078" s="4" t="s">
        <v>354</v>
      </c>
      <c r="F3078" s="70">
        <v>4883</v>
      </c>
      <c r="G3078" s="70"/>
      <c r="H3078" s="5"/>
    </row>
    <row r="3079" spans="2:8" x14ac:dyDescent="0.3">
      <c r="B3079" s="35"/>
      <c r="C3079" s="10"/>
      <c r="D3079" s="4" t="s">
        <v>989</v>
      </c>
      <c r="E3079" s="4" t="s">
        <v>167</v>
      </c>
      <c r="F3079" s="70"/>
      <c r="G3079" s="70">
        <v>3500</v>
      </c>
      <c r="H3079" s="5"/>
    </row>
    <row r="3080" spans="2:8" x14ac:dyDescent="0.3">
      <c r="F3080" s="177">
        <f>SUM(F3078:F3079)</f>
        <v>4883</v>
      </c>
      <c r="G3080" s="177">
        <f>SUM(G3079)</f>
        <v>3500</v>
      </c>
      <c r="H3080" s="67">
        <f>F3080-G3080</f>
        <v>1383</v>
      </c>
    </row>
    <row r="3084" spans="2:8" x14ac:dyDescent="0.3">
      <c r="B3084" s="106" t="s">
        <v>6</v>
      </c>
      <c r="C3084" s="6" t="s">
        <v>7</v>
      </c>
      <c r="D3084" s="6" t="s">
        <v>11</v>
      </c>
      <c r="E3084" s="6" t="s">
        <v>8</v>
      </c>
      <c r="F3084" s="149" t="s">
        <v>9</v>
      </c>
      <c r="G3084" s="189" t="s">
        <v>10</v>
      </c>
      <c r="H3084" s="7" t="s">
        <v>12</v>
      </c>
    </row>
    <row r="3085" spans="2:8" x14ac:dyDescent="0.3">
      <c r="B3085" s="35">
        <v>43004</v>
      </c>
      <c r="C3085" s="10" t="s">
        <v>1600</v>
      </c>
      <c r="D3085" s="4" t="s">
        <v>1596</v>
      </c>
      <c r="E3085" s="4" t="s">
        <v>31</v>
      </c>
      <c r="F3085" s="70">
        <v>9500</v>
      </c>
      <c r="G3085" s="70"/>
      <c r="H3085" s="5"/>
    </row>
    <row r="3086" spans="2:8" x14ac:dyDescent="0.3">
      <c r="B3086" s="35">
        <v>43004</v>
      </c>
      <c r="C3086" s="10" t="s">
        <v>1599</v>
      </c>
      <c r="D3086" s="4" t="s">
        <v>1595</v>
      </c>
      <c r="E3086" s="4" t="s">
        <v>31</v>
      </c>
      <c r="F3086" s="70">
        <v>6900</v>
      </c>
      <c r="G3086" s="70"/>
      <c r="H3086" s="5"/>
    </row>
    <row r="3087" spans="2:8" x14ac:dyDescent="0.3">
      <c r="B3087" s="35">
        <v>43004</v>
      </c>
      <c r="C3087" s="10" t="s">
        <v>1601</v>
      </c>
      <c r="D3087" s="4" t="s">
        <v>1602</v>
      </c>
      <c r="E3087" s="4" t="s">
        <v>45</v>
      </c>
      <c r="F3087" s="70">
        <v>15176.48</v>
      </c>
      <c r="G3087" s="70"/>
      <c r="H3087" s="5"/>
    </row>
    <row r="3088" spans="2:8" x14ac:dyDescent="0.3">
      <c r="B3088" s="35">
        <v>43004</v>
      </c>
      <c r="C3088" s="10"/>
      <c r="D3088" s="4" t="s">
        <v>1597</v>
      </c>
      <c r="E3088" s="4" t="s">
        <v>31</v>
      </c>
      <c r="F3088" s="70"/>
      <c r="G3088" s="70">
        <v>1018</v>
      </c>
      <c r="H3088" s="5"/>
    </row>
    <row r="3089" spans="2:8" x14ac:dyDescent="0.3">
      <c r="B3089" s="35">
        <v>43004</v>
      </c>
      <c r="C3089" s="10"/>
      <c r="D3089" s="4" t="s">
        <v>1598</v>
      </c>
      <c r="E3089" s="4" t="s">
        <v>31</v>
      </c>
      <c r="F3089" s="70"/>
      <c r="G3089" s="70">
        <v>1350</v>
      </c>
      <c r="H3089" s="5"/>
    </row>
    <row r="3090" spans="2:8" x14ac:dyDescent="0.3">
      <c r="B3090" s="35">
        <v>43004</v>
      </c>
      <c r="C3090" s="10"/>
      <c r="D3090" s="4" t="s">
        <v>1598</v>
      </c>
      <c r="E3090" s="4" t="s">
        <v>31</v>
      </c>
      <c r="F3090" s="70"/>
      <c r="G3090" s="70">
        <v>300</v>
      </c>
      <c r="H3090" s="5"/>
    </row>
    <row r="3091" spans="2:8" x14ac:dyDescent="0.3">
      <c r="B3091" s="35">
        <v>43004</v>
      </c>
      <c r="C3091" s="10"/>
      <c r="D3091" s="14" t="s">
        <v>242</v>
      </c>
      <c r="E3091" s="14" t="s">
        <v>45</v>
      </c>
      <c r="F3091" s="70"/>
      <c r="G3091" s="70">
        <v>100</v>
      </c>
      <c r="H3091" s="5"/>
    </row>
    <row r="3092" spans="2:8" x14ac:dyDescent="0.3">
      <c r="F3092" s="174">
        <f>SUM(F3085:F3090)</f>
        <v>31576.48</v>
      </c>
      <c r="G3092" s="174">
        <f>SUM(G3088:G3091)</f>
        <v>2768</v>
      </c>
      <c r="H3092" s="62">
        <f>F3092-G3092</f>
        <v>28808.48</v>
      </c>
    </row>
    <row r="3095" spans="2:8" x14ac:dyDescent="0.3">
      <c r="B3095" s="122" t="s">
        <v>459</v>
      </c>
    </row>
    <row r="3096" spans="2:8" x14ac:dyDescent="0.3">
      <c r="B3096" s="106" t="s">
        <v>6</v>
      </c>
      <c r="C3096" s="6" t="s">
        <v>7</v>
      </c>
      <c r="D3096" s="6" t="s">
        <v>11</v>
      </c>
      <c r="E3096" s="6" t="s">
        <v>8</v>
      </c>
      <c r="F3096" s="149" t="s">
        <v>9</v>
      </c>
      <c r="G3096" s="149" t="s">
        <v>10</v>
      </c>
      <c r="H3096" s="7" t="s">
        <v>12</v>
      </c>
    </row>
    <row r="3097" spans="2:8" x14ac:dyDescent="0.3">
      <c r="B3097" s="35">
        <v>43006</v>
      </c>
      <c r="C3097" s="10" t="s">
        <v>1609</v>
      </c>
      <c r="D3097" s="4" t="s">
        <v>1603</v>
      </c>
      <c r="E3097" s="4" t="s">
        <v>120</v>
      </c>
      <c r="F3097" s="70">
        <v>2500</v>
      </c>
      <c r="G3097" s="70"/>
      <c r="H3097" s="5"/>
    </row>
    <row r="3098" spans="2:8" x14ac:dyDescent="0.3">
      <c r="B3098" s="35">
        <v>43006</v>
      </c>
      <c r="C3098" s="10"/>
      <c r="D3098" s="4" t="s">
        <v>586</v>
      </c>
      <c r="E3098" s="4" t="s">
        <v>45</v>
      </c>
      <c r="F3098" s="70"/>
      <c r="G3098" s="70">
        <v>2500</v>
      </c>
      <c r="H3098" s="5"/>
    </row>
    <row r="3099" spans="2:8" x14ac:dyDescent="0.3">
      <c r="B3099" s="35">
        <v>43006</v>
      </c>
      <c r="C3099" s="10" t="s">
        <v>1610</v>
      </c>
      <c r="D3099" s="4" t="s">
        <v>1604</v>
      </c>
      <c r="E3099" s="4" t="s">
        <v>31</v>
      </c>
      <c r="F3099" s="70">
        <v>2400</v>
      </c>
      <c r="G3099" s="70"/>
      <c r="H3099" s="5"/>
    </row>
    <row r="3100" spans="2:8" x14ac:dyDescent="0.3">
      <c r="B3100" s="35">
        <v>43006</v>
      </c>
      <c r="C3100" s="10"/>
      <c r="D3100" s="4" t="s">
        <v>1605</v>
      </c>
      <c r="E3100" s="4" t="s">
        <v>114</v>
      </c>
      <c r="F3100" s="70"/>
      <c r="G3100" s="70">
        <v>100</v>
      </c>
      <c r="H3100" s="5"/>
    </row>
    <row r="3101" spans="2:8" x14ac:dyDescent="0.3">
      <c r="B3101" s="35">
        <v>43006</v>
      </c>
      <c r="C3101" s="10"/>
      <c r="D3101" s="4" t="s">
        <v>1606</v>
      </c>
      <c r="E3101" s="4" t="s">
        <v>45</v>
      </c>
      <c r="F3101" s="70"/>
      <c r="G3101" s="70">
        <v>116</v>
      </c>
      <c r="H3101" s="5"/>
    </row>
    <row r="3102" spans="2:8" x14ac:dyDescent="0.3">
      <c r="B3102" s="35">
        <v>43006</v>
      </c>
      <c r="C3102" s="10"/>
      <c r="D3102" s="4" t="s">
        <v>1607</v>
      </c>
      <c r="E3102" s="4" t="s">
        <v>31</v>
      </c>
      <c r="F3102" s="70"/>
      <c r="G3102" s="70">
        <v>100</v>
      </c>
      <c r="H3102" s="5"/>
    </row>
    <row r="3103" spans="2:8" x14ac:dyDescent="0.3">
      <c r="B3103" s="35">
        <v>43006</v>
      </c>
      <c r="C3103" s="10"/>
      <c r="D3103" s="4" t="s">
        <v>1608</v>
      </c>
      <c r="E3103" s="4" t="s">
        <v>45</v>
      </c>
      <c r="F3103" s="70"/>
      <c r="G3103" s="70">
        <v>2000</v>
      </c>
      <c r="H3103" s="5"/>
    </row>
    <row r="3104" spans="2:8" x14ac:dyDescent="0.3">
      <c r="B3104" s="35">
        <v>43006</v>
      </c>
      <c r="C3104" s="10"/>
      <c r="D3104" s="14" t="s">
        <v>1611</v>
      </c>
      <c r="E3104" s="14" t="s">
        <v>15</v>
      </c>
      <c r="F3104" s="70"/>
      <c r="G3104" s="70">
        <v>18</v>
      </c>
      <c r="H3104" s="5"/>
    </row>
    <row r="3105" spans="2:8" x14ac:dyDescent="0.3">
      <c r="F3105" s="174">
        <f>SUM(F3097:F3101)</f>
        <v>4900</v>
      </c>
      <c r="G3105" s="174">
        <f>SUM(G3097:G3104)</f>
        <v>4834</v>
      </c>
      <c r="H3105" s="62">
        <f>F3105-G3105</f>
        <v>66</v>
      </c>
    </row>
    <row r="3108" spans="2:8" x14ac:dyDescent="0.3">
      <c r="B3108" s="122" t="s">
        <v>460</v>
      </c>
    </row>
    <row r="3109" spans="2:8" x14ac:dyDescent="0.3">
      <c r="B3109" s="106" t="s">
        <v>6</v>
      </c>
      <c r="C3109" s="6" t="s">
        <v>7</v>
      </c>
      <c r="D3109" s="6" t="s">
        <v>11</v>
      </c>
      <c r="E3109" s="6" t="s">
        <v>8</v>
      </c>
      <c r="F3109" s="149" t="s">
        <v>9</v>
      </c>
      <c r="G3109" s="149" t="s">
        <v>10</v>
      </c>
      <c r="H3109" s="7" t="s">
        <v>12</v>
      </c>
    </row>
    <row r="3110" spans="2:8" x14ac:dyDescent="0.3">
      <c r="B3110" s="35">
        <v>43006</v>
      </c>
      <c r="C3110" s="10"/>
      <c r="D3110" s="4" t="s">
        <v>141</v>
      </c>
      <c r="E3110" s="4" t="s">
        <v>354</v>
      </c>
      <c r="F3110" s="70">
        <v>113</v>
      </c>
      <c r="G3110" s="70"/>
      <c r="H3110" s="5"/>
    </row>
    <row r="3111" spans="2:8" x14ac:dyDescent="0.3">
      <c r="B3111" s="35">
        <v>43006</v>
      </c>
      <c r="C3111" s="10"/>
      <c r="D3111" s="4" t="s">
        <v>1612</v>
      </c>
      <c r="E3111" s="4" t="s">
        <v>354</v>
      </c>
      <c r="F3111" s="70">
        <v>1740</v>
      </c>
      <c r="G3111" s="70"/>
      <c r="H3111" s="5"/>
    </row>
    <row r="3112" spans="2:8" x14ac:dyDescent="0.3">
      <c r="F3112" s="177">
        <f>SUM(F3110:F3111)</f>
        <v>1853</v>
      </c>
      <c r="G3112" s="177">
        <f>SUM(G3111)</f>
        <v>0</v>
      </c>
      <c r="H3112" s="67">
        <f>F3112-G3112</f>
        <v>1853</v>
      </c>
    </row>
    <row r="3116" spans="2:8" x14ac:dyDescent="0.3">
      <c r="B3116" s="106" t="s">
        <v>6</v>
      </c>
      <c r="C3116" s="6" t="s">
        <v>7</v>
      </c>
      <c r="D3116" s="6" t="s">
        <v>11</v>
      </c>
      <c r="E3116" s="6" t="s">
        <v>8</v>
      </c>
      <c r="F3116" s="149" t="s">
        <v>9</v>
      </c>
      <c r="G3116" s="149" t="s">
        <v>10</v>
      </c>
      <c r="H3116" s="7" t="s">
        <v>12</v>
      </c>
    </row>
    <row r="3117" spans="2:8" x14ac:dyDescent="0.3">
      <c r="B3117" s="35">
        <v>43008</v>
      </c>
      <c r="C3117" s="4"/>
      <c r="D3117" s="4" t="s">
        <v>1619</v>
      </c>
      <c r="E3117" s="4" t="s">
        <v>45</v>
      </c>
      <c r="F3117" s="70">
        <v>806</v>
      </c>
      <c r="G3117" s="70"/>
      <c r="H3117" s="4"/>
    </row>
    <row r="3118" spans="2:8" x14ac:dyDescent="0.3">
      <c r="B3118" s="35">
        <v>43010</v>
      </c>
      <c r="C3118" s="10" t="s">
        <v>1614</v>
      </c>
      <c r="D3118" s="4" t="s">
        <v>1317</v>
      </c>
      <c r="E3118" s="4" t="s">
        <v>31</v>
      </c>
      <c r="F3118" s="70">
        <v>3500</v>
      </c>
      <c r="G3118" s="70"/>
      <c r="H3118" s="5"/>
    </row>
    <row r="3119" spans="2:8" x14ac:dyDescent="0.3">
      <c r="B3119" s="35">
        <v>43010</v>
      </c>
      <c r="C3119" s="10" t="s">
        <v>1615</v>
      </c>
      <c r="D3119" s="4" t="s">
        <v>1613</v>
      </c>
      <c r="E3119" s="4" t="s">
        <v>31</v>
      </c>
      <c r="F3119" s="70">
        <v>1800</v>
      </c>
      <c r="G3119" s="70"/>
      <c r="H3119" s="5"/>
    </row>
    <row r="3120" spans="2:8" x14ac:dyDescent="0.3">
      <c r="B3120" s="35">
        <v>43010</v>
      </c>
      <c r="C3120" s="10" t="s">
        <v>1617</v>
      </c>
      <c r="D3120" s="4" t="s">
        <v>962</v>
      </c>
      <c r="E3120" s="4" t="s">
        <v>31</v>
      </c>
      <c r="F3120" s="70">
        <v>2000</v>
      </c>
      <c r="G3120" s="70"/>
      <c r="H3120" s="5"/>
    </row>
    <row r="3121" spans="2:8" x14ac:dyDescent="0.3">
      <c r="B3121" s="35">
        <v>43010</v>
      </c>
      <c r="C3121" s="10" t="s">
        <v>1616</v>
      </c>
      <c r="D3121" s="4" t="s">
        <v>1618</v>
      </c>
      <c r="E3121" s="4" t="s">
        <v>31</v>
      </c>
      <c r="F3121" s="70">
        <v>400</v>
      </c>
      <c r="G3121" s="70"/>
      <c r="H3121" s="5"/>
    </row>
    <row r="3122" spans="2:8" x14ac:dyDescent="0.3">
      <c r="B3122" s="35">
        <v>43010</v>
      </c>
      <c r="C3122" s="10"/>
      <c r="D3122" s="4" t="s">
        <v>1400</v>
      </c>
      <c r="E3122" s="4" t="s">
        <v>31</v>
      </c>
      <c r="F3122" s="70"/>
      <c r="G3122" s="70">
        <v>800</v>
      </c>
      <c r="H3122" s="5"/>
    </row>
    <row r="3123" spans="2:8" x14ac:dyDescent="0.3">
      <c r="F3123" s="177">
        <f>SUM(F3117:F3122)</f>
        <v>8506</v>
      </c>
      <c r="G3123" s="177">
        <f>SUM(G3122)</f>
        <v>800</v>
      </c>
      <c r="H3123" s="67">
        <f>F3123-G3123</f>
        <v>7706</v>
      </c>
    </row>
    <row r="3126" spans="2:8" x14ac:dyDescent="0.3">
      <c r="B3126" s="122" t="s">
        <v>459</v>
      </c>
    </row>
    <row r="3127" spans="2:8" x14ac:dyDescent="0.3">
      <c r="B3127" s="106" t="s">
        <v>6</v>
      </c>
      <c r="C3127" s="6" t="s">
        <v>7</v>
      </c>
      <c r="D3127" s="6" t="s">
        <v>11</v>
      </c>
      <c r="E3127" s="6" t="s">
        <v>8</v>
      </c>
      <c r="F3127" s="149" t="s">
        <v>9</v>
      </c>
      <c r="G3127" s="149" t="s">
        <v>10</v>
      </c>
      <c r="H3127" s="7" t="s">
        <v>12</v>
      </c>
    </row>
    <row r="3128" spans="2:8" x14ac:dyDescent="0.3">
      <c r="B3128" s="35">
        <v>43011</v>
      </c>
      <c r="C3128" s="10" t="s">
        <v>1620</v>
      </c>
      <c r="D3128" s="4" t="s">
        <v>1621</v>
      </c>
      <c r="E3128" s="4" t="s">
        <v>31</v>
      </c>
      <c r="F3128" s="70">
        <v>1000</v>
      </c>
      <c r="G3128" s="70"/>
      <c r="H3128" s="5"/>
    </row>
    <row r="3129" spans="2:8" x14ac:dyDescent="0.3">
      <c r="B3129" s="35">
        <v>43011</v>
      </c>
      <c r="C3129" s="10" t="s">
        <v>1623</v>
      </c>
      <c r="D3129" s="4" t="s">
        <v>1622</v>
      </c>
      <c r="E3129" s="4" t="s">
        <v>15</v>
      </c>
      <c r="F3129" s="70">
        <v>112</v>
      </c>
      <c r="G3129" s="70"/>
      <c r="H3129" s="5"/>
    </row>
    <row r="3130" spans="2:8" x14ac:dyDescent="0.3">
      <c r="F3130" s="177">
        <f>SUM(F3128:F3129)</f>
        <v>1112</v>
      </c>
      <c r="G3130" s="177">
        <f>SUM(G3129)</f>
        <v>0</v>
      </c>
      <c r="H3130" s="67">
        <f>F3130-G3130</f>
        <v>1112</v>
      </c>
    </row>
    <row r="3133" spans="2:8" x14ac:dyDescent="0.3">
      <c r="B3133" s="122" t="s">
        <v>460</v>
      </c>
    </row>
    <row r="3134" spans="2:8" x14ac:dyDescent="0.3">
      <c r="B3134" s="106" t="s">
        <v>6</v>
      </c>
      <c r="C3134" s="6" t="s">
        <v>7</v>
      </c>
      <c r="D3134" s="6" t="s">
        <v>11</v>
      </c>
      <c r="E3134" s="6" t="s">
        <v>8</v>
      </c>
      <c r="F3134" s="149" t="s">
        <v>9</v>
      </c>
      <c r="G3134" s="149" t="s">
        <v>10</v>
      </c>
      <c r="H3134" s="7" t="s">
        <v>12</v>
      </c>
    </row>
    <row r="3135" spans="2:8" x14ac:dyDescent="0.3">
      <c r="B3135" s="35">
        <v>43011</v>
      </c>
      <c r="C3135" s="10"/>
      <c r="D3135" s="4" t="s">
        <v>141</v>
      </c>
      <c r="E3135" s="4" t="s">
        <v>308</v>
      </c>
      <c r="F3135" s="70">
        <v>5446</v>
      </c>
      <c r="G3135" s="70"/>
      <c r="H3135" s="5"/>
    </row>
    <row r="3136" spans="2:8" x14ac:dyDescent="0.3">
      <c r="B3136" s="35">
        <v>43011</v>
      </c>
      <c r="C3136" s="10"/>
      <c r="D3136" s="4" t="s">
        <v>797</v>
      </c>
      <c r="E3136" s="4" t="s">
        <v>31</v>
      </c>
      <c r="F3136" s="70"/>
      <c r="G3136" s="70">
        <v>2000</v>
      </c>
      <c r="H3136" s="5"/>
    </row>
    <row r="3137" spans="2:8" x14ac:dyDescent="0.3">
      <c r="F3137" s="177">
        <f>SUM(F3135:F3136)</f>
        <v>5446</v>
      </c>
      <c r="G3137" s="177">
        <f>SUM(G3136)</f>
        <v>2000</v>
      </c>
      <c r="H3137" s="67">
        <f>F3137-G3137</f>
        <v>3446</v>
      </c>
    </row>
    <row r="3139" spans="2:8" x14ac:dyDescent="0.3">
      <c r="B3139" s="106" t="s">
        <v>6</v>
      </c>
      <c r="C3139" s="6" t="s">
        <v>7</v>
      </c>
      <c r="D3139" s="6" t="s">
        <v>11</v>
      </c>
      <c r="E3139" s="6" t="s">
        <v>8</v>
      </c>
      <c r="F3139" s="149" t="s">
        <v>9</v>
      </c>
      <c r="G3139" s="149" t="s">
        <v>10</v>
      </c>
      <c r="H3139" s="7" t="s">
        <v>12</v>
      </c>
    </row>
    <row r="3140" spans="2:8" x14ac:dyDescent="0.3">
      <c r="B3140" s="35">
        <v>43012</v>
      </c>
      <c r="C3140" s="4" t="s">
        <v>1180</v>
      </c>
      <c r="D3140" s="4" t="s">
        <v>1624</v>
      </c>
      <c r="E3140" s="4"/>
      <c r="F3140" s="70">
        <v>800</v>
      </c>
      <c r="G3140" s="70"/>
      <c r="H3140" s="5">
        <f>F3140-G3142-G3143-G3141</f>
        <v>542</v>
      </c>
    </row>
    <row r="3141" spans="2:8" x14ac:dyDescent="0.3">
      <c r="B3141" s="35">
        <v>43012</v>
      </c>
      <c r="C3141" s="10" t="s">
        <v>1182</v>
      </c>
      <c r="D3141" s="4" t="s">
        <v>1629</v>
      </c>
      <c r="E3141" s="4"/>
      <c r="F3141" s="70" t="s">
        <v>5</v>
      </c>
      <c r="G3141" s="70">
        <v>70</v>
      </c>
      <c r="H3141" s="5"/>
    </row>
    <row r="3142" spans="2:8" x14ac:dyDescent="0.3">
      <c r="B3142" s="35">
        <v>43012</v>
      </c>
      <c r="C3142" s="10" t="s">
        <v>53</v>
      </c>
      <c r="D3142" s="4" t="s">
        <v>1630</v>
      </c>
      <c r="E3142" s="4"/>
      <c r="F3142" s="70" t="s">
        <v>5</v>
      </c>
      <c r="G3142" s="70">
        <v>138</v>
      </c>
      <c r="H3142" s="5"/>
    </row>
    <row r="3143" spans="2:8" x14ac:dyDescent="0.3">
      <c r="B3143" s="35">
        <v>43012</v>
      </c>
      <c r="C3143" s="10" t="s">
        <v>1182</v>
      </c>
      <c r="D3143" s="4" t="s">
        <v>1631</v>
      </c>
      <c r="E3143" s="4"/>
      <c r="F3143" s="70" t="s">
        <v>5</v>
      </c>
      <c r="G3143" s="70">
        <v>50</v>
      </c>
      <c r="H3143" s="5"/>
    </row>
    <row r="3144" spans="2:8" x14ac:dyDescent="0.3">
      <c r="B3144" s="35">
        <v>43012</v>
      </c>
      <c r="C3144" s="10" t="s">
        <v>1625</v>
      </c>
      <c r="D3144" s="4" t="s">
        <v>1626</v>
      </c>
      <c r="E3144" s="4"/>
      <c r="F3144" s="70">
        <v>228</v>
      </c>
      <c r="G3144" s="70"/>
      <c r="H3144" s="5">
        <v>228</v>
      </c>
    </row>
    <row r="3145" spans="2:8" x14ac:dyDescent="0.3">
      <c r="B3145" s="35">
        <v>43012</v>
      </c>
      <c r="C3145" s="10" t="s">
        <v>1627</v>
      </c>
      <c r="D3145" s="4" t="s">
        <v>1628</v>
      </c>
      <c r="E3145" s="4"/>
      <c r="F3145" s="70">
        <v>4000</v>
      </c>
      <c r="G3145" s="70" t="s">
        <v>5</v>
      </c>
      <c r="H3145" s="5">
        <v>4000</v>
      </c>
    </row>
    <row r="3146" spans="2:8" x14ac:dyDescent="0.3">
      <c r="F3146" s="177">
        <f>SUM(F3140:F3145)</f>
        <v>5028</v>
      </c>
      <c r="G3146" s="177">
        <f>SUM(G3141:G3145)</f>
        <v>258</v>
      </c>
      <c r="H3146" s="67">
        <f>F3146-G3146</f>
        <v>4770</v>
      </c>
    </row>
    <row r="3150" spans="2:8" x14ac:dyDescent="0.3">
      <c r="B3150" s="106" t="s">
        <v>6</v>
      </c>
      <c r="C3150" s="6" t="s">
        <v>7</v>
      </c>
      <c r="D3150" s="6" t="s">
        <v>11</v>
      </c>
      <c r="E3150" s="6" t="s">
        <v>8</v>
      </c>
      <c r="F3150" s="149" t="s">
        <v>9</v>
      </c>
      <c r="G3150" s="149" t="s">
        <v>10</v>
      </c>
      <c r="H3150" s="7" t="s">
        <v>12</v>
      </c>
    </row>
    <row r="3151" spans="2:8" x14ac:dyDescent="0.3">
      <c r="B3151" s="35">
        <v>43017</v>
      </c>
      <c r="C3151" s="10" t="s">
        <v>1635</v>
      </c>
      <c r="D3151" s="4" t="s">
        <v>1632</v>
      </c>
      <c r="E3151" s="4" t="s">
        <v>19</v>
      </c>
      <c r="F3151" s="70">
        <v>1000</v>
      </c>
      <c r="G3151" s="70"/>
      <c r="H3151" s="5"/>
    </row>
    <row r="3152" spans="2:8" x14ac:dyDescent="0.3">
      <c r="B3152" s="35">
        <v>43017</v>
      </c>
      <c r="C3152" s="10" t="s">
        <v>1634</v>
      </c>
      <c r="D3152" s="4" t="s">
        <v>1633</v>
      </c>
      <c r="E3152" s="4" t="s">
        <v>31</v>
      </c>
      <c r="F3152" s="70">
        <v>1950</v>
      </c>
      <c r="G3152" s="70"/>
      <c r="H3152" s="5"/>
    </row>
    <row r="3153" spans="2:8" x14ac:dyDescent="0.3">
      <c r="B3153" s="35">
        <v>43017</v>
      </c>
      <c r="C3153" s="10"/>
      <c r="D3153" s="4" t="s">
        <v>281</v>
      </c>
      <c r="E3153" s="4" t="s">
        <v>120</v>
      </c>
      <c r="F3153" s="70"/>
      <c r="G3153" s="70">
        <v>80</v>
      </c>
      <c r="H3153" s="5"/>
    </row>
    <row r="3154" spans="2:8" x14ac:dyDescent="0.3">
      <c r="F3154" s="177">
        <f>SUM(F3151:F3153)</f>
        <v>2950</v>
      </c>
      <c r="G3154" s="177">
        <f>SUM(G3153)</f>
        <v>80</v>
      </c>
      <c r="H3154" s="67">
        <f>F3154-G3154</f>
        <v>2870</v>
      </c>
    </row>
    <row r="3158" spans="2:8" x14ac:dyDescent="0.3">
      <c r="B3158" s="122" t="s">
        <v>459</v>
      </c>
    </row>
    <row r="3159" spans="2:8" x14ac:dyDescent="0.3">
      <c r="B3159" s="106" t="s">
        <v>6</v>
      </c>
      <c r="C3159" s="6" t="s">
        <v>7</v>
      </c>
      <c r="D3159" s="6" t="s">
        <v>11</v>
      </c>
      <c r="E3159" s="6" t="s">
        <v>8</v>
      </c>
      <c r="F3159" s="149" t="s">
        <v>9</v>
      </c>
      <c r="G3159" s="149" t="s">
        <v>10</v>
      </c>
      <c r="H3159" s="7" t="s">
        <v>12</v>
      </c>
    </row>
    <row r="3160" spans="2:8" x14ac:dyDescent="0.3">
      <c r="B3160" s="35">
        <v>43018</v>
      </c>
      <c r="C3160" s="10"/>
      <c r="D3160" s="4" t="s">
        <v>1636</v>
      </c>
      <c r="E3160" s="4" t="s">
        <v>31</v>
      </c>
      <c r="F3160" s="70">
        <v>600</v>
      </c>
      <c r="G3160" s="70"/>
      <c r="H3160" s="5"/>
    </row>
    <row r="3161" spans="2:8" x14ac:dyDescent="0.3">
      <c r="F3161" s="169">
        <f>SUM(F3160)</f>
        <v>600</v>
      </c>
      <c r="G3161" s="169">
        <f>SUM(G3160)</f>
        <v>0</v>
      </c>
      <c r="H3161" s="51">
        <f>F3161-G3161</f>
        <v>600</v>
      </c>
    </row>
    <row r="3166" spans="2:8" x14ac:dyDescent="0.3">
      <c r="B3166" s="122" t="s">
        <v>460</v>
      </c>
    </row>
    <row r="3167" spans="2:8" x14ac:dyDescent="0.3">
      <c r="B3167" s="106" t="s">
        <v>6</v>
      </c>
      <c r="C3167" s="6" t="s">
        <v>7</v>
      </c>
      <c r="D3167" s="6" t="s">
        <v>11</v>
      </c>
      <c r="E3167" s="6" t="s">
        <v>8</v>
      </c>
      <c r="F3167" s="149" t="s">
        <v>9</v>
      </c>
      <c r="G3167" s="149" t="s">
        <v>10</v>
      </c>
      <c r="H3167" s="7" t="s">
        <v>12</v>
      </c>
    </row>
    <row r="3168" spans="2:8" x14ac:dyDescent="0.3">
      <c r="B3168" s="35">
        <v>43018</v>
      </c>
      <c r="C3168" s="10"/>
      <c r="D3168" s="4" t="s">
        <v>141</v>
      </c>
      <c r="E3168" s="4" t="s">
        <v>308</v>
      </c>
      <c r="F3168" s="70">
        <v>3458</v>
      </c>
      <c r="G3168" s="70"/>
      <c r="H3168" s="5"/>
    </row>
    <row r="3169" spans="2:8" x14ac:dyDescent="0.3">
      <c r="B3169" s="35">
        <v>43018</v>
      </c>
      <c r="C3169" s="10"/>
      <c r="D3169" s="4" t="s">
        <v>453</v>
      </c>
      <c r="E3169" s="4" t="s">
        <v>31</v>
      </c>
      <c r="F3169" s="70"/>
      <c r="G3169" s="70">
        <v>130</v>
      </c>
      <c r="H3169" s="5"/>
    </row>
    <row r="3170" spans="2:8" x14ac:dyDescent="0.3">
      <c r="B3170" s="35">
        <v>43018</v>
      </c>
      <c r="C3170" s="10"/>
      <c r="D3170" s="4" t="s">
        <v>546</v>
      </c>
      <c r="E3170" s="4" t="s">
        <v>31</v>
      </c>
      <c r="F3170" s="70"/>
      <c r="G3170" s="70">
        <v>50</v>
      </c>
      <c r="H3170" s="5"/>
    </row>
    <row r="3171" spans="2:8" x14ac:dyDescent="0.3">
      <c r="B3171" s="35">
        <v>43018</v>
      </c>
      <c r="C3171" s="10"/>
      <c r="D3171" s="4" t="s">
        <v>242</v>
      </c>
      <c r="E3171" s="4" t="s">
        <v>31</v>
      </c>
      <c r="F3171" s="70"/>
      <c r="G3171" s="70">
        <v>118</v>
      </c>
      <c r="H3171" s="5"/>
    </row>
    <row r="3172" spans="2:8" x14ac:dyDescent="0.3">
      <c r="B3172" s="35">
        <v>43018</v>
      </c>
      <c r="C3172" s="10"/>
      <c r="D3172" s="14" t="s">
        <v>978</v>
      </c>
      <c r="E3172" s="14" t="s">
        <v>45</v>
      </c>
      <c r="F3172" s="70"/>
      <c r="G3172" s="70">
        <v>2000</v>
      </c>
      <c r="H3172" s="5"/>
    </row>
    <row r="3173" spans="2:8" x14ac:dyDescent="0.3">
      <c r="B3173" s="35">
        <v>43018</v>
      </c>
      <c r="C3173" s="10"/>
      <c r="D3173" s="14" t="s">
        <v>1637</v>
      </c>
      <c r="E3173" s="14" t="s">
        <v>31</v>
      </c>
      <c r="F3173" s="70"/>
      <c r="G3173" s="70">
        <v>300</v>
      </c>
      <c r="H3173" s="5"/>
    </row>
    <row r="3174" spans="2:8" x14ac:dyDescent="0.3">
      <c r="B3174" s="35">
        <v>43019</v>
      </c>
      <c r="C3174" s="10"/>
      <c r="D3174" s="14" t="s">
        <v>1638</v>
      </c>
      <c r="E3174" s="14" t="s">
        <v>45</v>
      </c>
      <c r="F3174" s="70"/>
      <c r="G3174" s="70">
        <v>300</v>
      </c>
      <c r="H3174" s="5"/>
    </row>
    <row r="3175" spans="2:8" x14ac:dyDescent="0.3">
      <c r="B3175" s="35">
        <v>43019</v>
      </c>
      <c r="C3175" s="10"/>
      <c r="D3175" s="14" t="s">
        <v>522</v>
      </c>
      <c r="E3175" s="14" t="s">
        <v>19</v>
      </c>
      <c r="F3175" s="70"/>
      <c r="G3175" s="70">
        <v>10</v>
      </c>
      <c r="H3175" s="5"/>
    </row>
    <row r="3176" spans="2:8" x14ac:dyDescent="0.3">
      <c r="F3176" s="173">
        <f>SUM(F3168:F3171)</f>
        <v>3458</v>
      </c>
      <c r="G3176" s="173">
        <f>SUM(G3169:G3175)</f>
        <v>2908</v>
      </c>
      <c r="H3176" s="60">
        <f>F3176-G3176</f>
        <v>550</v>
      </c>
    </row>
    <row r="3183" spans="2:8" x14ac:dyDescent="0.3">
      <c r="B3183" s="106" t="s">
        <v>6</v>
      </c>
      <c r="C3183" s="6" t="s">
        <v>7</v>
      </c>
      <c r="D3183" s="6" t="s">
        <v>11</v>
      </c>
      <c r="E3183" s="6" t="s">
        <v>8</v>
      </c>
      <c r="F3183" s="149" t="s">
        <v>9</v>
      </c>
      <c r="G3183" s="149" t="s">
        <v>10</v>
      </c>
      <c r="H3183" s="7" t="s">
        <v>12</v>
      </c>
    </row>
    <row r="3184" spans="2:8" x14ac:dyDescent="0.3">
      <c r="B3184" s="35">
        <v>43025</v>
      </c>
      <c r="C3184" s="10"/>
      <c r="D3184" s="4" t="s">
        <v>1639</v>
      </c>
      <c r="E3184" s="4" t="s">
        <v>45</v>
      </c>
      <c r="F3184" s="70">
        <v>4000</v>
      </c>
      <c r="G3184" s="70"/>
      <c r="H3184" s="5"/>
    </row>
    <row r="3185" spans="2:8" x14ac:dyDescent="0.3">
      <c r="B3185" s="35">
        <v>43025</v>
      </c>
      <c r="C3185" s="10" t="s">
        <v>1640</v>
      </c>
      <c r="D3185" s="4" t="s">
        <v>1641</v>
      </c>
      <c r="E3185" s="4" t="s">
        <v>31</v>
      </c>
      <c r="F3185" s="70">
        <v>2500</v>
      </c>
      <c r="G3185" s="70"/>
      <c r="H3185" s="5"/>
    </row>
    <row r="3186" spans="2:8" x14ac:dyDescent="0.3">
      <c r="B3186" s="35">
        <v>43025</v>
      </c>
      <c r="C3186" s="10" t="s">
        <v>1643</v>
      </c>
      <c r="D3186" s="4" t="s">
        <v>1642</v>
      </c>
      <c r="E3186" s="4" t="s">
        <v>598</v>
      </c>
      <c r="F3186" s="70">
        <v>3300</v>
      </c>
      <c r="G3186" s="70"/>
      <c r="H3186" s="5"/>
    </row>
    <row r="3187" spans="2:8" x14ac:dyDescent="0.3">
      <c r="B3187" s="35">
        <v>43025</v>
      </c>
      <c r="C3187" s="10" t="s">
        <v>1644</v>
      </c>
      <c r="D3187" s="4" t="s">
        <v>1628</v>
      </c>
      <c r="E3187" s="4" t="s">
        <v>598</v>
      </c>
      <c r="F3187" s="70">
        <v>6800</v>
      </c>
      <c r="G3187" s="70"/>
      <c r="H3187" s="5"/>
    </row>
    <row r="3188" spans="2:8" x14ac:dyDescent="0.3">
      <c r="B3188" s="35">
        <v>43025</v>
      </c>
      <c r="C3188" s="10" t="s">
        <v>1647</v>
      </c>
      <c r="D3188" s="4" t="s">
        <v>1645</v>
      </c>
      <c r="E3188" s="4" t="s">
        <v>1646</v>
      </c>
      <c r="F3188" s="70">
        <v>7600</v>
      </c>
      <c r="G3188" s="70"/>
      <c r="H3188" s="5"/>
    </row>
    <row r="3189" spans="2:8" x14ac:dyDescent="0.3">
      <c r="B3189" s="35">
        <v>43025</v>
      </c>
      <c r="C3189" s="10"/>
      <c r="D3189" s="4" t="s">
        <v>1389</v>
      </c>
      <c r="E3189" s="4" t="s">
        <v>45</v>
      </c>
      <c r="F3189" s="70"/>
      <c r="G3189" s="70">
        <v>3000</v>
      </c>
      <c r="H3189" s="5"/>
    </row>
    <row r="3190" spans="2:8" x14ac:dyDescent="0.3">
      <c r="B3190" s="35">
        <v>43025</v>
      </c>
      <c r="C3190" s="10"/>
      <c r="D3190" s="4" t="s">
        <v>1648</v>
      </c>
      <c r="E3190" s="4" t="s">
        <v>19</v>
      </c>
      <c r="F3190" s="70">
        <v>500</v>
      </c>
      <c r="G3190" s="70"/>
      <c r="H3190" s="5"/>
    </row>
    <row r="3191" spans="2:8" x14ac:dyDescent="0.3">
      <c r="B3191" s="35">
        <v>43025</v>
      </c>
      <c r="C3191" s="10"/>
      <c r="D3191" s="14" t="s">
        <v>44</v>
      </c>
      <c r="E3191" s="14" t="s">
        <v>45</v>
      </c>
      <c r="F3191" s="70"/>
      <c r="G3191" s="70">
        <v>200</v>
      </c>
      <c r="H3191" s="5"/>
    </row>
    <row r="3192" spans="2:8" x14ac:dyDescent="0.3">
      <c r="B3192" s="35">
        <v>43025</v>
      </c>
      <c r="C3192" s="10"/>
      <c r="D3192" s="14" t="s">
        <v>1649</v>
      </c>
      <c r="E3192" s="14" t="s">
        <v>31</v>
      </c>
      <c r="F3192" s="70"/>
      <c r="G3192" s="70">
        <v>40</v>
      </c>
      <c r="H3192" s="5"/>
    </row>
    <row r="3193" spans="2:8" x14ac:dyDescent="0.3">
      <c r="B3193" s="35">
        <v>43025</v>
      </c>
      <c r="C3193" s="10"/>
      <c r="D3193" s="14" t="s">
        <v>1650</v>
      </c>
      <c r="E3193" s="14" t="s">
        <v>31</v>
      </c>
      <c r="F3193" s="70"/>
      <c r="G3193" s="70">
        <v>100</v>
      </c>
      <c r="H3193" s="5"/>
    </row>
    <row r="3194" spans="2:8" x14ac:dyDescent="0.3">
      <c r="F3194" s="174">
        <f>SUM(F3184:F3190)</f>
        <v>24700</v>
      </c>
      <c r="G3194" s="174">
        <f>SUM(G3189:G3193)</f>
        <v>3340</v>
      </c>
      <c r="H3194" s="62">
        <f>F3194-G3194</f>
        <v>21360</v>
      </c>
    </row>
    <row r="3198" spans="2:8" x14ac:dyDescent="0.3">
      <c r="B3198" s="2" t="s">
        <v>459</v>
      </c>
    </row>
    <row r="3199" spans="2:8" x14ac:dyDescent="0.3">
      <c r="B3199" s="106" t="s">
        <v>6</v>
      </c>
      <c r="C3199" s="6" t="s">
        <v>7</v>
      </c>
      <c r="D3199" s="6" t="s">
        <v>11</v>
      </c>
      <c r="E3199" s="6" t="s">
        <v>8</v>
      </c>
      <c r="F3199" s="149" t="s">
        <v>9</v>
      </c>
      <c r="G3199" s="149" t="s">
        <v>10</v>
      </c>
      <c r="H3199" s="7" t="s">
        <v>12</v>
      </c>
    </row>
    <row r="3200" spans="2:8" x14ac:dyDescent="0.3">
      <c r="B3200" s="35">
        <v>43027</v>
      </c>
      <c r="C3200" s="10" t="s">
        <v>1651</v>
      </c>
      <c r="D3200" s="4" t="s">
        <v>1652</v>
      </c>
      <c r="E3200" s="4" t="s">
        <v>31</v>
      </c>
      <c r="F3200" s="70">
        <v>5000</v>
      </c>
      <c r="G3200" s="70"/>
      <c r="H3200" s="5"/>
    </row>
    <row r="3201" spans="2:8" x14ac:dyDescent="0.3">
      <c r="B3201" s="35">
        <v>43027</v>
      </c>
      <c r="C3201" s="10"/>
      <c r="D3201" s="4" t="s">
        <v>1653</v>
      </c>
      <c r="E3201" s="4" t="s">
        <v>31</v>
      </c>
      <c r="F3201" s="70">
        <v>150</v>
      </c>
      <c r="G3201" s="70"/>
      <c r="H3201" s="5"/>
    </row>
    <row r="3202" spans="2:8" x14ac:dyDescent="0.3">
      <c r="B3202" s="35">
        <v>43027</v>
      </c>
      <c r="C3202" s="10"/>
      <c r="D3202" s="4" t="s">
        <v>242</v>
      </c>
      <c r="E3202" s="4" t="s">
        <v>31</v>
      </c>
      <c r="F3202" s="70"/>
      <c r="G3202" s="70">
        <v>200</v>
      </c>
      <c r="H3202" s="5"/>
    </row>
    <row r="3203" spans="2:8" x14ac:dyDescent="0.3">
      <c r="B3203" s="35">
        <v>43028</v>
      </c>
      <c r="C3203" s="10" t="s">
        <v>1655</v>
      </c>
      <c r="D3203" s="14" t="s">
        <v>1654</v>
      </c>
      <c r="E3203" s="14" t="s">
        <v>45</v>
      </c>
      <c r="F3203" s="70">
        <v>1800</v>
      </c>
      <c r="G3203" s="70"/>
      <c r="H3203" s="5"/>
    </row>
    <row r="3204" spans="2:8" x14ac:dyDescent="0.3">
      <c r="F3204" s="174">
        <f>SUM(F3200:F3203)</f>
        <v>6950</v>
      </c>
      <c r="G3204" s="174">
        <f>SUM(G3202)</f>
        <v>200</v>
      </c>
      <c r="H3204" s="62">
        <f>F3204-G3204</f>
        <v>6750</v>
      </c>
    </row>
    <row r="3207" spans="2:8" x14ac:dyDescent="0.3">
      <c r="B3207" s="2" t="s">
        <v>460</v>
      </c>
    </row>
    <row r="3208" spans="2:8" x14ac:dyDescent="0.3">
      <c r="B3208" s="106" t="s">
        <v>6</v>
      </c>
      <c r="C3208" s="6" t="s">
        <v>7</v>
      </c>
      <c r="D3208" s="6" t="s">
        <v>11</v>
      </c>
      <c r="E3208" s="6" t="s">
        <v>8</v>
      </c>
      <c r="F3208" s="149" t="s">
        <v>9</v>
      </c>
      <c r="G3208" s="149" t="s">
        <v>10</v>
      </c>
      <c r="H3208" s="7" t="s">
        <v>12</v>
      </c>
    </row>
    <row r="3209" spans="2:8" x14ac:dyDescent="0.3">
      <c r="B3209" s="35">
        <v>43027</v>
      </c>
      <c r="C3209" s="10"/>
      <c r="D3209" s="4" t="s">
        <v>141</v>
      </c>
      <c r="E3209" s="4" t="s">
        <v>308</v>
      </c>
      <c r="F3209" s="70">
        <v>6497</v>
      </c>
      <c r="G3209" s="70"/>
      <c r="H3209" s="5"/>
    </row>
    <row r="3210" spans="2:8" x14ac:dyDescent="0.3">
      <c r="F3210" s="177">
        <f>SUM(F3209)</f>
        <v>6497</v>
      </c>
      <c r="G3210" s="177">
        <f>SUM(G3209)</f>
        <v>0</v>
      </c>
      <c r="H3210" s="67">
        <f>F3210-G3210</f>
        <v>6497</v>
      </c>
    </row>
    <row r="3213" spans="2:8" x14ac:dyDescent="0.3">
      <c r="B3213" s="122" t="s">
        <v>219</v>
      </c>
    </row>
    <row r="3214" spans="2:8" x14ac:dyDescent="0.3">
      <c r="B3214" s="106" t="s">
        <v>6</v>
      </c>
      <c r="C3214" s="6" t="s">
        <v>7</v>
      </c>
      <c r="D3214" s="6" t="s">
        <v>11</v>
      </c>
      <c r="E3214" s="6" t="s">
        <v>8</v>
      </c>
      <c r="F3214" s="149" t="s">
        <v>9</v>
      </c>
      <c r="G3214" s="189" t="s">
        <v>10</v>
      </c>
      <c r="H3214" s="7" t="s">
        <v>12</v>
      </c>
    </row>
    <row r="3215" spans="2:8" x14ac:dyDescent="0.3">
      <c r="B3215" s="131"/>
      <c r="C3215" s="131"/>
      <c r="D3215" s="132" t="s">
        <v>219</v>
      </c>
      <c r="E3215" s="132"/>
      <c r="F3215" s="177"/>
      <c r="G3215" s="190"/>
      <c r="H3215" s="67"/>
    </row>
    <row r="3216" spans="2:8" x14ac:dyDescent="0.3">
      <c r="B3216" s="35">
        <v>43029</v>
      </c>
      <c r="C3216" s="10" t="s">
        <v>1516</v>
      </c>
      <c r="D3216" s="4" t="s">
        <v>106</v>
      </c>
      <c r="E3216" s="4" t="s">
        <v>45</v>
      </c>
      <c r="F3216" s="70">
        <v>9456</v>
      </c>
      <c r="G3216" s="191" t="s">
        <v>5</v>
      </c>
      <c r="H3216" s="5"/>
    </row>
    <row r="3217" spans="2:8" x14ac:dyDescent="0.3">
      <c r="B3217" s="35">
        <v>43029</v>
      </c>
      <c r="C3217" s="10" t="s">
        <v>1516</v>
      </c>
      <c r="D3217" s="4" t="s">
        <v>223</v>
      </c>
      <c r="E3217" s="4" t="s">
        <v>45</v>
      </c>
      <c r="F3217" s="70">
        <v>14000</v>
      </c>
      <c r="G3217" s="191"/>
      <c r="H3217" s="5"/>
    </row>
    <row r="3218" spans="2:8" x14ac:dyDescent="0.3">
      <c r="B3218" s="35">
        <v>43029</v>
      </c>
      <c r="C3218" s="10" t="s">
        <v>1182</v>
      </c>
      <c r="D3218" s="4" t="s">
        <v>44</v>
      </c>
      <c r="E3218" s="4" t="s">
        <v>31</v>
      </c>
      <c r="F3218" s="70"/>
      <c r="G3218" s="191">
        <v>150</v>
      </c>
      <c r="H3218" s="5"/>
    </row>
    <row r="3219" spans="2:8" x14ac:dyDescent="0.3">
      <c r="B3219" s="35">
        <v>43029</v>
      </c>
      <c r="C3219" s="10" t="s">
        <v>1182</v>
      </c>
      <c r="D3219" s="4" t="s">
        <v>1656</v>
      </c>
      <c r="E3219" s="4" t="s">
        <v>1657</v>
      </c>
      <c r="F3219" s="70"/>
      <c r="G3219" s="191">
        <v>430</v>
      </c>
      <c r="H3219" s="5"/>
    </row>
    <row r="3220" spans="2:8" x14ac:dyDescent="0.3">
      <c r="B3220" s="35">
        <v>43029</v>
      </c>
      <c r="C3220" s="10" t="s">
        <v>1658</v>
      </c>
      <c r="D3220" s="4" t="s">
        <v>1578</v>
      </c>
      <c r="E3220" s="4" t="s">
        <v>45</v>
      </c>
      <c r="F3220" s="70"/>
      <c r="G3220" s="191">
        <v>1000</v>
      </c>
      <c r="H3220" s="5"/>
    </row>
    <row r="3221" spans="2:8" x14ac:dyDescent="0.3">
      <c r="B3221" s="35">
        <v>43029</v>
      </c>
      <c r="C3221" s="10" t="s">
        <v>1658</v>
      </c>
      <c r="D3221" s="4" t="s">
        <v>1659</v>
      </c>
      <c r="E3221" s="4" t="s">
        <v>45</v>
      </c>
      <c r="F3221" s="70"/>
      <c r="G3221" s="191">
        <v>1510</v>
      </c>
      <c r="H3221" s="5"/>
    </row>
    <row r="3222" spans="2:8" x14ac:dyDescent="0.3">
      <c r="B3222" s="35">
        <v>43029</v>
      </c>
      <c r="C3222" s="10" t="s">
        <v>1658</v>
      </c>
      <c r="D3222" s="4" t="s">
        <v>1660</v>
      </c>
      <c r="E3222" s="4" t="s">
        <v>45</v>
      </c>
      <c r="F3222" s="70"/>
      <c r="G3222" s="191">
        <v>2010</v>
      </c>
      <c r="H3222" s="5"/>
    </row>
    <row r="3223" spans="2:8" x14ac:dyDescent="0.3">
      <c r="B3223" s="35">
        <v>43029</v>
      </c>
      <c r="C3223" s="10" t="s">
        <v>219</v>
      </c>
      <c r="D3223" s="4" t="s">
        <v>39</v>
      </c>
      <c r="E3223" s="4" t="s">
        <v>45</v>
      </c>
      <c r="F3223" s="70"/>
      <c r="G3223" s="191">
        <v>3500</v>
      </c>
      <c r="H3223" s="5"/>
    </row>
    <row r="3224" spans="2:8" x14ac:dyDescent="0.3">
      <c r="B3224" s="35">
        <v>43029</v>
      </c>
      <c r="C3224" s="10" t="s">
        <v>219</v>
      </c>
      <c r="D3224" s="4" t="s">
        <v>114</v>
      </c>
      <c r="E3224" s="4" t="s">
        <v>45</v>
      </c>
      <c r="F3224" s="70"/>
      <c r="G3224" s="191">
        <v>0</v>
      </c>
      <c r="H3224" s="5"/>
    </row>
    <row r="3225" spans="2:8" x14ac:dyDescent="0.3">
      <c r="B3225" s="35">
        <v>43029</v>
      </c>
      <c r="C3225" s="10" t="s">
        <v>219</v>
      </c>
      <c r="D3225" s="4" t="s">
        <v>115</v>
      </c>
      <c r="E3225" s="4" t="s">
        <v>45</v>
      </c>
      <c r="F3225" s="70"/>
      <c r="G3225" s="191">
        <v>2500</v>
      </c>
      <c r="H3225" s="5"/>
    </row>
    <row r="3226" spans="2:8" x14ac:dyDescent="0.3">
      <c r="B3226" s="35">
        <v>43029</v>
      </c>
      <c r="C3226" s="10" t="s">
        <v>219</v>
      </c>
      <c r="D3226" s="4" t="s">
        <v>116</v>
      </c>
      <c r="E3226" s="4" t="s">
        <v>45</v>
      </c>
      <c r="F3226" s="70"/>
      <c r="G3226" s="191">
        <v>2000</v>
      </c>
      <c r="H3226" s="5"/>
    </row>
    <row r="3227" spans="2:8" x14ac:dyDescent="0.3">
      <c r="B3227" s="35">
        <v>43029</v>
      </c>
      <c r="C3227" s="10" t="s">
        <v>219</v>
      </c>
      <c r="D3227" s="4" t="s">
        <v>1517</v>
      </c>
      <c r="E3227" s="4" t="s">
        <v>45</v>
      </c>
      <c r="F3227" s="70"/>
      <c r="G3227" s="191">
        <v>1800</v>
      </c>
      <c r="H3227" s="5"/>
    </row>
    <row r="3228" spans="2:8" x14ac:dyDescent="0.3">
      <c r="B3228" s="35">
        <v>43029</v>
      </c>
      <c r="C3228" s="10" t="s">
        <v>219</v>
      </c>
      <c r="D3228" s="4" t="s">
        <v>32</v>
      </c>
      <c r="E3228" s="4" t="s">
        <v>45</v>
      </c>
      <c r="F3228" s="70"/>
      <c r="G3228" s="191">
        <v>1500</v>
      </c>
      <c r="H3228" s="5"/>
    </row>
    <row r="3229" spans="2:8" x14ac:dyDescent="0.3">
      <c r="B3229" s="35">
        <v>43029</v>
      </c>
      <c r="C3229" s="10" t="s">
        <v>219</v>
      </c>
      <c r="D3229" s="4" t="s">
        <v>31</v>
      </c>
      <c r="E3229" s="4" t="s">
        <v>45</v>
      </c>
      <c r="F3229" s="70"/>
      <c r="G3229" s="191">
        <v>1500</v>
      </c>
      <c r="H3229" s="5"/>
    </row>
    <row r="3230" spans="2:8" x14ac:dyDescent="0.3">
      <c r="B3230" s="35">
        <v>43029</v>
      </c>
      <c r="C3230" s="10" t="s">
        <v>219</v>
      </c>
      <c r="D3230" s="4" t="s">
        <v>598</v>
      </c>
      <c r="E3230" s="4" t="s">
        <v>45</v>
      </c>
      <c r="F3230" s="70"/>
      <c r="G3230" s="191">
        <v>0</v>
      </c>
      <c r="H3230" s="5"/>
    </row>
    <row r="3231" spans="2:8" x14ac:dyDescent="0.3">
      <c r="B3231" s="35">
        <v>43029</v>
      </c>
      <c r="C3231" s="10" t="s">
        <v>219</v>
      </c>
      <c r="D3231" s="4" t="s">
        <v>15</v>
      </c>
      <c r="E3231" s="4" t="s">
        <v>45</v>
      </c>
      <c r="F3231" s="70"/>
      <c r="G3231" s="191">
        <v>0</v>
      </c>
      <c r="H3231" s="5"/>
    </row>
    <row r="3232" spans="2:8" x14ac:dyDescent="0.3">
      <c r="B3232" s="35">
        <v>43029</v>
      </c>
      <c r="C3232" s="10" t="s">
        <v>219</v>
      </c>
      <c r="D3232" s="4" t="s">
        <v>1261</v>
      </c>
      <c r="E3232" s="4" t="s">
        <v>45</v>
      </c>
      <c r="F3232" s="70"/>
      <c r="G3232" s="191">
        <v>0</v>
      </c>
      <c r="H3232" s="5"/>
    </row>
    <row r="3233" spans="2:8" x14ac:dyDescent="0.3">
      <c r="B3233" s="35">
        <v>43029</v>
      </c>
      <c r="C3233" s="10" t="s">
        <v>219</v>
      </c>
      <c r="D3233" s="4" t="s">
        <v>120</v>
      </c>
      <c r="E3233" s="4" t="s">
        <v>45</v>
      </c>
      <c r="F3233" s="70"/>
      <c r="G3233" s="191">
        <v>0</v>
      </c>
      <c r="H3233" s="5"/>
    </row>
    <row r="3234" spans="2:8" x14ac:dyDescent="0.3">
      <c r="B3234" s="35">
        <v>43029</v>
      </c>
      <c r="C3234" s="10" t="s">
        <v>219</v>
      </c>
      <c r="D3234" s="4" t="s">
        <v>121</v>
      </c>
      <c r="E3234" s="4" t="s">
        <v>45</v>
      </c>
      <c r="F3234" s="70"/>
      <c r="G3234" s="191">
        <v>1000</v>
      </c>
      <c r="H3234" s="5"/>
    </row>
    <row r="3235" spans="2:8" x14ac:dyDescent="0.3">
      <c r="B3235" s="35">
        <v>43029</v>
      </c>
      <c r="C3235" s="10" t="s">
        <v>219</v>
      </c>
      <c r="D3235" s="4" t="s">
        <v>148</v>
      </c>
      <c r="E3235" s="4" t="s">
        <v>45</v>
      </c>
      <c r="F3235" s="70"/>
      <c r="G3235" s="191">
        <v>0</v>
      </c>
      <c r="H3235" s="5"/>
    </row>
    <row r="3236" spans="2:8" x14ac:dyDescent="0.3">
      <c r="B3236" s="35">
        <v>43029</v>
      </c>
      <c r="C3236" s="10" t="s">
        <v>219</v>
      </c>
      <c r="D3236" s="4" t="s">
        <v>45</v>
      </c>
      <c r="E3236" s="4" t="s">
        <v>45</v>
      </c>
      <c r="F3236" s="70"/>
      <c r="G3236" s="191">
        <v>1800</v>
      </c>
      <c r="H3236" s="5"/>
    </row>
    <row r="3237" spans="2:8" x14ac:dyDescent="0.3">
      <c r="B3237" s="35">
        <v>43029</v>
      </c>
      <c r="C3237" s="10" t="s">
        <v>53</v>
      </c>
      <c r="D3237" s="4" t="s">
        <v>1661</v>
      </c>
      <c r="E3237" s="4" t="s">
        <v>15</v>
      </c>
      <c r="F3237" s="70"/>
      <c r="G3237" s="191">
        <v>600</v>
      </c>
      <c r="H3237" s="5"/>
    </row>
    <row r="3238" spans="2:8" x14ac:dyDescent="0.3">
      <c r="E3238" t="s">
        <v>5</v>
      </c>
      <c r="F3238" s="174">
        <f>SUM(F3215:F3237)</f>
        <v>23456</v>
      </c>
      <c r="G3238" s="174">
        <f>SUM(G3216:G3237)</f>
        <v>21300</v>
      </c>
      <c r="H3238" s="62">
        <f>F3238-G3238</f>
        <v>2156</v>
      </c>
    </row>
    <row r="3242" spans="2:8" x14ac:dyDescent="0.3">
      <c r="B3242" s="122" t="s">
        <v>459</v>
      </c>
    </row>
    <row r="3243" spans="2:8" x14ac:dyDescent="0.3">
      <c r="B3243" s="106" t="s">
        <v>6</v>
      </c>
      <c r="C3243" s="6" t="s">
        <v>7</v>
      </c>
      <c r="D3243" s="6" t="s">
        <v>11</v>
      </c>
      <c r="E3243" s="6" t="s">
        <v>8</v>
      </c>
      <c r="F3243" s="149" t="s">
        <v>9</v>
      </c>
      <c r="G3243" s="149" t="s">
        <v>10</v>
      </c>
      <c r="H3243" s="7" t="s">
        <v>12</v>
      </c>
    </row>
    <row r="3244" spans="2:8" x14ac:dyDescent="0.3">
      <c r="B3244" s="35">
        <v>43029</v>
      </c>
      <c r="C3244" s="10"/>
      <c r="D3244" s="4" t="s">
        <v>1662</v>
      </c>
      <c r="E3244" s="4" t="s">
        <v>45</v>
      </c>
      <c r="F3244" s="70">
        <v>1556</v>
      </c>
      <c r="G3244" s="70"/>
      <c r="H3244" s="5"/>
    </row>
    <row r="3245" spans="2:8" x14ac:dyDescent="0.3">
      <c r="B3245" s="35">
        <v>43031</v>
      </c>
      <c r="C3245" s="10" t="s">
        <v>53</v>
      </c>
      <c r="D3245" s="4" t="s">
        <v>1663</v>
      </c>
      <c r="E3245" s="4" t="s">
        <v>31</v>
      </c>
      <c r="F3245" s="70"/>
      <c r="G3245" s="70">
        <v>1509</v>
      </c>
      <c r="H3245" s="5"/>
    </row>
    <row r="3246" spans="2:8" x14ac:dyDescent="0.3">
      <c r="B3246" s="35">
        <v>43031</v>
      </c>
      <c r="C3246" s="10" t="s">
        <v>1669</v>
      </c>
      <c r="D3246" s="4" t="s">
        <v>1508</v>
      </c>
      <c r="E3246" s="4" t="s">
        <v>31</v>
      </c>
      <c r="F3246" s="70">
        <v>950</v>
      </c>
      <c r="G3246" s="70"/>
      <c r="H3246" s="5"/>
    </row>
    <row r="3247" spans="2:8" x14ac:dyDescent="0.3">
      <c r="B3247" s="35">
        <v>43031</v>
      </c>
      <c r="C3247" s="10" t="s">
        <v>1668</v>
      </c>
      <c r="D3247" s="4" t="s">
        <v>1664</v>
      </c>
      <c r="E3247" s="4" t="s">
        <v>31</v>
      </c>
      <c r="F3247" s="70">
        <v>1500</v>
      </c>
      <c r="G3247" s="70"/>
      <c r="H3247" s="5"/>
    </row>
    <row r="3248" spans="2:8" x14ac:dyDescent="0.3">
      <c r="B3248" s="35">
        <v>43031</v>
      </c>
      <c r="C3248" s="10" t="s">
        <v>53</v>
      </c>
      <c r="D3248" s="4" t="s">
        <v>1667</v>
      </c>
      <c r="E3248" s="4" t="s">
        <v>31</v>
      </c>
      <c r="F3248" s="70"/>
      <c r="G3248" s="70">
        <v>500</v>
      </c>
      <c r="H3248" s="5"/>
    </row>
    <row r="3249" spans="2:8" x14ac:dyDescent="0.3">
      <c r="B3249" s="35">
        <v>43031</v>
      </c>
      <c r="C3249" s="10" t="s">
        <v>53</v>
      </c>
      <c r="D3249" s="4" t="s">
        <v>242</v>
      </c>
      <c r="E3249" s="4" t="s">
        <v>31</v>
      </c>
      <c r="F3249" s="70"/>
      <c r="G3249" s="70">
        <v>127</v>
      </c>
      <c r="H3249" s="5"/>
    </row>
    <row r="3250" spans="2:8" x14ac:dyDescent="0.3">
      <c r="B3250" s="35">
        <v>43031</v>
      </c>
      <c r="C3250" s="10" t="s">
        <v>53</v>
      </c>
      <c r="D3250" s="4" t="s">
        <v>1666</v>
      </c>
      <c r="E3250" s="4" t="s">
        <v>45</v>
      </c>
      <c r="F3250" s="70"/>
      <c r="G3250" s="70">
        <v>350</v>
      </c>
      <c r="H3250" s="5"/>
    </row>
    <row r="3251" spans="2:8" x14ac:dyDescent="0.3">
      <c r="B3251" s="35">
        <v>43031</v>
      </c>
      <c r="C3251" s="10" t="s">
        <v>53</v>
      </c>
      <c r="D3251" s="4" t="s">
        <v>1665</v>
      </c>
      <c r="E3251" s="4" t="s">
        <v>45</v>
      </c>
      <c r="F3251" s="70"/>
      <c r="G3251" s="70">
        <v>500</v>
      </c>
      <c r="H3251" s="5"/>
    </row>
    <row r="3252" spans="2:8" x14ac:dyDescent="0.3">
      <c r="B3252" s="35">
        <v>43032</v>
      </c>
      <c r="C3252" s="10" t="s">
        <v>1678</v>
      </c>
      <c r="D3252" s="14" t="s">
        <v>1670</v>
      </c>
      <c r="E3252" s="14" t="s">
        <v>598</v>
      </c>
      <c r="F3252" s="70">
        <v>1000</v>
      </c>
      <c r="G3252" s="70"/>
      <c r="H3252" s="5"/>
    </row>
    <row r="3253" spans="2:8" x14ac:dyDescent="0.3">
      <c r="B3253" s="35">
        <v>43032</v>
      </c>
      <c r="C3253" s="10" t="s">
        <v>258</v>
      </c>
      <c r="D3253" s="14" t="s">
        <v>68</v>
      </c>
      <c r="E3253" s="14" t="s">
        <v>45</v>
      </c>
      <c r="F3253" s="70">
        <v>15000</v>
      </c>
      <c r="G3253" s="70"/>
      <c r="H3253" s="5"/>
    </row>
    <row r="3254" spans="2:8" x14ac:dyDescent="0.3">
      <c r="B3254" s="35">
        <v>43032</v>
      </c>
      <c r="C3254" s="10" t="s">
        <v>53</v>
      </c>
      <c r="D3254" s="14" t="s">
        <v>1671</v>
      </c>
      <c r="E3254" s="14" t="s">
        <v>45</v>
      </c>
      <c r="F3254" s="70"/>
      <c r="G3254" s="70">
        <v>64</v>
      </c>
      <c r="H3254" s="5"/>
    </row>
    <row r="3255" spans="2:8" x14ac:dyDescent="0.3">
      <c r="B3255" s="35">
        <v>43032</v>
      </c>
      <c r="C3255" s="10" t="s">
        <v>53</v>
      </c>
      <c r="D3255" s="14" t="s">
        <v>1672</v>
      </c>
      <c r="E3255" s="14" t="s">
        <v>45</v>
      </c>
      <c r="F3255" s="70"/>
      <c r="G3255" s="70">
        <v>30</v>
      </c>
      <c r="H3255" s="5"/>
    </row>
    <row r="3256" spans="2:8" x14ac:dyDescent="0.3">
      <c r="B3256" s="35">
        <v>43032</v>
      </c>
      <c r="C3256" s="10" t="s">
        <v>53</v>
      </c>
      <c r="D3256" s="14" t="s">
        <v>1673</v>
      </c>
      <c r="E3256" s="14" t="s">
        <v>45</v>
      </c>
      <c r="F3256" s="70"/>
      <c r="G3256" s="70">
        <v>56</v>
      </c>
      <c r="H3256" s="5"/>
    </row>
    <row r="3257" spans="2:8" x14ac:dyDescent="0.3">
      <c r="B3257" s="35">
        <v>43032</v>
      </c>
      <c r="C3257" s="10" t="s">
        <v>53</v>
      </c>
      <c r="D3257" s="14" t="s">
        <v>1511</v>
      </c>
      <c r="E3257" s="14" t="s">
        <v>19</v>
      </c>
      <c r="F3257" s="70"/>
      <c r="G3257" s="70">
        <v>100</v>
      </c>
      <c r="H3257" s="5"/>
    </row>
    <row r="3258" spans="2:8" x14ac:dyDescent="0.3">
      <c r="B3258" s="35">
        <v>43032</v>
      </c>
      <c r="C3258" s="10" t="s">
        <v>53</v>
      </c>
      <c r="D3258" s="14" t="s">
        <v>1674</v>
      </c>
      <c r="E3258" s="14" t="s">
        <v>45</v>
      </c>
      <c r="F3258" s="70"/>
      <c r="G3258" s="70">
        <v>280</v>
      </c>
      <c r="H3258" s="5"/>
    </row>
    <row r="3259" spans="2:8" x14ac:dyDescent="0.3">
      <c r="B3259" s="35">
        <v>43032</v>
      </c>
      <c r="C3259" s="10" t="s">
        <v>53</v>
      </c>
      <c r="D3259" s="14" t="s">
        <v>1675</v>
      </c>
      <c r="E3259" s="14" t="s">
        <v>45</v>
      </c>
      <c r="F3259" s="70"/>
      <c r="G3259" s="70">
        <v>3000</v>
      </c>
      <c r="H3259" s="5"/>
    </row>
    <row r="3260" spans="2:8" x14ac:dyDescent="0.3">
      <c r="B3260" s="35">
        <v>43032</v>
      </c>
      <c r="C3260" s="10" t="s">
        <v>53</v>
      </c>
      <c r="D3260" s="14" t="s">
        <v>1676</v>
      </c>
      <c r="E3260" s="14" t="s">
        <v>45</v>
      </c>
      <c r="F3260" s="70"/>
      <c r="G3260" s="70">
        <v>3000</v>
      </c>
      <c r="H3260" s="5"/>
    </row>
    <row r="3261" spans="2:8" x14ac:dyDescent="0.3">
      <c r="B3261" s="35">
        <v>43032</v>
      </c>
      <c r="C3261" s="10" t="s">
        <v>53</v>
      </c>
      <c r="D3261" s="14" t="s">
        <v>1677</v>
      </c>
      <c r="E3261" s="14" t="s">
        <v>45</v>
      </c>
      <c r="F3261" s="70"/>
      <c r="G3261" s="70">
        <v>800</v>
      </c>
      <c r="H3261" s="5"/>
    </row>
    <row r="3262" spans="2:8" x14ac:dyDescent="0.3">
      <c r="B3262" s="35">
        <v>43032</v>
      </c>
      <c r="C3262" s="10" t="s">
        <v>53</v>
      </c>
      <c r="D3262" s="14" t="s">
        <v>69</v>
      </c>
      <c r="E3262" s="14" t="s">
        <v>45</v>
      </c>
      <c r="F3262" s="70"/>
      <c r="G3262" s="70">
        <v>3000</v>
      </c>
      <c r="H3262" s="5"/>
    </row>
    <row r="3263" spans="2:8" x14ac:dyDescent="0.3">
      <c r="B3263" s="35">
        <v>43032</v>
      </c>
      <c r="C3263" s="10"/>
      <c r="D3263" s="14" t="s">
        <v>45</v>
      </c>
      <c r="E3263" s="14" t="s">
        <v>45</v>
      </c>
      <c r="F3263" s="70"/>
      <c r="G3263" s="70">
        <v>1000</v>
      </c>
      <c r="H3263" s="12"/>
    </row>
    <row r="3264" spans="2:8" x14ac:dyDescent="0.3">
      <c r="F3264" s="174">
        <f>SUM(F3244:F3262)</f>
        <v>20006</v>
      </c>
      <c r="G3264" s="174">
        <f>SUM(G3244:G3263)</f>
        <v>14316</v>
      </c>
      <c r="H3264" s="62">
        <f>F3264-G3264</f>
        <v>5690</v>
      </c>
    </row>
    <row r="3267" spans="2:8" x14ac:dyDescent="0.3">
      <c r="B3267" s="122" t="s">
        <v>460</v>
      </c>
    </row>
    <row r="3268" spans="2:8" x14ac:dyDescent="0.3">
      <c r="B3268" s="106" t="s">
        <v>6</v>
      </c>
      <c r="C3268" s="6" t="s">
        <v>7</v>
      </c>
      <c r="D3268" s="6" t="s">
        <v>11</v>
      </c>
      <c r="E3268" s="6" t="s">
        <v>8</v>
      </c>
      <c r="F3268" s="149" t="s">
        <v>9</v>
      </c>
      <c r="G3268" s="149" t="s">
        <v>10</v>
      </c>
      <c r="H3268" s="7" t="s">
        <v>12</v>
      </c>
    </row>
    <row r="3269" spans="2:8" x14ac:dyDescent="0.3">
      <c r="B3269" s="35">
        <v>43032</v>
      </c>
      <c r="C3269" s="10"/>
      <c r="D3269" s="4" t="s">
        <v>141</v>
      </c>
      <c r="E3269" s="4" t="s">
        <v>202</v>
      </c>
      <c r="F3269" s="70">
        <v>2068</v>
      </c>
      <c r="G3269" s="70"/>
      <c r="H3269" s="5"/>
    </row>
    <row r="3270" spans="2:8" x14ac:dyDescent="0.3">
      <c r="F3270" s="177">
        <f>SUM(F3269)</f>
        <v>2068</v>
      </c>
      <c r="G3270" s="177">
        <f>SUM(G3269)</f>
        <v>0</v>
      </c>
      <c r="H3270" s="67">
        <f>F3270-G3270</f>
        <v>2068</v>
      </c>
    </row>
    <row r="3276" spans="2:8" x14ac:dyDescent="0.3">
      <c r="B3276" s="106" t="s">
        <v>6</v>
      </c>
      <c r="C3276" s="6" t="s">
        <v>7</v>
      </c>
      <c r="D3276" s="6" t="s">
        <v>11</v>
      </c>
      <c r="E3276" s="6" t="s">
        <v>8</v>
      </c>
      <c r="F3276" s="149" t="s">
        <v>9</v>
      </c>
      <c r="G3276" s="149" t="s">
        <v>10</v>
      </c>
      <c r="H3276" s="7" t="s">
        <v>12</v>
      </c>
    </row>
    <row r="3277" spans="2:8" x14ac:dyDescent="0.3">
      <c r="B3277" s="35">
        <v>43034</v>
      </c>
      <c r="C3277" s="10" t="s">
        <v>1679</v>
      </c>
      <c r="D3277" s="4" t="s">
        <v>1680</v>
      </c>
      <c r="E3277" s="4" t="s">
        <v>31</v>
      </c>
      <c r="F3277" s="70">
        <v>1900</v>
      </c>
      <c r="G3277" s="70"/>
      <c r="H3277" s="5"/>
    </row>
    <row r="3278" spans="2:8" x14ac:dyDescent="0.3">
      <c r="B3278" s="35">
        <v>43034</v>
      </c>
      <c r="C3278" s="10"/>
      <c r="D3278" s="4" t="s">
        <v>242</v>
      </c>
      <c r="E3278" s="4" t="s">
        <v>31</v>
      </c>
      <c r="F3278" s="70"/>
      <c r="G3278" s="70">
        <v>159</v>
      </c>
      <c r="H3278" s="5"/>
    </row>
    <row r="3279" spans="2:8" x14ac:dyDescent="0.3">
      <c r="B3279" s="35">
        <v>43034</v>
      </c>
      <c r="C3279" s="10"/>
      <c r="D3279" s="4" t="s">
        <v>1681</v>
      </c>
      <c r="E3279" s="4" t="s">
        <v>31</v>
      </c>
      <c r="F3279" s="70"/>
      <c r="G3279" s="70">
        <v>160</v>
      </c>
      <c r="H3279" s="5"/>
    </row>
    <row r="3280" spans="2:8" x14ac:dyDescent="0.3">
      <c r="B3280" s="35">
        <v>43034</v>
      </c>
      <c r="C3280" s="10"/>
      <c r="D3280" s="4" t="s">
        <v>1682</v>
      </c>
      <c r="E3280" s="4" t="s">
        <v>31</v>
      </c>
      <c r="F3280" s="70"/>
      <c r="G3280" s="70">
        <v>500</v>
      </c>
      <c r="H3280" s="5"/>
    </row>
    <row r="3281" spans="2:8" x14ac:dyDescent="0.3">
      <c r="B3281" s="35">
        <v>43034</v>
      </c>
      <c r="C3281" s="10"/>
      <c r="D3281" s="4" t="s">
        <v>986</v>
      </c>
      <c r="E3281" s="4" t="s">
        <v>45</v>
      </c>
      <c r="F3281" s="70"/>
      <c r="G3281" s="70">
        <v>1000</v>
      </c>
      <c r="H3281" s="5"/>
    </row>
    <row r="3282" spans="2:8" x14ac:dyDescent="0.3">
      <c r="B3282" s="35">
        <v>43034</v>
      </c>
      <c r="C3282" s="10"/>
      <c r="D3282" s="14" t="s">
        <v>339</v>
      </c>
      <c r="E3282" s="14" t="s">
        <v>31</v>
      </c>
      <c r="F3282" s="70"/>
      <c r="G3282" s="70">
        <v>5</v>
      </c>
      <c r="H3282" s="5"/>
    </row>
    <row r="3283" spans="2:8" x14ac:dyDescent="0.3">
      <c r="B3283" s="35">
        <v>43035</v>
      </c>
      <c r="C3283" s="10" t="s">
        <v>258</v>
      </c>
      <c r="D3283" s="14" t="s">
        <v>68</v>
      </c>
      <c r="E3283" s="14" t="s">
        <v>45</v>
      </c>
      <c r="F3283" s="70">
        <v>14005</v>
      </c>
      <c r="G3283" s="70"/>
      <c r="H3283" s="5"/>
    </row>
    <row r="3284" spans="2:8" x14ac:dyDescent="0.3">
      <c r="B3284" s="35">
        <v>43035</v>
      </c>
      <c r="C3284" s="10"/>
      <c r="D3284" s="14" t="s">
        <v>766</v>
      </c>
      <c r="E3284" s="14" t="s">
        <v>45</v>
      </c>
      <c r="F3284" s="70"/>
      <c r="G3284" s="70">
        <v>5</v>
      </c>
      <c r="H3284" s="5"/>
    </row>
    <row r="3285" spans="2:8" x14ac:dyDescent="0.3">
      <c r="B3285" s="35">
        <v>43035</v>
      </c>
      <c r="C3285" s="10"/>
      <c r="D3285" s="14" t="s">
        <v>986</v>
      </c>
      <c r="E3285" s="14" t="s">
        <v>31</v>
      </c>
      <c r="F3285" s="70"/>
      <c r="G3285" s="151">
        <v>1000</v>
      </c>
      <c r="H3285" s="12"/>
    </row>
    <row r="3286" spans="2:8" x14ac:dyDescent="0.3">
      <c r="F3286" s="174">
        <f>SUM(F3277:F3284)</f>
        <v>15905</v>
      </c>
      <c r="G3286" s="174">
        <f>SUM(G3277:G3285)</f>
        <v>2829</v>
      </c>
      <c r="H3286" s="62">
        <f>F3286-G3286</f>
        <v>13076</v>
      </c>
    </row>
    <row r="3291" spans="2:8" x14ac:dyDescent="0.3">
      <c r="B3291" s="2" t="s">
        <v>460</v>
      </c>
    </row>
    <row r="3292" spans="2:8" x14ac:dyDescent="0.3">
      <c r="B3292" s="106" t="s">
        <v>6</v>
      </c>
      <c r="C3292" s="6" t="s">
        <v>7</v>
      </c>
      <c r="D3292" s="6" t="s">
        <v>11</v>
      </c>
      <c r="E3292" s="6" t="s">
        <v>8</v>
      </c>
      <c r="F3292" s="149" t="s">
        <v>9</v>
      </c>
      <c r="G3292" s="149" t="s">
        <v>10</v>
      </c>
      <c r="H3292" s="7" t="s">
        <v>12</v>
      </c>
    </row>
    <row r="3293" spans="2:8" x14ac:dyDescent="0.3">
      <c r="B3293" s="35">
        <v>43036</v>
      </c>
      <c r="C3293" s="10"/>
      <c r="D3293" s="4" t="s">
        <v>141</v>
      </c>
      <c r="E3293" s="4" t="s">
        <v>32</v>
      </c>
      <c r="F3293" s="70">
        <v>4680</v>
      </c>
      <c r="G3293" s="70"/>
      <c r="H3293" s="5"/>
    </row>
    <row r="3294" spans="2:8" x14ac:dyDescent="0.3">
      <c r="B3294" s="35">
        <v>43036</v>
      </c>
      <c r="C3294" s="10"/>
      <c r="D3294" s="4" t="s">
        <v>1683</v>
      </c>
      <c r="E3294" s="4" t="s">
        <v>31</v>
      </c>
      <c r="F3294" s="70"/>
      <c r="G3294" s="70">
        <v>1000</v>
      </c>
      <c r="H3294" s="5"/>
    </row>
    <row r="3295" spans="2:8" x14ac:dyDescent="0.3">
      <c r="B3295" s="35">
        <v>43036</v>
      </c>
      <c r="C3295" s="10"/>
      <c r="D3295" s="14" t="s">
        <v>1129</v>
      </c>
      <c r="E3295" s="4" t="s">
        <v>31</v>
      </c>
      <c r="F3295" s="70"/>
      <c r="G3295" s="70">
        <v>1800</v>
      </c>
      <c r="H3295" s="5"/>
    </row>
    <row r="3296" spans="2:8" x14ac:dyDescent="0.3">
      <c r="B3296" s="35">
        <v>43036</v>
      </c>
      <c r="C3296" s="10"/>
      <c r="D3296" s="14" t="s">
        <v>1684</v>
      </c>
      <c r="E3296" s="4" t="s">
        <v>31</v>
      </c>
      <c r="F3296" s="70"/>
      <c r="G3296" s="70">
        <v>1500</v>
      </c>
      <c r="H3296" s="5"/>
    </row>
    <row r="3297" spans="2:9" x14ac:dyDescent="0.3">
      <c r="F3297" s="174">
        <f>SUM(F3293)</f>
        <v>4680</v>
      </c>
      <c r="G3297" s="174">
        <f>SUM(G3294:G3296)</f>
        <v>4300</v>
      </c>
      <c r="H3297" s="67">
        <f>F3297-G3297</f>
        <v>380</v>
      </c>
    </row>
    <row r="3302" spans="2:9" x14ac:dyDescent="0.3">
      <c r="B3302" s="106" t="s">
        <v>6</v>
      </c>
      <c r="C3302" s="6" t="s">
        <v>7</v>
      </c>
      <c r="D3302" s="6" t="s">
        <v>11</v>
      </c>
      <c r="E3302" s="6" t="s">
        <v>8</v>
      </c>
      <c r="F3302" s="149" t="s">
        <v>9</v>
      </c>
      <c r="G3302" s="149" t="s">
        <v>10</v>
      </c>
      <c r="H3302" s="7" t="s">
        <v>12</v>
      </c>
    </row>
    <row r="3303" spans="2:9" x14ac:dyDescent="0.3">
      <c r="B3303" s="35">
        <v>43038</v>
      </c>
      <c r="C3303" s="10"/>
      <c r="D3303" s="4" t="s">
        <v>1685</v>
      </c>
      <c r="E3303" s="4" t="s">
        <v>31</v>
      </c>
      <c r="F3303" s="70">
        <v>380</v>
      </c>
      <c r="G3303" s="70"/>
      <c r="H3303" s="5"/>
    </row>
    <row r="3304" spans="2:9" x14ac:dyDescent="0.3">
      <c r="B3304" s="35">
        <v>43038</v>
      </c>
      <c r="C3304" s="10" t="s">
        <v>1690</v>
      </c>
      <c r="D3304" s="4" t="s">
        <v>1686</v>
      </c>
      <c r="E3304" s="4" t="s">
        <v>114</v>
      </c>
      <c r="F3304" s="70">
        <v>350</v>
      </c>
      <c r="G3304" s="70"/>
      <c r="H3304" s="5"/>
    </row>
    <row r="3305" spans="2:9" x14ac:dyDescent="0.3">
      <c r="B3305" s="35">
        <v>43038</v>
      </c>
      <c r="C3305" s="10" t="s">
        <v>477</v>
      </c>
      <c r="D3305" s="4" t="s">
        <v>762</v>
      </c>
      <c r="E3305" s="4" t="s">
        <v>598</v>
      </c>
      <c r="F3305" s="70"/>
      <c r="G3305" s="70">
        <v>300</v>
      </c>
      <c r="H3305" s="5"/>
    </row>
    <row r="3306" spans="2:9" x14ac:dyDescent="0.3">
      <c r="B3306" s="35">
        <v>43038</v>
      </c>
      <c r="C3306" s="10" t="s">
        <v>53</v>
      </c>
      <c r="D3306" s="4" t="s">
        <v>242</v>
      </c>
      <c r="E3306" s="4" t="s">
        <v>31</v>
      </c>
      <c r="F3306" s="70"/>
      <c r="G3306" s="70">
        <v>125</v>
      </c>
      <c r="H3306" s="5"/>
    </row>
    <row r="3307" spans="2:9" x14ac:dyDescent="0.3">
      <c r="B3307" s="35">
        <v>43037</v>
      </c>
      <c r="C3307" s="10" t="s">
        <v>53</v>
      </c>
      <c r="D3307" s="4" t="s">
        <v>1687</v>
      </c>
      <c r="E3307" s="4" t="s">
        <v>19</v>
      </c>
      <c r="F3307" s="70"/>
      <c r="G3307" s="70">
        <v>81</v>
      </c>
      <c r="H3307" s="5"/>
    </row>
    <row r="3308" spans="2:9" x14ac:dyDescent="0.3">
      <c r="B3308" s="35">
        <v>43037</v>
      </c>
      <c r="C3308" s="10" t="s">
        <v>1689</v>
      </c>
      <c r="D3308" s="4" t="s">
        <v>1006</v>
      </c>
      <c r="E3308" s="4" t="s">
        <v>19</v>
      </c>
      <c r="F3308" s="70"/>
      <c r="G3308" s="70">
        <v>108</v>
      </c>
      <c r="H3308" s="5"/>
    </row>
    <row r="3309" spans="2:9" x14ac:dyDescent="0.3">
      <c r="B3309" s="35">
        <v>43038</v>
      </c>
      <c r="C3309" s="10" t="s">
        <v>53</v>
      </c>
      <c r="D3309" s="4" t="s">
        <v>1691</v>
      </c>
      <c r="E3309" s="4" t="s">
        <v>19</v>
      </c>
      <c r="F3309" s="70">
        <v>25</v>
      </c>
      <c r="G3309" s="70"/>
      <c r="H3309" s="5"/>
    </row>
    <row r="3310" spans="2:9" x14ac:dyDescent="0.3">
      <c r="B3310" s="35">
        <v>43038</v>
      </c>
      <c r="C3310" s="10"/>
      <c r="D3310" s="4" t="s">
        <v>1688</v>
      </c>
      <c r="E3310" s="4"/>
      <c r="F3310" s="70"/>
      <c r="G3310" s="70">
        <v>73</v>
      </c>
      <c r="H3310" s="5"/>
    </row>
    <row r="3311" spans="2:9" x14ac:dyDescent="0.3">
      <c r="F3311" s="174">
        <f>SUM(F3303:F3309)</f>
        <v>755</v>
      </c>
      <c r="G3311" s="174">
        <f>SUM(G3305:G3310)</f>
        <v>687</v>
      </c>
      <c r="H3311" s="62">
        <f>F3311-G3311</f>
        <v>68</v>
      </c>
      <c r="I3311" s="3"/>
    </row>
    <row r="3316" spans="2:8" x14ac:dyDescent="0.3">
      <c r="B3316" s="106" t="s">
        <v>6</v>
      </c>
      <c r="C3316" s="6" t="s">
        <v>7</v>
      </c>
      <c r="D3316" s="6" t="s">
        <v>11</v>
      </c>
      <c r="E3316" s="6" t="s">
        <v>8</v>
      </c>
      <c r="F3316" s="149" t="s">
        <v>9</v>
      </c>
      <c r="G3316" s="149" t="s">
        <v>10</v>
      </c>
      <c r="H3316" s="7" t="s">
        <v>12</v>
      </c>
    </row>
    <row r="3317" spans="2:8" x14ac:dyDescent="0.3">
      <c r="B3317" s="35">
        <v>43039</v>
      </c>
      <c r="C3317" s="10" t="s">
        <v>1692</v>
      </c>
      <c r="D3317" s="4" t="s">
        <v>1693</v>
      </c>
      <c r="E3317" s="4" t="s">
        <v>31</v>
      </c>
      <c r="F3317" s="70">
        <v>700</v>
      </c>
      <c r="G3317" s="70"/>
      <c r="H3317" s="5"/>
    </row>
    <row r="3318" spans="2:8" x14ac:dyDescent="0.3">
      <c r="B3318" s="35">
        <v>43039</v>
      </c>
      <c r="C3318" s="10" t="s">
        <v>1695</v>
      </c>
      <c r="D3318" s="4" t="s">
        <v>1694</v>
      </c>
      <c r="E3318" s="4" t="s">
        <v>31</v>
      </c>
      <c r="F3318" s="70">
        <v>2000</v>
      </c>
      <c r="G3318" s="70"/>
      <c r="H3318" s="5"/>
    </row>
    <row r="3319" spans="2:8" x14ac:dyDescent="0.3">
      <c r="B3319" s="35">
        <v>43039</v>
      </c>
      <c r="C3319" s="10" t="s">
        <v>1696</v>
      </c>
      <c r="D3319" s="4" t="s">
        <v>1372</v>
      </c>
      <c r="E3319" s="4" t="s">
        <v>31</v>
      </c>
      <c r="F3319" s="70">
        <v>2006</v>
      </c>
      <c r="G3319" s="70"/>
      <c r="H3319" s="5"/>
    </row>
    <row r="3320" spans="2:8" x14ac:dyDescent="0.3">
      <c r="B3320" s="35">
        <v>43039</v>
      </c>
      <c r="C3320" s="10" t="s">
        <v>1697</v>
      </c>
      <c r="D3320" s="4" t="s">
        <v>1698</v>
      </c>
      <c r="E3320" s="4" t="s">
        <v>45</v>
      </c>
      <c r="F3320" s="70">
        <v>3500</v>
      </c>
      <c r="G3320" s="70"/>
      <c r="H3320" s="5"/>
    </row>
    <row r="3321" spans="2:8" x14ac:dyDescent="0.3">
      <c r="B3321" s="35">
        <v>43039</v>
      </c>
      <c r="C3321" s="10"/>
      <c r="D3321" s="4" t="s">
        <v>1699</v>
      </c>
      <c r="E3321" s="4" t="s">
        <v>45</v>
      </c>
      <c r="F3321" s="70"/>
      <c r="G3321" s="70">
        <v>400</v>
      </c>
      <c r="H3321" s="5"/>
    </row>
    <row r="3322" spans="2:8" x14ac:dyDescent="0.3">
      <c r="B3322" s="35">
        <v>43039</v>
      </c>
      <c r="C3322" s="10"/>
      <c r="D3322" s="4" t="s">
        <v>194</v>
      </c>
      <c r="E3322" s="4" t="s">
        <v>15</v>
      </c>
      <c r="F3322" s="70"/>
      <c r="G3322" s="70">
        <v>70</v>
      </c>
      <c r="H3322" s="5"/>
    </row>
    <row r="3323" spans="2:8" x14ac:dyDescent="0.3">
      <c r="B3323" s="35">
        <v>43039</v>
      </c>
      <c r="C3323" s="10"/>
      <c r="D3323" s="14" t="s">
        <v>1700</v>
      </c>
      <c r="E3323" s="14" t="s">
        <v>31</v>
      </c>
      <c r="F3323" s="70"/>
      <c r="G3323" s="70">
        <v>575</v>
      </c>
      <c r="H3323" s="12"/>
    </row>
    <row r="3324" spans="2:8" x14ac:dyDescent="0.3">
      <c r="F3324" s="174">
        <f>SUM(F3317:F3322)</f>
        <v>8206</v>
      </c>
      <c r="G3324" s="174">
        <f>SUM(G3321:G3323)</f>
        <v>1045</v>
      </c>
      <c r="H3324" s="62">
        <f>F3324-G3324</f>
        <v>7161</v>
      </c>
    </row>
    <row r="3330" spans="2:8" x14ac:dyDescent="0.3">
      <c r="B3330" s="106" t="s">
        <v>6</v>
      </c>
      <c r="C3330" s="6" t="s">
        <v>7</v>
      </c>
      <c r="D3330" s="6" t="s">
        <v>11</v>
      </c>
      <c r="E3330" s="6" t="s">
        <v>8</v>
      </c>
      <c r="F3330" s="149" t="s">
        <v>9</v>
      </c>
      <c r="G3330" s="149" t="s">
        <v>10</v>
      </c>
      <c r="H3330" s="7" t="s">
        <v>12</v>
      </c>
    </row>
    <row r="3331" spans="2:8" x14ac:dyDescent="0.3">
      <c r="B3331" s="35">
        <v>43040</v>
      </c>
      <c r="C3331" s="10" t="s">
        <v>1716</v>
      </c>
      <c r="D3331" s="4" t="s">
        <v>219</v>
      </c>
      <c r="E3331" s="4" t="s">
        <v>45</v>
      </c>
      <c r="F3331" s="70">
        <v>8727.18</v>
      </c>
      <c r="G3331" s="70"/>
      <c r="H3331" s="5"/>
    </row>
    <row r="3332" spans="2:8" x14ac:dyDescent="0.3">
      <c r="B3332" s="35">
        <v>43040</v>
      </c>
      <c r="C3332" s="10" t="s">
        <v>1717</v>
      </c>
      <c r="D3332" s="4" t="s">
        <v>219</v>
      </c>
      <c r="E3332" s="4" t="s">
        <v>45</v>
      </c>
      <c r="F3332" s="70">
        <v>2337.06</v>
      </c>
      <c r="G3332" s="70"/>
      <c r="H3332" s="5"/>
    </row>
    <row r="3333" spans="2:8" x14ac:dyDescent="0.3">
      <c r="B3333" s="35">
        <v>43040</v>
      </c>
      <c r="C3333" s="10" t="s">
        <v>1718</v>
      </c>
      <c r="D3333" s="4" t="s">
        <v>219</v>
      </c>
      <c r="E3333" s="4" t="s">
        <v>45</v>
      </c>
      <c r="F3333" s="70">
        <v>2337.06</v>
      </c>
      <c r="G3333" s="70"/>
      <c r="H3333" s="5"/>
    </row>
    <row r="3334" spans="2:8" x14ac:dyDescent="0.3">
      <c r="B3334" s="35">
        <v>43040</v>
      </c>
      <c r="C3334" s="10" t="s">
        <v>1719</v>
      </c>
      <c r="D3334" s="4" t="s">
        <v>1720</v>
      </c>
      <c r="E3334" s="4" t="s">
        <v>45</v>
      </c>
      <c r="F3334" s="70">
        <v>4300</v>
      </c>
      <c r="G3334" s="70">
        <v>4300</v>
      </c>
      <c r="H3334" s="5"/>
    </row>
    <row r="3335" spans="2:8" x14ac:dyDescent="0.3">
      <c r="B3335" s="35">
        <v>43040</v>
      </c>
      <c r="C3335" s="10" t="s">
        <v>53</v>
      </c>
      <c r="D3335" s="4" t="s">
        <v>92</v>
      </c>
      <c r="E3335" s="4" t="s">
        <v>45</v>
      </c>
      <c r="F3335" s="70"/>
      <c r="G3335" s="70">
        <v>3000</v>
      </c>
      <c r="H3335" s="5"/>
    </row>
    <row r="3336" spans="2:8" x14ac:dyDescent="0.3">
      <c r="B3336" s="35">
        <v>43040</v>
      </c>
      <c r="C3336" s="10" t="s">
        <v>53</v>
      </c>
      <c r="D3336" s="4" t="s">
        <v>1721</v>
      </c>
      <c r="E3336" s="4" t="s">
        <v>45</v>
      </c>
      <c r="F3336" s="70"/>
      <c r="G3336" s="70">
        <v>2000</v>
      </c>
      <c r="H3336" s="5"/>
    </row>
    <row r="3337" spans="2:8" x14ac:dyDescent="0.3">
      <c r="B3337" s="35">
        <v>43040</v>
      </c>
      <c r="C3337" s="10" t="s">
        <v>1142</v>
      </c>
      <c r="D3337" s="14" t="s">
        <v>1722</v>
      </c>
      <c r="E3337" s="14" t="s">
        <v>45</v>
      </c>
      <c r="F3337" s="70"/>
      <c r="G3337" s="70">
        <v>1000</v>
      </c>
      <c r="H3337" s="12"/>
    </row>
    <row r="3338" spans="2:8" x14ac:dyDescent="0.3">
      <c r="B3338" s="35">
        <v>43040</v>
      </c>
      <c r="C3338" s="10" t="s">
        <v>1182</v>
      </c>
      <c r="D3338" s="14" t="s">
        <v>1723</v>
      </c>
      <c r="E3338" s="14" t="s">
        <v>45</v>
      </c>
      <c r="F3338" s="70"/>
      <c r="G3338" s="70">
        <v>400</v>
      </c>
      <c r="H3338" s="5"/>
    </row>
    <row r="3339" spans="2:8" x14ac:dyDescent="0.3">
      <c r="B3339" s="35">
        <v>43040</v>
      </c>
      <c r="C3339" s="10" t="s">
        <v>1182</v>
      </c>
      <c r="D3339" s="14" t="s">
        <v>1724</v>
      </c>
      <c r="E3339" s="14" t="s">
        <v>45</v>
      </c>
      <c r="F3339" s="70"/>
      <c r="G3339" s="70">
        <v>36</v>
      </c>
      <c r="H3339" s="5"/>
    </row>
    <row r="3340" spans="2:8" x14ac:dyDescent="0.3">
      <c r="F3340" s="174">
        <f>SUM(F3331:F3336)</f>
        <v>17701.3</v>
      </c>
      <c r="G3340" s="174">
        <f>SUM(G3334:G3339)</f>
        <v>10736</v>
      </c>
      <c r="H3340" s="62">
        <f>F3340-G3340</f>
        <v>6965.2999999999993</v>
      </c>
    </row>
    <row r="3344" spans="2:8" x14ac:dyDescent="0.3">
      <c r="B3344" s="2" t="s">
        <v>459</v>
      </c>
    </row>
    <row r="3345" spans="2:8" x14ac:dyDescent="0.3">
      <c r="B3345" s="106" t="s">
        <v>6</v>
      </c>
      <c r="C3345" s="6" t="s">
        <v>7</v>
      </c>
      <c r="D3345" s="6" t="s">
        <v>11</v>
      </c>
      <c r="E3345" s="6" t="s">
        <v>8</v>
      </c>
      <c r="F3345" s="149" t="s">
        <v>9</v>
      </c>
      <c r="G3345" s="149" t="s">
        <v>10</v>
      </c>
      <c r="H3345" s="7" t="s">
        <v>12</v>
      </c>
    </row>
    <row r="3346" spans="2:8" x14ac:dyDescent="0.3">
      <c r="B3346" s="35">
        <v>43043</v>
      </c>
      <c r="C3346" s="10" t="s">
        <v>1701</v>
      </c>
      <c r="D3346" s="4" t="s">
        <v>1702</v>
      </c>
      <c r="E3346" s="4" t="s">
        <v>598</v>
      </c>
      <c r="F3346" s="70">
        <v>5500</v>
      </c>
      <c r="G3346" s="70"/>
      <c r="H3346" s="5"/>
    </row>
    <row r="3347" spans="2:8" x14ac:dyDescent="0.3">
      <c r="B3347" s="35">
        <v>43043</v>
      </c>
      <c r="C3347" s="10" t="s">
        <v>1701</v>
      </c>
      <c r="D3347" s="4" t="s">
        <v>1703</v>
      </c>
      <c r="E3347" s="4" t="s">
        <v>598</v>
      </c>
      <c r="F3347" s="70"/>
      <c r="G3347" s="70">
        <v>1272</v>
      </c>
      <c r="H3347" s="5"/>
    </row>
    <row r="3348" spans="2:8" x14ac:dyDescent="0.3">
      <c r="B3348" s="35">
        <v>43043</v>
      </c>
      <c r="C3348" s="10" t="s">
        <v>1701</v>
      </c>
      <c r="D3348" s="4" t="s">
        <v>765</v>
      </c>
      <c r="E3348" s="4" t="s">
        <v>598</v>
      </c>
      <c r="F3348" s="70"/>
      <c r="G3348" s="70">
        <v>108</v>
      </c>
      <c r="H3348" s="5"/>
    </row>
    <row r="3349" spans="2:8" x14ac:dyDescent="0.3">
      <c r="B3349" s="35">
        <v>43043</v>
      </c>
      <c r="C3349" s="10"/>
      <c r="D3349" s="4" t="s">
        <v>986</v>
      </c>
      <c r="E3349" s="4" t="s">
        <v>45</v>
      </c>
      <c r="F3349" s="70"/>
      <c r="G3349" s="70">
        <v>1000</v>
      </c>
      <c r="H3349" s="5"/>
    </row>
    <row r="3350" spans="2:8" x14ac:dyDescent="0.3">
      <c r="B3350" s="35">
        <v>43043</v>
      </c>
      <c r="C3350" s="10"/>
      <c r="D3350" s="4" t="s">
        <v>111</v>
      </c>
      <c r="E3350" s="4" t="s">
        <v>45</v>
      </c>
      <c r="F3350" s="70"/>
      <c r="G3350" s="70">
        <v>1000</v>
      </c>
      <c r="H3350" s="5"/>
    </row>
    <row r="3351" spans="2:8" x14ac:dyDescent="0.3">
      <c r="B3351" s="35">
        <v>43043</v>
      </c>
      <c r="C3351" s="10" t="s">
        <v>1710</v>
      </c>
      <c r="D3351" s="4" t="s">
        <v>1704</v>
      </c>
      <c r="E3351" s="4" t="s">
        <v>148</v>
      </c>
      <c r="F3351" s="70">
        <v>4500</v>
      </c>
      <c r="G3351" s="70"/>
      <c r="H3351" s="5"/>
    </row>
    <row r="3352" spans="2:8" x14ac:dyDescent="0.3">
      <c r="B3352" s="35">
        <v>43043</v>
      </c>
      <c r="C3352" s="10" t="s">
        <v>1711</v>
      </c>
      <c r="D3352" s="4" t="s">
        <v>1705</v>
      </c>
      <c r="E3352" s="4" t="s">
        <v>148</v>
      </c>
      <c r="F3352" s="70"/>
      <c r="G3352" s="70">
        <v>318</v>
      </c>
      <c r="H3352" s="5"/>
    </row>
    <row r="3353" spans="2:8" x14ac:dyDescent="0.3">
      <c r="B3353" s="35">
        <v>43043</v>
      </c>
      <c r="C3353" s="10"/>
      <c r="D3353" s="4" t="s">
        <v>242</v>
      </c>
      <c r="E3353" s="4" t="s">
        <v>31</v>
      </c>
      <c r="F3353" s="70"/>
      <c r="G3353" s="70">
        <v>63</v>
      </c>
      <c r="H3353" s="5"/>
    </row>
    <row r="3354" spans="2:8" x14ac:dyDescent="0.3">
      <c r="B3354" s="35">
        <v>43043</v>
      </c>
      <c r="C3354" s="10"/>
      <c r="D3354" s="4" t="s">
        <v>263</v>
      </c>
      <c r="E3354" s="4" t="s">
        <v>31</v>
      </c>
      <c r="F3354" s="70"/>
      <c r="G3354" s="70">
        <v>100</v>
      </c>
      <c r="H3354" s="5"/>
    </row>
    <row r="3355" spans="2:8" x14ac:dyDescent="0.3">
      <c r="B3355" s="35">
        <v>43043</v>
      </c>
      <c r="C3355" s="10"/>
      <c r="D3355" s="4" t="s">
        <v>1706</v>
      </c>
      <c r="E3355" s="4" t="s">
        <v>31</v>
      </c>
      <c r="F3355" s="70">
        <v>1500</v>
      </c>
      <c r="G3355" s="70"/>
      <c r="H3355" s="5"/>
    </row>
    <row r="3356" spans="2:8" x14ac:dyDescent="0.3">
      <c r="B3356" s="35">
        <v>43043</v>
      </c>
      <c r="C3356" s="10" t="s">
        <v>1712</v>
      </c>
      <c r="D3356" s="4" t="s">
        <v>1707</v>
      </c>
      <c r="E3356" s="4" t="s">
        <v>31</v>
      </c>
      <c r="F3356" s="70">
        <v>2000</v>
      </c>
      <c r="G3356" s="70"/>
      <c r="H3356" s="5"/>
    </row>
    <row r="3357" spans="2:8" x14ac:dyDescent="0.3">
      <c r="B3357" s="35">
        <v>43043</v>
      </c>
      <c r="C3357" s="10" t="s">
        <v>1713</v>
      </c>
      <c r="D3357" s="4" t="s">
        <v>1708</v>
      </c>
      <c r="E3357" s="4" t="s">
        <v>45</v>
      </c>
      <c r="F3357" s="70">
        <v>3000</v>
      </c>
      <c r="G3357" s="70"/>
      <c r="H3357" s="5"/>
    </row>
    <row r="3358" spans="2:8" x14ac:dyDescent="0.3">
      <c r="B3358" s="35">
        <v>43043</v>
      </c>
      <c r="C3358" s="10"/>
      <c r="D3358" s="4" t="s">
        <v>1709</v>
      </c>
      <c r="E3358" s="4" t="s">
        <v>45</v>
      </c>
      <c r="F3358" s="70">
        <v>420</v>
      </c>
      <c r="G3358" s="70"/>
      <c r="H3358" s="5"/>
    </row>
    <row r="3359" spans="2:8" x14ac:dyDescent="0.3">
      <c r="B3359" s="35">
        <v>43043</v>
      </c>
      <c r="C3359" s="10"/>
      <c r="D3359" s="14" t="s">
        <v>1683</v>
      </c>
      <c r="E3359" s="14" t="s">
        <v>31</v>
      </c>
      <c r="F3359" s="70"/>
      <c r="G3359" s="70">
        <v>1000</v>
      </c>
      <c r="H3359" s="5"/>
    </row>
    <row r="3360" spans="2:8" x14ac:dyDescent="0.3">
      <c r="B3360" s="35">
        <v>43043</v>
      </c>
      <c r="C3360" s="10"/>
      <c r="D3360" s="14" t="s">
        <v>1684</v>
      </c>
      <c r="E3360" s="14" t="s">
        <v>31</v>
      </c>
      <c r="F3360" s="70"/>
      <c r="G3360" s="70">
        <v>1500</v>
      </c>
      <c r="H3360" s="5"/>
    </row>
    <row r="3361" spans="2:8" x14ac:dyDescent="0.3">
      <c r="B3361" s="35">
        <v>43043</v>
      </c>
      <c r="C3361" s="10"/>
      <c r="D3361" s="14" t="s">
        <v>1715</v>
      </c>
      <c r="E3361" s="14" t="s">
        <v>31</v>
      </c>
      <c r="F3361" s="70"/>
      <c r="G3361" s="151">
        <v>3500</v>
      </c>
      <c r="H3361" s="12"/>
    </row>
    <row r="3362" spans="2:8" x14ac:dyDescent="0.3">
      <c r="F3362" s="174">
        <f>SUM(F3346:F3358)</f>
        <v>16920</v>
      </c>
      <c r="G3362" s="174">
        <f>SUM(G3346:G3361)</f>
        <v>9861</v>
      </c>
      <c r="H3362" s="62">
        <f>F3362-G3362</f>
        <v>7059</v>
      </c>
    </row>
    <row r="3364" spans="2:8" x14ac:dyDescent="0.3">
      <c r="B3364" s="2" t="s">
        <v>460</v>
      </c>
    </row>
    <row r="3365" spans="2:8" x14ac:dyDescent="0.3">
      <c r="B3365" s="106" t="s">
        <v>6</v>
      </c>
      <c r="C3365" s="6" t="s">
        <v>7</v>
      </c>
      <c r="D3365" s="6" t="s">
        <v>11</v>
      </c>
      <c r="E3365" s="6" t="s">
        <v>8</v>
      </c>
      <c r="F3365" s="149" t="s">
        <v>9</v>
      </c>
      <c r="G3365" s="149" t="s">
        <v>10</v>
      </c>
      <c r="H3365" s="7" t="s">
        <v>12</v>
      </c>
    </row>
    <row r="3366" spans="2:8" x14ac:dyDescent="0.3">
      <c r="B3366" s="35">
        <v>43043</v>
      </c>
      <c r="C3366" s="10"/>
      <c r="D3366" s="4" t="s">
        <v>141</v>
      </c>
      <c r="E3366" s="4" t="s">
        <v>1714</v>
      </c>
      <c r="F3366" s="70">
        <v>1963.5</v>
      </c>
      <c r="G3366" s="70"/>
      <c r="H3366" s="5"/>
    </row>
    <row r="3367" spans="2:8" x14ac:dyDescent="0.3">
      <c r="F3367" s="174">
        <f>SUM(F3366)</f>
        <v>1963.5</v>
      </c>
      <c r="G3367" s="174">
        <f>SUM(G3366)</f>
        <v>0</v>
      </c>
      <c r="H3367" s="62">
        <f>F3367-G3367</f>
        <v>1963.5</v>
      </c>
    </row>
    <row r="3372" spans="2:8" x14ac:dyDescent="0.3">
      <c r="B3372" s="106" t="s">
        <v>6</v>
      </c>
      <c r="C3372" s="6" t="s">
        <v>7</v>
      </c>
      <c r="D3372" s="6" t="s">
        <v>11</v>
      </c>
      <c r="E3372" s="6" t="s">
        <v>8</v>
      </c>
      <c r="F3372" s="149" t="s">
        <v>9</v>
      </c>
      <c r="G3372" s="149" t="s">
        <v>10</v>
      </c>
      <c r="H3372" s="7" t="s">
        <v>12</v>
      </c>
    </row>
    <row r="3373" spans="2:8" x14ac:dyDescent="0.3">
      <c r="B3373" s="35">
        <v>43044</v>
      </c>
      <c r="C3373" s="10" t="s">
        <v>1734</v>
      </c>
      <c r="D3373" s="4" t="s">
        <v>1725</v>
      </c>
      <c r="E3373" s="4" t="s">
        <v>19</v>
      </c>
      <c r="F3373" s="70">
        <v>700</v>
      </c>
      <c r="G3373" s="70"/>
      <c r="H3373" s="5"/>
    </row>
    <row r="3374" spans="2:8" x14ac:dyDescent="0.3">
      <c r="B3374" s="35">
        <v>43044</v>
      </c>
      <c r="C3374" s="10" t="s">
        <v>1735</v>
      </c>
      <c r="D3374" s="4" t="s">
        <v>1726</v>
      </c>
      <c r="E3374" s="4" t="s">
        <v>19</v>
      </c>
      <c r="F3374" s="70">
        <v>300</v>
      </c>
      <c r="G3374" s="70"/>
      <c r="H3374" s="5"/>
    </row>
    <row r="3375" spans="2:8" x14ac:dyDescent="0.3">
      <c r="B3375" s="35">
        <v>43044</v>
      </c>
      <c r="C3375" s="10" t="s">
        <v>1734</v>
      </c>
      <c r="D3375" s="4" t="s">
        <v>1727</v>
      </c>
      <c r="E3375" s="4" t="s">
        <v>1729</v>
      </c>
      <c r="F3375" s="70"/>
      <c r="G3375" s="70">
        <v>274</v>
      </c>
      <c r="H3375" s="5"/>
    </row>
    <row r="3376" spans="2:8" x14ac:dyDescent="0.3">
      <c r="B3376" s="35">
        <v>43044</v>
      </c>
      <c r="C3376" s="10" t="s">
        <v>1734</v>
      </c>
      <c r="D3376" s="4" t="s">
        <v>1728</v>
      </c>
      <c r="E3376" s="4" t="s">
        <v>1729</v>
      </c>
      <c r="F3376" s="70"/>
      <c r="G3376" s="70">
        <v>194</v>
      </c>
      <c r="H3376" s="5"/>
    </row>
    <row r="3377" spans="2:8" x14ac:dyDescent="0.3">
      <c r="B3377" s="35">
        <v>43044</v>
      </c>
      <c r="C3377" s="10" t="s">
        <v>1734</v>
      </c>
      <c r="D3377" s="4" t="s">
        <v>1730</v>
      </c>
      <c r="E3377" s="4" t="s">
        <v>1729</v>
      </c>
      <c r="F3377" s="70"/>
      <c r="G3377" s="70">
        <v>100</v>
      </c>
      <c r="H3377" s="5"/>
    </row>
    <row r="3378" spans="2:8" x14ac:dyDescent="0.3">
      <c r="B3378" s="35">
        <v>43044</v>
      </c>
      <c r="C3378" s="10" t="s">
        <v>1735</v>
      </c>
      <c r="D3378" s="4" t="s">
        <v>1731</v>
      </c>
      <c r="E3378" s="4" t="s">
        <v>1732</v>
      </c>
      <c r="F3378" s="70"/>
      <c r="G3378" s="70">
        <v>278</v>
      </c>
      <c r="H3378" s="5"/>
    </row>
    <row r="3379" spans="2:8" x14ac:dyDescent="0.3">
      <c r="B3379" s="35">
        <v>43044</v>
      </c>
      <c r="C3379" s="10"/>
      <c r="D3379" s="4" t="s">
        <v>1733</v>
      </c>
      <c r="E3379" s="4" t="s">
        <v>120</v>
      </c>
      <c r="F3379" s="70"/>
      <c r="G3379" s="70">
        <v>20</v>
      </c>
      <c r="H3379" s="5"/>
    </row>
    <row r="3380" spans="2:8" x14ac:dyDescent="0.3">
      <c r="F3380" s="174">
        <f>SUM(F3373:F3378)</f>
        <v>1000</v>
      </c>
      <c r="G3380" s="174">
        <f>SUM(G3375:G3379)</f>
        <v>866</v>
      </c>
      <c r="H3380" s="62">
        <f>F3380-G3380</f>
        <v>134</v>
      </c>
    </row>
    <row r="3385" spans="2:8" x14ac:dyDescent="0.3">
      <c r="B3385" s="122" t="s">
        <v>459</v>
      </c>
    </row>
    <row r="3386" spans="2:8" x14ac:dyDescent="0.3">
      <c r="B3386" s="106" t="s">
        <v>6</v>
      </c>
      <c r="C3386" s="6" t="s">
        <v>7</v>
      </c>
      <c r="D3386" s="6" t="s">
        <v>11</v>
      </c>
      <c r="E3386" s="6" t="s">
        <v>8</v>
      </c>
      <c r="F3386" s="149" t="s">
        <v>9</v>
      </c>
      <c r="G3386" s="149" t="s">
        <v>10</v>
      </c>
      <c r="H3386" s="7" t="s">
        <v>12</v>
      </c>
    </row>
    <row r="3387" spans="2:8" x14ac:dyDescent="0.3">
      <c r="B3387" s="35">
        <v>43048</v>
      </c>
      <c r="C3387" s="10" t="s">
        <v>1736</v>
      </c>
      <c r="D3387" s="4" t="s">
        <v>1737</v>
      </c>
      <c r="E3387" s="4" t="s">
        <v>31</v>
      </c>
      <c r="F3387" s="70">
        <v>2100</v>
      </c>
      <c r="G3387" s="70"/>
      <c r="H3387" s="5"/>
    </row>
    <row r="3388" spans="2:8" x14ac:dyDescent="0.3">
      <c r="F3388" s="174">
        <f>SUM(F3387)</f>
        <v>2100</v>
      </c>
      <c r="G3388" s="174">
        <f>SUM(G3387)</f>
        <v>0</v>
      </c>
      <c r="H3388" s="62">
        <f>F3388-G3388</f>
        <v>2100</v>
      </c>
    </row>
    <row r="3391" spans="2:8" x14ac:dyDescent="0.3">
      <c r="B3391" s="122" t="s">
        <v>460</v>
      </c>
    </row>
    <row r="3392" spans="2:8" x14ac:dyDescent="0.3">
      <c r="B3392" s="106" t="s">
        <v>6</v>
      </c>
      <c r="C3392" s="6" t="s">
        <v>7</v>
      </c>
      <c r="D3392" s="6" t="s">
        <v>11</v>
      </c>
      <c r="E3392" s="6" t="s">
        <v>8</v>
      </c>
      <c r="F3392" s="149" t="s">
        <v>9</v>
      </c>
      <c r="G3392" s="149" t="s">
        <v>10</v>
      </c>
      <c r="H3392" s="7" t="s">
        <v>12</v>
      </c>
    </row>
    <row r="3393" spans="2:8" x14ac:dyDescent="0.3">
      <c r="B3393" s="35">
        <v>43048</v>
      </c>
      <c r="C3393" s="10"/>
      <c r="D3393" s="4" t="s">
        <v>141</v>
      </c>
      <c r="E3393" s="4" t="s">
        <v>202</v>
      </c>
      <c r="F3393" s="70">
        <v>2226</v>
      </c>
      <c r="G3393" s="70"/>
      <c r="H3393" s="5"/>
    </row>
    <row r="3394" spans="2:8" x14ac:dyDescent="0.3">
      <c r="B3394" s="35">
        <v>43048</v>
      </c>
      <c r="C3394" s="10"/>
      <c r="D3394" s="4" t="s">
        <v>936</v>
      </c>
      <c r="E3394" s="4" t="s">
        <v>31</v>
      </c>
      <c r="F3394" s="70"/>
      <c r="G3394" s="70">
        <v>705</v>
      </c>
      <c r="H3394" s="5"/>
    </row>
    <row r="3395" spans="2:8" x14ac:dyDescent="0.3">
      <c r="B3395" s="35">
        <v>43048</v>
      </c>
      <c r="C3395" s="10"/>
      <c r="D3395" s="4" t="s">
        <v>1738</v>
      </c>
      <c r="E3395" s="4" t="s">
        <v>31</v>
      </c>
      <c r="F3395" s="70"/>
      <c r="G3395" s="70">
        <v>123</v>
      </c>
      <c r="H3395" s="5"/>
    </row>
    <row r="3396" spans="2:8" x14ac:dyDescent="0.3">
      <c r="B3396" s="35">
        <v>43048</v>
      </c>
      <c r="C3396" s="10"/>
      <c r="D3396" s="4" t="s">
        <v>280</v>
      </c>
      <c r="E3396" s="4" t="s">
        <v>15</v>
      </c>
      <c r="F3396" s="70"/>
      <c r="G3396" s="70">
        <v>88.5</v>
      </c>
      <c r="H3396" s="5"/>
    </row>
    <row r="3397" spans="2:8" x14ac:dyDescent="0.3">
      <c r="B3397" s="35">
        <v>43048</v>
      </c>
      <c r="C3397" s="10"/>
      <c r="D3397" s="4" t="s">
        <v>242</v>
      </c>
      <c r="E3397" s="4" t="s">
        <v>31</v>
      </c>
      <c r="F3397" s="70"/>
      <c r="G3397" s="70">
        <v>100</v>
      </c>
      <c r="H3397" s="5"/>
    </row>
    <row r="3398" spans="2:8" x14ac:dyDescent="0.3">
      <c r="B3398" s="35">
        <v>43048</v>
      </c>
      <c r="C3398" s="10"/>
      <c r="D3398" s="14" t="s">
        <v>1739</v>
      </c>
      <c r="E3398" s="14" t="s">
        <v>31</v>
      </c>
      <c r="F3398" s="70"/>
      <c r="G3398" s="70">
        <v>80</v>
      </c>
      <c r="H3398" s="12"/>
    </row>
    <row r="3399" spans="2:8" x14ac:dyDescent="0.3">
      <c r="F3399" s="174">
        <f>SUM(F3393:F3397)</f>
        <v>2226</v>
      </c>
      <c r="G3399" s="174">
        <f>SUM(G3394:G3398)</f>
        <v>1096.5</v>
      </c>
      <c r="H3399" s="62">
        <f>F3399-G3399</f>
        <v>1129.5</v>
      </c>
    </row>
    <row r="3405" spans="2:8" x14ac:dyDescent="0.3">
      <c r="B3405" s="106" t="s">
        <v>6</v>
      </c>
      <c r="C3405" s="6" t="s">
        <v>7</v>
      </c>
      <c r="D3405" s="6" t="s">
        <v>11</v>
      </c>
      <c r="E3405" s="6" t="s">
        <v>8</v>
      </c>
      <c r="F3405" s="149" t="s">
        <v>9</v>
      </c>
      <c r="G3405" s="149" t="s">
        <v>10</v>
      </c>
      <c r="H3405" s="7" t="s">
        <v>12</v>
      </c>
    </row>
    <row r="3406" spans="2:8" x14ac:dyDescent="0.3">
      <c r="B3406" s="35">
        <v>43049</v>
      </c>
      <c r="C3406" s="10" t="s">
        <v>1744</v>
      </c>
      <c r="D3406" s="4" t="s">
        <v>1745</v>
      </c>
      <c r="E3406" s="4" t="s">
        <v>45</v>
      </c>
      <c r="F3406" s="70">
        <v>2500</v>
      </c>
      <c r="G3406" s="70"/>
      <c r="H3406" s="4"/>
    </row>
    <row r="3407" spans="2:8" x14ac:dyDescent="0.3">
      <c r="B3407" s="35">
        <v>43049</v>
      </c>
      <c r="C3407" s="10" t="s">
        <v>1740</v>
      </c>
      <c r="D3407" s="4" t="s">
        <v>1741</v>
      </c>
      <c r="E3407" s="4" t="s">
        <v>31</v>
      </c>
      <c r="F3407" s="70">
        <v>6410.4</v>
      </c>
      <c r="G3407" s="70"/>
      <c r="H3407" s="5"/>
    </row>
    <row r="3408" spans="2:8" x14ac:dyDescent="0.3">
      <c r="B3408" s="35">
        <v>43049</v>
      </c>
      <c r="C3408" s="10" t="s">
        <v>1742</v>
      </c>
      <c r="D3408" s="4" t="s">
        <v>1743</v>
      </c>
      <c r="E3408" s="4" t="s">
        <v>31</v>
      </c>
      <c r="F3408" s="70">
        <v>39440</v>
      </c>
      <c r="G3408" s="70"/>
      <c r="H3408" s="5"/>
    </row>
    <row r="3409" spans="2:8" x14ac:dyDescent="0.3">
      <c r="F3409" s="174">
        <f>SUM(F3406:F3408)</f>
        <v>48350.400000000001</v>
      </c>
      <c r="G3409" s="174">
        <f>SUM(G3408)</f>
        <v>0</v>
      </c>
      <c r="H3409" s="62">
        <f>F3409-G3409</f>
        <v>48350.400000000001</v>
      </c>
    </row>
    <row r="3413" spans="2:8" x14ac:dyDescent="0.3">
      <c r="B3413" s="122" t="s">
        <v>459</v>
      </c>
    </row>
    <row r="3414" spans="2:8" x14ac:dyDescent="0.3">
      <c r="B3414" s="106" t="s">
        <v>6</v>
      </c>
      <c r="C3414" s="6" t="s">
        <v>7</v>
      </c>
      <c r="D3414" s="6" t="s">
        <v>11</v>
      </c>
      <c r="E3414" s="6" t="s">
        <v>8</v>
      </c>
      <c r="F3414" s="149" t="s">
        <v>9</v>
      </c>
      <c r="G3414" s="149" t="s">
        <v>10</v>
      </c>
      <c r="H3414" s="7" t="s">
        <v>12</v>
      </c>
    </row>
    <row r="3415" spans="2:8" x14ac:dyDescent="0.3">
      <c r="B3415" s="35">
        <v>43050</v>
      </c>
      <c r="C3415" s="10" t="s">
        <v>1749</v>
      </c>
      <c r="D3415" s="4" t="s">
        <v>352</v>
      </c>
      <c r="E3415" s="4" t="s">
        <v>31</v>
      </c>
      <c r="F3415" s="70">
        <v>1900</v>
      </c>
      <c r="G3415" s="70"/>
      <c r="H3415" s="5"/>
    </row>
    <row r="3416" spans="2:8" x14ac:dyDescent="0.3">
      <c r="B3416" s="35">
        <v>43050</v>
      </c>
      <c r="C3416" s="10" t="s">
        <v>1746</v>
      </c>
      <c r="D3416" s="4" t="s">
        <v>1747</v>
      </c>
      <c r="E3416" s="4" t="s">
        <v>1748</v>
      </c>
      <c r="F3416" s="70">
        <v>6000</v>
      </c>
      <c r="G3416" s="70"/>
      <c r="H3416" s="5"/>
    </row>
    <row r="3417" spans="2:8" x14ac:dyDescent="0.3">
      <c r="B3417" s="35">
        <v>43050</v>
      </c>
      <c r="C3417" s="10"/>
      <c r="D3417" s="4" t="s">
        <v>176</v>
      </c>
      <c r="E3417" s="4" t="s">
        <v>31</v>
      </c>
      <c r="F3417" s="70"/>
      <c r="G3417" s="70">
        <v>500</v>
      </c>
      <c r="H3417" s="5"/>
    </row>
    <row r="3418" spans="2:8" x14ac:dyDescent="0.3">
      <c r="B3418" s="35">
        <v>43050</v>
      </c>
      <c r="C3418" s="10"/>
      <c r="D3418" s="4" t="s">
        <v>223</v>
      </c>
      <c r="E3418" s="4" t="s">
        <v>31</v>
      </c>
      <c r="F3418" s="70"/>
      <c r="G3418" s="70">
        <v>5900</v>
      </c>
      <c r="H3418" s="5"/>
    </row>
    <row r="3419" spans="2:8" x14ac:dyDescent="0.3">
      <c r="F3419" s="174">
        <f>SUM(F3415:F3417)</f>
        <v>7900</v>
      </c>
      <c r="G3419" s="174">
        <f>SUM(G3417:G3418)</f>
        <v>6400</v>
      </c>
      <c r="H3419" s="62">
        <f>F3419-G3419</f>
        <v>1500</v>
      </c>
    </row>
    <row r="3423" spans="2:8" x14ac:dyDescent="0.3">
      <c r="B3423" s="122" t="s">
        <v>460</v>
      </c>
    </row>
    <row r="3424" spans="2:8" x14ac:dyDescent="0.3">
      <c r="B3424" s="106" t="s">
        <v>6</v>
      </c>
      <c r="C3424" s="6" t="s">
        <v>7</v>
      </c>
      <c r="D3424" s="6" t="s">
        <v>11</v>
      </c>
      <c r="E3424" s="6" t="s">
        <v>8</v>
      </c>
      <c r="F3424" s="149" t="s">
        <v>9</v>
      </c>
      <c r="G3424" s="149" t="s">
        <v>10</v>
      </c>
      <c r="H3424" s="7" t="s">
        <v>12</v>
      </c>
    </row>
    <row r="3425" spans="2:8" x14ac:dyDescent="0.3">
      <c r="B3425" s="35">
        <v>43050</v>
      </c>
      <c r="C3425" s="10"/>
      <c r="D3425" s="4" t="s">
        <v>141</v>
      </c>
      <c r="E3425" s="4" t="s">
        <v>202</v>
      </c>
      <c r="F3425" s="70">
        <v>2922</v>
      </c>
      <c r="G3425" s="70"/>
      <c r="H3425" s="5"/>
    </row>
    <row r="3426" spans="2:8" x14ac:dyDescent="0.3">
      <c r="B3426" s="35">
        <v>43050</v>
      </c>
      <c r="C3426" s="10"/>
      <c r="D3426" s="4" t="s">
        <v>1750</v>
      </c>
      <c r="E3426" s="4" t="s">
        <v>45</v>
      </c>
      <c r="F3426" s="70"/>
      <c r="G3426" s="70">
        <v>100</v>
      </c>
      <c r="H3426" s="5"/>
    </row>
    <row r="3427" spans="2:8" x14ac:dyDescent="0.3">
      <c r="B3427" s="35">
        <v>43050</v>
      </c>
      <c r="C3427" s="10"/>
      <c r="D3427" s="4" t="s">
        <v>1751</v>
      </c>
      <c r="E3427" s="4" t="s">
        <v>45</v>
      </c>
      <c r="F3427" s="70"/>
      <c r="G3427" s="70">
        <v>300</v>
      </c>
      <c r="H3427" s="5"/>
    </row>
    <row r="3428" spans="2:8" x14ac:dyDescent="0.3">
      <c r="B3428" s="35">
        <v>43050</v>
      </c>
      <c r="C3428" s="10"/>
      <c r="D3428" s="4" t="s">
        <v>1752</v>
      </c>
      <c r="E3428" s="4" t="s">
        <v>45</v>
      </c>
      <c r="F3428" s="70"/>
      <c r="G3428" s="70">
        <v>200</v>
      </c>
      <c r="H3428" s="5"/>
    </row>
    <row r="3429" spans="2:8" x14ac:dyDescent="0.3">
      <c r="B3429" s="35">
        <v>43050</v>
      </c>
      <c r="C3429" s="10"/>
      <c r="D3429" s="4" t="s">
        <v>223</v>
      </c>
      <c r="E3429" s="4" t="s">
        <v>31</v>
      </c>
      <c r="F3429" s="70"/>
      <c r="G3429" s="70">
        <v>1900</v>
      </c>
      <c r="H3429" s="5"/>
    </row>
    <row r="3430" spans="2:8" x14ac:dyDescent="0.3">
      <c r="F3430" s="174">
        <f>SUM(F3425:F3428)</f>
        <v>2922</v>
      </c>
      <c r="G3430" s="174">
        <f>SUM(G3426:G3429)</f>
        <v>2500</v>
      </c>
      <c r="H3430" s="62">
        <f>F3430-G3430</f>
        <v>422</v>
      </c>
    </row>
    <row r="3434" spans="2:8" x14ac:dyDescent="0.3">
      <c r="B3434" s="122" t="s">
        <v>219</v>
      </c>
    </row>
    <row r="3435" spans="2:8" x14ac:dyDescent="0.3">
      <c r="B3435" s="106" t="s">
        <v>6</v>
      </c>
      <c r="C3435" s="6" t="s">
        <v>7</v>
      </c>
      <c r="D3435" s="6" t="s">
        <v>11</v>
      </c>
      <c r="E3435" s="6" t="s">
        <v>8</v>
      </c>
      <c r="F3435" s="149" t="s">
        <v>9</v>
      </c>
      <c r="G3435" s="149" t="s">
        <v>10</v>
      </c>
      <c r="H3435" s="7" t="s">
        <v>12</v>
      </c>
    </row>
    <row r="3436" spans="2:8" x14ac:dyDescent="0.3">
      <c r="B3436" s="35">
        <v>43050</v>
      </c>
      <c r="C3436" s="10"/>
      <c r="D3436" s="4" t="s">
        <v>223</v>
      </c>
      <c r="E3436" s="4" t="s">
        <v>31</v>
      </c>
      <c r="F3436" s="70">
        <v>7800</v>
      </c>
      <c r="G3436" s="70"/>
      <c r="H3436" s="5"/>
    </row>
    <row r="3437" spans="2:8" x14ac:dyDescent="0.3">
      <c r="B3437" s="35">
        <v>43050</v>
      </c>
      <c r="C3437" s="10"/>
      <c r="D3437" s="4" t="s">
        <v>121</v>
      </c>
      <c r="E3437" s="4"/>
      <c r="F3437" s="70"/>
      <c r="G3437" s="70">
        <v>1000</v>
      </c>
      <c r="H3437" s="5"/>
    </row>
    <row r="3438" spans="2:8" x14ac:dyDescent="0.3">
      <c r="B3438" s="35">
        <v>43050</v>
      </c>
      <c r="C3438" s="10"/>
      <c r="D3438" s="4" t="s">
        <v>45</v>
      </c>
      <c r="E3438" s="4"/>
      <c r="F3438" s="70"/>
      <c r="G3438" s="70">
        <v>1800</v>
      </c>
      <c r="H3438" s="5"/>
    </row>
    <row r="3439" spans="2:8" x14ac:dyDescent="0.3">
      <c r="B3439" s="35">
        <v>43050</v>
      </c>
      <c r="C3439" s="10"/>
      <c r="D3439" s="4" t="s">
        <v>31</v>
      </c>
      <c r="E3439" s="4"/>
      <c r="F3439" s="70"/>
      <c r="G3439" s="70">
        <v>1500</v>
      </c>
      <c r="H3439" s="5"/>
    </row>
    <row r="3440" spans="2:8" x14ac:dyDescent="0.3">
      <c r="B3440" s="35">
        <v>43050</v>
      </c>
      <c r="C3440" s="10"/>
      <c r="D3440" s="4" t="s">
        <v>262</v>
      </c>
      <c r="E3440" s="4"/>
      <c r="F3440" s="70"/>
      <c r="G3440" s="70">
        <v>3500</v>
      </c>
      <c r="H3440" s="5"/>
    </row>
    <row r="3441" spans="2:8" x14ac:dyDescent="0.3">
      <c r="F3441" s="174">
        <f>SUM(F3436:F3440)</f>
        <v>7800</v>
      </c>
      <c r="G3441" s="174">
        <f>SUM(G3437:G3440)</f>
        <v>7800</v>
      </c>
      <c r="H3441" s="62">
        <f>F3441-G3441</f>
        <v>0</v>
      </c>
    </row>
    <row r="3445" spans="2:8" x14ac:dyDescent="0.3">
      <c r="B3445" s="2" t="s">
        <v>459</v>
      </c>
    </row>
    <row r="3446" spans="2:8" x14ac:dyDescent="0.3">
      <c r="B3446" s="106" t="s">
        <v>6</v>
      </c>
      <c r="C3446" s="6" t="s">
        <v>7</v>
      </c>
      <c r="D3446" s="6" t="s">
        <v>11</v>
      </c>
      <c r="E3446" s="6" t="s">
        <v>8</v>
      </c>
      <c r="F3446" s="149" t="s">
        <v>9</v>
      </c>
      <c r="G3446" s="149" t="s">
        <v>10</v>
      </c>
      <c r="H3446" s="7" t="s">
        <v>12</v>
      </c>
    </row>
    <row r="3447" spans="2:8" x14ac:dyDescent="0.3">
      <c r="B3447" s="35">
        <v>43052</v>
      </c>
      <c r="C3447" s="10" t="s">
        <v>1753</v>
      </c>
      <c r="D3447" s="4" t="s">
        <v>1754</v>
      </c>
      <c r="E3447" s="4" t="s">
        <v>31</v>
      </c>
      <c r="F3447" s="70">
        <v>4000</v>
      </c>
      <c r="G3447" s="70"/>
      <c r="H3447" s="5"/>
    </row>
    <row r="3448" spans="2:8" x14ac:dyDescent="0.3">
      <c r="B3448" s="35">
        <v>43052</v>
      </c>
      <c r="C3448" s="10"/>
      <c r="D3448" s="4" t="s">
        <v>1755</v>
      </c>
      <c r="E3448" s="4" t="s">
        <v>31</v>
      </c>
      <c r="F3448" s="70"/>
      <c r="G3448" s="70">
        <v>80</v>
      </c>
      <c r="H3448" s="5"/>
    </row>
    <row r="3449" spans="2:8" x14ac:dyDescent="0.3">
      <c r="B3449" s="35">
        <v>43052</v>
      </c>
      <c r="C3449" s="10"/>
      <c r="D3449" s="4" t="s">
        <v>242</v>
      </c>
      <c r="E3449" s="4" t="s">
        <v>31</v>
      </c>
      <c r="F3449" s="70"/>
      <c r="G3449" s="70">
        <v>140</v>
      </c>
      <c r="H3449" s="5"/>
    </row>
    <row r="3450" spans="2:8" x14ac:dyDescent="0.3">
      <c r="B3450" s="35">
        <v>43052</v>
      </c>
      <c r="C3450" s="10"/>
      <c r="D3450" s="4" t="s">
        <v>1756</v>
      </c>
      <c r="E3450" s="4" t="s">
        <v>31</v>
      </c>
      <c r="F3450" s="70"/>
      <c r="G3450" s="70">
        <v>50</v>
      </c>
      <c r="H3450" s="5"/>
    </row>
    <row r="3451" spans="2:8" x14ac:dyDescent="0.3">
      <c r="B3451" s="35">
        <v>43052</v>
      </c>
      <c r="C3451" s="10"/>
      <c r="D3451" s="4" t="s">
        <v>1757</v>
      </c>
      <c r="E3451" s="4" t="s">
        <v>31</v>
      </c>
      <c r="F3451" s="70"/>
      <c r="G3451" s="70">
        <v>20</v>
      </c>
      <c r="H3451" s="5"/>
    </row>
    <row r="3452" spans="2:8" x14ac:dyDescent="0.3">
      <c r="F3452" s="174">
        <f>SUM(F3447:F3451)</f>
        <v>4000</v>
      </c>
      <c r="G3452" s="174">
        <f>SUM(G3448:G3451)</f>
        <v>290</v>
      </c>
      <c r="H3452" s="62">
        <f>F3452-G3452</f>
        <v>3710</v>
      </c>
    </row>
    <row r="3455" spans="2:8" x14ac:dyDescent="0.3">
      <c r="B3455" s="2" t="s">
        <v>460</v>
      </c>
    </row>
    <row r="3456" spans="2:8" x14ac:dyDescent="0.3">
      <c r="B3456" s="106" t="s">
        <v>6</v>
      </c>
      <c r="C3456" s="6" t="s">
        <v>7</v>
      </c>
      <c r="D3456" s="6" t="s">
        <v>11</v>
      </c>
      <c r="E3456" s="6" t="s">
        <v>8</v>
      </c>
      <c r="F3456" s="149" t="s">
        <v>9</v>
      </c>
      <c r="G3456" s="149" t="s">
        <v>10</v>
      </c>
      <c r="H3456" s="7" t="s">
        <v>12</v>
      </c>
    </row>
    <row r="3457" spans="2:8" x14ac:dyDescent="0.3">
      <c r="B3457" s="35">
        <v>43053</v>
      </c>
      <c r="C3457" s="10"/>
      <c r="D3457" s="4" t="s">
        <v>141</v>
      </c>
      <c r="E3457" s="4" t="s">
        <v>202</v>
      </c>
      <c r="F3457" s="70">
        <v>1308</v>
      </c>
      <c r="G3457" s="70"/>
      <c r="H3457" s="5"/>
    </row>
    <row r="3458" spans="2:8" x14ac:dyDescent="0.3">
      <c r="B3458" s="35">
        <v>43053</v>
      </c>
      <c r="C3458" s="10"/>
      <c r="D3458" s="4" t="s">
        <v>575</v>
      </c>
      <c r="E3458" s="4" t="s">
        <v>121</v>
      </c>
      <c r="F3458" s="70"/>
      <c r="G3458" s="70">
        <v>148</v>
      </c>
      <c r="H3458" s="5"/>
    </row>
    <row r="3459" spans="2:8" x14ac:dyDescent="0.3">
      <c r="B3459" s="35">
        <v>43053</v>
      </c>
      <c r="C3459" s="10"/>
      <c r="D3459" s="4" t="s">
        <v>1758</v>
      </c>
      <c r="E3459" s="4" t="s">
        <v>121</v>
      </c>
      <c r="F3459" s="70"/>
      <c r="G3459" s="70">
        <v>10</v>
      </c>
      <c r="H3459" s="5"/>
    </row>
    <row r="3460" spans="2:8" x14ac:dyDescent="0.3">
      <c r="F3460" s="174">
        <f>SUM(F3457:F3459)</f>
        <v>1308</v>
      </c>
      <c r="G3460" s="174">
        <f>SUM(G3458:G3459)</f>
        <v>158</v>
      </c>
      <c r="H3460" s="62">
        <f>F3460-G3460</f>
        <v>1150</v>
      </c>
    </row>
    <row r="3463" spans="2:8" x14ac:dyDescent="0.3">
      <c r="B3463" s="2" t="s">
        <v>68</v>
      </c>
    </row>
    <row r="3464" spans="2:8" x14ac:dyDescent="0.3">
      <c r="B3464" s="106" t="s">
        <v>6</v>
      </c>
      <c r="C3464" s="6" t="s">
        <v>7</v>
      </c>
      <c r="D3464" s="6" t="s">
        <v>11</v>
      </c>
      <c r="E3464" s="6" t="s">
        <v>8</v>
      </c>
      <c r="F3464" s="149" t="s">
        <v>9</v>
      </c>
      <c r="G3464" s="149" t="s">
        <v>10</v>
      </c>
      <c r="H3464" s="7" t="s">
        <v>12</v>
      </c>
    </row>
    <row r="3465" spans="2:8" x14ac:dyDescent="0.3">
      <c r="B3465" s="35">
        <v>43053</v>
      </c>
      <c r="C3465" s="10"/>
      <c r="D3465" s="4" t="s">
        <v>1204</v>
      </c>
      <c r="E3465" s="4" t="s">
        <v>31</v>
      </c>
      <c r="F3465" s="70">
        <v>11700</v>
      </c>
      <c r="G3465" s="70"/>
      <c r="H3465" s="5"/>
    </row>
    <row r="3469" spans="2:8" x14ac:dyDescent="0.3">
      <c r="B3469" s="106" t="s">
        <v>6</v>
      </c>
      <c r="C3469" s="6" t="s">
        <v>7</v>
      </c>
      <c r="D3469" s="6" t="s">
        <v>11</v>
      </c>
      <c r="E3469" s="6" t="s">
        <v>8</v>
      </c>
      <c r="F3469" s="149" t="s">
        <v>9</v>
      </c>
      <c r="G3469" s="149" t="s">
        <v>10</v>
      </c>
      <c r="H3469" s="7" t="s">
        <v>12</v>
      </c>
    </row>
    <row r="3470" spans="2:8" x14ac:dyDescent="0.3">
      <c r="B3470" s="35">
        <v>43054</v>
      </c>
      <c r="C3470" s="10"/>
      <c r="D3470" s="4" t="s">
        <v>1759</v>
      </c>
      <c r="E3470" s="4" t="s">
        <v>31</v>
      </c>
      <c r="F3470" s="70">
        <v>5436</v>
      </c>
      <c r="G3470" s="70"/>
      <c r="H3470" s="5"/>
    </row>
    <row r="3471" spans="2:8" x14ac:dyDescent="0.3">
      <c r="B3471" s="35">
        <v>43054</v>
      </c>
      <c r="C3471" s="10"/>
      <c r="D3471" s="4" t="s">
        <v>1760</v>
      </c>
      <c r="E3471" s="4" t="s">
        <v>45</v>
      </c>
      <c r="F3471" s="70"/>
      <c r="G3471" s="70">
        <v>2800</v>
      </c>
      <c r="H3471" s="5"/>
    </row>
    <row r="3472" spans="2:8" x14ac:dyDescent="0.3">
      <c r="F3472" s="174">
        <f>SUM(F3470:F3471)</f>
        <v>5436</v>
      </c>
      <c r="G3472" s="174">
        <f>SUM(G3471:G3471)</f>
        <v>2800</v>
      </c>
      <c r="H3472" s="62">
        <f>F3472-G3472</f>
        <v>2636</v>
      </c>
    </row>
    <row r="3475" spans="2:8" x14ac:dyDescent="0.3">
      <c r="B3475" s="2" t="s">
        <v>68</v>
      </c>
    </row>
    <row r="3476" spans="2:8" x14ac:dyDescent="0.3">
      <c r="B3476" s="106" t="s">
        <v>6</v>
      </c>
      <c r="C3476" s="6" t="s">
        <v>7</v>
      </c>
      <c r="D3476" s="6" t="s">
        <v>11</v>
      </c>
      <c r="E3476" s="6" t="s">
        <v>8</v>
      </c>
      <c r="F3476" s="149" t="s">
        <v>9</v>
      </c>
      <c r="G3476" s="149" t="s">
        <v>10</v>
      </c>
      <c r="H3476" s="7" t="s">
        <v>12</v>
      </c>
    </row>
    <row r="3477" spans="2:8" x14ac:dyDescent="0.3">
      <c r="B3477" s="35">
        <v>43054</v>
      </c>
      <c r="C3477" s="10" t="s">
        <v>258</v>
      </c>
      <c r="D3477" s="4" t="s">
        <v>1204</v>
      </c>
      <c r="E3477" s="4" t="s">
        <v>31</v>
      </c>
      <c r="F3477" s="70">
        <v>4762</v>
      </c>
      <c r="G3477" s="70"/>
      <c r="H3477" s="5"/>
    </row>
    <row r="3479" spans="2:8" x14ac:dyDescent="0.3">
      <c r="B3479" s="106" t="s">
        <v>6</v>
      </c>
      <c r="C3479" s="6" t="s">
        <v>7</v>
      </c>
      <c r="D3479" s="6" t="s">
        <v>11</v>
      </c>
      <c r="E3479" s="6" t="s">
        <v>8</v>
      </c>
      <c r="F3479" s="149" t="s">
        <v>9</v>
      </c>
      <c r="G3479" s="149" t="s">
        <v>10</v>
      </c>
      <c r="H3479" s="7" t="s">
        <v>12</v>
      </c>
    </row>
    <row r="3480" spans="2:8" x14ac:dyDescent="0.3">
      <c r="B3480" s="35">
        <v>43055</v>
      </c>
      <c r="C3480" s="10" t="s">
        <v>258</v>
      </c>
      <c r="D3480" s="4" t="s">
        <v>1761</v>
      </c>
      <c r="E3480" s="4" t="s">
        <v>45</v>
      </c>
      <c r="F3480" s="70">
        <v>2197.06</v>
      </c>
      <c r="G3480" s="70"/>
      <c r="H3480" s="5"/>
    </row>
    <row r="3481" spans="2:8" x14ac:dyDescent="0.3">
      <c r="B3481" s="35">
        <v>43055</v>
      </c>
      <c r="C3481" s="10" t="s">
        <v>258</v>
      </c>
      <c r="D3481" s="4" t="s">
        <v>1762</v>
      </c>
      <c r="E3481" s="4" t="s">
        <v>45</v>
      </c>
      <c r="F3481" s="70">
        <v>2197.06</v>
      </c>
      <c r="G3481" s="70" t="s">
        <v>5</v>
      </c>
      <c r="H3481" s="5"/>
    </row>
    <row r="3482" spans="2:8" x14ac:dyDescent="0.3">
      <c r="B3482" s="35">
        <v>43055</v>
      </c>
      <c r="C3482" s="10" t="s">
        <v>258</v>
      </c>
      <c r="D3482" s="4" t="s">
        <v>1763</v>
      </c>
      <c r="E3482" s="4" t="s">
        <v>45</v>
      </c>
      <c r="F3482" s="70">
        <v>2197.06</v>
      </c>
      <c r="G3482" s="70" t="s">
        <v>5</v>
      </c>
      <c r="H3482" s="5"/>
    </row>
    <row r="3483" spans="2:8" x14ac:dyDescent="0.3">
      <c r="B3483" s="35">
        <v>43055</v>
      </c>
      <c r="C3483" s="10" t="s">
        <v>258</v>
      </c>
      <c r="D3483" s="4" t="s">
        <v>219</v>
      </c>
      <c r="E3483" s="4" t="s">
        <v>45</v>
      </c>
      <c r="F3483" s="70">
        <v>8809.2999999999993</v>
      </c>
      <c r="G3483" s="70" t="s">
        <v>5</v>
      </c>
      <c r="H3483" s="5"/>
    </row>
    <row r="3484" spans="2:8" x14ac:dyDescent="0.3">
      <c r="B3484" s="35">
        <v>43055</v>
      </c>
      <c r="C3484" s="10" t="s">
        <v>258</v>
      </c>
      <c r="D3484" s="4" t="s">
        <v>1764</v>
      </c>
      <c r="E3484" s="4" t="s">
        <v>45</v>
      </c>
      <c r="F3484" s="70">
        <v>5000</v>
      </c>
      <c r="G3484" s="70" t="s">
        <v>5</v>
      </c>
      <c r="H3484" s="5"/>
    </row>
    <row r="3485" spans="2:8" x14ac:dyDescent="0.3">
      <c r="B3485" s="35">
        <v>43055</v>
      </c>
      <c r="C3485" s="10" t="s">
        <v>258</v>
      </c>
      <c r="D3485" s="4" t="s">
        <v>1764</v>
      </c>
      <c r="E3485" s="4" t="s">
        <v>45</v>
      </c>
      <c r="F3485" s="70">
        <v>2000</v>
      </c>
      <c r="G3485" s="70"/>
      <c r="H3485" s="5"/>
    </row>
    <row r="3486" spans="2:8" x14ac:dyDescent="0.3">
      <c r="B3486" s="35">
        <v>43055</v>
      </c>
      <c r="C3486" s="10" t="s">
        <v>258</v>
      </c>
      <c r="D3486" s="4" t="s">
        <v>1765</v>
      </c>
      <c r="E3486" s="4" t="s">
        <v>45</v>
      </c>
      <c r="F3486" s="70">
        <v>5220</v>
      </c>
      <c r="G3486" s="70" t="s">
        <v>5</v>
      </c>
      <c r="H3486" s="5"/>
    </row>
    <row r="3487" spans="2:8" x14ac:dyDescent="0.3">
      <c r="B3487" s="35">
        <v>43055</v>
      </c>
      <c r="C3487" s="10" t="s">
        <v>258</v>
      </c>
      <c r="D3487" s="4" t="s">
        <v>5</v>
      </c>
      <c r="E3487" s="4" t="s">
        <v>5</v>
      </c>
      <c r="F3487" s="70"/>
      <c r="G3487" s="70" t="s">
        <v>5</v>
      </c>
      <c r="H3487" s="5"/>
    </row>
    <row r="3488" spans="2:8" x14ac:dyDescent="0.3">
      <c r="F3488" s="174">
        <f>SUM(F3480:F3487)</f>
        <v>27620.48</v>
      </c>
      <c r="G3488" s="174">
        <f>SUM(G3481:G3487)</f>
        <v>0</v>
      </c>
      <c r="H3488" s="62">
        <f>F3488-G3488</f>
        <v>27620.48</v>
      </c>
    </row>
    <row r="3493" spans="2:11" x14ac:dyDescent="0.3">
      <c r="B3493" s="122" t="s">
        <v>460</v>
      </c>
    </row>
    <row r="3494" spans="2:11" x14ac:dyDescent="0.3">
      <c r="B3494" s="106" t="s">
        <v>6</v>
      </c>
      <c r="C3494" s="6" t="s">
        <v>7</v>
      </c>
      <c r="D3494" s="6" t="s">
        <v>11</v>
      </c>
      <c r="E3494" s="6" t="s">
        <v>8</v>
      </c>
      <c r="F3494" s="149" t="s">
        <v>9</v>
      </c>
      <c r="G3494" s="149" t="s">
        <v>10</v>
      </c>
      <c r="H3494" s="7" t="s">
        <v>12</v>
      </c>
    </row>
    <row r="3495" spans="2:11" x14ac:dyDescent="0.3">
      <c r="B3495" s="35">
        <v>43055</v>
      </c>
      <c r="C3495" s="10"/>
      <c r="D3495" s="4" t="s">
        <v>141</v>
      </c>
      <c r="E3495" s="4" t="s">
        <v>202</v>
      </c>
      <c r="F3495" s="70">
        <v>7952</v>
      </c>
      <c r="G3495" s="70"/>
      <c r="H3495" s="5"/>
    </row>
    <row r="3496" spans="2:11" x14ac:dyDescent="0.3">
      <c r="B3496" s="35">
        <v>43055</v>
      </c>
      <c r="C3496" s="10"/>
      <c r="D3496" s="4" t="s">
        <v>312</v>
      </c>
      <c r="E3496" s="4" t="s">
        <v>31</v>
      </c>
      <c r="F3496" s="70"/>
      <c r="G3496" s="70">
        <v>2000</v>
      </c>
      <c r="H3496" s="5"/>
    </row>
    <row r="3497" spans="2:11" x14ac:dyDescent="0.3">
      <c r="B3497" s="35">
        <v>43055</v>
      </c>
      <c r="C3497" s="10" t="s">
        <v>1767</v>
      </c>
      <c r="D3497" s="4" t="s">
        <v>1766</v>
      </c>
      <c r="E3497" s="4" t="s">
        <v>31</v>
      </c>
      <c r="F3497" s="70"/>
      <c r="G3497" s="70">
        <v>216</v>
      </c>
      <c r="H3497" s="5"/>
    </row>
    <row r="3498" spans="2:11" x14ac:dyDescent="0.3">
      <c r="B3498" s="35">
        <v>43055</v>
      </c>
      <c r="C3498" s="10"/>
      <c r="D3498" s="4" t="s">
        <v>1688</v>
      </c>
      <c r="E3498" s="4" t="s">
        <v>45</v>
      </c>
      <c r="F3498" s="70"/>
      <c r="G3498" s="70">
        <v>2216</v>
      </c>
      <c r="H3498" s="5"/>
    </row>
    <row r="3499" spans="2:11" x14ac:dyDescent="0.3">
      <c r="B3499" s="35">
        <v>43055</v>
      </c>
      <c r="C3499" s="10" t="s">
        <v>1770</v>
      </c>
      <c r="D3499" s="14" t="s">
        <v>1769</v>
      </c>
      <c r="E3499" s="14" t="s">
        <v>31</v>
      </c>
      <c r="F3499" s="70"/>
      <c r="G3499" s="70">
        <v>100</v>
      </c>
      <c r="H3499" s="12"/>
    </row>
    <row r="3500" spans="2:11" x14ac:dyDescent="0.3">
      <c r="F3500" s="174">
        <f>SUM(F3495:F3497)</f>
        <v>7952</v>
      </c>
      <c r="G3500" s="174">
        <f>SUM(G3496:G3499)</f>
        <v>4532</v>
      </c>
      <c r="H3500" s="62">
        <f>F3500-G3500</f>
        <v>3420</v>
      </c>
      <c r="K3500" s="3"/>
    </row>
    <row r="3504" spans="2:11" x14ac:dyDescent="0.3">
      <c r="B3504" s="122" t="s">
        <v>459</v>
      </c>
    </row>
    <row r="3505" spans="2:8" x14ac:dyDescent="0.3">
      <c r="B3505" s="106" t="s">
        <v>6</v>
      </c>
      <c r="C3505" s="6" t="s">
        <v>7</v>
      </c>
      <c r="D3505" s="6" t="s">
        <v>11</v>
      </c>
      <c r="E3505" s="6" t="s">
        <v>8</v>
      </c>
      <c r="F3505" s="149" t="s">
        <v>9</v>
      </c>
      <c r="G3505" s="149" t="s">
        <v>10</v>
      </c>
      <c r="H3505" s="7" t="s">
        <v>12</v>
      </c>
    </row>
    <row r="3506" spans="2:8" x14ac:dyDescent="0.3">
      <c r="B3506" s="35">
        <v>43055</v>
      </c>
      <c r="C3506" s="10" t="s">
        <v>1768</v>
      </c>
      <c r="D3506" s="4" t="s">
        <v>97</v>
      </c>
      <c r="E3506" s="4" t="s">
        <v>45</v>
      </c>
      <c r="F3506" s="70">
        <v>4000</v>
      </c>
      <c r="G3506" s="70"/>
      <c r="H3506" s="5"/>
    </row>
    <row r="3507" spans="2:8" x14ac:dyDescent="0.3">
      <c r="B3507" s="35">
        <v>43055</v>
      </c>
      <c r="C3507" s="10"/>
      <c r="D3507" s="4" t="s">
        <v>677</v>
      </c>
      <c r="E3507" s="4" t="s">
        <v>31</v>
      </c>
      <c r="F3507" s="70"/>
      <c r="G3507" s="70">
        <v>1000</v>
      </c>
      <c r="H3507" s="5"/>
    </row>
    <row r="3508" spans="2:8" x14ac:dyDescent="0.3">
      <c r="B3508" s="35">
        <v>43055</v>
      </c>
      <c r="C3508" s="10"/>
      <c r="D3508" s="4" t="s">
        <v>1688</v>
      </c>
      <c r="E3508" s="4" t="s">
        <v>45</v>
      </c>
      <c r="F3508" s="70"/>
      <c r="G3508" s="70">
        <v>2000</v>
      </c>
      <c r="H3508" s="5"/>
    </row>
    <row r="3509" spans="2:8" x14ac:dyDescent="0.3">
      <c r="F3509" s="174">
        <f>SUM(F3506:F3508)</f>
        <v>4000</v>
      </c>
      <c r="G3509" s="174">
        <f>SUM(G3507:G3508)</f>
        <v>3000</v>
      </c>
      <c r="H3509" s="62">
        <f>F3509-G3509</f>
        <v>1000</v>
      </c>
    </row>
    <row r="3512" spans="2:8" x14ac:dyDescent="0.3">
      <c r="B3512" s="2" t="s">
        <v>459</v>
      </c>
    </row>
    <row r="3513" spans="2:8" x14ac:dyDescent="0.3">
      <c r="B3513" s="106" t="s">
        <v>6</v>
      </c>
      <c r="C3513" s="6" t="s">
        <v>7</v>
      </c>
      <c r="D3513" s="6" t="s">
        <v>11</v>
      </c>
      <c r="E3513" s="6" t="s">
        <v>8</v>
      </c>
      <c r="F3513" s="149" t="s">
        <v>9</v>
      </c>
      <c r="G3513" s="149" t="s">
        <v>10</v>
      </c>
      <c r="H3513" s="7" t="s">
        <v>12</v>
      </c>
    </row>
    <row r="3514" spans="2:8" x14ac:dyDescent="0.3">
      <c r="B3514" s="35">
        <v>43055</v>
      </c>
      <c r="C3514" s="10" t="s">
        <v>1771</v>
      </c>
      <c r="D3514" s="4" t="s">
        <v>1772</v>
      </c>
      <c r="E3514" s="4" t="s">
        <v>45</v>
      </c>
      <c r="F3514" s="70">
        <v>27620.5</v>
      </c>
      <c r="G3514" s="70"/>
      <c r="H3514" s="5"/>
    </row>
    <row r="3515" spans="2:8" x14ac:dyDescent="0.3">
      <c r="B3515" s="35">
        <v>43056</v>
      </c>
      <c r="C3515" s="10" t="s">
        <v>217</v>
      </c>
      <c r="D3515" s="4" t="s">
        <v>1773</v>
      </c>
      <c r="E3515" s="4" t="s">
        <v>45</v>
      </c>
      <c r="F3515" s="70">
        <v>10000</v>
      </c>
      <c r="G3515" s="70" t="s">
        <v>5</v>
      </c>
      <c r="H3515" s="5"/>
    </row>
    <row r="3516" spans="2:8" x14ac:dyDescent="0.3">
      <c r="B3516" s="35">
        <v>43057</v>
      </c>
      <c r="C3516" s="10" t="s">
        <v>1774</v>
      </c>
      <c r="D3516" s="4" t="s">
        <v>1303</v>
      </c>
      <c r="E3516" s="4" t="s">
        <v>31</v>
      </c>
      <c r="F3516" s="70">
        <v>12760</v>
      </c>
      <c r="G3516" s="70" t="s">
        <v>5</v>
      </c>
      <c r="H3516" s="5"/>
    </row>
    <row r="3517" spans="2:8" x14ac:dyDescent="0.3">
      <c r="B3517" s="35">
        <v>43056</v>
      </c>
      <c r="C3517" s="10" t="s">
        <v>68</v>
      </c>
      <c r="D3517" s="4" t="s">
        <v>1781</v>
      </c>
      <c r="E3517" s="4" t="s">
        <v>45</v>
      </c>
      <c r="F3517" s="70">
        <v>20000</v>
      </c>
      <c r="G3517" s="70"/>
      <c r="H3517" s="5"/>
    </row>
    <row r="3518" spans="2:8" x14ac:dyDescent="0.3">
      <c r="B3518" s="35">
        <v>43056</v>
      </c>
      <c r="C3518" s="10" t="s">
        <v>217</v>
      </c>
      <c r="D3518" s="4" t="s">
        <v>183</v>
      </c>
      <c r="E3518" s="4" t="s">
        <v>45</v>
      </c>
      <c r="F3518" s="70">
        <v>3000</v>
      </c>
      <c r="G3518" s="70"/>
      <c r="H3518" s="5"/>
    </row>
    <row r="3519" spans="2:8" x14ac:dyDescent="0.3">
      <c r="B3519" s="35">
        <v>43056</v>
      </c>
      <c r="C3519" s="10" t="s">
        <v>53</v>
      </c>
      <c r="D3519" s="4" t="s">
        <v>1782</v>
      </c>
      <c r="E3519" s="4" t="s">
        <v>45</v>
      </c>
      <c r="F3519" s="70"/>
      <c r="G3519" s="70">
        <v>18394</v>
      </c>
      <c r="H3519" s="5"/>
    </row>
    <row r="3520" spans="2:8" x14ac:dyDescent="0.3">
      <c r="B3520" s="35">
        <v>43057</v>
      </c>
      <c r="C3520" s="10" t="s">
        <v>53</v>
      </c>
      <c r="D3520" s="4" t="s">
        <v>69</v>
      </c>
      <c r="E3520" s="4" t="s">
        <v>45</v>
      </c>
      <c r="F3520" s="70"/>
      <c r="G3520" s="70">
        <v>3000</v>
      </c>
      <c r="H3520" s="5"/>
    </row>
    <row r="3521" spans="2:8" x14ac:dyDescent="0.3">
      <c r="B3521" s="35">
        <v>43057</v>
      </c>
      <c r="C3521" s="10">
        <v>62</v>
      </c>
      <c r="D3521" s="4" t="s">
        <v>1780</v>
      </c>
      <c r="E3521" s="4" t="s">
        <v>45</v>
      </c>
      <c r="F3521" s="70"/>
      <c r="G3521" s="70">
        <v>1000</v>
      </c>
      <c r="H3521" s="5"/>
    </row>
    <row r="3522" spans="2:8" x14ac:dyDescent="0.3">
      <c r="B3522" s="35">
        <v>43057</v>
      </c>
      <c r="C3522" s="10" t="s">
        <v>53</v>
      </c>
      <c r="D3522" s="4" t="s">
        <v>1783</v>
      </c>
      <c r="E3522" s="4" t="s">
        <v>45</v>
      </c>
      <c r="F3522" s="70"/>
      <c r="G3522" s="70">
        <v>190</v>
      </c>
      <c r="H3522" s="5"/>
    </row>
    <row r="3523" spans="2:8" x14ac:dyDescent="0.3">
      <c r="B3523" s="35">
        <v>43057</v>
      </c>
      <c r="C3523" s="10" t="s">
        <v>53</v>
      </c>
      <c r="D3523" s="4" t="s">
        <v>1775</v>
      </c>
      <c r="E3523" s="4" t="s">
        <v>45</v>
      </c>
      <c r="F3523" s="70"/>
      <c r="G3523" s="70">
        <v>500</v>
      </c>
      <c r="H3523" s="5"/>
    </row>
    <row r="3524" spans="2:8" x14ac:dyDescent="0.3">
      <c r="B3524" s="35">
        <v>43057</v>
      </c>
      <c r="C3524" s="10" t="s">
        <v>111</v>
      </c>
      <c r="D3524" s="4" t="s">
        <v>1785</v>
      </c>
      <c r="E3524" s="4" t="s">
        <v>31</v>
      </c>
      <c r="F3524" s="70"/>
      <c r="G3524" s="70">
        <v>243</v>
      </c>
      <c r="H3524" s="5"/>
    </row>
    <row r="3525" spans="2:8" x14ac:dyDescent="0.3">
      <c r="B3525" s="35">
        <v>43057</v>
      </c>
      <c r="C3525" s="10" t="s">
        <v>53</v>
      </c>
      <c r="D3525" s="4" t="s">
        <v>1578</v>
      </c>
      <c r="E3525" s="4" t="s">
        <v>45</v>
      </c>
      <c r="F3525" s="70"/>
      <c r="G3525" s="70">
        <v>4000</v>
      </c>
      <c r="H3525" s="5"/>
    </row>
    <row r="3526" spans="2:8" x14ac:dyDescent="0.3">
      <c r="B3526" s="35">
        <v>43057</v>
      </c>
      <c r="C3526" s="10" t="s">
        <v>53</v>
      </c>
      <c r="D3526" s="4" t="s">
        <v>1776</v>
      </c>
      <c r="E3526" s="4" t="s">
        <v>45</v>
      </c>
      <c r="F3526" s="70" t="s">
        <v>5</v>
      </c>
      <c r="G3526" s="70">
        <v>1000</v>
      </c>
      <c r="H3526" s="5"/>
    </row>
    <row r="3527" spans="2:8" x14ac:dyDescent="0.3">
      <c r="B3527" s="35">
        <v>43057</v>
      </c>
      <c r="C3527" s="10" t="s">
        <v>53</v>
      </c>
      <c r="D3527" s="4" t="s">
        <v>1778</v>
      </c>
      <c r="E3527" s="4" t="s">
        <v>45</v>
      </c>
      <c r="F3527" s="70"/>
      <c r="G3527" s="70">
        <v>1000</v>
      </c>
      <c r="H3527" s="5"/>
    </row>
    <row r="3528" spans="2:8" x14ac:dyDescent="0.3">
      <c r="B3528" s="35">
        <v>43057</v>
      </c>
      <c r="C3528" s="10" t="s">
        <v>53</v>
      </c>
      <c r="D3528" s="4" t="s">
        <v>1777</v>
      </c>
      <c r="E3528" s="4" t="s">
        <v>45</v>
      </c>
      <c r="F3528" s="70" t="s">
        <v>5</v>
      </c>
      <c r="G3528" s="70">
        <v>3000</v>
      </c>
      <c r="H3528" s="5"/>
    </row>
    <row r="3529" spans="2:8" x14ac:dyDescent="0.3">
      <c r="B3529" s="35">
        <v>43057</v>
      </c>
      <c r="C3529" s="10" t="s">
        <v>53</v>
      </c>
      <c r="D3529" s="4" t="s">
        <v>1365</v>
      </c>
      <c r="E3529" s="4" t="s">
        <v>45</v>
      </c>
      <c r="F3529" s="70"/>
      <c r="G3529" s="70">
        <v>3500</v>
      </c>
      <c r="H3529" s="5"/>
    </row>
    <row r="3530" spans="2:8" x14ac:dyDescent="0.3">
      <c r="B3530" s="35">
        <v>43057</v>
      </c>
      <c r="C3530" s="10" t="s">
        <v>53</v>
      </c>
      <c r="D3530" s="4" t="s">
        <v>1779</v>
      </c>
      <c r="E3530" s="4" t="s">
        <v>45</v>
      </c>
      <c r="F3530" s="70" t="s">
        <v>5</v>
      </c>
      <c r="G3530" s="70">
        <v>1500</v>
      </c>
      <c r="H3530" s="5"/>
    </row>
    <row r="3531" spans="2:8" x14ac:dyDescent="0.3">
      <c r="B3531" s="35">
        <v>43057</v>
      </c>
      <c r="C3531" s="10" t="s">
        <v>53</v>
      </c>
      <c r="D3531" s="4" t="s">
        <v>114</v>
      </c>
      <c r="E3531" s="4" t="s">
        <v>45</v>
      </c>
      <c r="F3531" s="70" t="s">
        <v>5</v>
      </c>
      <c r="G3531" s="70">
        <v>3000</v>
      </c>
      <c r="H3531" s="5"/>
    </row>
    <row r="3532" spans="2:8" x14ac:dyDescent="0.3">
      <c r="B3532" s="35">
        <v>43057</v>
      </c>
      <c r="C3532" s="10" t="s">
        <v>53</v>
      </c>
      <c r="D3532" s="4" t="s">
        <v>116</v>
      </c>
      <c r="E3532" s="4" t="s">
        <v>45</v>
      </c>
      <c r="F3532" s="70" t="s">
        <v>5</v>
      </c>
      <c r="G3532" s="70">
        <v>2000</v>
      </c>
      <c r="H3532" s="5"/>
    </row>
    <row r="3533" spans="2:8" x14ac:dyDescent="0.3">
      <c r="B3533" s="35">
        <v>43057</v>
      </c>
      <c r="C3533" s="10" t="s">
        <v>53</v>
      </c>
      <c r="D3533" s="4" t="s">
        <v>1517</v>
      </c>
      <c r="E3533" s="4" t="s">
        <v>45</v>
      </c>
      <c r="F3533" s="70" t="s">
        <v>5</v>
      </c>
      <c r="G3533" s="70">
        <v>1800</v>
      </c>
      <c r="H3533" s="5"/>
    </row>
    <row r="3534" spans="2:8" x14ac:dyDescent="0.3">
      <c r="B3534" s="35">
        <v>43057</v>
      </c>
      <c r="C3534" s="10" t="s">
        <v>53</v>
      </c>
      <c r="D3534" s="4" t="s">
        <v>32</v>
      </c>
      <c r="E3534" s="4" t="s">
        <v>45</v>
      </c>
      <c r="F3534" s="70" t="s">
        <v>5</v>
      </c>
      <c r="G3534" s="70">
        <v>1500</v>
      </c>
      <c r="H3534" s="5"/>
    </row>
    <row r="3535" spans="2:8" x14ac:dyDescent="0.3">
      <c r="B3535" s="35">
        <v>43057</v>
      </c>
      <c r="C3535" s="10" t="s">
        <v>53</v>
      </c>
      <c r="D3535" s="14" t="s">
        <v>115</v>
      </c>
      <c r="E3535" s="14" t="s">
        <v>45</v>
      </c>
      <c r="F3535" s="70" t="s">
        <v>5</v>
      </c>
      <c r="G3535" s="70">
        <v>1000</v>
      </c>
      <c r="H3535" s="5"/>
    </row>
    <row r="3536" spans="2:8" x14ac:dyDescent="0.3">
      <c r="B3536" s="35">
        <v>43057</v>
      </c>
      <c r="C3536" s="10" t="s">
        <v>53</v>
      </c>
      <c r="D3536" s="14" t="s">
        <v>1261</v>
      </c>
      <c r="E3536" s="14" t="s">
        <v>45</v>
      </c>
      <c r="F3536" s="70"/>
      <c r="G3536" s="70">
        <v>1500</v>
      </c>
      <c r="H3536" s="5"/>
    </row>
    <row r="3537" spans="2:8" x14ac:dyDescent="0.3">
      <c r="B3537" s="35">
        <v>43057</v>
      </c>
      <c r="C3537" s="10" t="s">
        <v>53</v>
      </c>
      <c r="D3537" s="14" t="s">
        <v>1784</v>
      </c>
      <c r="E3537" s="14" t="s">
        <v>45</v>
      </c>
      <c r="F3537" s="70"/>
      <c r="G3537" s="151">
        <v>1500</v>
      </c>
      <c r="H3537" s="12"/>
    </row>
    <row r="3538" spans="2:8" x14ac:dyDescent="0.3">
      <c r="B3538" s="35">
        <v>43057</v>
      </c>
      <c r="C3538" s="10" t="s">
        <v>53</v>
      </c>
      <c r="D3538" s="14" t="s">
        <v>669</v>
      </c>
      <c r="E3538" s="14" t="s">
        <v>45</v>
      </c>
      <c r="F3538" s="70"/>
      <c r="G3538" s="151">
        <v>1500</v>
      </c>
      <c r="H3538" s="12"/>
    </row>
    <row r="3539" spans="2:8" x14ac:dyDescent="0.3">
      <c r="B3539" s="35">
        <v>43057</v>
      </c>
      <c r="C3539" s="10" t="s">
        <v>53</v>
      </c>
      <c r="D3539" s="14" t="s">
        <v>121</v>
      </c>
      <c r="E3539" s="14" t="s">
        <v>45</v>
      </c>
      <c r="F3539" s="70"/>
      <c r="G3539" s="151">
        <v>1000</v>
      </c>
      <c r="H3539" s="12"/>
    </row>
    <row r="3540" spans="2:8" x14ac:dyDescent="0.3">
      <c r="B3540" s="35">
        <v>43057</v>
      </c>
      <c r="C3540" s="10" t="s">
        <v>53</v>
      </c>
      <c r="D3540" s="14" t="s">
        <v>31</v>
      </c>
      <c r="E3540" s="14" t="s">
        <v>45</v>
      </c>
      <c r="F3540" s="70"/>
      <c r="G3540" s="151">
        <v>1500</v>
      </c>
      <c r="H3540" s="12"/>
    </row>
    <row r="3541" spans="2:8" x14ac:dyDescent="0.3">
      <c r="B3541" s="35">
        <v>43057</v>
      </c>
      <c r="C3541" s="10" t="s">
        <v>53</v>
      </c>
      <c r="D3541" s="14" t="s">
        <v>45</v>
      </c>
      <c r="E3541" s="14" t="s">
        <v>45</v>
      </c>
      <c r="F3541" s="70"/>
      <c r="G3541" s="151">
        <v>1800</v>
      </c>
      <c r="H3541" s="12"/>
    </row>
    <row r="3542" spans="2:8" x14ac:dyDescent="0.3">
      <c r="F3542" s="174">
        <f>SUM(F3514:F3534)</f>
        <v>73380.5</v>
      </c>
      <c r="G3542" s="174">
        <f>SUM(G3514:G3541)</f>
        <v>55427</v>
      </c>
      <c r="H3542" s="62">
        <f>F3542-G3542</f>
        <v>17953.5</v>
      </c>
    </row>
    <row r="3544" spans="2:8" x14ac:dyDescent="0.3">
      <c r="B3544" s="122" t="s">
        <v>460</v>
      </c>
    </row>
    <row r="3545" spans="2:8" x14ac:dyDescent="0.3">
      <c r="B3545" s="106" t="s">
        <v>6</v>
      </c>
      <c r="C3545" s="6" t="s">
        <v>7</v>
      </c>
      <c r="D3545" s="6" t="s">
        <v>11</v>
      </c>
      <c r="E3545" s="6" t="s">
        <v>8</v>
      </c>
      <c r="F3545" s="149" t="s">
        <v>9</v>
      </c>
      <c r="G3545" s="149" t="s">
        <v>10</v>
      </c>
      <c r="H3545" s="7" t="s">
        <v>12</v>
      </c>
    </row>
    <row r="3546" spans="2:8" x14ac:dyDescent="0.3">
      <c r="B3546" s="35">
        <v>43057</v>
      </c>
      <c r="C3546" s="10" t="s">
        <v>1774</v>
      </c>
      <c r="D3546" s="4" t="s">
        <v>1303</v>
      </c>
      <c r="E3546" s="4" t="s">
        <v>45</v>
      </c>
      <c r="F3546" s="70">
        <v>11955</v>
      </c>
      <c r="G3546" s="70" t="s">
        <v>5</v>
      </c>
      <c r="H3546" s="5"/>
    </row>
    <row r="3547" spans="2:8" x14ac:dyDescent="0.3">
      <c r="F3547" s="174">
        <f>SUM(F3546:F3546)</f>
        <v>11955</v>
      </c>
      <c r="G3547" s="174">
        <f>SUM(G3546:G3546)</f>
        <v>0</v>
      </c>
      <c r="H3547" s="62">
        <f>F3547-G3547</f>
        <v>11955</v>
      </c>
    </row>
    <row r="3551" spans="2:8" x14ac:dyDescent="0.3">
      <c r="B3551" s="122" t="s">
        <v>460</v>
      </c>
    </row>
    <row r="3552" spans="2:8" x14ac:dyDescent="0.3">
      <c r="B3552" s="106" t="s">
        <v>6</v>
      </c>
      <c r="C3552" s="6" t="s">
        <v>7</v>
      </c>
      <c r="D3552" s="6" t="s">
        <v>11</v>
      </c>
      <c r="E3552" s="6" t="s">
        <v>8</v>
      </c>
      <c r="F3552" s="149" t="s">
        <v>9</v>
      </c>
      <c r="G3552" s="149" t="s">
        <v>10</v>
      </c>
      <c r="H3552" s="7" t="s">
        <v>12</v>
      </c>
    </row>
    <row r="3553" spans="2:8" x14ac:dyDescent="0.3">
      <c r="B3553" s="35">
        <v>43059</v>
      </c>
      <c r="C3553" s="10" t="s">
        <v>1774</v>
      </c>
      <c r="D3553" s="4" t="s">
        <v>1303</v>
      </c>
      <c r="E3553" s="4" t="s">
        <v>354</v>
      </c>
      <c r="F3553" s="70">
        <v>4268</v>
      </c>
      <c r="G3553" s="70" t="s">
        <v>5</v>
      </c>
      <c r="H3553" s="5"/>
    </row>
    <row r="3554" spans="2:8" x14ac:dyDescent="0.3">
      <c r="B3554" s="35">
        <v>43059</v>
      </c>
      <c r="C3554" s="10"/>
      <c r="D3554" s="4" t="s">
        <v>281</v>
      </c>
      <c r="E3554" s="4" t="s">
        <v>15</v>
      </c>
      <c r="F3554" s="70"/>
      <c r="G3554" s="151">
        <v>80</v>
      </c>
      <c r="H3554" s="12"/>
    </row>
    <row r="3555" spans="2:8" x14ac:dyDescent="0.3">
      <c r="B3555" s="35">
        <v>43059</v>
      </c>
      <c r="C3555" s="10" t="s">
        <v>1789</v>
      </c>
      <c r="D3555" s="14" t="s">
        <v>1786</v>
      </c>
      <c r="E3555" s="14" t="s">
        <v>31</v>
      </c>
      <c r="F3555" s="70"/>
      <c r="G3555" s="151">
        <v>108</v>
      </c>
      <c r="H3555" s="12"/>
    </row>
    <row r="3556" spans="2:8" x14ac:dyDescent="0.3">
      <c r="B3556" s="35">
        <v>43059</v>
      </c>
      <c r="C3556" s="10" t="s">
        <v>1788</v>
      </c>
      <c r="D3556" s="14" t="s">
        <v>1787</v>
      </c>
      <c r="E3556" s="14" t="s">
        <v>31</v>
      </c>
      <c r="F3556" s="70"/>
      <c r="G3556" s="151">
        <v>386</v>
      </c>
      <c r="H3556" s="12"/>
    </row>
    <row r="3557" spans="2:8" x14ac:dyDescent="0.3">
      <c r="F3557" s="174">
        <f>SUM(F3553:F3553)</f>
        <v>4268</v>
      </c>
      <c r="G3557" s="174">
        <f>SUM(G3554:G3556)</f>
        <v>574</v>
      </c>
      <c r="H3557" s="62">
        <f>F3557-G3557</f>
        <v>3694</v>
      </c>
    </row>
    <row r="3560" spans="2:8" x14ac:dyDescent="0.3">
      <c r="B3560" s="122" t="s">
        <v>1790</v>
      </c>
    </row>
    <row r="3561" spans="2:8" x14ac:dyDescent="0.3">
      <c r="B3561" s="106" t="s">
        <v>6</v>
      </c>
      <c r="C3561" s="6" t="s">
        <v>7</v>
      </c>
      <c r="D3561" s="6" t="s">
        <v>11</v>
      </c>
      <c r="E3561" s="6" t="s">
        <v>8</v>
      </c>
      <c r="F3561" s="149" t="s">
        <v>9</v>
      </c>
      <c r="G3561" s="149" t="s">
        <v>10</v>
      </c>
      <c r="H3561" s="7" t="s">
        <v>12</v>
      </c>
    </row>
    <row r="3562" spans="2:8" x14ac:dyDescent="0.3">
      <c r="B3562" s="35">
        <v>43062</v>
      </c>
      <c r="C3562" s="10" t="s">
        <v>1791</v>
      </c>
      <c r="D3562" s="4" t="s">
        <v>1792</v>
      </c>
      <c r="E3562" s="4" t="s">
        <v>598</v>
      </c>
      <c r="F3562" s="70">
        <v>500</v>
      </c>
      <c r="G3562" s="70"/>
      <c r="H3562" s="5"/>
    </row>
    <row r="3563" spans="2:8" x14ac:dyDescent="0.3">
      <c r="B3563" s="35">
        <v>43062</v>
      </c>
      <c r="C3563" s="10"/>
      <c r="D3563" s="4" t="s">
        <v>242</v>
      </c>
      <c r="E3563" s="4" t="s">
        <v>31</v>
      </c>
      <c r="F3563" s="70"/>
      <c r="G3563" s="70">
        <v>235</v>
      </c>
      <c r="H3563" s="5"/>
    </row>
    <row r="3564" spans="2:8" x14ac:dyDescent="0.3">
      <c r="B3564" s="35">
        <v>43062</v>
      </c>
      <c r="C3564" s="10"/>
      <c r="D3564" s="4" t="s">
        <v>1793</v>
      </c>
      <c r="E3564" s="4" t="s">
        <v>31</v>
      </c>
      <c r="F3564" s="70">
        <v>350</v>
      </c>
      <c r="G3564" s="70"/>
      <c r="H3564" s="5"/>
    </row>
    <row r="3565" spans="2:8" x14ac:dyDescent="0.3">
      <c r="F3565" s="174">
        <f>SUM(F3562:F3564)</f>
        <v>850</v>
      </c>
      <c r="G3565" s="174">
        <f>SUM(G3563:G3564)</f>
        <v>235</v>
      </c>
      <c r="H3565" s="62">
        <f>F3565-G3565</f>
        <v>615</v>
      </c>
    </row>
    <row r="3568" spans="2:8" x14ac:dyDescent="0.3">
      <c r="B3568" s="122" t="s">
        <v>460</v>
      </c>
    </row>
    <row r="3569" spans="2:8" x14ac:dyDescent="0.3">
      <c r="B3569" s="106" t="s">
        <v>6</v>
      </c>
      <c r="C3569" s="6" t="s">
        <v>7</v>
      </c>
      <c r="D3569" s="6" t="s">
        <v>11</v>
      </c>
      <c r="E3569" s="6" t="s">
        <v>8</v>
      </c>
      <c r="F3569" s="149" t="s">
        <v>9</v>
      </c>
      <c r="G3569" s="149" t="s">
        <v>10</v>
      </c>
      <c r="H3569" s="7" t="s">
        <v>12</v>
      </c>
    </row>
    <row r="3570" spans="2:8" x14ac:dyDescent="0.3">
      <c r="B3570" s="35">
        <v>43062</v>
      </c>
      <c r="C3570" s="10" t="s">
        <v>1774</v>
      </c>
      <c r="D3570" s="4" t="s">
        <v>1303</v>
      </c>
      <c r="E3570" s="4" t="s">
        <v>202</v>
      </c>
      <c r="F3570" s="70">
        <v>9426</v>
      </c>
      <c r="G3570" s="70" t="s">
        <v>5</v>
      </c>
      <c r="H3570" s="5"/>
    </row>
    <row r="3571" spans="2:8" x14ac:dyDescent="0.3">
      <c r="F3571" s="174">
        <f>SUM(F3570:F3570)</f>
        <v>9426</v>
      </c>
      <c r="G3571" s="174">
        <f>SUM(G3570)</f>
        <v>0</v>
      </c>
      <c r="H3571" s="62">
        <f>F3571-G3571</f>
        <v>9426</v>
      </c>
    </row>
    <row r="3573" spans="2:8" x14ac:dyDescent="0.3">
      <c r="B3573" s="122" t="s">
        <v>68</v>
      </c>
    </row>
    <row r="3574" spans="2:8" x14ac:dyDescent="0.3">
      <c r="B3574" s="106" t="s">
        <v>6</v>
      </c>
      <c r="C3574" s="6" t="s">
        <v>7</v>
      </c>
      <c r="D3574" s="6" t="s">
        <v>11</v>
      </c>
      <c r="E3574" s="6" t="s">
        <v>8</v>
      </c>
      <c r="F3574" s="149" t="s">
        <v>9</v>
      </c>
      <c r="G3574" s="149" t="s">
        <v>10</v>
      </c>
      <c r="H3574" s="7" t="s">
        <v>12</v>
      </c>
    </row>
    <row r="3575" spans="2:8" x14ac:dyDescent="0.3">
      <c r="B3575" s="35">
        <v>43062</v>
      </c>
      <c r="C3575" s="10" t="s">
        <v>258</v>
      </c>
      <c r="D3575" s="4" t="s">
        <v>1304</v>
      </c>
      <c r="E3575" s="4" t="s">
        <v>148</v>
      </c>
      <c r="F3575" s="70">
        <v>14100</v>
      </c>
      <c r="G3575" s="70" t="s">
        <v>5</v>
      </c>
      <c r="H3575" s="5"/>
    </row>
    <row r="3576" spans="2:8" x14ac:dyDescent="0.3">
      <c r="F3576" s="174">
        <f>SUM(F3575:F3575)</f>
        <v>14100</v>
      </c>
      <c r="G3576" s="174">
        <f>SUM(G3575)</f>
        <v>0</v>
      </c>
      <c r="H3576" s="62">
        <f>F3576-G3576</f>
        <v>14100</v>
      </c>
    </row>
    <row r="3581" spans="2:8" x14ac:dyDescent="0.3">
      <c r="B3581" s="106" t="s">
        <v>6</v>
      </c>
      <c r="C3581" s="6" t="s">
        <v>7</v>
      </c>
      <c r="D3581" s="6" t="s">
        <v>11</v>
      </c>
      <c r="E3581" s="6" t="s">
        <v>8</v>
      </c>
      <c r="F3581" s="149" t="s">
        <v>9</v>
      </c>
      <c r="G3581" s="149" t="s">
        <v>10</v>
      </c>
      <c r="H3581" s="7" t="s">
        <v>12</v>
      </c>
    </row>
    <row r="3582" spans="2:8" x14ac:dyDescent="0.3">
      <c r="B3582" s="35">
        <v>43063</v>
      </c>
      <c r="C3582" s="10" t="s">
        <v>1794</v>
      </c>
      <c r="D3582" s="4" t="s">
        <v>1686</v>
      </c>
      <c r="E3582" s="4" t="s">
        <v>598</v>
      </c>
      <c r="F3582" s="70">
        <v>350</v>
      </c>
      <c r="G3582" s="70"/>
      <c r="H3582" s="5"/>
    </row>
    <row r="3583" spans="2:8" x14ac:dyDescent="0.3">
      <c r="B3583" s="35">
        <v>43063</v>
      </c>
      <c r="C3583" s="10" t="s">
        <v>1795</v>
      </c>
      <c r="D3583" s="4" t="s">
        <v>1796</v>
      </c>
      <c r="E3583" s="4" t="s">
        <v>31</v>
      </c>
      <c r="F3583" s="70">
        <v>3817</v>
      </c>
      <c r="G3583" s="70"/>
      <c r="H3583" s="5" t="s">
        <v>1561</v>
      </c>
    </row>
    <row r="3584" spans="2:8" x14ac:dyDescent="0.3">
      <c r="B3584" s="35">
        <v>43062</v>
      </c>
      <c r="C3584" s="10" t="s">
        <v>1797</v>
      </c>
      <c r="D3584" s="4" t="s">
        <v>41</v>
      </c>
      <c r="E3584" s="4" t="s">
        <v>45</v>
      </c>
      <c r="F3584" s="70">
        <v>5000</v>
      </c>
      <c r="G3584" s="70"/>
      <c r="H3584" s="5"/>
    </row>
    <row r="3585" spans="2:8" x14ac:dyDescent="0.3">
      <c r="B3585" s="35">
        <v>43062</v>
      </c>
      <c r="C3585" s="10" t="s">
        <v>1798</v>
      </c>
      <c r="D3585" s="4" t="s">
        <v>1132</v>
      </c>
      <c r="E3585" s="4" t="s">
        <v>45</v>
      </c>
      <c r="F3585" s="70">
        <v>1000</v>
      </c>
      <c r="G3585" s="70"/>
      <c r="H3585" s="5"/>
    </row>
    <row r="3586" spans="2:8" x14ac:dyDescent="0.3">
      <c r="B3586" s="35">
        <v>43063</v>
      </c>
      <c r="C3586" s="10" t="s">
        <v>1799</v>
      </c>
      <c r="D3586" s="4" t="s">
        <v>1800</v>
      </c>
      <c r="E3586" s="4" t="s">
        <v>45</v>
      </c>
      <c r="F3586" s="70">
        <v>4500</v>
      </c>
      <c r="G3586" s="70"/>
      <c r="H3586" s="5"/>
    </row>
    <row r="3587" spans="2:8" x14ac:dyDescent="0.3">
      <c r="B3587" s="35">
        <v>43063</v>
      </c>
      <c r="C3587" s="10" t="s">
        <v>58</v>
      </c>
      <c r="D3587" s="4" t="s">
        <v>1801</v>
      </c>
      <c r="E3587" s="4" t="s">
        <v>45</v>
      </c>
      <c r="F3587" s="70" t="s">
        <v>5</v>
      </c>
      <c r="G3587" s="70">
        <v>2400</v>
      </c>
      <c r="H3587" s="5"/>
    </row>
    <row r="3588" spans="2:8" x14ac:dyDescent="0.3">
      <c r="B3588" s="35">
        <v>43063</v>
      </c>
      <c r="C3588" s="10" t="s">
        <v>58</v>
      </c>
      <c r="D3588" s="4" t="s">
        <v>1802</v>
      </c>
      <c r="E3588" s="4" t="s">
        <v>45</v>
      </c>
      <c r="F3588" s="70" t="s">
        <v>5</v>
      </c>
      <c r="G3588" s="70">
        <v>400</v>
      </c>
      <c r="H3588" s="5"/>
    </row>
    <row r="3589" spans="2:8" x14ac:dyDescent="0.3">
      <c r="F3589" s="174">
        <f>SUM(F3582:F3588)</f>
        <v>14667</v>
      </c>
      <c r="G3589" s="174">
        <f>SUM(G3582:G3588)</f>
        <v>2800</v>
      </c>
      <c r="H3589" s="62">
        <f>F3589-G3589</f>
        <v>11867</v>
      </c>
    </row>
    <row r="3590" spans="2:8" x14ac:dyDescent="0.3">
      <c r="F3590" s="180"/>
      <c r="G3590" s="180"/>
      <c r="H3590" s="146"/>
    </row>
    <row r="3591" spans="2:8" x14ac:dyDescent="0.3">
      <c r="B3591" s="122" t="s">
        <v>459</v>
      </c>
    </row>
    <row r="3592" spans="2:8" x14ac:dyDescent="0.3">
      <c r="B3592" s="106" t="s">
        <v>6</v>
      </c>
      <c r="C3592" s="6" t="s">
        <v>7</v>
      </c>
      <c r="D3592" s="6" t="s">
        <v>11</v>
      </c>
      <c r="E3592" s="6" t="s">
        <v>8</v>
      </c>
      <c r="F3592" s="149" t="s">
        <v>9</v>
      </c>
      <c r="G3592" s="149" t="s">
        <v>10</v>
      </c>
      <c r="H3592" s="7" t="s">
        <v>12</v>
      </c>
    </row>
    <row r="3593" spans="2:8" x14ac:dyDescent="0.3">
      <c r="B3593" s="35">
        <v>43066</v>
      </c>
      <c r="C3593" s="10" t="s">
        <v>1803</v>
      </c>
      <c r="D3593" s="4" t="s">
        <v>1132</v>
      </c>
      <c r="E3593" s="4" t="s">
        <v>45</v>
      </c>
      <c r="F3593" s="70">
        <v>1126</v>
      </c>
      <c r="G3593" s="70"/>
      <c r="H3593" s="5"/>
    </row>
    <row r="3594" spans="2:8" x14ac:dyDescent="0.3">
      <c r="B3594" s="35">
        <v>43066</v>
      </c>
      <c r="C3594" s="10" t="s">
        <v>1804</v>
      </c>
      <c r="D3594" s="4" t="s">
        <v>1805</v>
      </c>
      <c r="E3594" s="4" t="s">
        <v>45</v>
      </c>
      <c r="F3594" s="70">
        <v>4700</v>
      </c>
      <c r="G3594" s="70"/>
      <c r="H3594" s="5" t="s">
        <v>5</v>
      </c>
    </row>
    <row r="3595" spans="2:8" x14ac:dyDescent="0.3">
      <c r="B3595" s="35">
        <v>43066</v>
      </c>
      <c r="C3595" s="10" t="s">
        <v>1182</v>
      </c>
      <c r="D3595" s="4" t="s">
        <v>709</v>
      </c>
      <c r="E3595" s="4" t="s">
        <v>45</v>
      </c>
      <c r="F3595" s="70" t="s">
        <v>5</v>
      </c>
      <c r="G3595" s="70">
        <v>116</v>
      </c>
      <c r="H3595" s="5"/>
    </row>
    <row r="3596" spans="2:8" x14ac:dyDescent="0.3">
      <c r="B3596" s="35">
        <v>43066</v>
      </c>
      <c r="C3596" s="10" t="s">
        <v>53</v>
      </c>
      <c r="D3596" s="4" t="s">
        <v>1806</v>
      </c>
      <c r="E3596" s="4" t="s">
        <v>5</v>
      </c>
      <c r="F3596" s="70" t="s">
        <v>5</v>
      </c>
      <c r="G3596" s="70">
        <v>1509</v>
      </c>
      <c r="H3596" s="5"/>
    </row>
    <row r="3597" spans="2:8" x14ac:dyDescent="0.3">
      <c r="B3597" s="35">
        <v>43066</v>
      </c>
      <c r="C3597" s="10" t="s">
        <v>53</v>
      </c>
      <c r="D3597" s="4" t="s">
        <v>1807</v>
      </c>
      <c r="E3597" s="4" t="s">
        <v>5</v>
      </c>
      <c r="F3597" s="70" t="s">
        <v>5</v>
      </c>
      <c r="G3597" s="70">
        <v>687</v>
      </c>
      <c r="H3597" s="5"/>
    </row>
    <row r="3598" spans="2:8" x14ac:dyDescent="0.3">
      <c r="B3598" s="35">
        <v>43066</v>
      </c>
      <c r="C3598" s="10" t="s">
        <v>1808</v>
      </c>
      <c r="D3598" s="4" t="s">
        <v>1775</v>
      </c>
      <c r="E3598" s="4" t="s">
        <v>5</v>
      </c>
      <c r="F3598" s="70" t="s">
        <v>5</v>
      </c>
      <c r="G3598" s="70">
        <v>1000</v>
      </c>
      <c r="H3598" s="5">
        <v>3500</v>
      </c>
    </row>
    <row r="3599" spans="2:8" x14ac:dyDescent="0.3">
      <c r="B3599" s="35">
        <v>43066</v>
      </c>
      <c r="C3599" s="10" t="s">
        <v>1809</v>
      </c>
      <c r="D3599" s="4" t="s">
        <v>1810</v>
      </c>
      <c r="E3599" s="4"/>
      <c r="F3599" s="70"/>
      <c r="G3599" s="70">
        <v>108</v>
      </c>
      <c r="H3599" s="5"/>
    </row>
    <row r="3600" spans="2:8" x14ac:dyDescent="0.3">
      <c r="B3600" s="35">
        <v>43066</v>
      </c>
      <c r="C3600" s="10" t="s">
        <v>53</v>
      </c>
      <c r="D3600" s="4" t="s">
        <v>1630</v>
      </c>
      <c r="E3600" s="4" t="s">
        <v>5</v>
      </c>
      <c r="F3600" s="70" t="s">
        <v>5</v>
      </c>
      <c r="G3600" s="70">
        <v>138</v>
      </c>
      <c r="H3600" s="5"/>
    </row>
    <row r="3601" spans="2:8" x14ac:dyDescent="0.3">
      <c r="B3601" s="35">
        <v>43066</v>
      </c>
      <c r="C3601" s="10" t="s">
        <v>53</v>
      </c>
      <c r="D3601" s="14" t="s">
        <v>58</v>
      </c>
      <c r="E3601" s="4"/>
      <c r="F3601" s="70"/>
      <c r="G3601" s="151">
        <v>92</v>
      </c>
      <c r="H3601" s="12"/>
    </row>
    <row r="3602" spans="2:8" x14ac:dyDescent="0.3">
      <c r="F3602" s="174">
        <f>SUM(F3593:F3600)</f>
        <v>5826</v>
      </c>
      <c r="G3602" s="174">
        <f>SUM(G3593:G3601)</f>
        <v>3650</v>
      </c>
      <c r="H3602" s="62">
        <f>F3602-G3602</f>
        <v>2176</v>
      </c>
    </row>
    <row r="3603" spans="2:8" x14ac:dyDescent="0.3">
      <c r="B3603"/>
      <c r="C3603"/>
      <c r="H3603"/>
    </row>
    <row r="3605" spans="2:8" x14ac:dyDescent="0.3">
      <c r="B3605" s="122" t="s">
        <v>460</v>
      </c>
    </row>
    <row r="3606" spans="2:8" x14ac:dyDescent="0.3">
      <c r="B3606" s="106" t="s">
        <v>6</v>
      </c>
      <c r="C3606" s="6" t="s">
        <v>7</v>
      </c>
      <c r="D3606" s="6" t="s">
        <v>11</v>
      </c>
      <c r="E3606" s="6" t="s">
        <v>8</v>
      </c>
      <c r="F3606" s="149" t="s">
        <v>9</v>
      </c>
      <c r="G3606" s="149" t="s">
        <v>10</v>
      </c>
      <c r="H3606" s="7" t="s">
        <v>12</v>
      </c>
    </row>
    <row r="3607" spans="2:8" x14ac:dyDescent="0.3">
      <c r="B3607" s="35">
        <v>43066</v>
      </c>
      <c r="C3607" s="10"/>
      <c r="D3607" s="4" t="s">
        <v>141</v>
      </c>
      <c r="E3607" s="4" t="s">
        <v>1714</v>
      </c>
      <c r="F3607" s="70">
        <v>4058</v>
      </c>
      <c r="G3607" s="70"/>
      <c r="H3607" s="5"/>
    </row>
    <row r="3608" spans="2:8" x14ac:dyDescent="0.3">
      <c r="F3608" s="174">
        <f>SUM(F3607)</f>
        <v>4058</v>
      </c>
      <c r="G3608" s="174">
        <f>SUM(G3607)</f>
        <v>0</v>
      </c>
      <c r="H3608" s="62">
        <f>F3608-G3608</f>
        <v>4058</v>
      </c>
    </row>
    <row r="3612" spans="2:8" x14ac:dyDescent="0.3">
      <c r="B3612" s="106" t="s">
        <v>6</v>
      </c>
      <c r="C3612" s="6" t="s">
        <v>7</v>
      </c>
      <c r="D3612" s="6" t="s">
        <v>11</v>
      </c>
      <c r="E3612" s="6" t="s">
        <v>8</v>
      </c>
      <c r="F3612" s="149" t="s">
        <v>9</v>
      </c>
      <c r="G3612" s="149" t="s">
        <v>10</v>
      </c>
      <c r="H3612" s="7" t="s">
        <v>12</v>
      </c>
    </row>
    <row r="3613" spans="2:8" x14ac:dyDescent="0.3">
      <c r="B3613" s="35">
        <v>43067</v>
      </c>
      <c r="C3613" s="10" t="s">
        <v>1811</v>
      </c>
      <c r="D3613" s="4" t="s">
        <v>1812</v>
      </c>
      <c r="E3613" s="4" t="s">
        <v>120</v>
      </c>
      <c r="F3613" s="70">
        <v>500</v>
      </c>
      <c r="G3613" s="70"/>
      <c r="H3613" s="5"/>
    </row>
    <row r="3614" spans="2:8" x14ac:dyDescent="0.3">
      <c r="B3614" s="35">
        <v>43067</v>
      </c>
      <c r="C3614" s="10" t="s">
        <v>1813</v>
      </c>
      <c r="D3614" s="4" t="s">
        <v>1814</v>
      </c>
      <c r="E3614" s="4" t="s">
        <v>15</v>
      </c>
      <c r="F3614" s="70">
        <v>2120</v>
      </c>
      <c r="G3614" s="70"/>
      <c r="H3614" s="5"/>
    </row>
    <row r="3615" spans="2:8" x14ac:dyDescent="0.3">
      <c r="F3615" s="174">
        <f>SUM(F3613:F3614)</f>
        <v>2620</v>
      </c>
      <c r="G3615" s="174">
        <f>SUM(G3614)</f>
        <v>0</v>
      </c>
      <c r="H3615" s="62">
        <f>F3615-G3615</f>
        <v>2620</v>
      </c>
    </row>
    <row r="3619" spans="2:8" x14ac:dyDescent="0.3">
      <c r="B3619" s="106" t="s">
        <v>6</v>
      </c>
      <c r="C3619" s="6" t="s">
        <v>7</v>
      </c>
      <c r="D3619" s="6" t="s">
        <v>11</v>
      </c>
      <c r="E3619" s="6" t="s">
        <v>8</v>
      </c>
      <c r="F3619" s="149" t="s">
        <v>9</v>
      </c>
      <c r="G3619" s="149" t="s">
        <v>10</v>
      </c>
      <c r="H3619" s="7" t="s">
        <v>12</v>
      </c>
    </row>
    <row r="3620" spans="2:8" x14ac:dyDescent="0.3">
      <c r="B3620" s="35">
        <v>43068</v>
      </c>
      <c r="C3620" s="10" t="s">
        <v>1815</v>
      </c>
      <c r="D3620" s="4" t="s">
        <v>1816</v>
      </c>
      <c r="E3620" s="4" t="s">
        <v>31</v>
      </c>
      <c r="F3620" s="70">
        <v>3500</v>
      </c>
      <c r="G3620" s="70"/>
      <c r="H3620" s="5"/>
    </row>
    <row r="3621" spans="2:8" x14ac:dyDescent="0.3">
      <c r="B3621" s="35">
        <v>43068</v>
      </c>
      <c r="C3621" s="10" t="s">
        <v>53</v>
      </c>
      <c r="D3621" s="4" t="s">
        <v>1817</v>
      </c>
      <c r="E3621" s="4" t="s">
        <v>598</v>
      </c>
      <c r="F3621" s="70"/>
      <c r="G3621" s="70">
        <v>200</v>
      </c>
      <c r="H3621" s="5"/>
    </row>
    <row r="3622" spans="2:8" x14ac:dyDescent="0.3">
      <c r="B3622" s="35">
        <v>43068</v>
      </c>
      <c r="C3622" s="10" t="s">
        <v>1819</v>
      </c>
      <c r="D3622" s="14" t="s">
        <v>1818</v>
      </c>
      <c r="E3622" s="14" t="s">
        <v>31</v>
      </c>
      <c r="F3622" s="151"/>
      <c r="G3622" s="151">
        <v>100</v>
      </c>
      <c r="H3622" s="12"/>
    </row>
    <row r="3623" spans="2:8" x14ac:dyDescent="0.3">
      <c r="D3623" s="147"/>
      <c r="F3623" s="174">
        <f>SUM(F3620:F3621)</f>
        <v>3500</v>
      </c>
      <c r="G3623" s="174">
        <f>SUM(G3621:G3622)</f>
        <v>300</v>
      </c>
      <c r="H3623" s="62">
        <f>F3623-G3623</f>
        <v>3200</v>
      </c>
    </row>
    <row r="3626" spans="2:8" x14ac:dyDescent="0.3">
      <c r="B3626" s="122" t="s">
        <v>459</v>
      </c>
    </row>
    <row r="3627" spans="2:8" x14ac:dyDescent="0.3">
      <c r="B3627" s="106" t="s">
        <v>6</v>
      </c>
      <c r="C3627" s="6" t="s">
        <v>7</v>
      </c>
      <c r="D3627" s="6" t="s">
        <v>11</v>
      </c>
      <c r="E3627" s="6" t="s">
        <v>8</v>
      </c>
      <c r="F3627" s="149" t="s">
        <v>9</v>
      </c>
      <c r="G3627" s="149" t="s">
        <v>10</v>
      </c>
      <c r="H3627" s="7" t="s">
        <v>12</v>
      </c>
    </row>
    <row r="3628" spans="2:8" x14ac:dyDescent="0.3">
      <c r="B3628" s="35">
        <v>43069</v>
      </c>
      <c r="C3628" s="10" t="s">
        <v>1820</v>
      </c>
      <c r="D3628" s="4" t="s">
        <v>219</v>
      </c>
      <c r="E3628" s="4" t="s">
        <v>45</v>
      </c>
      <c r="F3628" s="70">
        <v>8809.2999999999993</v>
      </c>
      <c r="G3628" s="70"/>
      <c r="H3628" s="5"/>
    </row>
    <row r="3629" spans="2:8" x14ac:dyDescent="0.3">
      <c r="B3629" s="35">
        <v>43069</v>
      </c>
      <c r="C3629" s="10" t="s">
        <v>1821</v>
      </c>
      <c r="D3629" s="4" t="s">
        <v>1542</v>
      </c>
      <c r="E3629" s="4" t="s">
        <v>45</v>
      </c>
      <c r="F3629" s="70">
        <v>2197.06</v>
      </c>
      <c r="G3629" s="70"/>
      <c r="H3629" s="5" t="s">
        <v>5</v>
      </c>
    </row>
    <row r="3630" spans="2:8" x14ac:dyDescent="0.3">
      <c r="B3630" s="35">
        <v>43069</v>
      </c>
      <c r="C3630" s="10" t="s">
        <v>1822</v>
      </c>
      <c r="D3630" s="4" t="s">
        <v>1541</v>
      </c>
      <c r="E3630" s="4" t="s">
        <v>45</v>
      </c>
      <c r="F3630" s="70">
        <v>2197.06</v>
      </c>
      <c r="G3630" s="70" t="s">
        <v>5</v>
      </c>
      <c r="H3630" s="5"/>
    </row>
    <row r="3631" spans="2:8" x14ac:dyDescent="0.3">
      <c r="B3631" s="35">
        <v>43069</v>
      </c>
      <c r="C3631" s="10" t="s">
        <v>1823</v>
      </c>
      <c r="D3631" s="4" t="s">
        <v>1543</v>
      </c>
      <c r="E3631" s="4" t="s">
        <v>45</v>
      </c>
      <c r="F3631" s="70">
        <v>2197.06</v>
      </c>
      <c r="G3631" s="70" t="s">
        <v>5</v>
      </c>
      <c r="H3631" s="5"/>
    </row>
    <row r="3632" spans="2:8" x14ac:dyDescent="0.3">
      <c r="B3632" s="35">
        <v>43069</v>
      </c>
      <c r="C3632" s="10" t="s">
        <v>1824</v>
      </c>
      <c r="D3632" s="4" t="s">
        <v>1825</v>
      </c>
      <c r="E3632" s="4" t="s">
        <v>119</v>
      </c>
      <c r="F3632" s="70" t="s">
        <v>5</v>
      </c>
      <c r="G3632" s="70" t="s">
        <v>5</v>
      </c>
      <c r="H3632" s="5"/>
    </row>
    <row r="3633" spans="2:8" x14ac:dyDescent="0.3">
      <c r="B3633" s="35">
        <v>43069</v>
      </c>
      <c r="C3633" s="10" t="s">
        <v>1826</v>
      </c>
      <c r="D3633" s="4" t="s">
        <v>1827</v>
      </c>
      <c r="E3633" s="4" t="s">
        <v>45</v>
      </c>
      <c r="F3633" s="70">
        <v>4300</v>
      </c>
      <c r="G3633" s="70">
        <v>4300</v>
      </c>
      <c r="H3633" s="5" t="s">
        <v>1828</v>
      </c>
    </row>
    <row r="3634" spans="2:8" x14ac:dyDescent="0.3">
      <c r="B3634" s="35">
        <v>43069</v>
      </c>
      <c r="C3634" s="10" t="s">
        <v>1829</v>
      </c>
      <c r="D3634" s="4" t="s">
        <v>111</v>
      </c>
      <c r="E3634" s="4" t="s">
        <v>45</v>
      </c>
      <c r="F3634" s="70">
        <v>4462.58</v>
      </c>
      <c r="G3634" s="70" t="s">
        <v>5</v>
      </c>
      <c r="H3634" s="5"/>
    </row>
    <row r="3635" spans="2:8" x14ac:dyDescent="0.3">
      <c r="B3635" s="35">
        <v>43069</v>
      </c>
      <c r="C3635" s="10" t="s">
        <v>1831</v>
      </c>
      <c r="D3635" s="4" t="s">
        <v>111</v>
      </c>
      <c r="E3635" s="4" t="s">
        <v>45</v>
      </c>
      <c r="F3635" s="70">
        <v>5000</v>
      </c>
      <c r="G3635" s="70"/>
      <c r="H3635" s="5"/>
    </row>
    <row r="3636" spans="2:8" x14ac:dyDescent="0.3">
      <c r="B3636" s="35">
        <v>43069</v>
      </c>
      <c r="C3636" s="10" t="s">
        <v>1832</v>
      </c>
      <c r="D3636" s="4" t="s">
        <v>111</v>
      </c>
      <c r="E3636" s="4" t="s">
        <v>45</v>
      </c>
      <c r="F3636" s="70">
        <v>5000</v>
      </c>
      <c r="G3636" s="70"/>
      <c r="H3636" s="5"/>
    </row>
    <row r="3637" spans="2:8" x14ac:dyDescent="0.3">
      <c r="B3637" s="35">
        <v>43069</v>
      </c>
      <c r="C3637" s="10" t="s">
        <v>53</v>
      </c>
      <c r="D3637" s="4" t="s">
        <v>1830</v>
      </c>
      <c r="E3637" s="4" t="s">
        <v>45</v>
      </c>
      <c r="F3637" s="70" t="s">
        <v>5</v>
      </c>
      <c r="G3637" s="70">
        <v>300</v>
      </c>
      <c r="H3637" s="5"/>
    </row>
    <row r="3638" spans="2:8" x14ac:dyDescent="0.3">
      <c r="B3638" s="35">
        <v>43069</v>
      </c>
      <c r="C3638" s="10" t="s">
        <v>1171</v>
      </c>
      <c r="D3638" s="4" t="s">
        <v>1833</v>
      </c>
      <c r="E3638" s="4" t="s">
        <v>45</v>
      </c>
      <c r="F3638" s="70"/>
      <c r="G3638" s="151">
        <v>1596</v>
      </c>
      <c r="H3638" s="12"/>
    </row>
    <row r="3639" spans="2:8" x14ac:dyDescent="0.3">
      <c r="B3639" s="35">
        <v>43069</v>
      </c>
      <c r="C3639" s="10" t="s">
        <v>1171</v>
      </c>
      <c r="D3639" s="4" t="s">
        <v>1834</v>
      </c>
      <c r="E3639" s="4" t="s">
        <v>45</v>
      </c>
      <c r="F3639" s="70"/>
      <c r="G3639" s="151">
        <v>1505</v>
      </c>
      <c r="H3639" s="12"/>
    </row>
    <row r="3640" spans="2:8" x14ac:dyDescent="0.3">
      <c r="B3640" s="35">
        <v>43069</v>
      </c>
      <c r="C3640" s="10" t="s">
        <v>1171</v>
      </c>
      <c r="D3640" s="4" t="s">
        <v>1835</v>
      </c>
      <c r="E3640" s="4" t="s">
        <v>45</v>
      </c>
      <c r="F3640" s="70"/>
      <c r="G3640" s="151">
        <v>1505</v>
      </c>
      <c r="H3640" s="12"/>
    </row>
    <row r="3641" spans="2:8" x14ac:dyDescent="0.3">
      <c r="B3641" s="35">
        <v>43069</v>
      </c>
      <c r="C3641" s="10" t="s">
        <v>1836</v>
      </c>
      <c r="D3641" s="4" t="s">
        <v>1837</v>
      </c>
      <c r="E3641" s="4" t="s">
        <v>1838</v>
      </c>
      <c r="F3641" s="70">
        <v>1500</v>
      </c>
      <c r="G3641" s="151"/>
      <c r="H3641" s="12"/>
    </row>
    <row r="3642" spans="2:8" x14ac:dyDescent="0.3">
      <c r="B3642" s="35">
        <v>43069</v>
      </c>
      <c r="C3642" s="10" t="s">
        <v>53</v>
      </c>
      <c r="D3642" s="4" t="s">
        <v>1839</v>
      </c>
      <c r="E3642" s="4" t="s">
        <v>45</v>
      </c>
      <c r="F3642" s="70"/>
      <c r="G3642" s="151">
        <v>600</v>
      </c>
      <c r="H3642" s="12"/>
    </row>
    <row r="3643" spans="2:8" x14ac:dyDescent="0.3">
      <c r="B3643" s="35">
        <v>43069</v>
      </c>
      <c r="C3643" s="10" t="s">
        <v>53</v>
      </c>
      <c r="D3643" s="14" t="s">
        <v>1630</v>
      </c>
      <c r="E3643" s="4" t="s">
        <v>45</v>
      </c>
      <c r="F3643" s="70"/>
      <c r="G3643" s="151">
        <v>100</v>
      </c>
      <c r="H3643" s="12"/>
    </row>
    <row r="3644" spans="2:8" x14ac:dyDescent="0.3">
      <c r="F3644" s="174">
        <f>SUM(F3628:F3643)</f>
        <v>35663.06</v>
      </c>
      <c r="G3644" s="174">
        <f>SUM(G3628:G3643)</f>
        <v>9906</v>
      </c>
      <c r="H3644" s="62">
        <f>F3644-G3644</f>
        <v>25757.059999999998</v>
      </c>
    </row>
    <row r="3647" spans="2:8" x14ac:dyDescent="0.3">
      <c r="B3647" s="106" t="s">
        <v>6</v>
      </c>
      <c r="C3647" s="6" t="s">
        <v>7</v>
      </c>
      <c r="D3647" s="6" t="s">
        <v>11</v>
      </c>
      <c r="E3647" s="6" t="s">
        <v>8</v>
      </c>
      <c r="F3647" s="149" t="s">
        <v>9</v>
      </c>
      <c r="G3647" s="149" t="s">
        <v>10</v>
      </c>
      <c r="H3647" s="7" t="s">
        <v>12</v>
      </c>
    </row>
    <row r="3648" spans="2:8" x14ac:dyDescent="0.3">
      <c r="B3648" s="35">
        <v>43071</v>
      </c>
      <c r="C3648" s="10" t="s">
        <v>1516</v>
      </c>
      <c r="D3648" s="4" t="s">
        <v>1841</v>
      </c>
      <c r="E3648" s="4" t="s">
        <v>45</v>
      </c>
      <c r="F3648" s="70">
        <v>24257</v>
      </c>
      <c r="G3648" s="70"/>
      <c r="H3648" s="5"/>
    </row>
    <row r="3649" spans="2:9" x14ac:dyDescent="0.3">
      <c r="B3649" s="35">
        <v>43071</v>
      </c>
      <c r="C3649" s="10" t="s">
        <v>1142</v>
      </c>
      <c r="D3649" s="4" t="s">
        <v>1842</v>
      </c>
      <c r="E3649" s="4" t="s">
        <v>45</v>
      </c>
      <c r="F3649" s="70"/>
      <c r="G3649" s="70">
        <v>1000</v>
      </c>
      <c r="H3649" s="5"/>
    </row>
    <row r="3650" spans="2:9" x14ac:dyDescent="0.3">
      <c r="B3650" s="35">
        <v>43071</v>
      </c>
      <c r="C3650" s="10" t="s">
        <v>53</v>
      </c>
      <c r="D3650" s="4" t="s">
        <v>1783</v>
      </c>
      <c r="E3650" s="4" t="s">
        <v>45</v>
      </c>
      <c r="F3650" s="70"/>
      <c r="G3650" s="70">
        <v>125</v>
      </c>
      <c r="H3650" s="5"/>
    </row>
    <row r="3651" spans="2:9" x14ac:dyDescent="0.3">
      <c r="B3651" s="35">
        <v>43071</v>
      </c>
      <c r="C3651" s="10" t="s">
        <v>1182</v>
      </c>
      <c r="D3651" s="4" t="s">
        <v>1843</v>
      </c>
      <c r="E3651" s="4" t="s">
        <v>45</v>
      </c>
      <c r="F3651" s="70"/>
      <c r="G3651" s="70">
        <v>60</v>
      </c>
      <c r="H3651" s="5"/>
    </row>
    <row r="3652" spans="2:9" x14ac:dyDescent="0.3">
      <c r="B3652" s="35">
        <v>43071</v>
      </c>
      <c r="C3652" s="10" t="s">
        <v>53</v>
      </c>
      <c r="D3652" s="4" t="s">
        <v>1840</v>
      </c>
      <c r="E3652" s="4" t="s">
        <v>45</v>
      </c>
      <c r="F3652" s="70"/>
      <c r="G3652" s="70">
        <v>342</v>
      </c>
      <c r="H3652" s="5"/>
    </row>
    <row r="3653" spans="2:9" x14ac:dyDescent="0.3">
      <c r="B3653" s="35">
        <v>43071</v>
      </c>
      <c r="C3653" s="10" t="s">
        <v>53</v>
      </c>
      <c r="D3653" s="4" t="s">
        <v>1777</v>
      </c>
      <c r="E3653" s="4" t="s">
        <v>45</v>
      </c>
      <c r="F3653" s="70" t="s">
        <v>5</v>
      </c>
      <c r="G3653" s="70">
        <v>500</v>
      </c>
      <c r="H3653" s="5"/>
    </row>
    <row r="3654" spans="2:9" x14ac:dyDescent="0.3">
      <c r="B3654" s="35">
        <v>43071</v>
      </c>
      <c r="C3654" s="10" t="s">
        <v>53</v>
      </c>
      <c r="D3654" s="4" t="s">
        <v>1365</v>
      </c>
      <c r="E3654" s="4" t="s">
        <v>45</v>
      </c>
      <c r="F3654" s="70"/>
      <c r="G3654" s="70">
        <v>3500</v>
      </c>
      <c r="H3654" s="5"/>
    </row>
    <row r="3655" spans="2:9" x14ac:dyDescent="0.3">
      <c r="B3655" s="35">
        <v>43071</v>
      </c>
      <c r="C3655" s="10" t="s">
        <v>53</v>
      </c>
      <c r="D3655" s="4" t="s">
        <v>1779</v>
      </c>
      <c r="E3655" s="4" t="s">
        <v>45</v>
      </c>
      <c r="F3655" s="70" t="s">
        <v>5</v>
      </c>
      <c r="G3655" s="70">
        <v>1500</v>
      </c>
      <c r="H3655" s="5"/>
    </row>
    <row r="3656" spans="2:9" x14ac:dyDescent="0.3">
      <c r="B3656" s="35">
        <v>43071</v>
      </c>
      <c r="C3656" s="10" t="s">
        <v>53</v>
      </c>
      <c r="D3656" s="4" t="s">
        <v>114</v>
      </c>
      <c r="E3656" s="4" t="s">
        <v>45</v>
      </c>
      <c r="F3656" s="70" t="s">
        <v>5</v>
      </c>
      <c r="G3656" s="70">
        <v>0</v>
      </c>
      <c r="H3656" s="5"/>
      <c r="I3656">
        <v>146</v>
      </c>
    </row>
    <row r="3657" spans="2:9" x14ac:dyDescent="0.3">
      <c r="B3657" s="35">
        <v>43071</v>
      </c>
      <c r="C3657" s="10" t="s">
        <v>53</v>
      </c>
      <c r="D3657" s="4" t="s">
        <v>116</v>
      </c>
      <c r="E3657" s="4" t="s">
        <v>45</v>
      </c>
      <c r="F3657" s="70" t="s">
        <v>5</v>
      </c>
      <c r="G3657" s="70">
        <v>2000</v>
      </c>
      <c r="H3657" s="5"/>
      <c r="I3657">
        <v>146</v>
      </c>
    </row>
    <row r="3658" spans="2:9" x14ac:dyDescent="0.3">
      <c r="B3658" s="35">
        <v>43071</v>
      </c>
      <c r="C3658" s="10" t="s">
        <v>53</v>
      </c>
      <c r="D3658" s="4" t="s">
        <v>1517</v>
      </c>
      <c r="E3658" s="4" t="s">
        <v>45</v>
      </c>
      <c r="F3658" s="70" t="s">
        <v>5</v>
      </c>
      <c r="G3658" s="70">
        <v>1800</v>
      </c>
      <c r="H3658" s="5"/>
      <c r="I3658">
        <v>50</v>
      </c>
    </row>
    <row r="3659" spans="2:9" x14ac:dyDescent="0.3">
      <c r="B3659" s="35">
        <v>43071</v>
      </c>
      <c r="C3659" s="10" t="s">
        <v>53</v>
      </c>
      <c r="D3659" s="4" t="s">
        <v>32</v>
      </c>
      <c r="E3659" s="4" t="s">
        <v>45</v>
      </c>
      <c r="F3659" s="70" t="s">
        <v>5</v>
      </c>
      <c r="G3659" s="70">
        <v>1500</v>
      </c>
      <c r="H3659" s="5"/>
    </row>
    <row r="3660" spans="2:9" x14ac:dyDescent="0.3">
      <c r="B3660" s="35">
        <v>43071</v>
      </c>
      <c r="C3660" s="10" t="s">
        <v>53</v>
      </c>
      <c r="D3660" s="14" t="s">
        <v>115</v>
      </c>
      <c r="E3660" s="14" t="s">
        <v>45</v>
      </c>
      <c r="F3660" s="70" t="s">
        <v>5</v>
      </c>
      <c r="G3660" s="70">
        <v>2500</v>
      </c>
      <c r="H3660" s="5"/>
    </row>
    <row r="3661" spans="2:9" x14ac:dyDescent="0.3">
      <c r="B3661" s="35">
        <v>43071</v>
      </c>
      <c r="C3661" s="10" t="s">
        <v>53</v>
      </c>
      <c r="D3661" s="14" t="s">
        <v>1261</v>
      </c>
      <c r="E3661" s="14" t="s">
        <v>45</v>
      </c>
      <c r="F3661" s="70"/>
      <c r="G3661" s="70">
        <v>1500</v>
      </c>
      <c r="H3661" s="5"/>
    </row>
    <row r="3662" spans="2:9" x14ac:dyDescent="0.3">
      <c r="B3662" s="35">
        <v>43071</v>
      </c>
      <c r="C3662" s="10" t="s">
        <v>53</v>
      </c>
      <c r="D3662" s="14" t="s">
        <v>1784</v>
      </c>
      <c r="E3662" s="14" t="s">
        <v>45</v>
      </c>
      <c r="F3662" s="70"/>
      <c r="G3662" s="151">
        <v>1500</v>
      </c>
      <c r="H3662" s="12"/>
    </row>
    <row r="3663" spans="2:9" x14ac:dyDescent="0.3">
      <c r="B3663" s="35">
        <v>43071</v>
      </c>
      <c r="C3663" s="10" t="s">
        <v>53</v>
      </c>
      <c r="D3663" s="14" t="s">
        <v>669</v>
      </c>
      <c r="E3663" s="14" t="s">
        <v>45</v>
      </c>
      <c r="F3663" s="70"/>
      <c r="G3663" s="151">
        <v>0</v>
      </c>
      <c r="H3663" s="12"/>
    </row>
    <row r="3664" spans="2:9" x14ac:dyDescent="0.3">
      <c r="B3664" s="35">
        <v>43071</v>
      </c>
      <c r="C3664" s="10" t="s">
        <v>53</v>
      </c>
      <c r="D3664" s="14" t="s">
        <v>121</v>
      </c>
      <c r="E3664" s="14" t="s">
        <v>45</v>
      </c>
      <c r="F3664" s="70"/>
      <c r="G3664" s="151">
        <v>1000</v>
      </c>
      <c r="H3664" s="12"/>
    </row>
    <row r="3665" spans="2:8" x14ac:dyDescent="0.3">
      <c r="B3665" s="35">
        <v>43071</v>
      </c>
      <c r="C3665" s="10" t="s">
        <v>53</v>
      </c>
      <c r="D3665" s="14" t="s">
        <v>31</v>
      </c>
      <c r="E3665" s="14" t="s">
        <v>45</v>
      </c>
      <c r="F3665" s="70"/>
      <c r="G3665" s="151">
        <v>1500</v>
      </c>
      <c r="H3665" s="12"/>
    </row>
    <row r="3666" spans="2:8" x14ac:dyDescent="0.3">
      <c r="B3666" s="35">
        <v>43071</v>
      </c>
      <c r="C3666" s="10" t="s">
        <v>53</v>
      </c>
      <c r="D3666" s="14" t="s">
        <v>45</v>
      </c>
      <c r="E3666" s="14" t="s">
        <v>45</v>
      </c>
      <c r="F3666" s="70"/>
      <c r="G3666" s="151">
        <v>1800</v>
      </c>
      <c r="H3666" s="12"/>
    </row>
    <row r="3667" spans="2:8" x14ac:dyDescent="0.3">
      <c r="B3667" s="35">
        <v>43074</v>
      </c>
      <c r="C3667" s="10" t="s">
        <v>53</v>
      </c>
      <c r="D3667" s="14" t="s">
        <v>92</v>
      </c>
      <c r="E3667" s="14" t="s">
        <v>45</v>
      </c>
      <c r="F3667" s="70"/>
      <c r="G3667" s="151">
        <v>2000</v>
      </c>
      <c r="H3667" s="12"/>
    </row>
    <row r="3668" spans="2:8" x14ac:dyDescent="0.3">
      <c r="B3668" s="35" t="s">
        <v>5</v>
      </c>
      <c r="C3668" s="10" t="s">
        <v>5</v>
      </c>
      <c r="D3668" s="14" t="s">
        <v>5</v>
      </c>
      <c r="E3668" s="14" t="s">
        <v>5</v>
      </c>
      <c r="F3668" s="70"/>
      <c r="G3668" s="151">
        <v>113</v>
      </c>
      <c r="H3668" s="12"/>
    </row>
    <row r="3669" spans="2:8" x14ac:dyDescent="0.3">
      <c r="F3669" s="174">
        <f>SUM(F3648:F3659)</f>
        <v>24257</v>
      </c>
      <c r="G3669" s="174">
        <f>SUM(G3648:G3668)</f>
        <v>24240</v>
      </c>
      <c r="H3669" s="62">
        <f>F3669-G3669</f>
        <v>17</v>
      </c>
    </row>
    <row r="3670" spans="2:8" x14ac:dyDescent="0.3">
      <c r="G3670" s="161" t="s">
        <v>5</v>
      </c>
    </row>
    <row r="3671" spans="2:8" x14ac:dyDescent="0.3">
      <c r="G3671" s="161" t="s">
        <v>5</v>
      </c>
    </row>
    <row r="3672" spans="2:8" x14ac:dyDescent="0.3">
      <c r="B3672" s="106" t="s">
        <v>6</v>
      </c>
      <c r="C3672" s="6" t="s">
        <v>7</v>
      </c>
      <c r="D3672" s="6" t="s">
        <v>11</v>
      </c>
      <c r="E3672" s="6" t="s">
        <v>8</v>
      </c>
      <c r="F3672" s="149" t="s">
        <v>9</v>
      </c>
      <c r="G3672" s="149" t="s">
        <v>10</v>
      </c>
      <c r="H3672" s="7" t="s">
        <v>12</v>
      </c>
    </row>
    <row r="3673" spans="2:8" x14ac:dyDescent="0.3">
      <c r="B3673" s="35">
        <v>43073</v>
      </c>
      <c r="C3673" s="10" t="s">
        <v>1302</v>
      </c>
      <c r="D3673" s="4" t="s">
        <v>1303</v>
      </c>
      <c r="E3673" s="4" t="s">
        <v>45</v>
      </c>
      <c r="F3673" s="70">
        <v>1674</v>
      </c>
      <c r="G3673" s="70"/>
      <c r="H3673" s="5"/>
    </row>
    <row r="3674" spans="2:8" x14ac:dyDescent="0.3">
      <c r="B3674" s="35">
        <v>43073</v>
      </c>
      <c r="C3674" s="10" t="s">
        <v>1844</v>
      </c>
      <c r="D3674" s="4" t="s">
        <v>1132</v>
      </c>
      <c r="E3674" s="4" t="s">
        <v>45</v>
      </c>
      <c r="F3674" s="70">
        <v>2500</v>
      </c>
      <c r="G3674" s="70" t="s">
        <v>5</v>
      </c>
      <c r="H3674" s="5"/>
    </row>
    <row r="3675" spans="2:8" x14ac:dyDescent="0.3">
      <c r="B3675" s="35">
        <v>43073</v>
      </c>
      <c r="C3675" s="10" t="s">
        <v>1845</v>
      </c>
      <c r="D3675" s="4" t="s">
        <v>1132</v>
      </c>
      <c r="E3675" s="4" t="s">
        <v>45</v>
      </c>
      <c r="F3675" s="70">
        <v>3000</v>
      </c>
      <c r="G3675" s="70" t="s">
        <v>5</v>
      </c>
      <c r="H3675" s="5"/>
    </row>
    <row r="3676" spans="2:8" x14ac:dyDescent="0.3">
      <c r="B3676" s="35">
        <v>43073</v>
      </c>
      <c r="C3676" s="10" t="s">
        <v>1846</v>
      </c>
      <c r="D3676" s="4" t="s">
        <v>1132</v>
      </c>
      <c r="E3676" s="4" t="s">
        <v>45</v>
      </c>
      <c r="F3676" s="70">
        <v>2800</v>
      </c>
      <c r="G3676" s="70" t="s">
        <v>5</v>
      </c>
      <c r="H3676" s="5"/>
    </row>
    <row r="3677" spans="2:8" x14ac:dyDescent="0.3">
      <c r="B3677" s="35">
        <v>43073</v>
      </c>
      <c r="C3677" s="10" t="s">
        <v>1847</v>
      </c>
      <c r="D3677" s="4" t="s">
        <v>1132</v>
      </c>
      <c r="E3677" s="4" t="s">
        <v>45</v>
      </c>
      <c r="F3677" s="70">
        <v>3000</v>
      </c>
      <c r="G3677" s="70" t="s">
        <v>5</v>
      </c>
      <c r="H3677" s="5"/>
    </row>
    <row r="3678" spans="2:8" x14ac:dyDescent="0.3">
      <c r="B3678" s="35">
        <v>43073</v>
      </c>
      <c r="C3678" s="10" t="s">
        <v>1848</v>
      </c>
      <c r="D3678" s="4" t="s">
        <v>1132</v>
      </c>
      <c r="E3678" s="4" t="s">
        <v>45</v>
      </c>
      <c r="F3678" s="70">
        <v>4100</v>
      </c>
      <c r="G3678" s="70" t="s">
        <v>5</v>
      </c>
      <c r="H3678" s="5"/>
    </row>
    <row r="3679" spans="2:8" x14ac:dyDescent="0.3">
      <c r="B3679" s="35">
        <v>43073</v>
      </c>
      <c r="C3679" s="10">
        <v>62</v>
      </c>
      <c r="D3679" s="4" t="s">
        <v>1849</v>
      </c>
      <c r="E3679" s="4" t="s">
        <v>45</v>
      </c>
      <c r="F3679" s="70"/>
      <c r="G3679" s="70">
        <v>1000</v>
      </c>
      <c r="H3679" s="5"/>
    </row>
    <row r="3680" spans="2:8" x14ac:dyDescent="0.3">
      <c r="B3680" s="35">
        <v>43073</v>
      </c>
      <c r="C3680" s="10" t="s">
        <v>1182</v>
      </c>
      <c r="D3680" s="4" t="s">
        <v>1511</v>
      </c>
      <c r="E3680" s="4" t="s">
        <v>45</v>
      </c>
      <c r="F3680" s="70" t="s">
        <v>5</v>
      </c>
      <c r="G3680" s="70">
        <v>100</v>
      </c>
      <c r="H3680" s="5"/>
    </row>
    <row r="3681" spans="1:8" x14ac:dyDescent="0.3">
      <c r="B3681" s="35">
        <v>43074</v>
      </c>
      <c r="C3681" s="10" t="s">
        <v>53</v>
      </c>
      <c r="D3681" s="4" t="s">
        <v>1850</v>
      </c>
      <c r="E3681" s="4" t="s">
        <v>45</v>
      </c>
      <c r="F3681" s="70"/>
      <c r="G3681" s="70">
        <v>6000</v>
      </c>
      <c r="H3681" s="5"/>
    </row>
    <row r="3682" spans="1:8" x14ac:dyDescent="0.3">
      <c r="B3682" s="35">
        <v>43074</v>
      </c>
      <c r="C3682" s="10" t="s">
        <v>53</v>
      </c>
      <c r="D3682" s="4" t="s">
        <v>986</v>
      </c>
      <c r="E3682" s="4" t="s">
        <v>45</v>
      </c>
      <c r="F3682" s="70"/>
      <c r="G3682" s="70">
        <v>1000</v>
      </c>
      <c r="H3682" s="5"/>
    </row>
    <row r="3683" spans="1:8" x14ac:dyDescent="0.3">
      <c r="B3683" s="35">
        <v>43074</v>
      </c>
      <c r="C3683" s="10" t="s">
        <v>1182</v>
      </c>
      <c r="D3683" s="4" t="s">
        <v>1851</v>
      </c>
      <c r="E3683" s="4" t="s">
        <v>45</v>
      </c>
      <c r="F3683" s="70"/>
      <c r="G3683" s="70">
        <v>289</v>
      </c>
      <c r="H3683" s="5"/>
    </row>
    <row r="3684" spans="1:8" x14ac:dyDescent="0.3">
      <c r="B3684" s="35">
        <v>43075</v>
      </c>
      <c r="C3684" s="10" t="s">
        <v>1182</v>
      </c>
      <c r="D3684" s="4" t="s">
        <v>1852</v>
      </c>
      <c r="E3684" s="4" t="s">
        <v>31</v>
      </c>
      <c r="F3684" s="70"/>
      <c r="G3684" s="70">
        <v>283</v>
      </c>
      <c r="H3684" s="5"/>
    </row>
    <row r="3685" spans="1:8" x14ac:dyDescent="0.3">
      <c r="B3685" s="35">
        <v>43075</v>
      </c>
      <c r="C3685" s="10" t="s">
        <v>1182</v>
      </c>
      <c r="D3685" s="4" t="s">
        <v>1853</v>
      </c>
      <c r="E3685" s="4" t="s">
        <v>31</v>
      </c>
      <c r="F3685" s="70"/>
      <c r="G3685" s="70">
        <v>59</v>
      </c>
      <c r="H3685" s="5"/>
    </row>
    <row r="3686" spans="1:8" x14ac:dyDescent="0.3">
      <c r="A3686" s="2">
        <v>43075</v>
      </c>
      <c r="B3686" s="35">
        <v>43075</v>
      </c>
      <c r="C3686" s="10" t="s">
        <v>53</v>
      </c>
      <c r="D3686" s="4" t="s">
        <v>1244</v>
      </c>
      <c r="E3686" s="4" t="s">
        <v>45</v>
      </c>
      <c r="F3686" s="70"/>
      <c r="G3686" s="70">
        <v>400</v>
      </c>
      <c r="H3686" s="5"/>
    </row>
    <row r="3687" spans="1:8" x14ac:dyDescent="0.3">
      <c r="B3687" s="35">
        <v>43075</v>
      </c>
      <c r="C3687" s="10" t="s">
        <v>1182</v>
      </c>
      <c r="D3687" s="4" t="s">
        <v>1709</v>
      </c>
      <c r="E3687" s="4" t="s">
        <v>45</v>
      </c>
      <c r="F3687" s="70" t="s">
        <v>5</v>
      </c>
      <c r="G3687" s="70">
        <v>640</v>
      </c>
      <c r="H3687" s="5"/>
    </row>
    <row r="3688" spans="1:8" x14ac:dyDescent="0.3">
      <c r="F3688" s="174">
        <f>SUM(F3673:F3687)</f>
        <v>17074</v>
      </c>
      <c r="G3688" s="174">
        <f>SUM(G3673:G3687)</f>
        <v>9771</v>
      </c>
      <c r="H3688" s="62">
        <f>F3688-G3688</f>
        <v>7303</v>
      </c>
    </row>
    <row r="3690" spans="1:8" x14ac:dyDescent="0.3">
      <c r="B3690" s="106" t="s">
        <v>6</v>
      </c>
      <c r="C3690" s="6" t="s">
        <v>7</v>
      </c>
      <c r="D3690" s="6" t="s">
        <v>11</v>
      </c>
      <c r="E3690" s="6" t="s">
        <v>8</v>
      </c>
      <c r="F3690" s="149" t="s">
        <v>9</v>
      </c>
      <c r="G3690" s="149" t="s">
        <v>10</v>
      </c>
      <c r="H3690" s="7" t="s">
        <v>12</v>
      </c>
    </row>
    <row r="3691" spans="1:8" x14ac:dyDescent="0.3">
      <c r="B3691" s="35">
        <v>43075</v>
      </c>
      <c r="C3691" s="10" t="s">
        <v>1302</v>
      </c>
      <c r="D3691" s="4" t="s">
        <v>1303</v>
      </c>
      <c r="E3691" s="4" t="s">
        <v>114</v>
      </c>
      <c r="F3691" s="70">
        <v>4437</v>
      </c>
      <c r="G3691" s="70" t="s">
        <v>5</v>
      </c>
      <c r="H3691" s="5"/>
    </row>
    <row r="3692" spans="1:8" x14ac:dyDescent="0.3">
      <c r="B3692" s="35">
        <v>43075</v>
      </c>
      <c r="C3692" s="10" t="s">
        <v>1854</v>
      </c>
      <c r="D3692" s="4" t="s">
        <v>1855</v>
      </c>
      <c r="E3692" s="4" t="s">
        <v>45</v>
      </c>
      <c r="F3692" s="70">
        <v>2900</v>
      </c>
      <c r="G3692" s="70" t="s">
        <v>5</v>
      </c>
      <c r="H3692" s="5"/>
    </row>
    <row r="3693" spans="1:8" x14ac:dyDescent="0.3">
      <c r="B3693" s="35" t="s">
        <v>5</v>
      </c>
      <c r="C3693" s="10" t="s">
        <v>5</v>
      </c>
      <c r="D3693" s="4" t="s">
        <v>5</v>
      </c>
      <c r="E3693" s="4" t="s">
        <v>5</v>
      </c>
      <c r="F3693" s="70" t="s">
        <v>5</v>
      </c>
      <c r="G3693" s="70" t="s">
        <v>5</v>
      </c>
      <c r="H3693" s="5"/>
    </row>
    <row r="3694" spans="1:8" x14ac:dyDescent="0.3">
      <c r="F3694" s="174">
        <f>SUM(F3678:F3693)</f>
        <v>28511</v>
      </c>
      <c r="G3694" s="174">
        <f>SUM(G3678:G3693)</f>
        <v>19542</v>
      </c>
      <c r="H3694" s="62">
        <f>F3694-G3694</f>
        <v>8969</v>
      </c>
    </row>
    <row r="3696" spans="1:8" x14ac:dyDescent="0.3">
      <c r="B3696" s="106" t="s">
        <v>6</v>
      </c>
      <c r="C3696" s="6" t="s">
        <v>7</v>
      </c>
      <c r="D3696" s="6" t="s">
        <v>11</v>
      </c>
      <c r="E3696" s="6" t="s">
        <v>8</v>
      </c>
      <c r="F3696" s="149" t="s">
        <v>9</v>
      </c>
      <c r="G3696" s="149" t="s">
        <v>10</v>
      </c>
      <c r="H3696" s="7" t="s">
        <v>12</v>
      </c>
    </row>
    <row r="3697" spans="2:10" x14ac:dyDescent="0.3">
      <c r="B3697" s="35">
        <v>43076</v>
      </c>
      <c r="C3697" s="10" t="s">
        <v>1857</v>
      </c>
      <c r="D3697" s="4" t="s">
        <v>1800</v>
      </c>
      <c r="E3697" s="4" t="s">
        <v>45</v>
      </c>
      <c r="F3697" s="70">
        <v>5800</v>
      </c>
      <c r="G3697" s="70" t="s">
        <v>5</v>
      </c>
      <c r="H3697" s="5"/>
    </row>
    <row r="3698" spans="2:10" x14ac:dyDescent="0.3">
      <c r="B3698" s="35">
        <v>43076</v>
      </c>
      <c r="C3698" s="10" t="s">
        <v>1856</v>
      </c>
      <c r="D3698" s="4" t="s">
        <v>1132</v>
      </c>
      <c r="E3698" s="4" t="s">
        <v>45</v>
      </c>
      <c r="F3698" s="70">
        <v>2800</v>
      </c>
      <c r="G3698" s="70" t="s">
        <v>5</v>
      </c>
      <c r="H3698" s="5"/>
    </row>
    <row r="3699" spans="2:10" x14ac:dyDescent="0.3">
      <c r="B3699" s="35">
        <v>43076</v>
      </c>
      <c r="C3699" s="10" t="s">
        <v>1180</v>
      </c>
      <c r="D3699" s="4" t="s">
        <v>1858</v>
      </c>
      <c r="E3699" s="4" t="s">
        <v>45</v>
      </c>
      <c r="F3699" s="70">
        <v>500</v>
      </c>
      <c r="G3699" s="70"/>
      <c r="H3699" s="5"/>
    </row>
    <row r="3700" spans="2:10" x14ac:dyDescent="0.3">
      <c r="B3700" s="35">
        <v>43076</v>
      </c>
      <c r="C3700" s="10" t="s">
        <v>53</v>
      </c>
      <c r="D3700" s="4" t="s">
        <v>1859</v>
      </c>
      <c r="E3700" s="4" t="s">
        <v>45</v>
      </c>
      <c r="F3700" s="70"/>
      <c r="G3700" s="70">
        <v>1900</v>
      </c>
      <c r="H3700" s="5"/>
    </row>
    <row r="3701" spans="2:10" x14ac:dyDescent="0.3">
      <c r="B3701" s="35">
        <v>43076</v>
      </c>
      <c r="C3701" s="10" t="s">
        <v>53</v>
      </c>
      <c r="D3701" s="4" t="s">
        <v>1298</v>
      </c>
      <c r="E3701" s="4" t="s">
        <v>45</v>
      </c>
      <c r="F3701" s="70"/>
      <c r="G3701" s="70">
        <v>300</v>
      </c>
      <c r="H3701" s="5"/>
    </row>
    <row r="3702" spans="2:10" x14ac:dyDescent="0.3">
      <c r="B3702" s="35" t="s">
        <v>5</v>
      </c>
      <c r="C3702" s="10" t="s">
        <v>5</v>
      </c>
      <c r="D3702" s="4" t="s">
        <v>5</v>
      </c>
      <c r="E3702" s="4" t="s">
        <v>5</v>
      </c>
      <c r="F3702" s="70" t="s">
        <v>5</v>
      </c>
      <c r="G3702" s="70" t="s">
        <v>5</v>
      </c>
      <c r="H3702" s="5"/>
    </row>
    <row r="3703" spans="2:10" x14ac:dyDescent="0.3">
      <c r="F3703" s="174">
        <f>SUM(F3697:F3702)</f>
        <v>9100</v>
      </c>
      <c r="G3703" s="174">
        <f>SUM(G3697:G3702)</f>
        <v>2200</v>
      </c>
      <c r="H3703" s="62">
        <f>F3703-G3703</f>
        <v>6900</v>
      </c>
    </row>
    <row r="3707" spans="2:10" x14ac:dyDescent="0.3">
      <c r="B3707" s="106" t="s">
        <v>6</v>
      </c>
      <c r="C3707" s="6" t="s">
        <v>7</v>
      </c>
      <c r="D3707" s="6" t="s">
        <v>11</v>
      </c>
      <c r="E3707" s="6" t="s">
        <v>8</v>
      </c>
      <c r="F3707" s="149" t="s">
        <v>9</v>
      </c>
      <c r="G3707" s="149" t="s">
        <v>10</v>
      </c>
      <c r="H3707" s="7" t="s">
        <v>12</v>
      </c>
    </row>
    <row r="3708" spans="2:10" x14ac:dyDescent="0.3">
      <c r="B3708" s="35">
        <v>43047</v>
      </c>
      <c r="C3708" s="10"/>
      <c r="D3708" s="4" t="s">
        <v>1204</v>
      </c>
      <c r="E3708" s="4" t="s">
        <v>31</v>
      </c>
      <c r="F3708" s="70">
        <v>11700</v>
      </c>
      <c r="G3708" s="70"/>
      <c r="H3708" s="5"/>
    </row>
    <row r="3709" spans="2:10" x14ac:dyDescent="0.3">
      <c r="B3709" s="35">
        <v>43047</v>
      </c>
      <c r="C3709" s="10"/>
      <c r="D3709" s="4" t="s">
        <v>1204</v>
      </c>
      <c r="E3709" s="4" t="s">
        <v>31</v>
      </c>
      <c r="F3709" s="70">
        <v>4762</v>
      </c>
      <c r="G3709" s="70"/>
      <c r="H3709" s="5"/>
    </row>
    <row r="3710" spans="2:10" x14ac:dyDescent="0.3">
      <c r="B3710" s="35">
        <v>43047</v>
      </c>
      <c r="C3710" s="10" t="s">
        <v>1866</v>
      </c>
      <c r="D3710" s="4" t="s">
        <v>1860</v>
      </c>
      <c r="E3710" s="4" t="s">
        <v>31</v>
      </c>
      <c r="F3710" s="70">
        <v>2800</v>
      </c>
      <c r="G3710" s="70"/>
      <c r="H3710" s="5"/>
    </row>
    <row r="3711" spans="2:10" x14ac:dyDescent="0.3">
      <c r="B3711" s="35">
        <v>43047</v>
      </c>
      <c r="C3711" s="10" t="s">
        <v>1861</v>
      </c>
      <c r="D3711" s="4" t="s">
        <v>986</v>
      </c>
      <c r="E3711" s="4" t="s">
        <v>45</v>
      </c>
      <c r="F3711" s="70"/>
      <c r="G3711" s="70">
        <v>1000</v>
      </c>
      <c r="H3711" s="5"/>
    </row>
    <row r="3712" spans="2:10" x14ac:dyDescent="0.3">
      <c r="B3712" s="35">
        <v>43047</v>
      </c>
      <c r="C3712" s="10"/>
      <c r="D3712" s="4" t="s">
        <v>1862</v>
      </c>
      <c r="E3712" s="4" t="s">
        <v>31</v>
      </c>
      <c r="F3712" s="70"/>
      <c r="G3712" s="70">
        <v>100</v>
      </c>
      <c r="H3712" s="5"/>
      <c r="J3712" s="3"/>
    </row>
    <row r="3713" spans="2:10" x14ac:dyDescent="0.3">
      <c r="B3713" s="35">
        <v>43047</v>
      </c>
      <c r="C3713" s="10"/>
      <c r="D3713" s="4" t="s">
        <v>1863</v>
      </c>
      <c r="E3713" s="4" t="s">
        <v>15</v>
      </c>
      <c r="F3713" s="70"/>
      <c r="G3713" s="70">
        <v>330</v>
      </c>
      <c r="H3713" s="5"/>
      <c r="J3713" s="3"/>
    </row>
    <row r="3714" spans="2:10" x14ac:dyDescent="0.3">
      <c r="B3714" s="35">
        <v>43047</v>
      </c>
      <c r="C3714" s="10"/>
      <c r="D3714" s="4" t="s">
        <v>1864</v>
      </c>
      <c r="E3714" s="4" t="s">
        <v>45</v>
      </c>
      <c r="F3714" s="70"/>
      <c r="G3714" s="70">
        <v>100</v>
      </c>
      <c r="H3714" s="5"/>
      <c r="J3714" s="3"/>
    </row>
    <row r="3715" spans="2:10" x14ac:dyDescent="0.3">
      <c r="B3715" s="35">
        <v>43047</v>
      </c>
      <c r="C3715" s="10"/>
      <c r="D3715" s="4" t="s">
        <v>1865</v>
      </c>
      <c r="E3715" s="4" t="s">
        <v>45</v>
      </c>
      <c r="F3715" s="70"/>
      <c r="G3715" s="70">
        <v>172.5</v>
      </c>
      <c r="H3715" s="5"/>
    </row>
    <row r="3716" spans="2:10" x14ac:dyDescent="0.3">
      <c r="F3716" s="174">
        <f>SUM(F3708:F3715)</f>
        <v>19262</v>
      </c>
      <c r="G3716" s="174">
        <f>SUM(G3711:G3715)</f>
        <v>1702.5</v>
      </c>
      <c r="H3716" s="62">
        <f>F3716-G3716</f>
        <v>17559.5</v>
      </c>
    </row>
    <row r="3718" spans="2:10" x14ac:dyDescent="0.3">
      <c r="B3718" s="106" t="s">
        <v>6</v>
      </c>
      <c r="C3718" s="6" t="s">
        <v>7</v>
      </c>
      <c r="D3718" s="6" t="s">
        <v>11</v>
      </c>
      <c r="E3718" s="6" t="s">
        <v>8</v>
      </c>
      <c r="F3718" s="149" t="s">
        <v>9</v>
      </c>
      <c r="G3718" s="149" t="s">
        <v>10</v>
      </c>
      <c r="H3718" s="7" t="s">
        <v>12</v>
      </c>
    </row>
    <row r="3719" spans="2:10" x14ac:dyDescent="0.3">
      <c r="B3719" s="35">
        <v>43078</v>
      </c>
      <c r="C3719" s="10" t="s">
        <v>1867</v>
      </c>
      <c r="D3719" s="4" t="s">
        <v>1868</v>
      </c>
      <c r="E3719" s="4" t="s">
        <v>5</v>
      </c>
      <c r="F3719" s="70">
        <v>1500</v>
      </c>
      <c r="G3719" s="70"/>
      <c r="H3719" s="5"/>
    </row>
    <row r="3720" spans="2:10" x14ac:dyDescent="0.3">
      <c r="B3720" s="35">
        <v>43078</v>
      </c>
      <c r="C3720" s="10" t="s">
        <v>258</v>
      </c>
      <c r="D3720" s="4" t="s">
        <v>111</v>
      </c>
      <c r="E3720" s="4" t="s">
        <v>5</v>
      </c>
      <c r="F3720" s="70">
        <v>5000</v>
      </c>
      <c r="G3720" s="70"/>
      <c r="H3720" s="5"/>
    </row>
    <row r="3721" spans="2:10" x14ac:dyDescent="0.3">
      <c r="B3721" s="35">
        <v>43078</v>
      </c>
      <c r="C3721" s="10" t="s">
        <v>258</v>
      </c>
      <c r="D3721" s="4" t="s">
        <v>111</v>
      </c>
      <c r="E3721" s="4" t="s">
        <v>5</v>
      </c>
      <c r="F3721" s="70">
        <v>5000</v>
      </c>
      <c r="G3721" s="70"/>
      <c r="H3721" s="5"/>
    </row>
    <row r="3722" spans="2:10" x14ac:dyDescent="0.3">
      <c r="B3722" s="35">
        <v>43078</v>
      </c>
      <c r="C3722" s="10" t="s">
        <v>258</v>
      </c>
      <c r="D3722" s="4" t="s">
        <v>111</v>
      </c>
      <c r="E3722" s="4" t="s">
        <v>5</v>
      </c>
      <c r="F3722" s="70">
        <v>3102.2</v>
      </c>
      <c r="G3722" s="70" t="s">
        <v>5</v>
      </c>
      <c r="H3722" s="5"/>
    </row>
    <row r="3723" spans="2:10" x14ac:dyDescent="0.3">
      <c r="B3723" s="35">
        <v>43078</v>
      </c>
      <c r="C3723" s="10" t="s">
        <v>43</v>
      </c>
      <c r="D3723" s="4" t="s">
        <v>1869</v>
      </c>
      <c r="E3723" s="4" t="s">
        <v>5</v>
      </c>
      <c r="F3723" s="70"/>
      <c r="G3723" s="70">
        <v>108</v>
      </c>
      <c r="H3723" s="5"/>
    </row>
    <row r="3724" spans="2:10" x14ac:dyDescent="0.3">
      <c r="B3724" s="35">
        <v>43047</v>
      </c>
      <c r="C3724" s="10" t="s">
        <v>43</v>
      </c>
      <c r="D3724" s="4" t="s">
        <v>1870</v>
      </c>
      <c r="E3724" s="4" t="s">
        <v>5</v>
      </c>
      <c r="F3724" s="70"/>
      <c r="G3724" s="70">
        <v>128</v>
      </c>
      <c r="H3724" s="5" t="s">
        <v>5</v>
      </c>
    </row>
    <row r="3725" spans="2:10" x14ac:dyDescent="0.3">
      <c r="B3725" s="35">
        <v>43078</v>
      </c>
      <c r="C3725" s="10" t="s">
        <v>219</v>
      </c>
      <c r="D3725" s="4" t="s">
        <v>39</v>
      </c>
      <c r="E3725" s="4" t="s">
        <v>5</v>
      </c>
      <c r="F3725" s="70"/>
      <c r="G3725" s="70">
        <v>3500</v>
      </c>
      <c r="H3725" s="5"/>
    </row>
    <row r="3726" spans="2:10" x14ac:dyDescent="0.3">
      <c r="B3726" s="35">
        <v>43078</v>
      </c>
      <c r="C3726" s="10" t="s">
        <v>219</v>
      </c>
      <c r="D3726" s="4" t="s">
        <v>1261</v>
      </c>
      <c r="E3726" s="4"/>
      <c r="F3726" s="70"/>
      <c r="G3726" s="70">
        <v>1500</v>
      </c>
      <c r="H3726" s="5"/>
    </row>
    <row r="3727" spans="2:10" x14ac:dyDescent="0.3">
      <c r="B3727" s="35">
        <v>43078</v>
      </c>
      <c r="C3727" s="10" t="s">
        <v>219</v>
      </c>
      <c r="D3727" s="4" t="s">
        <v>15</v>
      </c>
      <c r="E3727" s="4"/>
      <c r="F3727" s="70"/>
      <c r="G3727" s="70">
        <v>1500</v>
      </c>
      <c r="H3727" s="5"/>
    </row>
    <row r="3728" spans="2:10" x14ac:dyDescent="0.3">
      <c r="B3728" s="35">
        <v>43078</v>
      </c>
      <c r="C3728" s="10" t="s">
        <v>219</v>
      </c>
      <c r="D3728" s="4" t="s">
        <v>120</v>
      </c>
      <c r="E3728" s="4"/>
      <c r="F3728" s="70"/>
      <c r="G3728" s="70">
        <v>1500</v>
      </c>
      <c r="H3728" s="5"/>
    </row>
    <row r="3729" spans="2:9" x14ac:dyDescent="0.3">
      <c r="B3729" s="35">
        <v>43078</v>
      </c>
      <c r="C3729" s="10" t="s">
        <v>219</v>
      </c>
      <c r="D3729" s="4" t="s">
        <v>669</v>
      </c>
      <c r="E3729" s="4"/>
      <c r="F3729" s="70"/>
      <c r="G3729" s="70">
        <v>1300</v>
      </c>
      <c r="H3729" s="5"/>
    </row>
    <row r="3730" spans="2:9" x14ac:dyDescent="0.3">
      <c r="B3730" s="35">
        <v>43078</v>
      </c>
      <c r="C3730" s="10" t="s">
        <v>219</v>
      </c>
      <c r="D3730" s="4" t="s">
        <v>31</v>
      </c>
      <c r="E3730" s="4"/>
      <c r="F3730" s="70"/>
      <c r="G3730" s="70">
        <v>1500</v>
      </c>
      <c r="H3730" s="5"/>
    </row>
    <row r="3731" spans="2:9" x14ac:dyDescent="0.3">
      <c r="B3731" s="35">
        <v>43078</v>
      </c>
      <c r="C3731" s="10" t="s">
        <v>219</v>
      </c>
      <c r="D3731" s="4" t="s">
        <v>45</v>
      </c>
      <c r="E3731" s="4" t="s">
        <v>5</v>
      </c>
      <c r="F3731" s="70"/>
      <c r="G3731" s="70">
        <v>1800</v>
      </c>
      <c r="H3731" s="5"/>
    </row>
    <row r="3732" spans="2:9" x14ac:dyDescent="0.3">
      <c r="F3732" s="174">
        <f>SUM(F3719:F3731)</f>
        <v>14602.2</v>
      </c>
      <c r="G3732" s="174">
        <f>SUM(G3722:G3731)</f>
        <v>12836</v>
      </c>
      <c r="H3732" s="62">
        <f>F3732-G3732</f>
        <v>1766.2000000000007</v>
      </c>
    </row>
    <row r="3735" spans="2:9" x14ac:dyDescent="0.3">
      <c r="B3735" s="106" t="s">
        <v>6</v>
      </c>
      <c r="C3735" s="6" t="s">
        <v>7</v>
      </c>
      <c r="D3735" s="6" t="s">
        <v>11</v>
      </c>
      <c r="E3735" s="6" t="s">
        <v>8</v>
      </c>
      <c r="F3735" s="149" t="s">
        <v>9</v>
      </c>
      <c r="G3735" s="149" t="s">
        <v>10</v>
      </c>
      <c r="H3735" s="7" t="s">
        <v>12</v>
      </c>
    </row>
    <row r="3736" spans="2:9" x14ac:dyDescent="0.3">
      <c r="B3736" s="35">
        <v>43080</v>
      </c>
      <c r="C3736" s="10" t="s">
        <v>1871</v>
      </c>
      <c r="D3736" s="4" t="s">
        <v>1872</v>
      </c>
      <c r="E3736" s="4" t="s">
        <v>45</v>
      </c>
      <c r="F3736" s="70">
        <v>3300</v>
      </c>
      <c r="G3736" s="70"/>
      <c r="H3736" s="5"/>
    </row>
    <row r="3737" spans="2:9" x14ac:dyDescent="0.3">
      <c r="B3737" s="35">
        <v>43080</v>
      </c>
      <c r="C3737" s="10" t="s">
        <v>53</v>
      </c>
      <c r="D3737" s="4" t="s">
        <v>1873</v>
      </c>
      <c r="E3737" s="4" t="s">
        <v>45</v>
      </c>
      <c r="F3737" s="70" t="s">
        <v>5</v>
      </c>
      <c r="G3737" s="70">
        <v>209</v>
      </c>
      <c r="H3737" s="5"/>
    </row>
    <row r="3738" spans="2:9" x14ac:dyDescent="0.3">
      <c r="B3738" s="35">
        <v>43080</v>
      </c>
      <c r="C3738" s="10" t="s">
        <v>1182</v>
      </c>
      <c r="D3738" s="4" t="s">
        <v>1874</v>
      </c>
      <c r="E3738" s="4" t="s">
        <v>45</v>
      </c>
      <c r="F3738" s="70" t="s">
        <v>5</v>
      </c>
      <c r="G3738" s="70">
        <v>13</v>
      </c>
      <c r="H3738" s="5"/>
    </row>
    <row r="3739" spans="2:9" x14ac:dyDescent="0.3">
      <c r="B3739" s="35">
        <v>43080</v>
      </c>
      <c r="C3739" s="10" t="s">
        <v>53</v>
      </c>
      <c r="D3739" s="4" t="s">
        <v>1875</v>
      </c>
      <c r="E3739" s="4" t="s">
        <v>45</v>
      </c>
      <c r="F3739" s="70" t="s">
        <v>5</v>
      </c>
      <c r="G3739" s="70">
        <v>1000</v>
      </c>
      <c r="H3739" s="5"/>
    </row>
    <row r="3740" spans="2:9" x14ac:dyDescent="0.3">
      <c r="B3740" s="35">
        <v>43081</v>
      </c>
      <c r="C3740" s="10" t="s">
        <v>53</v>
      </c>
      <c r="D3740" s="4" t="s">
        <v>1876</v>
      </c>
      <c r="E3740" s="4" t="s">
        <v>45</v>
      </c>
      <c r="F3740" s="70"/>
      <c r="G3740" s="70">
        <v>1000</v>
      </c>
      <c r="H3740" s="5"/>
      <c r="I3740" t="s">
        <v>1877</v>
      </c>
    </row>
    <row r="3741" spans="2:9" x14ac:dyDescent="0.3">
      <c r="B3741" s="35">
        <v>43081</v>
      </c>
      <c r="C3741" s="10" t="s">
        <v>1878</v>
      </c>
      <c r="D3741" s="4" t="s">
        <v>1879</v>
      </c>
      <c r="E3741" s="4" t="s">
        <v>45</v>
      </c>
      <c r="F3741" s="70">
        <v>2500</v>
      </c>
      <c r="G3741" s="70" t="s">
        <v>5</v>
      </c>
      <c r="H3741" s="5" t="s">
        <v>5</v>
      </c>
    </row>
    <row r="3742" spans="2:9" x14ac:dyDescent="0.3">
      <c r="B3742" s="35">
        <v>43081</v>
      </c>
      <c r="C3742" s="10" t="s">
        <v>1302</v>
      </c>
      <c r="D3742" s="4" t="s">
        <v>1880</v>
      </c>
      <c r="E3742" s="4" t="s">
        <v>45</v>
      </c>
      <c r="F3742" s="70">
        <v>2708</v>
      </c>
      <c r="G3742" s="70" t="s">
        <v>5</v>
      </c>
      <c r="H3742" s="5"/>
    </row>
    <row r="3743" spans="2:9" x14ac:dyDescent="0.3">
      <c r="B3743" s="35">
        <v>43081</v>
      </c>
      <c r="C3743" s="10" t="s">
        <v>1145</v>
      </c>
      <c r="D3743" s="4" t="s">
        <v>1881</v>
      </c>
      <c r="E3743" s="4" t="s">
        <v>45</v>
      </c>
      <c r="F3743" s="70">
        <v>1856</v>
      </c>
      <c r="G3743" s="70" t="s">
        <v>5</v>
      </c>
      <c r="H3743" s="5"/>
    </row>
    <row r="3744" spans="2:9" x14ac:dyDescent="0.3">
      <c r="F3744" s="174">
        <f>SUM(F3736:F3743)</f>
        <v>10364</v>
      </c>
      <c r="G3744" s="174">
        <f>SUM(G3737:G3743)</f>
        <v>2222</v>
      </c>
      <c r="H3744" s="62">
        <f>F3744-G3744</f>
        <v>8142</v>
      </c>
    </row>
    <row r="3747" spans="2:8" x14ac:dyDescent="0.3">
      <c r="B3747" s="106" t="s">
        <v>6</v>
      </c>
      <c r="C3747" s="6" t="s">
        <v>7</v>
      </c>
      <c r="D3747" s="6" t="s">
        <v>11</v>
      </c>
      <c r="E3747" s="6" t="s">
        <v>8</v>
      </c>
      <c r="F3747" s="149" t="s">
        <v>9</v>
      </c>
      <c r="G3747" s="149" t="s">
        <v>10</v>
      </c>
      <c r="H3747" s="7" t="s">
        <v>12</v>
      </c>
    </row>
    <row r="3748" spans="2:8" x14ac:dyDescent="0.3">
      <c r="B3748" s="35">
        <v>43084</v>
      </c>
      <c r="C3748" s="10" t="s">
        <v>1882</v>
      </c>
      <c r="D3748" s="4" t="s">
        <v>1883</v>
      </c>
      <c r="E3748" s="4" t="s">
        <v>45</v>
      </c>
      <c r="F3748" s="70">
        <v>1800</v>
      </c>
      <c r="G3748" s="70"/>
      <c r="H3748" s="5" t="s">
        <v>5</v>
      </c>
    </row>
    <row r="3749" spans="2:8" x14ac:dyDescent="0.3">
      <c r="B3749" s="35">
        <v>43084</v>
      </c>
      <c r="C3749" s="10" t="s">
        <v>1142</v>
      </c>
      <c r="D3749" s="4" t="s">
        <v>1884</v>
      </c>
      <c r="E3749" s="4" t="s">
        <v>45</v>
      </c>
      <c r="F3749" s="70" t="s">
        <v>5</v>
      </c>
      <c r="G3749" s="70">
        <v>1000</v>
      </c>
      <c r="H3749" s="5"/>
    </row>
    <row r="3750" spans="2:8" x14ac:dyDescent="0.3">
      <c r="B3750" s="35">
        <v>43084</v>
      </c>
      <c r="C3750" s="10" t="s">
        <v>1182</v>
      </c>
      <c r="D3750" s="4" t="s">
        <v>1885</v>
      </c>
      <c r="E3750" s="4" t="s">
        <v>45</v>
      </c>
      <c r="F3750" s="70" t="s">
        <v>5</v>
      </c>
      <c r="G3750" s="70">
        <v>460</v>
      </c>
      <c r="H3750" s="5"/>
    </row>
    <row r="3751" spans="2:8" x14ac:dyDescent="0.3">
      <c r="B3751" s="35">
        <v>43084</v>
      </c>
      <c r="C3751" s="10" t="s">
        <v>1886</v>
      </c>
      <c r="D3751" s="4" t="s">
        <v>1887</v>
      </c>
      <c r="E3751" s="4" t="s">
        <v>45</v>
      </c>
      <c r="F3751" s="70">
        <v>2500</v>
      </c>
      <c r="G3751" s="70" t="s">
        <v>5</v>
      </c>
      <c r="H3751" s="5"/>
    </row>
    <row r="3752" spans="2:8" x14ac:dyDescent="0.3">
      <c r="B3752" s="35">
        <v>43081</v>
      </c>
      <c r="C3752" s="10" t="s">
        <v>1888</v>
      </c>
      <c r="D3752" s="4" t="s">
        <v>1889</v>
      </c>
      <c r="E3752" s="4" t="s">
        <v>45</v>
      </c>
      <c r="F3752" s="70">
        <v>2070</v>
      </c>
      <c r="G3752" s="70" t="s">
        <v>5</v>
      </c>
      <c r="H3752" s="5"/>
    </row>
    <row r="3753" spans="2:8" x14ac:dyDescent="0.3">
      <c r="F3753" s="174">
        <f>SUM(F3748:F3752)</f>
        <v>6370</v>
      </c>
      <c r="G3753" s="174">
        <f>SUM(G3749:G3752)</f>
        <v>1460</v>
      </c>
      <c r="H3753" s="62">
        <f>F3753-G3753</f>
        <v>4910</v>
      </c>
    </row>
    <row r="3756" spans="2:8" x14ac:dyDescent="0.3">
      <c r="B3756" s="106" t="s">
        <v>6</v>
      </c>
      <c r="C3756" s="6" t="s">
        <v>7</v>
      </c>
      <c r="D3756" s="6" t="s">
        <v>11</v>
      </c>
      <c r="E3756" s="6" t="s">
        <v>8</v>
      </c>
      <c r="F3756" s="149" t="s">
        <v>9</v>
      </c>
      <c r="G3756" s="149" t="s">
        <v>10</v>
      </c>
      <c r="H3756" s="7" t="s">
        <v>12</v>
      </c>
    </row>
    <row r="3757" spans="2:8" x14ac:dyDescent="0.3">
      <c r="B3757" s="35">
        <v>43085</v>
      </c>
      <c r="C3757" s="10" t="s">
        <v>258</v>
      </c>
      <c r="D3757" s="4" t="s">
        <v>111</v>
      </c>
      <c r="E3757" s="4" t="s">
        <v>45</v>
      </c>
      <c r="F3757" s="70">
        <v>9413.76</v>
      </c>
      <c r="G3757" s="70"/>
      <c r="H3757" s="5" t="s">
        <v>5</v>
      </c>
    </row>
    <row r="3758" spans="2:8" x14ac:dyDescent="0.3">
      <c r="B3758" s="35">
        <v>43085</v>
      </c>
      <c r="C3758" s="10" t="s">
        <v>1890</v>
      </c>
      <c r="D3758" s="4" t="s">
        <v>219</v>
      </c>
      <c r="E3758" s="4" t="s">
        <v>45</v>
      </c>
      <c r="F3758" s="70">
        <v>15863.64</v>
      </c>
      <c r="G3758" s="70" t="s">
        <v>5</v>
      </c>
      <c r="H3758" s="5"/>
    </row>
    <row r="3759" spans="2:8" x14ac:dyDescent="0.3">
      <c r="B3759" s="35">
        <v>43085</v>
      </c>
      <c r="C3759" s="10" t="s">
        <v>1890</v>
      </c>
      <c r="D3759" s="4" t="s">
        <v>1891</v>
      </c>
      <c r="E3759" s="4" t="s">
        <v>45</v>
      </c>
      <c r="F3759" s="70">
        <v>12901.8</v>
      </c>
      <c r="G3759" s="70" t="s">
        <v>5</v>
      </c>
      <c r="H3759" s="5"/>
    </row>
    <row r="3760" spans="2:8" x14ac:dyDescent="0.3">
      <c r="B3760" s="35">
        <v>43085</v>
      </c>
      <c r="C3760" s="10" t="s">
        <v>1302</v>
      </c>
      <c r="D3760" s="4" t="s">
        <v>1303</v>
      </c>
      <c r="E3760" s="4" t="s">
        <v>45</v>
      </c>
      <c r="F3760" s="70">
        <v>1190</v>
      </c>
      <c r="G3760" s="70"/>
      <c r="H3760" s="5"/>
    </row>
    <row r="3761" spans="2:8" x14ac:dyDescent="0.3">
      <c r="B3761" s="35">
        <v>43085</v>
      </c>
      <c r="C3761" s="10" t="s">
        <v>1892</v>
      </c>
      <c r="D3761" s="4" t="s">
        <v>1893</v>
      </c>
      <c r="E3761" s="4" t="s">
        <v>19</v>
      </c>
      <c r="F3761" s="70">
        <v>850</v>
      </c>
      <c r="G3761" s="70" t="s">
        <v>5</v>
      </c>
      <c r="H3761" s="5"/>
    </row>
    <row r="3762" spans="2:8" x14ac:dyDescent="0.3">
      <c r="B3762" s="35">
        <v>43085</v>
      </c>
      <c r="C3762" s="10" t="s">
        <v>1625</v>
      </c>
      <c r="D3762" s="4" t="s">
        <v>1898</v>
      </c>
      <c r="E3762" s="4" t="s">
        <v>45</v>
      </c>
      <c r="F3762" s="70">
        <v>650</v>
      </c>
      <c r="G3762" s="70"/>
      <c r="H3762" s="5"/>
    </row>
    <row r="3763" spans="2:8" x14ac:dyDescent="0.3">
      <c r="B3763" s="35">
        <v>43085</v>
      </c>
      <c r="C3763" s="10" t="s">
        <v>1896</v>
      </c>
      <c r="D3763" s="4" t="s">
        <v>1894</v>
      </c>
      <c r="E3763" s="4" t="s">
        <v>15</v>
      </c>
      <c r="F3763" s="70">
        <v>2500</v>
      </c>
      <c r="G3763" s="70"/>
      <c r="H3763" s="5"/>
    </row>
    <row r="3764" spans="2:8" x14ac:dyDescent="0.3">
      <c r="B3764" s="35">
        <v>43085</v>
      </c>
      <c r="C3764" s="10" t="s">
        <v>1809</v>
      </c>
      <c r="D3764" s="4" t="s">
        <v>1895</v>
      </c>
      <c r="E3764" s="4" t="s">
        <v>45</v>
      </c>
      <c r="F3764" s="70"/>
      <c r="G3764" s="70">
        <v>64</v>
      </c>
      <c r="H3764" s="5"/>
    </row>
    <row r="3765" spans="2:8" x14ac:dyDescent="0.3">
      <c r="B3765" s="35">
        <v>43085</v>
      </c>
      <c r="C3765" s="10" t="s">
        <v>1182</v>
      </c>
      <c r="D3765" s="4" t="s">
        <v>277</v>
      </c>
      <c r="E3765" s="4" t="s">
        <v>45</v>
      </c>
      <c r="F3765" s="70"/>
      <c r="G3765" s="70">
        <v>216</v>
      </c>
      <c r="H3765" s="5"/>
    </row>
    <row r="3766" spans="2:8" x14ac:dyDescent="0.3">
      <c r="B3766" s="35">
        <v>43085</v>
      </c>
      <c r="C3766" s="10">
        <v>62</v>
      </c>
      <c r="D3766" s="4" t="s">
        <v>1859</v>
      </c>
      <c r="E3766" s="4" t="s">
        <v>45</v>
      </c>
      <c r="F3766" s="70"/>
      <c r="G3766" s="70">
        <v>1250</v>
      </c>
      <c r="H3766" s="5"/>
    </row>
    <row r="3767" spans="2:8" x14ac:dyDescent="0.3">
      <c r="B3767" s="35">
        <v>43085</v>
      </c>
      <c r="C3767" s="10">
        <v>62</v>
      </c>
      <c r="D3767" s="4" t="s">
        <v>1835</v>
      </c>
      <c r="E3767" s="4" t="s">
        <v>45</v>
      </c>
      <c r="F3767" s="70" t="s">
        <v>5</v>
      </c>
      <c r="G3767" s="70">
        <v>2005</v>
      </c>
      <c r="H3767" s="5"/>
    </row>
    <row r="3768" spans="2:8" x14ac:dyDescent="0.3">
      <c r="B3768" s="35">
        <v>43085</v>
      </c>
      <c r="C3768" s="10" t="s">
        <v>219</v>
      </c>
      <c r="D3768" s="4" t="s">
        <v>114</v>
      </c>
      <c r="E3768" s="4" t="s">
        <v>45</v>
      </c>
      <c r="F3768" s="70"/>
      <c r="G3768" s="70">
        <v>3000</v>
      </c>
      <c r="H3768" s="5"/>
    </row>
    <row r="3769" spans="2:8" x14ac:dyDescent="0.3">
      <c r="B3769" s="35">
        <v>43085</v>
      </c>
      <c r="C3769" s="10" t="s">
        <v>219</v>
      </c>
      <c r="D3769" s="4" t="s">
        <v>115</v>
      </c>
      <c r="E3769" s="4" t="s">
        <v>45</v>
      </c>
      <c r="F3769" s="70"/>
      <c r="G3769" s="70">
        <v>2500</v>
      </c>
      <c r="H3769" s="5"/>
    </row>
    <row r="3770" spans="2:8" x14ac:dyDescent="0.3">
      <c r="B3770" s="35">
        <v>43085</v>
      </c>
      <c r="C3770" s="10" t="s">
        <v>219</v>
      </c>
      <c r="D3770" s="4" t="s">
        <v>308</v>
      </c>
      <c r="E3770" s="4" t="s">
        <v>45</v>
      </c>
      <c r="F3770" s="70"/>
      <c r="G3770" s="70">
        <v>2000</v>
      </c>
      <c r="H3770" s="5"/>
    </row>
    <row r="3771" spans="2:8" x14ac:dyDescent="0.3">
      <c r="B3771" s="35">
        <v>43085</v>
      </c>
      <c r="C3771" s="10" t="s">
        <v>219</v>
      </c>
      <c r="D3771" s="4" t="s">
        <v>1517</v>
      </c>
      <c r="E3771" s="4" t="s">
        <v>45</v>
      </c>
      <c r="F3771" s="70"/>
      <c r="G3771" s="70">
        <v>1800</v>
      </c>
      <c r="H3771" s="5"/>
    </row>
    <row r="3772" spans="2:8" x14ac:dyDescent="0.3">
      <c r="B3772" s="35">
        <v>43085</v>
      </c>
      <c r="C3772" s="10" t="s">
        <v>219</v>
      </c>
      <c r="D3772" s="4" t="s">
        <v>32</v>
      </c>
      <c r="E3772" s="4" t="s">
        <v>45</v>
      </c>
      <c r="F3772" s="70"/>
      <c r="G3772" s="70">
        <v>1500</v>
      </c>
      <c r="H3772" s="5"/>
    </row>
    <row r="3773" spans="2:8" x14ac:dyDescent="0.3">
      <c r="B3773" s="35">
        <v>43085</v>
      </c>
      <c r="C3773" s="10" t="s">
        <v>219</v>
      </c>
      <c r="D3773" s="4" t="s">
        <v>1714</v>
      </c>
      <c r="E3773" s="4" t="s">
        <v>45</v>
      </c>
      <c r="F3773" s="70"/>
      <c r="G3773" s="70">
        <v>1000</v>
      </c>
      <c r="H3773" s="5"/>
    </row>
    <row r="3774" spans="2:8" x14ac:dyDescent="0.3">
      <c r="B3774" s="35">
        <v>43085</v>
      </c>
      <c r="C3774" s="10" t="s">
        <v>219</v>
      </c>
      <c r="D3774" s="4" t="s">
        <v>1784</v>
      </c>
      <c r="E3774" s="4" t="s">
        <v>45</v>
      </c>
      <c r="F3774" s="70"/>
      <c r="G3774" s="70">
        <v>2000</v>
      </c>
      <c r="H3774" s="5"/>
    </row>
    <row r="3775" spans="2:8" x14ac:dyDescent="0.3">
      <c r="B3775" s="35">
        <v>43085</v>
      </c>
      <c r="C3775" s="10" t="s">
        <v>219</v>
      </c>
      <c r="D3775" s="4" t="s">
        <v>1261</v>
      </c>
      <c r="E3775" s="4" t="s">
        <v>45</v>
      </c>
      <c r="F3775" s="70"/>
      <c r="G3775" s="70">
        <v>2000</v>
      </c>
      <c r="H3775" s="5"/>
    </row>
    <row r="3776" spans="2:8" x14ac:dyDescent="0.3">
      <c r="B3776" s="35">
        <v>43085</v>
      </c>
      <c r="C3776" s="10" t="s">
        <v>219</v>
      </c>
      <c r="D3776" s="4" t="s">
        <v>1897</v>
      </c>
      <c r="E3776" s="4" t="s">
        <v>45</v>
      </c>
      <c r="F3776" s="70"/>
      <c r="G3776" s="70">
        <v>1500</v>
      </c>
      <c r="H3776" s="5"/>
    </row>
    <row r="3777" spans="2:10" x14ac:dyDescent="0.3">
      <c r="B3777" s="35">
        <v>43085</v>
      </c>
      <c r="C3777" s="10" t="s">
        <v>219</v>
      </c>
      <c r="D3777" s="4" t="s">
        <v>121</v>
      </c>
      <c r="E3777" s="4" t="s">
        <v>45</v>
      </c>
      <c r="F3777" s="70"/>
      <c r="G3777" s="70">
        <v>1000</v>
      </c>
      <c r="H3777" s="5"/>
    </row>
    <row r="3778" spans="2:10" x14ac:dyDescent="0.3">
      <c r="B3778" s="35">
        <v>43085</v>
      </c>
      <c r="C3778" s="10" t="s">
        <v>219</v>
      </c>
      <c r="D3778" s="4" t="s">
        <v>120</v>
      </c>
      <c r="E3778" s="4" t="s">
        <v>45</v>
      </c>
      <c r="F3778" s="70"/>
      <c r="G3778" s="70">
        <v>1500</v>
      </c>
      <c r="H3778" s="5"/>
    </row>
    <row r="3779" spans="2:10" x14ac:dyDescent="0.3">
      <c r="B3779" s="35">
        <v>43085</v>
      </c>
      <c r="C3779" s="10" t="s">
        <v>219</v>
      </c>
      <c r="D3779" s="4" t="s">
        <v>45</v>
      </c>
      <c r="E3779" s="4" t="s">
        <v>45</v>
      </c>
      <c r="F3779" s="70"/>
      <c r="G3779" s="70">
        <v>1800</v>
      </c>
      <c r="H3779" s="5"/>
    </row>
    <row r="3780" spans="2:10" x14ac:dyDescent="0.3">
      <c r="B3780" s="35">
        <v>43085</v>
      </c>
      <c r="C3780" s="10" t="s">
        <v>1182</v>
      </c>
      <c r="D3780" s="4" t="s">
        <v>1899</v>
      </c>
      <c r="E3780" s="4" t="s">
        <v>45</v>
      </c>
      <c r="F3780" s="70"/>
      <c r="G3780" s="70">
        <v>113</v>
      </c>
      <c r="H3780" s="5"/>
    </row>
    <row r="3781" spans="2:10" x14ac:dyDescent="0.3">
      <c r="B3781" s="35">
        <v>43087</v>
      </c>
      <c r="C3781" s="10" t="s">
        <v>53</v>
      </c>
      <c r="D3781" s="4" t="s">
        <v>1900</v>
      </c>
      <c r="E3781" s="4" t="s">
        <v>45</v>
      </c>
      <c r="F3781" s="70" t="s">
        <v>5</v>
      </c>
      <c r="G3781" s="70">
        <v>1509</v>
      </c>
      <c r="H3781" s="5" t="s">
        <v>5</v>
      </c>
    </row>
    <row r="3782" spans="2:10" x14ac:dyDescent="0.3">
      <c r="D3782" s="106"/>
      <c r="E3782" s="6"/>
      <c r="F3782" s="149">
        <f>SUM(F3757:F3781)</f>
        <v>43369.2</v>
      </c>
      <c r="G3782" s="149">
        <f>SUM(G3758:G3781)</f>
        <v>26757</v>
      </c>
      <c r="H3782" s="6">
        <f>F3782-G3782</f>
        <v>16612.199999999997</v>
      </c>
      <c r="I3782" s="7"/>
      <c r="J3782" s="7"/>
    </row>
    <row r="3783" spans="2:10" x14ac:dyDescent="0.3">
      <c r="D3783" s="35"/>
      <c r="E3783" s="10"/>
      <c r="F3783" s="70"/>
      <c r="G3783" s="70"/>
      <c r="H3783" s="5"/>
      <c r="I3783" s="5"/>
      <c r="J3783" s="5"/>
    </row>
    <row r="3784" spans="2:10" x14ac:dyDescent="0.3">
      <c r="B3784" s="106" t="s">
        <v>6</v>
      </c>
      <c r="C3784" s="6" t="s">
        <v>7</v>
      </c>
      <c r="D3784" s="35" t="s">
        <v>11</v>
      </c>
      <c r="E3784" s="10" t="s">
        <v>8</v>
      </c>
      <c r="F3784" s="70" t="s">
        <v>9</v>
      </c>
      <c r="G3784" s="70" t="s">
        <v>10</v>
      </c>
      <c r="H3784" s="5" t="s">
        <v>12</v>
      </c>
      <c r="I3784" s="5"/>
      <c r="J3784" s="5"/>
    </row>
    <row r="3785" spans="2:10" x14ac:dyDescent="0.3">
      <c r="B3785" s="35">
        <v>43087</v>
      </c>
      <c r="C3785" s="10" t="s">
        <v>1901</v>
      </c>
      <c r="D3785" s="35" t="s">
        <v>1902</v>
      </c>
      <c r="E3785" s="10" t="s">
        <v>45</v>
      </c>
      <c r="F3785" s="70">
        <v>2600</v>
      </c>
      <c r="G3785" s="70"/>
      <c r="H3785" s="5">
        <f>F3785-G3786-G3787-G3788</f>
        <v>40</v>
      </c>
      <c r="I3785" s="5"/>
      <c r="J3785" s="5"/>
    </row>
    <row r="3786" spans="2:10" x14ac:dyDescent="0.3">
      <c r="B3786" s="35">
        <v>43087</v>
      </c>
      <c r="C3786" s="10" t="s">
        <v>53</v>
      </c>
      <c r="D3786" s="35" t="s">
        <v>1903</v>
      </c>
      <c r="E3786" s="10" t="s">
        <v>45</v>
      </c>
      <c r="F3786" s="70" t="s">
        <v>5</v>
      </c>
      <c r="G3786" s="70">
        <v>1200</v>
      </c>
      <c r="H3786" s="5"/>
      <c r="I3786" s="5"/>
      <c r="J3786" s="5"/>
    </row>
    <row r="3787" spans="2:10" x14ac:dyDescent="0.3">
      <c r="B3787" s="35">
        <v>43087</v>
      </c>
      <c r="C3787" s="10" t="s">
        <v>53</v>
      </c>
      <c r="D3787" s="35" t="s">
        <v>1630</v>
      </c>
      <c r="E3787" s="10" t="s">
        <v>45</v>
      </c>
      <c r="F3787" s="70" t="s">
        <v>5</v>
      </c>
      <c r="G3787" s="70">
        <v>110</v>
      </c>
      <c r="H3787" s="5"/>
      <c r="I3787" s="5"/>
      <c r="J3787" s="5"/>
    </row>
    <row r="3788" spans="2:10" x14ac:dyDescent="0.3">
      <c r="B3788" s="35">
        <v>43087</v>
      </c>
      <c r="C3788" s="10" t="s">
        <v>53</v>
      </c>
      <c r="D3788" s="35" t="s">
        <v>1904</v>
      </c>
      <c r="E3788" s="10" t="s">
        <v>45</v>
      </c>
      <c r="F3788" s="70" t="s">
        <v>5</v>
      </c>
      <c r="G3788" s="70">
        <v>1250</v>
      </c>
      <c r="H3788" s="5"/>
      <c r="I3788" s="5"/>
      <c r="J3788" s="5"/>
    </row>
    <row r="3789" spans="2:10" x14ac:dyDescent="0.3">
      <c r="B3789" s="35">
        <v>43087</v>
      </c>
      <c r="C3789" s="10" t="s">
        <v>1302</v>
      </c>
      <c r="D3789" s="2" t="s">
        <v>1303</v>
      </c>
      <c r="E3789" s="11" t="s">
        <v>45</v>
      </c>
      <c r="F3789" s="161">
        <v>2017</v>
      </c>
      <c r="G3789" s="161" t="s">
        <v>5</v>
      </c>
      <c r="H3789" s="62">
        <v>2017</v>
      </c>
      <c r="I3789" s="62"/>
      <c r="J3789" s="62"/>
    </row>
    <row r="3790" spans="2:10" x14ac:dyDescent="0.3">
      <c r="B3790" s="35">
        <v>43087</v>
      </c>
      <c r="C3790" s="10" t="s">
        <v>1888</v>
      </c>
      <c r="D3790" s="4" t="s">
        <v>1889</v>
      </c>
      <c r="E3790" s="4" t="s">
        <v>45</v>
      </c>
      <c r="F3790" s="70" t="s">
        <v>5</v>
      </c>
      <c r="G3790" s="70" t="s">
        <v>5</v>
      </c>
      <c r="H3790" s="5"/>
    </row>
    <row r="3791" spans="2:10" x14ac:dyDescent="0.3">
      <c r="F3791" s="174">
        <f>SUM(F3785:F3790)</f>
        <v>4617</v>
      </c>
      <c r="G3791" s="174">
        <f>SUM(G3786:G3790)</f>
        <v>2560</v>
      </c>
      <c r="H3791" s="62">
        <f>F3791-G3791</f>
        <v>2057</v>
      </c>
    </row>
    <row r="3792" spans="2:10" x14ac:dyDescent="0.3">
      <c r="H3792" s="3" t="s">
        <v>5</v>
      </c>
    </row>
    <row r="3794" spans="2:8" x14ac:dyDescent="0.3">
      <c r="B3794" s="106" t="s">
        <v>6</v>
      </c>
      <c r="C3794" s="6" t="s">
        <v>7</v>
      </c>
      <c r="D3794" s="35" t="s">
        <v>11</v>
      </c>
      <c r="E3794" s="10" t="s">
        <v>8</v>
      </c>
      <c r="F3794" s="70" t="s">
        <v>9</v>
      </c>
      <c r="G3794" s="70" t="s">
        <v>10</v>
      </c>
      <c r="H3794" s="5" t="s">
        <v>12</v>
      </c>
    </row>
    <row r="3795" spans="2:8" x14ac:dyDescent="0.3">
      <c r="B3795" s="35">
        <v>43088</v>
      </c>
      <c r="C3795" s="10" t="s">
        <v>1905</v>
      </c>
      <c r="D3795" s="35" t="s">
        <v>1132</v>
      </c>
      <c r="E3795" s="10" t="s">
        <v>45</v>
      </c>
      <c r="F3795" s="70">
        <v>2700</v>
      </c>
      <c r="G3795" s="70"/>
      <c r="H3795" s="5" t="s">
        <v>5</v>
      </c>
    </row>
    <row r="3796" spans="2:8" x14ac:dyDescent="0.3">
      <c r="B3796" s="35">
        <v>43088</v>
      </c>
      <c r="C3796" s="10" t="s">
        <v>53</v>
      </c>
      <c r="D3796" s="35" t="s">
        <v>986</v>
      </c>
      <c r="E3796" s="10" t="s">
        <v>45</v>
      </c>
      <c r="F3796" s="70" t="s">
        <v>5</v>
      </c>
      <c r="G3796" s="70">
        <v>1000</v>
      </c>
      <c r="H3796" s="5" t="s">
        <v>5</v>
      </c>
    </row>
    <row r="3797" spans="2:8" x14ac:dyDescent="0.3">
      <c r="B3797" s="35">
        <v>43088</v>
      </c>
      <c r="C3797" s="10" t="s">
        <v>53</v>
      </c>
      <c r="D3797" s="35" t="s">
        <v>1243</v>
      </c>
      <c r="E3797" s="10" t="s">
        <v>45</v>
      </c>
      <c r="F3797" s="70" t="s">
        <v>5</v>
      </c>
      <c r="G3797" s="70">
        <v>638</v>
      </c>
      <c r="H3797" s="5" t="s">
        <v>5</v>
      </c>
    </row>
    <row r="3798" spans="2:8" x14ac:dyDescent="0.3">
      <c r="B3798" s="35">
        <v>43088</v>
      </c>
      <c r="C3798" s="10" t="s">
        <v>1658</v>
      </c>
      <c r="D3798" s="35" t="s">
        <v>1910</v>
      </c>
      <c r="E3798" s="10" t="s">
        <v>45</v>
      </c>
      <c r="F3798" s="70"/>
      <c r="G3798" s="70">
        <v>800</v>
      </c>
      <c r="H3798" s="5"/>
    </row>
    <row r="3799" spans="2:8" x14ac:dyDescent="0.3">
      <c r="B3799" s="35">
        <v>43088</v>
      </c>
      <c r="C3799" s="10" t="s">
        <v>1809</v>
      </c>
      <c r="D3799" s="35" t="s">
        <v>1913</v>
      </c>
      <c r="E3799" s="10" t="s">
        <v>45</v>
      </c>
      <c r="F3799" s="70"/>
      <c r="G3799" s="70">
        <v>100</v>
      </c>
      <c r="H3799" s="5"/>
    </row>
    <row r="3800" spans="2:8" x14ac:dyDescent="0.3">
      <c r="B3800" s="35">
        <v>42723</v>
      </c>
      <c r="C3800" s="10" t="s">
        <v>1182</v>
      </c>
      <c r="D3800" s="35" t="s">
        <v>1914</v>
      </c>
      <c r="E3800" s="10" t="s">
        <v>15</v>
      </c>
      <c r="F3800" s="70"/>
      <c r="G3800" s="70">
        <v>45</v>
      </c>
      <c r="H3800" s="5"/>
    </row>
    <row r="3801" spans="2:8" x14ac:dyDescent="0.3">
      <c r="B3801" s="35">
        <v>43088</v>
      </c>
      <c r="C3801" s="10" t="s">
        <v>1906</v>
      </c>
      <c r="D3801" s="35" t="s">
        <v>1907</v>
      </c>
      <c r="E3801" s="10" t="s">
        <v>45</v>
      </c>
      <c r="F3801" s="70">
        <v>1300</v>
      </c>
      <c r="G3801" s="70" t="s">
        <v>5</v>
      </c>
      <c r="H3801" s="5" t="s">
        <v>5</v>
      </c>
    </row>
    <row r="3802" spans="2:8" x14ac:dyDescent="0.3">
      <c r="B3802" s="35">
        <v>43089</v>
      </c>
      <c r="C3802" s="10" t="s">
        <v>1908</v>
      </c>
      <c r="D3802" s="35" t="s">
        <v>1909</v>
      </c>
      <c r="E3802" s="10" t="s">
        <v>45</v>
      </c>
      <c r="F3802" s="70">
        <v>3600</v>
      </c>
      <c r="G3802" s="70" t="s">
        <v>5</v>
      </c>
      <c r="H3802" s="148" t="s">
        <v>5</v>
      </c>
    </row>
    <row r="3803" spans="2:8" x14ac:dyDescent="0.3">
      <c r="B3803" s="35">
        <v>43089</v>
      </c>
      <c r="C3803" s="10" t="s">
        <v>1911</v>
      </c>
      <c r="D3803" s="35" t="s">
        <v>1902</v>
      </c>
      <c r="E3803" s="10" t="s">
        <v>45</v>
      </c>
      <c r="F3803" s="70">
        <v>2000</v>
      </c>
      <c r="G3803" s="70"/>
      <c r="H3803" s="148"/>
    </row>
    <row r="3804" spans="2:8" x14ac:dyDescent="0.3">
      <c r="B3804" s="35">
        <v>43089</v>
      </c>
      <c r="C3804" s="10" t="s">
        <v>1912</v>
      </c>
      <c r="D3804" s="35" t="s">
        <v>1132</v>
      </c>
      <c r="E3804" s="10" t="s">
        <v>45</v>
      </c>
      <c r="F3804" s="70">
        <v>2400</v>
      </c>
      <c r="G3804" s="70"/>
      <c r="H3804" s="148"/>
    </row>
    <row r="3805" spans="2:8" x14ac:dyDescent="0.3">
      <c r="B3805" s="35">
        <v>43089</v>
      </c>
      <c r="C3805" s="10" t="s">
        <v>53</v>
      </c>
      <c r="D3805" s="35" t="s">
        <v>1395</v>
      </c>
      <c r="E3805" s="10"/>
      <c r="F3805" s="70"/>
      <c r="G3805" s="70">
        <v>3700</v>
      </c>
      <c r="H3805" s="148"/>
    </row>
    <row r="3806" spans="2:8" x14ac:dyDescent="0.3">
      <c r="F3806" s="174">
        <f>SUM(F3795:F3805)</f>
        <v>12000</v>
      </c>
      <c r="G3806" s="174">
        <f>SUM(G3796:G3805)</f>
        <v>6283</v>
      </c>
      <c r="H3806" s="62">
        <f>F3806-G3806</f>
        <v>5717</v>
      </c>
    </row>
    <row r="3809" spans="2:8" x14ac:dyDescent="0.3">
      <c r="B3809" s="106" t="s">
        <v>6</v>
      </c>
      <c r="C3809" s="6" t="s">
        <v>7</v>
      </c>
      <c r="D3809" s="35" t="s">
        <v>11</v>
      </c>
      <c r="E3809" s="10" t="s">
        <v>8</v>
      </c>
      <c r="F3809" s="70" t="s">
        <v>9</v>
      </c>
      <c r="G3809" s="70" t="s">
        <v>10</v>
      </c>
      <c r="H3809" s="5" t="s">
        <v>12</v>
      </c>
    </row>
    <row r="3810" spans="2:8" x14ac:dyDescent="0.3">
      <c r="B3810" s="35">
        <v>43090</v>
      </c>
      <c r="C3810" s="10" t="s">
        <v>1916</v>
      </c>
      <c r="D3810" s="35" t="s">
        <v>1917</v>
      </c>
      <c r="E3810" s="10" t="s">
        <v>45</v>
      </c>
      <c r="F3810" s="70">
        <v>10000</v>
      </c>
      <c r="G3810" s="70"/>
      <c r="H3810" s="5" t="s">
        <v>5</v>
      </c>
    </row>
    <row r="3811" spans="2:8" x14ac:dyDescent="0.3">
      <c r="B3811" s="35">
        <v>43090</v>
      </c>
      <c r="C3811" s="10" t="s">
        <v>1915</v>
      </c>
      <c r="D3811" s="35" t="s">
        <v>1855</v>
      </c>
      <c r="E3811" s="10" t="s">
        <v>45</v>
      </c>
      <c r="F3811" s="70">
        <v>4441.38</v>
      </c>
      <c r="G3811" s="70" t="s">
        <v>5</v>
      </c>
      <c r="H3811" s="5" t="s">
        <v>5</v>
      </c>
    </row>
    <row r="3812" spans="2:8" x14ac:dyDescent="0.3">
      <c r="B3812" s="35">
        <v>43090</v>
      </c>
      <c r="C3812" s="10" t="s">
        <v>1918</v>
      </c>
      <c r="D3812" s="35" t="s">
        <v>1919</v>
      </c>
      <c r="E3812" s="10" t="s">
        <v>45</v>
      </c>
      <c r="F3812" s="70">
        <v>220</v>
      </c>
      <c r="G3812" s="70" t="s">
        <v>5</v>
      </c>
      <c r="H3812" s="5" t="s">
        <v>5</v>
      </c>
    </row>
    <row r="3813" spans="2:8" x14ac:dyDescent="0.3">
      <c r="B3813" s="35">
        <v>43090</v>
      </c>
      <c r="C3813" s="10" t="s">
        <v>1920</v>
      </c>
      <c r="D3813" s="35" t="s">
        <v>1921</v>
      </c>
      <c r="E3813" s="10" t="s">
        <v>45</v>
      </c>
      <c r="F3813" s="70">
        <v>6500</v>
      </c>
      <c r="G3813" s="70" t="s">
        <v>5</v>
      </c>
      <c r="H3813" s="5"/>
    </row>
    <row r="3814" spans="2:8" x14ac:dyDescent="0.3">
      <c r="B3814" s="35">
        <v>43090</v>
      </c>
      <c r="C3814" s="10" t="s">
        <v>1922</v>
      </c>
      <c r="D3814" s="35" t="s">
        <v>1923</v>
      </c>
      <c r="E3814" s="10" t="s">
        <v>45</v>
      </c>
      <c r="F3814" s="70">
        <v>3760</v>
      </c>
      <c r="G3814" s="70" t="s">
        <v>5</v>
      </c>
      <c r="H3814" s="5"/>
    </row>
    <row r="3815" spans="2:8" x14ac:dyDescent="0.3">
      <c r="B3815" s="35">
        <v>43090</v>
      </c>
      <c r="C3815" s="10" t="s">
        <v>53</v>
      </c>
      <c r="D3815" s="35" t="s">
        <v>1928</v>
      </c>
      <c r="E3815" s="10" t="s">
        <v>45</v>
      </c>
      <c r="F3815" s="70"/>
      <c r="G3815" s="70">
        <v>798</v>
      </c>
      <c r="H3815" s="5"/>
    </row>
    <row r="3816" spans="2:8" x14ac:dyDescent="0.3">
      <c r="B3816" s="35">
        <v>43090</v>
      </c>
      <c r="C3816" s="10" t="s">
        <v>58</v>
      </c>
      <c r="D3816" s="35" t="s">
        <v>1924</v>
      </c>
      <c r="E3816" s="10" t="s">
        <v>45</v>
      </c>
      <c r="F3816" s="70"/>
      <c r="G3816" s="70">
        <v>1391</v>
      </c>
      <c r="H3816" s="5"/>
    </row>
    <row r="3817" spans="2:8" x14ac:dyDescent="0.3">
      <c r="B3817" s="35">
        <v>43090</v>
      </c>
      <c r="C3817" s="10" t="s">
        <v>58</v>
      </c>
      <c r="D3817" s="35" t="s">
        <v>1925</v>
      </c>
      <c r="E3817" s="10" t="s">
        <v>45</v>
      </c>
      <c r="F3817" s="70" t="s">
        <v>5</v>
      </c>
      <c r="G3817" s="70">
        <v>50</v>
      </c>
      <c r="H3817" s="5" t="s">
        <v>5</v>
      </c>
    </row>
    <row r="3818" spans="2:8" x14ac:dyDescent="0.3">
      <c r="B3818" s="35">
        <v>43090</v>
      </c>
      <c r="C3818" s="10" t="s">
        <v>1891</v>
      </c>
      <c r="D3818" s="35" t="s">
        <v>1502</v>
      </c>
      <c r="E3818" s="10" t="s">
        <v>45</v>
      </c>
      <c r="F3818" s="70" t="s">
        <v>5</v>
      </c>
      <c r="G3818" s="70">
        <v>3500</v>
      </c>
      <c r="H3818" s="148" t="s">
        <v>5</v>
      </c>
    </row>
    <row r="3819" spans="2:8" x14ac:dyDescent="0.3">
      <c r="B3819" s="35">
        <v>43090</v>
      </c>
      <c r="C3819" s="10" t="s">
        <v>1891</v>
      </c>
      <c r="D3819" s="35" t="s">
        <v>115</v>
      </c>
      <c r="E3819" s="10" t="s">
        <v>45</v>
      </c>
      <c r="F3819" s="70" t="s">
        <v>5</v>
      </c>
      <c r="G3819" s="70">
        <v>2500</v>
      </c>
      <c r="H3819" s="148"/>
    </row>
    <row r="3820" spans="2:8" x14ac:dyDescent="0.3">
      <c r="B3820" s="35">
        <v>43090</v>
      </c>
      <c r="C3820" s="10" t="s">
        <v>1891</v>
      </c>
      <c r="D3820" s="35" t="s">
        <v>116</v>
      </c>
      <c r="E3820" s="10" t="s">
        <v>45</v>
      </c>
      <c r="F3820" s="70" t="s">
        <v>5</v>
      </c>
      <c r="G3820" s="70">
        <v>2000</v>
      </c>
      <c r="H3820" s="148"/>
    </row>
    <row r="3821" spans="2:8" x14ac:dyDescent="0.3">
      <c r="B3821" s="35">
        <v>43090</v>
      </c>
      <c r="C3821" s="10" t="s">
        <v>1891</v>
      </c>
      <c r="D3821" s="35" t="s">
        <v>1926</v>
      </c>
      <c r="E3821" s="10" t="s">
        <v>45</v>
      </c>
      <c r="F3821" s="70"/>
      <c r="G3821" s="70">
        <v>1800</v>
      </c>
      <c r="H3821" s="148"/>
    </row>
    <row r="3822" spans="2:8" x14ac:dyDescent="0.3">
      <c r="B3822" s="35">
        <v>43090</v>
      </c>
      <c r="C3822" s="10" t="s">
        <v>1891</v>
      </c>
      <c r="D3822" s="35" t="s">
        <v>32</v>
      </c>
      <c r="E3822" s="10" t="s">
        <v>45</v>
      </c>
      <c r="F3822" s="70"/>
      <c r="G3822" s="70">
        <v>1500</v>
      </c>
      <c r="H3822" s="148"/>
    </row>
    <row r="3823" spans="2:8" x14ac:dyDescent="0.3">
      <c r="B3823" s="35">
        <v>43090</v>
      </c>
      <c r="C3823" s="10" t="s">
        <v>1891</v>
      </c>
      <c r="D3823" s="35" t="s">
        <v>1714</v>
      </c>
      <c r="E3823" s="10" t="s">
        <v>45</v>
      </c>
      <c r="F3823" s="70"/>
      <c r="G3823" s="70">
        <v>1000</v>
      </c>
      <c r="H3823" s="148"/>
    </row>
    <row r="3824" spans="2:8" x14ac:dyDescent="0.3">
      <c r="B3824" s="35">
        <v>43090</v>
      </c>
      <c r="C3824" s="10" t="s">
        <v>1891</v>
      </c>
      <c r="D3824" s="35" t="s">
        <v>1261</v>
      </c>
      <c r="E3824" s="10" t="s">
        <v>45</v>
      </c>
      <c r="F3824" s="70"/>
      <c r="G3824" s="70">
        <v>1500</v>
      </c>
      <c r="H3824" s="148"/>
    </row>
    <row r="3825" spans="2:8" x14ac:dyDescent="0.3">
      <c r="B3825" s="35">
        <v>43090</v>
      </c>
      <c r="C3825" s="10" t="s">
        <v>1891</v>
      </c>
      <c r="D3825" s="35" t="s">
        <v>1784</v>
      </c>
      <c r="E3825" s="10" t="s">
        <v>45</v>
      </c>
      <c r="F3825" s="70"/>
      <c r="G3825" s="70">
        <v>1500</v>
      </c>
      <c r="H3825" s="148"/>
    </row>
    <row r="3826" spans="2:8" x14ac:dyDescent="0.3">
      <c r="B3826" s="35">
        <v>43090</v>
      </c>
      <c r="C3826" s="10" t="s">
        <v>1891</v>
      </c>
      <c r="D3826" s="35" t="s">
        <v>1838</v>
      </c>
      <c r="E3826" s="10" t="s">
        <v>45</v>
      </c>
      <c r="F3826" s="70"/>
      <c r="G3826" s="70">
        <v>1500</v>
      </c>
      <c r="H3826" s="148"/>
    </row>
    <row r="3827" spans="2:8" x14ac:dyDescent="0.3">
      <c r="B3827" s="35">
        <v>43090</v>
      </c>
      <c r="C3827" s="10" t="s">
        <v>1891</v>
      </c>
      <c r="D3827" s="35" t="s">
        <v>120</v>
      </c>
      <c r="E3827" s="10" t="s">
        <v>45</v>
      </c>
      <c r="F3827" s="70"/>
      <c r="G3827" s="70">
        <v>1500</v>
      </c>
      <c r="H3827" s="148"/>
    </row>
    <row r="3828" spans="2:8" x14ac:dyDescent="0.3">
      <c r="B3828" s="35">
        <v>43090</v>
      </c>
      <c r="C3828" s="10" t="s">
        <v>1891</v>
      </c>
      <c r="D3828" s="35" t="s">
        <v>121</v>
      </c>
      <c r="E3828" s="10" t="s">
        <v>45</v>
      </c>
      <c r="F3828" s="70"/>
      <c r="G3828" s="70">
        <v>1000</v>
      </c>
      <c r="H3828" s="148"/>
    </row>
    <row r="3829" spans="2:8" x14ac:dyDescent="0.3">
      <c r="B3829" s="35">
        <v>43090</v>
      </c>
      <c r="C3829" s="10" t="s">
        <v>1891</v>
      </c>
      <c r="D3829" s="35" t="s">
        <v>1927</v>
      </c>
      <c r="E3829" s="10" t="s">
        <v>45</v>
      </c>
      <c r="F3829" s="70"/>
      <c r="G3829" s="70">
        <v>1800</v>
      </c>
      <c r="H3829" s="148"/>
    </row>
    <row r="3830" spans="2:8" x14ac:dyDescent="0.3">
      <c r="B3830" s="35">
        <v>43090</v>
      </c>
      <c r="C3830" s="10" t="s">
        <v>5</v>
      </c>
      <c r="D3830" s="35" t="s">
        <v>5</v>
      </c>
      <c r="E3830" s="10"/>
      <c r="F3830" s="70" t="s">
        <v>5</v>
      </c>
      <c r="G3830" s="70" t="s">
        <v>5</v>
      </c>
      <c r="H3830" s="148"/>
    </row>
    <row r="3831" spans="2:8" x14ac:dyDescent="0.3">
      <c r="F3831" s="174">
        <f>SUM(F3810:F3830)</f>
        <v>24921.38</v>
      </c>
      <c r="G3831" s="174">
        <f>SUM(G3811:G3830)</f>
        <v>23339</v>
      </c>
      <c r="H3831" s="62">
        <f>F3831-G3831</f>
        <v>1582.380000000001</v>
      </c>
    </row>
    <row r="3833" spans="2:8" x14ac:dyDescent="0.3">
      <c r="B3833" s="106" t="s">
        <v>6</v>
      </c>
      <c r="C3833" s="6" t="s">
        <v>7</v>
      </c>
      <c r="D3833" s="35" t="s">
        <v>11</v>
      </c>
      <c r="E3833" s="10" t="s">
        <v>8</v>
      </c>
      <c r="F3833" s="70" t="s">
        <v>9</v>
      </c>
      <c r="G3833" s="70" t="s">
        <v>10</v>
      </c>
      <c r="H3833" s="5" t="s">
        <v>12</v>
      </c>
    </row>
    <row r="3834" spans="2:8" x14ac:dyDescent="0.3">
      <c r="B3834" s="35">
        <v>43090</v>
      </c>
      <c r="C3834" s="10" t="s">
        <v>1516</v>
      </c>
      <c r="D3834" s="35" t="s">
        <v>1303</v>
      </c>
      <c r="E3834" s="10" t="s">
        <v>45</v>
      </c>
      <c r="F3834" s="70">
        <v>8964</v>
      </c>
      <c r="G3834" s="70"/>
      <c r="H3834" s="5" t="s">
        <v>5</v>
      </c>
    </row>
    <row r="3835" spans="2:8" x14ac:dyDescent="0.3">
      <c r="B3835" s="35">
        <v>43091</v>
      </c>
      <c r="C3835" s="10" t="s">
        <v>1182</v>
      </c>
      <c r="D3835" s="35" t="s">
        <v>1929</v>
      </c>
      <c r="E3835" s="10" t="s">
        <v>45</v>
      </c>
      <c r="F3835" s="70" t="s">
        <v>5</v>
      </c>
      <c r="G3835" s="70">
        <v>232</v>
      </c>
      <c r="H3835" s="5" t="s">
        <v>5</v>
      </c>
    </row>
    <row r="3836" spans="2:8" x14ac:dyDescent="0.3">
      <c r="B3836" s="35">
        <v>43091</v>
      </c>
      <c r="C3836" s="10" t="s">
        <v>53</v>
      </c>
      <c r="D3836" s="35" t="s">
        <v>1630</v>
      </c>
      <c r="E3836" s="10" t="s">
        <v>45</v>
      </c>
      <c r="F3836" s="70" t="s">
        <v>5</v>
      </c>
      <c r="G3836" s="70">
        <v>100</v>
      </c>
      <c r="H3836" s="5" t="s">
        <v>5</v>
      </c>
    </row>
    <row r="3837" spans="2:8" x14ac:dyDescent="0.3">
      <c r="B3837" s="35">
        <v>43091</v>
      </c>
      <c r="C3837" s="10" t="s">
        <v>258</v>
      </c>
      <c r="D3837" s="35" t="s">
        <v>111</v>
      </c>
      <c r="E3837" s="10" t="s">
        <v>45</v>
      </c>
      <c r="F3837" s="70">
        <v>8978</v>
      </c>
      <c r="G3837" s="70" t="s">
        <v>5</v>
      </c>
      <c r="H3837" s="5"/>
    </row>
    <row r="3838" spans="2:8" x14ac:dyDescent="0.3">
      <c r="B3838" s="35">
        <v>43091</v>
      </c>
      <c r="C3838" s="10" t="s">
        <v>1871</v>
      </c>
      <c r="D3838" s="35" t="s">
        <v>1930</v>
      </c>
      <c r="E3838" s="10"/>
      <c r="F3838" s="70">
        <v>13517</v>
      </c>
      <c r="G3838" s="70" t="s">
        <v>5</v>
      </c>
      <c r="H3838" s="5"/>
    </row>
    <row r="3839" spans="2:8" x14ac:dyDescent="0.3">
      <c r="F3839" s="174">
        <f>SUM(F3834:F3838)</f>
        <v>31459</v>
      </c>
      <c r="G3839" s="174">
        <f>SUM(G3835:G3838)</f>
        <v>332</v>
      </c>
      <c r="H3839" s="62">
        <f>F3839-G3839</f>
        <v>31127</v>
      </c>
    </row>
    <row r="3841" spans="2:8" x14ac:dyDescent="0.3">
      <c r="B3841" s="106" t="s">
        <v>6</v>
      </c>
      <c r="C3841" s="6" t="s">
        <v>7</v>
      </c>
      <c r="D3841" s="35" t="s">
        <v>11</v>
      </c>
      <c r="E3841" s="10" t="s">
        <v>8</v>
      </c>
      <c r="F3841" s="70" t="s">
        <v>9</v>
      </c>
      <c r="G3841" s="70" t="s">
        <v>10</v>
      </c>
      <c r="H3841" s="5" t="s">
        <v>12</v>
      </c>
    </row>
    <row r="3842" spans="2:8" x14ac:dyDescent="0.3">
      <c r="B3842" s="35">
        <v>43091</v>
      </c>
      <c r="C3842" s="10" t="s">
        <v>1931</v>
      </c>
      <c r="D3842" s="35" t="s">
        <v>1932</v>
      </c>
      <c r="E3842" s="10" t="s">
        <v>45</v>
      </c>
      <c r="F3842" s="70">
        <v>2213</v>
      </c>
      <c r="G3842" s="70"/>
      <c r="H3842" s="5" t="s">
        <v>5</v>
      </c>
    </row>
    <row r="3843" spans="2:8" x14ac:dyDescent="0.3">
      <c r="B3843" s="35">
        <v>43092</v>
      </c>
      <c r="C3843" s="10" t="s">
        <v>53</v>
      </c>
      <c r="D3843" s="35" t="s">
        <v>1884</v>
      </c>
      <c r="E3843" s="10" t="s">
        <v>45</v>
      </c>
      <c r="F3843" s="70" t="s">
        <v>5</v>
      </c>
      <c r="G3843" s="70">
        <v>1250</v>
      </c>
      <c r="H3843" s="5" t="s">
        <v>5</v>
      </c>
    </row>
    <row r="3844" spans="2:8" x14ac:dyDescent="0.3">
      <c r="B3844" s="35">
        <v>43092</v>
      </c>
      <c r="C3844" s="10" t="s">
        <v>53</v>
      </c>
      <c r="D3844" s="35" t="s">
        <v>1144</v>
      </c>
      <c r="E3844" s="10" t="s">
        <v>45</v>
      </c>
      <c r="F3844" s="70" t="s">
        <v>5</v>
      </c>
      <c r="G3844" s="70">
        <v>100</v>
      </c>
      <c r="H3844" s="5" t="s">
        <v>5</v>
      </c>
    </row>
    <row r="3845" spans="2:8" x14ac:dyDescent="0.3">
      <c r="B3845" s="35">
        <v>43092</v>
      </c>
      <c r="C3845" s="10" t="s">
        <v>43</v>
      </c>
      <c r="D3845" s="35" t="s">
        <v>1933</v>
      </c>
      <c r="E3845" s="10" t="s">
        <v>45</v>
      </c>
      <c r="F3845" s="70" t="s">
        <v>5</v>
      </c>
      <c r="G3845" s="70">
        <v>608</v>
      </c>
      <c r="H3845" s="5"/>
    </row>
    <row r="3846" spans="2:8" x14ac:dyDescent="0.3">
      <c r="B3846" s="35">
        <v>43092</v>
      </c>
      <c r="C3846" s="10" t="s">
        <v>1142</v>
      </c>
      <c r="D3846" s="35" t="s">
        <v>1838</v>
      </c>
      <c r="E3846" s="10" t="s">
        <v>45</v>
      </c>
      <c r="F3846" s="70"/>
      <c r="G3846" s="70">
        <v>90</v>
      </c>
      <c r="H3846" s="5"/>
    </row>
    <row r="3847" spans="2:8" x14ac:dyDescent="0.3">
      <c r="B3847" s="35">
        <v>43092</v>
      </c>
      <c r="C3847" s="10" t="s">
        <v>1142</v>
      </c>
      <c r="D3847" s="35" t="s">
        <v>1779</v>
      </c>
      <c r="E3847" s="10" t="s">
        <v>45</v>
      </c>
      <c r="F3847" s="70"/>
      <c r="G3847" s="70">
        <v>90</v>
      </c>
      <c r="H3847" s="5"/>
    </row>
    <row r="3848" spans="2:8" x14ac:dyDescent="0.3">
      <c r="B3848" s="35">
        <v>43092</v>
      </c>
      <c r="C3848" s="10" t="s">
        <v>1934</v>
      </c>
      <c r="D3848" s="35" t="s">
        <v>1935</v>
      </c>
      <c r="E3848" s="10" t="s">
        <v>45</v>
      </c>
      <c r="F3848" s="70">
        <v>3600</v>
      </c>
      <c r="G3848" s="70"/>
      <c r="H3848" s="5"/>
    </row>
    <row r="3849" spans="2:8" x14ac:dyDescent="0.3">
      <c r="B3849" s="35">
        <v>43092</v>
      </c>
      <c r="C3849" s="10" t="s">
        <v>219</v>
      </c>
      <c r="D3849" s="35" t="s">
        <v>1502</v>
      </c>
      <c r="E3849" s="10" t="s">
        <v>45</v>
      </c>
      <c r="F3849" s="70" t="s">
        <v>5</v>
      </c>
      <c r="G3849" s="70">
        <v>3500</v>
      </c>
      <c r="H3849" s="5"/>
    </row>
    <row r="3850" spans="2:8" x14ac:dyDescent="0.3">
      <c r="F3850" s="174">
        <f>SUM(F3842:F3849)</f>
        <v>5813</v>
      </c>
      <c r="G3850" s="174">
        <f>SUM(G3843:G3849)</f>
        <v>5638</v>
      </c>
      <c r="H3850" s="62">
        <f>F3850-G3850</f>
        <v>175</v>
      </c>
    </row>
    <row r="3853" spans="2:8" x14ac:dyDescent="0.3">
      <c r="B3853" s="106" t="s">
        <v>6</v>
      </c>
      <c r="C3853" s="6" t="s">
        <v>7</v>
      </c>
      <c r="D3853" s="35" t="s">
        <v>11</v>
      </c>
      <c r="E3853" s="10" t="s">
        <v>8</v>
      </c>
      <c r="F3853" s="70" t="s">
        <v>9</v>
      </c>
      <c r="G3853" s="70" t="s">
        <v>10</v>
      </c>
      <c r="H3853" s="5" t="s">
        <v>12</v>
      </c>
    </row>
    <row r="3854" spans="2:8" x14ac:dyDescent="0.3">
      <c r="B3854" s="35">
        <v>43095</v>
      </c>
      <c r="C3854" s="10" t="s">
        <v>1936</v>
      </c>
      <c r="D3854" s="35" t="s">
        <v>1937</v>
      </c>
      <c r="E3854" s="10" t="s">
        <v>45</v>
      </c>
      <c r="F3854" s="70">
        <v>4000</v>
      </c>
      <c r="G3854" s="70"/>
      <c r="H3854" s="5" t="s">
        <v>5</v>
      </c>
    </row>
    <row r="3855" spans="2:8" x14ac:dyDescent="0.3">
      <c r="B3855" s="35">
        <v>43095</v>
      </c>
      <c r="C3855" s="10" t="s">
        <v>1180</v>
      </c>
      <c r="D3855" s="35" t="s">
        <v>1938</v>
      </c>
      <c r="E3855" s="10" t="s">
        <v>45</v>
      </c>
      <c r="F3855" s="70">
        <v>650</v>
      </c>
      <c r="G3855" s="70" t="s">
        <v>5</v>
      </c>
      <c r="H3855" s="5" t="s">
        <v>5</v>
      </c>
    </row>
    <row r="3856" spans="2:8" x14ac:dyDescent="0.3">
      <c r="B3856" s="35">
        <v>43095</v>
      </c>
      <c r="C3856" s="10" t="s">
        <v>1939</v>
      </c>
      <c r="D3856" s="35" t="s">
        <v>1940</v>
      </c>
      <c r="E3856" s="10" t="s">
        <v>45</v>
      </c>
      <c r="F3856" s="70">
        <v>5177</v>
      </c>
      <c r="G3856" s="70" t="s">
        <v>5</v>
      </c>
      <c r="H3856" s="5" t="s">
        <v>5</v>
      </c>
    </row>
    <row r="3857" spans="2:8" x14ac:dyDescent="0.3">
      <c r="B3857" s="35">
        <v>43095</v>
      </c>
      <c r="C3857" s="10" t="s">
        <v>53</v>
      </c>
      <c r="D3857" s="35" t="s">
        <v>1941</v>
      </c>
      <c r="E3857" s="10" t="s">
        <v>45</v>
      </c>
      <c r="F3857" s="70" t="s">
        <v>5</v>
      </c>
      <c r="G3857" s="70">
        <v>1000</v>
      </c>
      <c r="H3857" s="5"/>
    </row>
    <row r="3858" spans="2:8" x14ac:dyDescent="0.3">
      <c r="B3858" s="35">
        <v>43095</v>
      </c>
      <c r="C3858" s="10" t="s">
        <v>53</v>
      </c>
      <c r="D3858" s="35" t="s">
        <v>1775</v>
      </c>
      <c r="E3858" s="10" t="s">
        <v>45</v>
      </c>
      <c r="F3858" s="70"/>
      <c r="G3858" s="70">
        <v>500</v>
      </c>
      <c r="H3858" s="5"/>
    </row>
    <row r="3859" spans="2:8" x14ac:dyDescent="0.3">
      <c r="B3859" s="35">
        <v>43095</v>
      </c>
      <c r="C3859" s="10" t="s">
        <v>111</v>
      </c>
      <c r="D3859" s="35" t="s">
        <v>304</v>
      </c>
      <c r="E3859" s="10" t="s">
        <v>45</v>
      </c>
      <c r="F3859" s="70"/>
      <c r="G3859" s="70">
        <v>500</v>
      </c>
      <c r="H3859" s="5"/>
    </row>
    <row r="3860" spans="2:8" x14ac:dyDescent="0.3">
      <c r="B3860" s="35">
        <v>43095</v>
      </c>
      <c r="C3860" s="10" t="s">
        <v>53</v>
      </c>
      <c r="D3860" s="35" t="s">
        <v>1900</v>
      </c>
      <c r="E3860" s="10" t="s">
        <v>45</v>
      </c>
      <c r="F3860" s="70" t="s">
        <v>5</v>
      </c>
      <c r="G3860" s="70">
        <v>673</v>
      </c>
      <c r="H3860" s="5"/>
    </row>
    <row r="3861" spans="2:8" x14ac:dyDescent="0.3">
      <c r="B3861" s="35">
        <v>43095</v>
      </c>
      <c r="C3861" s="10" t="s">
        <v>5</v>
      </c>
      <c r="D3861" s="35" t="s">
        <v>5</v>
      </c>
      <c r="E3861" s="10" t="s">
        <v>45</v>
      </c>
      <c r="F3861" s="70" t="s">
        <v>5</v>
      </c>
      <c r="G3861" s="70" t="s">
        <v>5</v>
      </c>
      <c r="H3861" s="5"/>
    </row>
    <row r="3862" spans="2:8" x14ac:dyDescent="0.3">
      <c r="F3862" s="174">
        <f>SUM(F3854:F3861)</f>
        <v>9827</v>
      </c>
      <c r="G3862" s="174">
        <f>SUM(G3855:G3861)</f>
        <v>2673</v>
      </c>
      <c r="H3862" s="62">
        <f>F3862-G3862</f>
        <v>7154</v>
      </c>
    </row>
    <row r="3864" spans="2:8" x14ac:dyDescent="0.3">
      <c r="B3864" s="106" t="s">
        <v>6</v>
      </c>
      <c r="C3864" s="6" t="s">
        <v>7</v>
      </c>
      <c r="D3864" s="35" t="s">
        <v>11</v>
      </c>
      <c r="E3864" s="10" t="s">
        <v>8</v>
      </c>
      <c r="F3864" s="70" t="s">
        <v>9</v>
      </c>
      <c r="G3864" s="70" t="s">
        <v>10</v>
      </c>
      <c r="H3864" s="5" t="s">
        <v>12</v>
      </c>
    </row>
    <row r="3865" spans="2:8" x14ac:dyDescent="0.3">
      <c r="B3865" s="35">
        <v>43096</v>
      </c>
      <c r="C3865" s="10" t="s">
        <v>1942</v>
      </c>
      <c r="D3865" s="35" t="s">
        <v>1943</v>
      </c>
      <c r="E3865" s="10" t="s">
        <v>45</v>
      </c>
      <c r="F3865" s="70">
        <v>3000</v>
      </c>
      <c r="G3865" s="70"/>
      <c r="H3865" s="5">
        <f>F3865-G3871</f>
        <v>2310</v>
      </c>
    </row>
    <row r="3866" spans="2:8" x14ac:dyDescent="0.3">
      <c r="B3866" s="35">
        <v>43096</v>
      </c>
      <c r="C3866" s="10" t="s">
        <v>1944</v>
      </c>
      <c r="D3866" s="35" t="s">
        <v>1945</v>
      </c>
      <c r="E3866" s="10" t="s">
        <v>45</v>
      </c>
      <c r="F3866" s="70">
        <v>1800</v>
      </c>
      <c r="G3866" s="70" t="s">
        <v>5</v>
      </c>
      <c r="H3866" s="5">
        <f>F3866-G3868-G3870-G3869</f>
        <v>29</v>
      </c>
    </row>
    <row r="3867" spans="2:8" x14ac:dyDescent="0.3">
      <c r="B3867" s="35">
        <v>43096</v>
      </c>
      <c r="C3867" s="10" t="s">
        <v>1946</v>
      </c>
      <c r="D3867" s="35" t="s">
        <v>1947</v>
      </c>
      <c r="E3867" s="10" t="s">
        <v>45</v>
      </c>
      <c r="F3867" s="70">
        <v>2490</v>
      </c>
      <c r="G3867" s="70" t="s">
        <v>5</v>
      </c>
      <c r="H3867" s="5" t="s">
        <v>5</v>
      </c>
    </row>
    <row r="3868" spans="2:8" x14ac:dyDescent="0.3">
      <c r="B3868" s="35">
        <v>43096</v>
      </c>
      <c r="C3868" s="10" t="s">
        <v>43</v>
      </c>
      <c r="D3868" s="35" t="s">
        <v>1948</v>
      </c>
      <c r="E3868" s="10" t="s">
        <v>19</v>
      </c>
      <c r="F3868" s="70" t="s">
        <v>5</v>
      </c>
      <c r="G3868" s="70">
        <v>216</v>
      </c>
      <c r="H3868" s="5"/>
    </row>
    <row r="3869" spans="2:8" x14ac:dyDescent="0.3">
      <c r="B3869" s="35">
        <v>43096</v>
      </c>
      <c r="C3869" s="10" t="s">
        <v>1171</v>
      </c>
      <c r="D3869" s="35" t="s">
        <v>1949</v>
      </c>
      <c r="E3869" s="10" t="s">
        <v>45</v>
      </c>
      <c r="F3869" s="70"/>
      <c r="G3869" s="70">
        <v>1505</v>
      </c>
      <c r="H3869" s="5"/>
    </row>
    <row r="3870" spans="2:8" x14ac:dyDescent="0.3">
      <c r="B3870" s="35">
        <v>43096</v>
      </c>
      <c r="C3870" s="10" t="s">
        <v>53</v>
      </c>
      <c r="D3870" s="35" t="s">
        <v>1215</v>
      </c>
      <c r="E3870" s="10" t="s">
        <v>15</v>
      </c>
      <c r="F3870" s="70"/>
      <c r="G3870" s="70">
        <v>50</v>
      </c>
      <c r="H3870" s="5"/>
    </row>
    <row r="3871" spans="2:8" x14ac:dyDescent="0.3">
      <c r="B3871" s="35">
        <v>43095</v>
      </c>
      <c r="C3871" s="10" t="s">
        <v>1950</v>
      </c>
      <c r="D3871" s="35" t="s">
        <v>1951</v>
      </c>
      <c r="E3871" s="10" t="s">
        <v>45</v>
      </c>
      <c r="F3871" s="70" t="s">
        <v>5</v>
      </c>
      <c r="G3871" s="70">
        <v>690</v>
      </c>
      <c r="H3871" s="5"/>
    </row>
    <row r="3872" spans="2:8" x14ac:dyDescent="0.3">
      <c r="B3872" s="35">
        <v>43095</v>
      </c>
      <c r="C3872" s="10" t="s">
        <v>5</v>
      </c>
      <c r="D3872" s="35" t="s">
        <v>5</v>
      </c>
      <c r="E3872" s="10" t="s">
        <v>45</v>
      </c>
      <c r="F3872" s="70" t="s">
        <v>5</v>
      </c>
      <c r="G3872" s="70" t="s">
        <v>5</v>
      </c>
      <c r="H3872" s="5"/>
    </row>
    <row r="3873" spans="2:9" x14ac:dyDescent="0.3">
      <c r="F3873" s="174">
        <f>SUM(F3865:F3872)</f>
        <v>7290</v>
      </c>
      <c r="G3873" s="174">
        <f>SUM(G3866:G3872)</f>
        <v>2461</v>
      </c>
      <c r="H3873" s="62">
        <f>F3873-G3873</f>
        <v>4829</v>
      </c>
    </row>
    <row r="3875" spans="2:9" x14ac:dyDescent="0.3">
      <c r="B3875" s="106" t="s">
        <v>6</v>
      </c>
      <c r="C3875" s="6" t="s">
        <v>7</v>
      </c>
      <c r="D3875" s="35" t="s">
        <v>11</v>
      </c>
      <c r="E3875" s="10" t="s">
        <v>8</v>
      </c>
      <c r="F3875" s="70" t="s">
        <v>9</v>
      </c>
      <c r="G3875" s="70" t="s">
        <v>10</v>
      </c>
      <c r="H3875" s="5" t="s">
        <v>12</v>
      </c>
      <c r="I3875" t="s">
        <v>5</v>
      </c>
    </row>
    <row r="3876" spans="2:9" x14ac:dyDescent="0.3">
      <c r="B3876" s="35">
        <v>43098</v>
      </c>
      <c r="C3876" s="192" t="s">
        <v>1516</v>
      </c>
      <c r="D3876" s="35" t="s">
        <v>1303</v>
      </c>
      <c r="E3876" s="10" t="s">
        <v>45</v>
      </c>
      <c r="F3876" s="70">
        <v>7660</v>
      </c>
      <c r="G3876" s="70"/>
      <c r="H3876" s="5">
        <v>7660</v>
      </c>
      <c r="I3876" t="s">
        <v>1963</v>
      </c>
    </row>
    <row r="3877" spans="2:9" x14ac:dyDescent="0.3">
      <c r="B3877" s="35">
        <v>43097</v>
      </c>
      <c r="C3877" s="10" t="s">
        <v>1952</v>
      </c>
      <c r="D3877" s="35" t="s">
        <v>1953</v>
      </c>
      <c r="E3877" s="10" t="s">
        <v>45</v>
      </c>
      <c r="F3877" s="70">
        <v>2200</v>
      </c>
      <c r="G3877" s="70"/>
      <c r="H3877" s="5">
        <f>F3877-G3880-G3881-G3882-G3883</f>
        <v>435.5</v>
      </c>
      <c r="I3877" s="3" t="s">
        <v>5</v>
      </c>
    </row>
    <row r="3878" spans="2:9" x14ac:dyDescent="0.3">
      <c r="B3878" s="35">
        <v>43098</v>
      </c>
      <c r="C3878" s="10" t="s">
        <v>1954</v>
      </c>
      <c r="D3878" s="35" t="s">
        <v>1955</v>
      </c>
      <c r="E3878" s="10" t="s">
        <v>45</v>
      </c>
      <c r="F3878" s="70">
        <v>5000</v>
      </c>
      <c r="G3878" s="70" t="s">
        <v>5</v>
      </c>
      <c r="H3878" s="5">
        <v>5000</v>
      </c>
    </row>
    <row r="3879" spans="2:9" x14ac:dyDescent="0.3">
      <c r="B3879" s="35">
        <v>43098</v>
      </c>
      <c r="C3879" s="10" t="s">
        <v>53</v>
      </c>
      <c r="D3879" s="35" t="s">
        <v>1958</v>
      </c>
      <c r="E3879" s="10" t="s">
        <v>45</v>
      </c>
      <c r="F3879" s="70">
        <v>576</v>
      </c>
      <c r="G3879" s="70"/>
      <c r="H3879" s="5">
        <v>576</v>
      </c>
    </row>
    <row r="3880" spans="2:9" x14ac:dyDescent="0.3">
      <c r="B3880" s="35">
        <v>43098</v>
      </c>
      <c r="C3880" s="10" t="s">
        <v>53</v>
      </c>
      <c r="D3880" s="35" t="s">
        <v>1956</v>
      </c>
      <c r="E3880" s="10" t="s">
        <v>45</v>
      </c>
      <c r="F3880" s="70" t="s">
        <v>5</v>
      </c>
      <c r="G3880" s="70">
        <v>1400</v>
      </c>
      <c r="H3880" s="5" t="s">
        <v>5</v>
      </c>
    </row>
    <row r="3881" spans="2:9" x14ac:dyDescent="0.3">
      <c r="B3881" s="35">
        <v>43098</v>
      </c>
      <c r="C3881" s="10" t="s">
        <v>1950</v>
      </c>
      <c r="D3881" s="35" t="s">
        <v>1843</v>
      </c>
      <c r="E3881" s="10" t="s">
        <v>19</v>
      </c>
      <c r="F3881" s="70" t="s">
        <v>5</v>
      </c>
      <c r="G3881" s="70">
        <v>120</v>
      </c>
      <c r="H3881" s="5"/>
    </row>
    <row r="3882" spans="2:9" x14ac:dyDescent="0.3">
      <c r="B3882" s="35">
        <v>43098</v>
      </c>
      <c r="C3882" s="10" t="s">
        <v>1950</v>
      </c>
      <c r="D3882" s="35" t="s">
        <v>1957</v>
      </c>
      <c r="E3882" s="10" t="s">
        <v>45</v>
      </c>
      <c r="F3882" s="70"/>
      <c r="G3882" s="70">
        <v>23.5</v>
      </c>
      <c r="H3882" s="5"/>
    </row>
    <row r="3883" spans="2:9" x14ac:dyDescent="0.3">
      <c r="B3883" s="35">
        <v>43098</v>
      </c>
      <c r="C3883" s="10" t="s">
        <v>53</v>
      </c>
      <c r="D3883" s="35" t="s">
        <v>1959</v>
      </c>
      <c r="E3883" s="10" t="s">
        <v>45</v>
      </c>
      <c r="F3883" s="70"/>
      <c r="G3883" s="70">
        <v>221</v>
      </c>
      <c r="H3883" s="5"/>
    </row>
    <row r="3884" spans="2:9" x14ac:dyDescent="0.3">
      <c r="B3884" s="35">
        <v>43098</v>
      </c>
      <c r="C3884" s="10" t="s">
        <v>1916</v>
      </c>
      <c r="D3884" s="35" t="s">
        <v>1960</v>
      </c>
      <c r="E3884" s="10" t="s">
        <v>45</v>
      </c>
      <c r="F3884" s="70">
        <v>40000</v>
      </c>
      <c r="G3884" s="70" t="s">
        <v>5</v>
      </c>
      <c r="H3884" s="5"/>
    </row>
    <row r="3885" spans="2:9" x14ac:dyDescent="0.3">
      <c r="B3885" s="35">
        <v>43098</v>
      </c>
      <c r="C3885" s="10" t="s">
        <v>1961</v>
      </c>
      <c r="D3885" s="35" t="s">
        <v>1502</v>
      </c>
      <c r="E3885" s="10" t="s">
        <v>45</v>
      </c>
      <c r="F3885" s="70"/>
      <c r="G3885" s="70">
        <v>10000</v>
      </c>
      <c r="H3885" s="5"/>
    </row>
    <row r="3886" spans="2:9" x14ac:dyDescent="0.3">
      <c r="B3886" s="35">
        <v>43098</v>
      </c>
      <c r="C3886" s="10" t="s">
        <v>1961</v>
      </c>
      <c r="D3886" s="35" t="s">
        <v>114</v>
      </c>
      <c r="E3886" s="10" t="s">
        <v>45</v>
      </c>
      <c r="F3886" s="70"/>
      <c r="G3886" s="70">
        <v>10000</v>
      </c>
      <c r="H3886" s="5"/>
    </row>
    <row r="3887" spans="2:9" x14ac:dyDescent="0.3">
      <c r="B3887" s="35">
        <v>43098</v>
      </c>
      <c r="C3887" s="10" t="s">
        <v>1961</v>
      </c>
      <c r="D3887" s="35" t="s">
        <v>1962</v>
      </c>
      <c r="E3887" s="10" t="s">
        <v>45</v>
      </c>
      <c r="F3887" s="70"/>
      <c r="G3887" s="70">
        <v>10000</v>
      </c>
      <c r="H3887" s="5"/>
    </row>
    <row r="3888" spans="2:9" x14ac:dyDescent="0.3">
      <c r="B3888" s="35">
        <v>43098</v>
      </c>
      <c r="C3888" s="10" t="s">
        <v>1961</v>
      </c>
      <c r="D3888" s="35" t="s">
        <v>119</v>
      </c>
      <c r="E3888" s="10" t="s">
        <v>45</v>
      </c>
      <c r="F3888" s="70"/>
      <c r="G3888" s="70">
        <v>10000</v>
      </c>
      <c r="H3888" s="5"/>
    </row>
    <row r="3889" spans="2:8" x14ac:dyDescent="0.3">
      <c r="B3889" s="35">
        <v>43098</v>
      </c>
      <c r="C3889" s="10" t="s">
        <v>1916</v>
      </c>
      <c r="D3889" s="35" t="s">
        <v>219</v>
      </c>
      <c r="E3889" s="10" t="s">
        <v>45</v>
      </c>
      <c r="F3889" s="70">
        <v>44018</v>
      </c>
      <c r="G3889" s="70"/>
      <c r="H3889" s="5">
        <f>F3889-G3890-G3891-G3892-G3893-G3894-G3895-G3896-G3897-G3898-G3899-G3900-G3901-G3902-G3903-G3904-G3905-G3906-G3907-G3908</f>
        <v>9618</v>
      </c>
    </row>
    <row r="3890" spans="2:8" x14ac:dyDescent="0.3">
      <c r="B3890" s="35">
        <v>43098</v>
      </c>
      <c r="C3890" s="10" t="s">
        <v>219</v>
      </c>
      <c r="D3890" s="35" t="s">
        <v>1502</v>
      </c>
      <c r="E3890" s="10" t="s">
        <v>45</v>
      </c>
      <c r="F3890" s="70"/>
      <c r="G3890" s="70">
        <v>3500</v>
      </c>
      <c r="H3890" s="5"/>
    </row>
    <row r="3891" spans="2:8" x14ac:dyDescent="0.3">
      <c r="B3891" s="35">
        <v>43098</v>
      </c>
      <c r="C3891" s="10" t="s">
        <v>219</v>
      </c>
      <c r="D3891" s="35" t="s">
        <v>114</v>
      </c>
      <c r="E3891" s="10" t="s">
        <v>45</v>
      </c>
      <c r="F3891" s="70"/>
      <c r="G3891" s="70">
        <v>3000</v>
      </c>
      <c r="H3891" s="5"/>
    </row>
    <row r="3892" spans="2:8" x14ac:dyDescent="0.3">
      <c r="B3892" s="35">
        <v>43098</v>
      </c>
      <c r="C3892" s="10" t="s">
        <v>219</v>
      </c>
      <c r="D3892" s="35" t="s">
        <v>115</v>
      </c>
      <c r="E3892" s="10" t="s">
        <v>45</v>
      </c>
      <c r="F3892" s="70"/>
      <c r="G3892" s="70">
        <v>2500</v>
      </c>
      <c r="H3892" s="5"/>
    </row>
    <row r="3893" spans="2:8" x14ac:dyDescent="0.3">
      <c r="B3893" s="35">
        <v>43098</v>
      </c>
      <c r="C3893" s="10" t="s">
        <v>219</v>
      </c>
      <c r="D3893" s="35" t="s">
        <v>116</v>
      </c>
      <c r="E3893" s="10" t="s">
        <v>45</v>
      </c>
      <c r="F3893" s="70"/>
      <c r="G3893" s="70">
        <v>2000</v>
      </c>
      <c r="H3893" s="5"/>
    </row>
    <row r="3894" spans="2:8" x14ac:dyDescent="0.3">
      <c r="B3894" s="35">
        <v>43098</v>
      </c>
      <c r="C3894" s="10" t="s">
        <v>219</v>
      </c>
      <c r="D3894" s="35" t="s">
        <v>32</v>
      </c>
      <c r="E3894" s="10" t="s">
        <v>45</v>
      </c>
      <c r="F3894" s="70"/>
      <c r="G3894" s="70">
        <v>1500</v>
      </c>
      <c r="H3894" s="5"/>
    </row>
    <row r="3895" spans="2:8" x14ac:dyDescent="0.3">
      <c r="B3895" s="35">
        <v>43098</v>
      </c>
      <c r="C3895" s="10" t="s">
        <v>219</v>
      </c>
      <c r="D3895" s="35" t="s">
        <v>1714</v>
      </c>
      <c r="E3895" s="10" t="s">
        <v>45</v>
      </c>
      <c r="F3895" s="70"/>
      <c r="G3895" s="70">
        <v>1000</v>
      </c>
      <c r="H3895" s="5"/>
    </row>
    <row r="3896" spans="2:8" x14ac:dyDescent="0.3">
      <c r="B3896" s="35">
        <v>43098</v>
      </c>
      <c r="C3896" s="10" t="s">
        <v>219</v>
      </c>
      <c r="D3896" s="35" t="s">
        <v>1926</v>
      </c>
      <c r="E3896" s="10" t="s">
        <v>45</v>
      </c>
      <c r="F3896" s="70"/>
      <c r="G3896" s="70">
        <v>1800</v>
      </c>
      <c r="H3896" s="5"/>
    </row>
    <row r="3897" spans="2:8" x14ac:dyDescent="0.3">
      <c r="B3897" s="35">
        <v>43098</v>
      </c>
      <c r="C3897" s="10" t="s">
        <v>219</v>
      </c>
      <c r="D3897" s="35" t="s">
        <v>1261</v>
      </c>
      <c r="E3897" s="10" t="s">
        <v>45</v>
      </c>
      <c r="F3897" s="70"/>
      <c r="G3897" s="70">
        <v>1500</v>
      </c>
      <c r="H3897" s="5"/>
    </row>
    <row r="3898" spans="2:8" x14ac:dyDescent="0.3">
      <c r="B3898" s="35">
        <v>43098</v>
      </c>
      <c r="C3898" s="10" t="s">
        <v>219</v>
      </c>
      <c r="D3898" s="35" t="s">
        <v>1784</v>
      </c>
      <c r="E3898" s="10" t="s">
        <v>45</v>
      </c>
      <c r="F3898" s="70"/>
      <c r="G3898" s="70">
        <v>1500</v>
      </c>
      <c r="H3898" s="5"/>
    </row>
    <row r="3899" spans="2:8" x14ac:dyDescent="0.3">
      <c r="B3899" s="35">
        <v>43098</v>
      </c>
      <c r="C3899" s="10" t="s">
        <v>219</v>
      </c>
      <c r="D3899" s="35" t="s">
        <v>120</v>
      </c>
      <c r="E3899" s="10" t="s">
        <v>45</v>
      </c>
      <c r="F3899" s="70"/>
      <c r="G3899" s="70">
        <v>1500</v>
      </c>
      <c r="H3899" s="5"/>
    </row>
    <row r="3900" spans="2:8" x14ac:dyDescent="0.3">
      <c r="B3900" s="35">
        <v>43098</v>
      </c>
      <c r="C3900" s="10" t="s">
        <v>219</v>
      </c>
      <c r="D3900" s="35" t="s">
        <v>121</v>
      </c>
      <c r="E3900" s="10" t="s">
        <v>45</v>
      </c>
      <c r="F3900" s="70"/>
      <c r="G3900" s="70">
        <v>1000</v>
      </c>
      <c r="H3900" s="5"/>
    </row>
    <row r="3901" spans="2:8" x14ac:dyDescent="0.3">
      <c r="B3901" s="35">
        <v>43098</v>
      </c>
      <c r="C3901" s="10" t="s">
        <v>219</v>
      </c>
      <c r="D3901" s="35" t="s">
        <v>45</v>
      </c>
      <c r="E3901" s="10" t="s">
        <v>45</v>
      </c>
      <c r="F3901" s="70"/>
      <c r="G3901" s="70">
        <v>1800</v>
      </c>
      <c r="H3901" s="5"/>
    </row>
    <row r="3902" spans="2:8" x14ac:dyDescent="0.3">
      <c r="B3902" s="35">
        <v>43098</v>
      </c>
      <c r="C3902" s="10" t="s">
        <v>1891</v>
      </c>
      <c r="D3902" s="35" t="s">
        <v>115</v>
      </c>
      <c r="E3902" s="10" t="s">
        <v>45</v>
      </c>
      <c r="F3902" s="70"/>
      <c r="G3902" s="70">
        <v>2500</v>
      </c>
      <c r="H3902" s="5"/>
    </row>
    <row r="3903" spans="2:8" x14ac:dyDescent="0.3">
      <c r="B3903" s="35">
        <v>43098</v>
      </c>
      <c r="C3903" s="10" t="s">
        <v>1891</v>
      </c>
      <c r="D3903" s="35" t="s">
        <v>116</v>
      </c>
      <c r="E3903" s="10"/>
      <c r="F3903" s="70"/>
      <c r="G3903" s="70">
        <v>2000</v>
      </c>
      <c r="H3903" s="5"/>
    </row>
    <row r="3904" spans="2:8" x14ac:dyDescent="0.3">
      <c r="B3904" s="35">
        <v>43098</v>
      </c>
      <c r="C3904" s="10" t="s">
        <v>1891</v>
      </c>
      <c r="D3904" s="35" t="s">
        <v>1261</v>
      </c>
      <c r="E3904" s="10"/>
      <c r="F3904" s="70"/>
      <c r="G3904" s="70">
        <v>1500</v>
      </c>
      <c r="H3904" s="5"/>
    </row>
    <row r="3905" spans="2:8" x14ac:dyDescent="0.3">
      <c r="B3905" s="35">
        <v>43098</v>
      </c>
      <c r="C3905" s="10" t="s">
        <v>1891</v>
      </c>
      <c r="D3905" s="35" t="s">
        <v>1784</v>
      </c>
      <c r="E3905" s="10"/>
      <c r="F3905" s="70"/>
      <c r="G3905" s="70">
        <v>1500</v>
      </c>
      <c r="H3905" s="5"/>
    </row>
    <row r="3906" spans="2:8" x14ac:dyDescent="0.3">
      <c r="B3906" s="35">
        <v>43098</v>
      </c>
      <c r="C3906" s="10" t="s">
        <v>1891</v>
      </c>
      <c r="D3906" s="35" t="s">
        <v>120</v>
      </c>
      <c r="E3906" s="10"/>
      <c r="F3906" s="70"/>
      <c r="G3906" s="70">
        <v>1500</v>
      </c>
      <c r="H3906" s="5"/>
    </row>
    <row r="3907" spans="2:8" x14ac:dyDescent="0.3">
      <c r="B3907" s="35">
        <v>43098</v>
      </c>
      <c r="C3907" s="10" t="s">
        <v>1891</v>
      </c>
      <c r="D3907" s="35" t="s">
        <v>121</v>
      </c>
      <c r="E3907" s="10"/>
      <c r="F3907" s="70"/>
      <c r="G3907" s="70">
        <v>1000</v>
      </c>
      <c r="H3907" s="5"/>
    </row>
    <row r="3908" spans="2:8" x14ac:dyDescent="0.3">
      <c r="B3908" s="35">
        <v>43098</v>
      </c>
      <c r="C3908" s="10" t="s">
        <v>1891</v>
      </c>
      <c r="D3908" s="35" t="s">
        <v>45</v>
      </c>
      <c r="E3908" s="10" t="s">
        <v>5</v>
      </c>
      <c r="F3908" s="70" t="s">
        <v>5</v>
      </c>
      <c r="G3908" s="70">
        <v>1800</v>
      </c>
      <c r="H3908" s="5"/>
    </row>
    <row r="3909" spans="2:8" x14ac:dyDescent="0.3">
      <c r="F3909" s="174">
        <f>SUM(F3876:F3908)</f>
        <v>99454</v>
      </c>
      <c r="G3909" s="174">
        <f>SUM(G3878:G3908)</f>
        <v>76164.5</v>
      </c>
      <c r="H3909" s="62">
        <f>F3909-G3909</f>
        <v>23289.5</v>
      </c>
    </row>
    <row r="3911" spans="2:8" x14ac:dyDescent="0.3">
      <c r="B3911" s="106" t="s">
        <v>6</v>
      </c>
      <c r="C3911" s="6" t="s">
        <v>7</v>
      </c>
      <c r="D3911" s="35" t="s">
        <v>11</v>
      </c>
      <c r="E3911" s="10" t="s">
        <v>8</v>
      </c>
      <c r="F3911" s="70" t="s">
        <v>9</v>
      </c>
      <c r="G3911" s="70" t="s">
        <v>10</v>
      </c>
      <c r="H3911" s="5" t="s">
        <v>12</v>
      </c>
    </row>
    <row r="3912" spans="2:8" x14ac:dyDescent="0.3">
      <c r="B3912" s="35">
        <v>43099</v>
      </c>
      <c r="C3912" s="10" t="s">
        <v>1516</v>
      </c>
      <c r="D3912" s="35" t="s">
        <v>1303</v>
      </c>
      <c r="E3912" s="10" t="s">
        <v>45</v>
      </c>
      <c r="F3912" s="70">
        <v>5430</v>
      </c>
      <c r="G3912" s="70"/>
      <c r="H3912" s="5">
        <f>F3912</f>
        <v>5430</v>
      </c>
    </row>
    <row r="3913" spans="2:8" x14ac:dyDescent="0.3">
      <c r="B3913" s="35">
        <v>43099</v>
      </c>
      <c r="C3913" s="10" t="s">
        <v>1964</v>
      </c>
      <c r="D3913" s="35" t="s">
        <v>1132</v>
      </c>
      <c r="E3913" s="10" t="s">
        <v>45</v>
      </c>
      <c r="F3913" s="70">
        <v>3400</v>
      </c>
      <c r="G3913" s="70" t="s">
        <v>5</v>
      </c>
      <c r="H3913" s="5">
        <f>H3912+F3913-G3914-G3915-G3916</f>
        <v>6830</v>
      </c>
    </row>
    <row r="3914" spans="2:8" x14ac:dyDescent="0.3">
      <c r="B3914" s="35">
        <v>43099</v>
      </c>
      <c r="C3914" s="10" t="s">
        <v>53</v>
      </c>
      <c r="D3914" s="35" t="s">
        <v>1965</v>
      </c>
      <c r="E3914" s="10" t="s">
        <v>45</v>
      </c>
      <c r="F3914" s="70" t="s">
        <v>5</v>
      </c>
      <c r="G3914" s="70">
        <v>500</v>
      </c>
      <c r="H3914" s="5" t="s">
        <v>5</v>
      </c>
    </row>
    <row r="3915" spans="2:8" x14ac:dyDescent="0.3">
      <c r="B3915" s="35">
        <v>43099</v>
      </c>
      <c r="C3915" s="10" t="s">
        <v>53</v>
      </c>
      <c r="D3915" s="35" t="s">
        <v>1966</v>
      </c>
      <c r="E3915" s="10" t="s">
        <v>45</v>
      </c>
      <c r="F3915" s="70" t="s">
        <v>5</v>
      </c>
      <c r="G3915" s="70">
        <v>1000</v>
      </c>
      <c r="H3915" s="5"/>
    </row>
    <row r="3916" spans="2:8" x14ac:dyDescent="0.3">
      <c r="B3916" s="35">
        <v>43099</v>
      </c>
      <c r="C3916" s="10" t="s">
        <v>53</v>
      </c>
      <c r="D3916" s="35" t="s">
        <v>1903</v>
      </c>
      <c r="E3916" s="10" t="s">
        <v>45</v>
      </c>
      <c r="F3916" s="70"/>
      <c r="G3916" s="70">
        <v>500</v>
      </c>
      <c r="H3916" s="5"/>
    </row>
    <row r="3917" spans="2:8" x14ac:dyDescent="0.3">
      <c r="B3917" s="35">
        <v>42737</v>
      </c>
      <c r="C3917" s="10" t="s">
        <v>1516</v>
      </c>
      <c r="D3917" s="35" t="s">
        <v>1303</v>
      </c>
      <c r="E3917" s="10" t="s">
        <v>45</v>
      </c>
      <c r="F3917" s="70">
        <v>6241</v>
      </c>
      <c r="G3917" s="70"/>
      <c r="H3917" s="5">
        <f>H3913+F3917</f>
        <v>13071</v>
      </c>
    </row>
    <row r="3918" spans="2:8" x14ac:dyDescent="0.3">
      <c r="B3918" s="35">
        <v>42737</v>
      </c>
      <c r="C3918" s="10" t="s">
        <v>1967</v>
      </c>
      <c r="D3918" s="35" t="s">
        <v>1968</v>
      </c>
      <c r="E3918" s="10" t="s">
        <v>45</v>
      </c>
      <c r="F3918" s="70">
        <v>2850</v>
      </c>
      <c r="G3918" s="70" t="s">
        <v>5</v>
      </c>
      <c r="H3918" s="5">
        <f>H3917+F3918</f>
        <v>15921</v>
      </c>
    </row>
    <row r="3919" spans="2:8" x14ac:dyDescent="0.3">
      <c r="B3919" s="35">
        <v>43102</v>
      </c>
      <c r="C3919" s="10" t="s">
        <v>1969</v>
      </c>
      <c r="D3919" s="35" t="s">
        <v>1970</v>
      </c>
      <c r="E3919" s="10" t="s">
        <v>45</v>
      </c>
      <c r="F3919" s="70">
        <v>1000</v>
      </c>
      <c r="G3919" s="70" t="s">
        <v>5</v>
      </c>
      <c r="H3919" s="5">
        <f>H3918+F3919</f>
        <v>16921</v>
      </c>
    </row>
    <row r="3920" spans="2:8" x14ac:dyDescent="0.3">
      <c r="B3920" s="35">
        <v>43102</v>
      </c>
      <c r="C3920" s="10" t="s">
        <v>1971</v>
      </c>
      <c r="D3920" s="35" t="s">
        <v>1972</v>
      </c>
      <c r="E3920" s="10" t="s">
        <v>45</v>
      </c>
      <c r="F3920" s="70">
        <v>1500</v>
      </c>
      <c r="G3920" s="70" t="s">
        <v>5</v>
      </c>
      <c r="H3920" s="5">
        <f>H3919+F3920</f>
        <v>18421</v>
      </c>
    </row>
    <row r="3921" spans="2:9" x14ac:dyDescent="0.3">
      <c r="F3921" s="174">
        <f>SUM(F3912:F3920)</f>
        <v>20421</v>
      </c>
      <c r="G3921" s="174">
        <f>SUM(G3913:G3920)</f>
        <v>2000</v>
      </c>
      <c r="H3921" s="62" t="s">
        <v>5</v>
      </c>
    </row>
    <row r="3923" spans="2:9" x14ac:dyDescent="0.3">
      <c r="B3923" s="106" t="s">
        <v>6</v>
      </c>
      <c r="C3923" s="6" t="s">
        <v>7</v>
      </c>
      <c r="D3923" s="35" t="s">
        <v>11</v>
      </c>
      <c r="E3923" s="10" t="s">
        <v>8</v>
      </c>
      <c r="F3923" s="70" t="s">
        <v>9</v>
      </c>
      <c r="G3923" s="70" t="s">
        <v>10</v>
      </c>
      <c r="H3923" s="5" t="s">
        <v>12</v>
      </c>
    </row>
    <row r="3924" spans="2:9" x14ac:dyDescent="0.3">
      <c r="B3924" s="35">
        <v>43105</v>
      </c>
      <c r="C3924" s="10" t="s">
        <v>1516</v>
      </c>
      <c r="D3924" s="35" t="s">
        <v>1303</v>
      </c>
      <c r="E3924" s="10" t="s">
        <v>45</v>
      </c>
      <c r="F3924" s="70">
        <v>5134</v>
      </c>
      <c r="G3924" s="70"/>
      <c r="H3924" s="5" t="s">
        <v>5</v>
      </c>
      <c r="I3924" s="3" t="s">
        <v>5</v>
      </c>
    </row>
    <row r="3925" spans="2:9" x14ac:dyDescent="0.3">
      <c r="B3925" s="35">
        <v>43105</v>
      </c>
      <c r="C3925" s="10" t="s">
        <v>1182</v>
      </c>
      <c r="D3925" s="35" t="s">
        <v>1973</v>
      </c>
      <c r="E3925" s="10" t="s">
        <v>45</v>
      </c>
      <c r="F3925" s="70" t="s">
        <v>5</v>
      </c>
      <c r="G3925" s="70">
        <v>105</v>
      </c>
      <c r="H3925" s="5" t="s">
        <v>5</v>
      </c>
      <c r="I3925" t="s">
        <v>5</v>
      </c>
    </row>
    <row r="3926" spans="2:9" x14ac:dyDescent="0.3">
      <c r="B3926" s="35">
        <v>43105</v>
      </c>
      <c r="C3926" s="10" t="s">
        <v>53</v>
      </c>
      <c r="D3926" s="35" t="s">
        <v>1974</v>
      </c>
      <c r="E3926" s="10" t="s">
        <v>45</v>
      </c>
      <c r="F3926" s="70" t="s">
        <v>5</v>
      </c>
      <c r="G3926" s="70">
        <v>3260</v>
      </c>
      <c r="H3926" s="5" t="s">
        <v>5</v>
      </c>
    </row>
    <row r="3927" spans="2:9" x14ac:dyDescent="0.3">
      <c r="B3927" s="35">
        <v>43105</v>
      </c>
      <c r="C3927" s="10" t="s">
        <v>1182</v>
      </c>
      <c r="D3927" s="35" t="s">
        <v>1975</v>
      </c>
      <c r="E3927" s="10" t="s">
        <v>45</v>
      </c>
      <c r="F3927" s="70" t="s">
        <v>5</v>
      </c>
      <c r="G3927" s="70">
        <v>212</v>
      </c>
      <c r="H3927" s="5"/>
    </row>
    <row r="3928" spans="2:9" x14ac:dyDescent="0.3">
      <c r="B3928" s="35">
        <v>43105</v>
      </c>
      <c r="C3928" s="10" t="s">
        <v>53</v>
      </c>
      <c r="D3928" s="35" t="s">
        <v>1976</v>
      </c>
      <c r="E3928" s="10" t="s">
        <v>45</v>
      </c>
      <c r="F3928" s="70"/>
      <c r="G3928" s="70">
        <v>50</v>
      </c>
      <c r="H3928" s="5"/>
    </row>
    <row r="3929" spans="2:9" x14ac:dyDescent="0.3">
      <c r="B3929" s="35">
        <v>43105</v>
      </c>
      <c r="C3929" s="10" t="s">
        <v>1916</v>
      </c>
      <c r="D3929" s="35" t="s">
        <v>111</v>
      </c>
      <c r="E3929" s="10" t="s">
        <v>45</v>
      </c>
      <c r="F3929" s="70">
        <v>22000</v>
      </c>
      <c r="G3929" s="70"/>
      <c r="H3929" s="5" t="s">
        <v>5</v>
      </c>
    </row>
    <row r="3930" spans="2:9" x14ac:dyDescent="0.3">
      <c r="B3930" s="35">
        <v>43105</v>
      </c>
      <c r="C3930" s="10" t="s">
        <v>1171</v>
      </c>
      <c r="D3930" s="35" t="s">
        <v>1842</v>
      </c>
      <c r="E3930" s="10" t="s">
        <v>45</v>
      </c>
      <c r="F3930" s="70" t="s">
        <v>5</v>
      </c>
      <c r="G3930" s="70">
        <v>4000</v>
      </c>
      <c r="H3930" s="5" t="s">
        <v>5</v>
      </c>
    </row>
    <row r="3931" spans="2:9" x14ac:dyDescent="0.3">
      <c r="B3931" s="35">
        <v>43106</v>
      </c>
      <c r="C3931" s="10" t="s">
        <v>1977</v>
      </c>
      <c r="D3931" s="35" t="s">
        <v>1502</v>
      </c>
      <c r="E3931" s="10" t="s">
        <v>45</v>
      </c>
      <c r="F3931" s="70"/>
      <c r="G3931" s="70">
        <v>3500</v>
      </c>
      <c r="H3931" s="5"/>
    </row>
    <row r="3932" spans="2:9" x14ac:dyDescent="0.3">
      <c r="B3932" s="35">
        <v>43106</v>
      </c>
      <c r="C3932" s="10" t="s">
        <v>1977</v>
      </c>
      <c r="D3932" s="35" t="s">
        <v>114</v>
      </c>
      <c r="E3932" s="10" t="s">
        <v>45</v>
      </c>
      <c r="F3932" s="70"/>
      <c r="G3932" s="70">
        <v>3000</v>
      </c>
      <c r="H3932" s="5"/>
    </row>
    <row r="3933" spans="2:9" x14ac:dyDescent="0.3">
      <c r="B3933" s="35">
        <v>43106</v>
      </c>
      <c r="C3933" s="10" t="s">
        <v>1977</v>
      </c>
      <c r="D3933" s="35" t="s">
        <v>115</v>
      </c>
      <c r="E3933" s="10" t="s">
        <v>45</v>
      </c>
      <c r="F3933" s="70"/>
      <c r="G3933" s="70">
        <v>2500</v>
      </c>
      <c r="H3933" s="5"/>
    </row>
    <row r="3934" spans="2:9" x14ac:dyDescent="0.3">
      <c r="B3934" s="35">
        <v>43106</v>
      </c>
      <c r="C3934" s="10" t="s">
        <v>1977</v>
      </c>
      <c r="D3934" s="35" t="s">
        <v>116</v>
      </c>
      <c r="E3934" s="10" t="s">
        <v>45</v>
      </c>
      <c r="F3934" s="70"/>
      <c r="G3934" s="70">
        <v>2000</v>
      </c>
      <c r="H3934" s="5"/>
    </row>
    <row r="3935" spans="2:9" x14ac:dyDescent="0.3">
      <c r="B3935" s="35">
        <v>43106</v>
      </c>
      <c r="C3935" s="10" t="s">
        <v>1977</v>
      </c>
      <c r="D3935" s="35" t="s">
        <v>1926</v>
      </c>
      <c r="E3935" s="10" t="s">
        <v>45</v>
      </c>
      <c r="F3935" s="70"/>
      <c r="G3935" s="70">
        <v>1800</v>
      </c>
      <c r="H3935" s="5"/>
    </row>
    <row r="3936" spans="2:9" x14ac:dyDescent="0.3">
      <c r="B3936" s="35">
        <v>43106</v>
      </c>
      <c r="C3936" s="10" t="s">
        <v>1977</v>
      </c>
      <c r="D3936" s="35" t="s">
        <v>32</v>
      </c>
      <c r="E3936" s="10" t="s">
        <v>45</v>
      </c>
      <c r="F3936" s="70"/>
      <c r="G3936" s="70">
        <v>1500</v>
      </c>
      <c r="H3936" s="5"/>
    </row>
    <row r="3937" spans="2:8" x14ac:dyDescent="0.3">
      <c r="B3937" s="35">
        <v>43106</v>
      </c>
      <c r="C3937" s="10" t="s">
        <v>1977</v>
      </c>
      <c r="D3937" s="35" t="s">
        <v>1714</v>
      </c>
      <c r="E3937" s="10" t="s">
        <v>45</v>
      </c>
      <c r="F3937" s="70"/>
      <c r="G3937" s="70">
        <v>1000</v>
      </c>
      <c r="H3937" s="5"/>
    </row>
    <row r="3938" spans="2:8" x14ac:dyDescent="0.3">
      <c r="B3938" s="35">
        <v>43106</v>
      </c>
      <c r="C3938" s="10" t="s">
        <v>1977</v>
      </c>
      <c r="D3938" s="35" t="s">
        <v>1978</v>
      </c>
      <c r="E3938" s="10" t="s">
        <v>45</v>
      </c>
      <c r="F3938" s="70"/>
      <c r="G3938" s="70">
        <v>1500</v>
      </c>
      <c r="H3938" s="5"/>
    </row>
    <row r="3939" spans="2:8" x14ac:dyDescent="0.3">
      <c r="B3939" s="35">
        <v>43106</v>
      </c>
      <c r="C3939" s="10" t="s">
        <v>1977</v>
      </c>
      <c r="D3939" s="35" t="s">
        <v>15</v>
      </c>
      <c r="E3939" s="10" t="s">
        <v>45</v>
      </c>
      <c r="F3939" s="70"/>
      <c r="G3939" s="70">
        <v>1500</v>
      </c>
      <c r="H3939" s="5"/>
    </row>
    <row r="3940" spans="2:8" x14ac:dyDescent="0.3">
      <c r="B3940" s="35">
        <v>43106</v>
      </c>
      <c r="C3940" s="10" t="s">
        <v>1977</v>
      </c>
      <c r="D3940" s="35" t="s">
        <v>121</v>
      </c>
      <c r="E3940" s="10" t="s">
        <v>45</v>
      </c>
      <c r="F3940" s="70"/>
      <c r="G3940" s="70">
        <v>1000</v>
      </c>
      <c r="H3940" s="5" t="s">
        <v>5</v>
      </c>
    </row>
    <row r="3941" spans="2:8" x14ac:dyDescent="0.3">
      <c r="B3941" s="35">
        <v>43106</v>
      </c>
      <c r="C3941" s="10" t="s">
        <v>1983</v>
      </c>
      <c r="D3941" s="35" t="s">
        <v>1980</v>
      </c>
      <c r="E3941" s="10" t="s">
        <v>45</v>
      </c>
      <c r="F3941" s="70">
        <v>3480</v>
      </c>
      <c r="G3941" s="70"/>
      <c r="H3941" s="5" t="s">
        <v>5</v>
      </c>
    </row>
    <row r="3942" spans="2:8" x14ac:dyDescent="0.3">
      <c r="B3942" s="35">
        <v>43106</v>
      </c>
      <c r="C3942" s="10" t="s">
        <v>1979</v>
      </c>
      <c r="D3942" s="35" t="s">
        <v>1984</v>
      </c>
      <c r="E3942" s="10" t="s">
        <v>45</v>
      </c>
      <c r="F3942" s="70">
        <v>4300</v>
      </c>
      <c r="G3942" s="70"/>
      <c r="H3942" s="5" t="s">
        <v>5</v>
      </c>
    </row>
    <row r="3943" spans="2:8" x14ac:dyDescent="0.3">
      <c r="B3943" s="35">
        <v>43106</v>
      </c>
      <c r="C3943" s="10" t="s">
        <v>53</v>
      </c>
      <c r="D3943" s="35" t="s">
        <v>1981</v>
      </c>
      <c r="E3943" s="10" t="s">
        <v>45</v>
      </c>
      <c r="F3943" s="70"/>
      <c r="G3943" s="70">
        <v>500</v>
      </c>
      <c r="H3943" s="5"/>
    </row>
    <row r="3944" spans="2:8" x14ac:dyDescent="0.3">
      <c r="B3944" s="35">
        <v>43106</v>
      </c>
      <c r="C3944" s="10" t="s">
        <v>1977</v>
      </c>
      <c r="D3944" s="35" t="s">
        <v>45</v>
      </c>
      <c r="E3944" s="10" t="s">
        <v>45</v>
      </c>
      <c r="F3944" s="70"/>
      <c r="G3944" s="70">
        <v>1800</v>
      </c>
      <c r="H3944" s="5"/>
    </row>
    <row r="3945" spans="2:8" x14ac:dyDescent="0.3">
      <c r="B3945" s="35">
        <v>43106</v>
      </c>
      <c r="C3945" s="10" t="s">
        <v>1977</v>
      </c>
      <c r="D3945" s="35" t="s">
        <v>1982</v>
      </c>
      <c r="E3945" s="10" t="s">
        <v>45</v>
      </c>
      <c r="F3945" s="70"/>
      <c r="G3945" s="70">
        <v>1500</v>
      </c>
      <c r="H3945" s="5"/>
    </row>
    <row r="3946" spans="2:8" x14ac:dyDescent="0.3">
      <c r="B3946" s="35">
        <v>43106</v>
      </c>
      <c r="C3946" s="10" t="s">
        <v>53</v>
      </c>
      <c r="D3946" s="35" t="s">
        <v>1630</v>
      </c>
      <c r="E3946" s="10" t="s">
        <v>45</v>
      </c>
      <c r="F3946" s="70"/>
      <c r="G3946" s="70">
        <v>100</v>
      </c>
      <c r="H3946" s="5" t="s">
        <v>5</v>
      </c>
    </row>
    <row r="3947" spans="2:8" x14ac:dyDescent="0.3">
      <c r="B3947" s="35">
        <v>43106</v>
      </c>
      <c r="C3947" s="10" t="s">
        <v>1516</v>
      </c>
      <c r="D3947" s="35" t="s">
        <v>1303</v>
      </c>
      <c r="E3947" s="10" t="s">
        <v>45</v>
      </c>
      <c r="F3947" s="70">
        <v>18107</v>
      </c>
      <c r="G3947" s="70"/>
      <c r="H3947" s="5" t="s">
        <v>5</v>
      </c>
    </row>
    <row r="3948" spans="2:8" x14ac:dyDescent="0.3">
      <c r="B3948" s="35">
        <v>43106</v>
      </c>
      <c r="C3948" s="10"/>
      <c r="D3948" s="35"/>
      <c r="E3948" s="10"/>
      <c r="F3948" s="70"/>
      <c r="G3948" s="70"/>
      <c r="H3948" s="5"/>
    </row>
    <row r="3949" spans="2:8" x14ac:dyDescent="0.3">
      <c r="B3949" s="35">
        <v>43106</v>
      </c>
      <c r="C3949" s="10"/>
      <c r="D3949" s="35"/>
      <c r="E3949" s="10"/>
      <c r="F3949" s="70"/>
      <c r="G3949" s="70"/>
      <c r="H3949" s="5"/>
    </row>
    <row r="3950" spans="2:8" x14ac:dyDescent="0.3">
      <c r="B3950" s="35">
        <v>43106</v>
      </c>
      <c r="C3950" s="10" t="s">
        <v>5</v>
      </c>
      <c r="D3950" s="35" t="s">
        <v>5</v>
      </c>
      <c r="E3950" s="10" t="s">
        <v>5</v>
      </c>
      <c r="F3950" s="70" t="s">
        <v>5</v>
      </c>
      <c r="G3950" s="70" t="s">
        <v>5</v>
      </c>
      <c r="H3950" s="5" t="s">
        <v>5</v>
      </c>
    </row>
    <row r="3951" spans="2:8" x14ac:dyDescent="0.3">
      <c r="B3951" s="35">
        <v>43106</v>
      </c>
      <c r="C3951" s="10" t="s">
        <v>5</v>
      </c>
      <c r="D3951" s="35" t="s">
        <v>5</v>
      </c>
      <c r="E3951" s="10" t="s">
        <v>5</v>
      </c>
      <c r="F3951" s="70" t="s">
        <v>5</v>
      </c>
      <c r="G3951" s="70" t="s">
        <v>5</v>
      </c>
      <c r="H3951" s="5" t="s">
        <v>5</v>
      </c>
    </row>
    <row r="3952" spans="2:8" x14ac:dyDescent="0.3">
      <c r="F3952" s="174">
        <f>SUM(F3924:F3951)</f>
        <v>53021</v>
      </c>
      <c r="G3952" s="174">
        <f>SUM(G3925:G3951)</f>
        <v>30827</v>
      </c>
      <c r="H3952" s="62">
        <f>F3952-G3952</f>
        <v>22194</v>
      </c>
    </row>
    <row r="3954" spans="2:8" x14ac:dyDescent="0.3">
      <c r="B3954" s="106" t="s">
        <v>6</v>
      </c>
      <c r="C3954" s="6" t="s">
        <v>7</v>
      </c>
      <c r="D3954" s="35" t="s">
        <v>11</v>
      </c>
      <c r="E3954" s="10" t="s">
        <v>8</v>
      </c>
      <c r="F3954" s="70" t="s">
        <v>9</v>
      </c>
      <c r="G3954" s="70" t="s">
        <v>10</v>
      </c>
      <c r="H3954" s="5" t="s">
        <v>12</v>
      </c>
    </row>
    <row r="3955" spans="2:8" x14ac:dyDescent="0.3">
      <c r="B3955" s="35">
        <v>43108</v>
      </c>
      <c r="C3955" s="10" t="s">
        <v>1985</v>
      </c>
      <c r="D3955" s="35" t="s">
        <v>1986</v>
      </c>
      <c r="E3955" s="10" t="s">
        <v>45</v>
      </c>
      <c r="F3955" s="70">
        <v>4800</v>
      </c>
      <c r="G3955" s="70"/>
      <c r="H3955" s="5" t="s">
        <v>5</v>
      </c>
    </row>
    <row r="3956" spans="2:8" x14ac:dyDescent="0.3">
      <c r="B3956" s="35">
        <v>43108</v>
      </c>
      <c r="C3956" s="10" t="s">
        <v>53</v>
      </c>
      <c r="D3956" s="35" t="s">
        <v>1395</v>
      </c>
      <c r="E3956" s="10" t="s">
        <v>45</v>
      </c>
      <c r="F3956" s="70" t="s">
        <v>5</v>
      </c>
      <c r="G3956" s="70">
        <v>3530</v>
      </c>
      <c r="H3956" s="5" t="s">
        <v>5</v>
      </c>
    </row>
    <row r="3957" spans="2:8" x14ac:dyDescent="0.3">
      <c r="B3957" s="35">
        <v>43108</v>
      </c>
      <c r="C3957" s="10" t="s">
        <v>1987</v>
      </c>
      <c r="D3957" s="35" t="s">
        <v>1988</v>
      </c>
      <c r="E3957" s="10" t="s">
        <v>45</v>
      </c>
      <c r="F3957" s="70">
        <v>5700</v>
      </c>
      <c r="G3957" s="70" t="s">
        <v>5</v>
      </c>
      <c r="H3957" s="5" t="s">
        <v>5</v>
      </c>
    </row>
    <row r="3958" spans="2:8" x14ac:dyDescent="0.3">
      <c r="B3958" s="35">
        <v>43108</v>
      </c>
      <c r="C3958" s="10" t="s">
        <v>53</v>
      </c>
      <c r="D3958" s="35" t="s">
        <v>1989</v>
      </c>
      <c r="E3958" s="10" t="s">
        <v>45</v>
      </c>
      <c r="F3958" s="70" t="s">
        <v>5</v>
      </c>
      <c r="G3958" s="70">
        <v>300</v>
      </c>
      <c r="H3958" s="5"/>
    </row>
    <row r="3959" spans="2:8" x14ac:dyDescent="0.3">
      <c r="B3959" s="35">
        <v>43108</v>
      </c>
      <c r="C3959" s="10" t="s">
        <v>1990</v>
      </c>
      <c r="D3959" s="35" t="s">
        <v>1991</v>
      </c>
      <c r="E3959" s="10" t="s">
        <v>45</v>
      </c>
      <c r="F3959" s="70">
        <v>7500</v>
      </c>
      <c r="G3959" s="70"/>
      <c r="H3959" s="5" t="s">
        <v>5</v>
      </c>
    </row>
    <row r="3960" spans="2:8" x14ac:dyDescent="0.3">
      <c r="B3960" s="35">
        <v>43108</v>
      </c>
      <c r="C3960" s="10" t="s">
        <v>1142</v>
      </c>
      <c r="D3960" s="35" t="s">
        <v>119</v>
      </c>
      <c r="E3960" s="10" t="s">
        <v>45</v>
      </c>
      <c r="F3960" s="70"/>
      <c r="G3960" s="70">
        <v>3000</v>
      </c>
      <c r="H3960" s="5"/>
    </row>
    <row r="3961" spans="2:8" x14ac:dyDescent="0.3">
      <c r="B3961" s="35">
        <v>43108</v>
      </c>
      <c r="C3961" s="10" t="s">
        <v>1992</v>
      </c>
      <c r="D3961" s="35" t="s">
        <v>1993</v>
      </c>
      <c r="E3961" s="10" t="s">
        <v>45</v>
      </c>
      <c r="F3961" s="70">
        <v>2100</v>
      </c>
      <c r="G3961" s="70"/>
      <c r="H3961" s="5" t="s">
        <v>5</v>
      </c>
    </row>
    <row r="3962" spans="2:8" x14ac:dyDescent="0.3">
      <c r="B3962" s="35">
        <v>43108</v>
      </c>
      <c r="C3962" s="10" t="s">
        <v>1994</v>
      </c>
      <c r="D3962" s="35" t="s">
        <v>1995</v>
      </c>
      <c r="E3962" s="10" t="s">
        <v>45</v>
      </c>
      <c r="F3962" s="70">
        <v>3000</v>
      </c>
      <c r="G3962" s="70"/>
      <c r="H3962" s="5" t="s">
        <v>5</v>
      </c>
    </row>
    <row r="3963" spans="2:8" x14ac:dyDescent="0.3">
      <c r="F3963" s="174">
        <f>SUM(F3955:F3962)</f>
        <v>23100</v>
      </c>
      <c r="G3963" s="174">
        <f>SUM(G3956:G3962)</f>
        <v>6830</v>
      </c>
      <c r="H3963" s="62">
        <f>F3963-G3963</f>
        <v>16270</v>
      </c>
    </row>
    <row r="3965" spans="2:8" x14ac:dyDescent="0.3">
      <c r="B3965" s="106" t="s">
        <v>6</v>
      </c>
      <c r="C3965" s="6" t="s">
        <v>7</v>
      </c>
      <c r="D3965" s="35" t="s">
        <v>11</v>
      </c>
      <c r="E3965" s="10" t="s">
        <v>8</v>
      </c>
      <c r="F3965" s="70" t="s">
        <v>9</v>
      </c>
      <c r="G3965" s="70" t="s">
        <v>10</v>
      </c>
      <c r="H3965" s="5" t="s">
        <v>12</v>
      </c>
    </row>
    <row r="3966" spans="2:8" x14ac:dyDescent="0.3">
      <c r="B3966" s="35">
        <v>43110</v>
      </c>
      <c r="C3966" s="10" t="s">
        <v>1996</v>
      </c>
      <c r="D3966" s="35" t="s">
        <v>127</v>
      </c>
      <c r="E3966" s="10" t="s">
        <v>45</v>
      </c>
      <c r="F3966" s="70">
        <v>850</v>
      </c>
      <c r="G3966" s="70"/>
      <c r="H3966" s="5" t="s">
        <v>5</v>
      </c>
    </row>
    <row r="3967" spans="2:8" x14ac:dyDescent="0.3">
      <c r="B3967" s="35">
        <v>43110</v>
      </c>
      <c r="C3967" s="10" t="s">
        <v>53</v>
      </c>
      <c r="D3967" s="35" t="s">
        <v>1215</v>
      </c>
      <c r="E3967" s="10" t="s">
        <v>45</v>
      </c>
      <c r="F3967" s="70" t="s">
        <v>5</v>
      </c>
      <c r="G3967" s="70">
        <v>50</v>
      </c>
      <c r="H3967" s="5" t="s">
        <v>5</v>
      </c>
    </row>
    <row r="3968" spans="2:8" x14ac:dyDescent="0.3">
      <c r="B3968" s="35">
        <v>43110</v>
      </c>
      <c r="C3968" s="10" t="s">
        <v>1997</v>
      </c>
      <c r="D3968" s="35" t="s">
        <v>1998</v>
      </c>
      <c r="E3968" s="10" t="s">
        <v>45</v>
      </c>
      <c r="F3968" s="70">
        <v>3480</v>
      </c>
      <c r="G3968" s="70" t="s">
        <v>5</v>
      </c>
      <c r="H3968" s="5" t="s">
        <v>5</v>
      </c>
    </row>
    <row r="3969" spans="2:8" x14ac:dyDescent="0.3">
      <c r="B3969" s="35">
        <v>43110</v>
      </c>
      <c r="C3969" s="10" t="s">
        <v>53</v>
      </c>
      <c r="D3969" s="35" t="s">
        <v>2006</v>
      </c>
      <c r="E3969" s="10" t="s">
        <v>45</v>
      </c>
      <c r="F3969" s="70" t="s">
        <v>5</v>
      </c>
      <c r="G3969" s="70">
        <v>459</v>
      </c>
      <c r="H3969" s="5"/>
    </row>
    <row r="3970" spans="2:8" x14ac:dyDescent="0.3">
      <c r="B3970" s="35">
        <v>43110</v>
      </c>
      <c r="C3970" s="10" t="s">
        <v>1999</v>
      </c>
      <c r="D3970" s="35" t="s">
        <v>2000</v>
      </c>
      <c r="E3970" s="10" t="s">
        <v>45</v>
      </c>
      <c r="F3970" s="70">
        <v>1200</v>
      </c>
      <c r="G3970" s="70"/>
      <c r="H3970" s="5" t="s">
        <v>5</v>
      </c>
    </row>
    <row r="3971" spans="2:8" x14ac:dyDescent="0.3">
      <c r="B3971" s="35">
        <v>43110</v>
      </c>
      <c r="C3971" s="10" t="s">
        <v>1599</v>
      </c>
      <c r="D3971" s="35" t="s">
        <v>2001</v>
      </c>
      <c r="E3971" s="10" t="s">
        <v>45</v>
      </c>
      <c r="F3971" s="70">
        <v>1300</v>
      </c>
      <c r="G3971" s="70" t="s">
        <v>5</v>
      </c>
      <c r="H3971" s="5" t="s">
        <v>5</v>
      </c>
    </row>
    <row r="3972" spans="2:8" x14ac:dyDescent="0.3">
      <c r="B3972" s="35">
        <v>43110</v>
      </c>
      <c r="C3972" s="10" t="s">
        <v>1182</v>
      </c>
      <c r="D3972" s="35" t="s">
        <v>2002</v>
      </c>
      <c r="E3972" s="10" t="s">
        <v>0</v>
      </c>
      <c r="F3972" s="70" t="s">
        <v>5</v>
      </c>
      <c r="G3972" s="70">
        <v>450</v>
      </c>
      <c r="H3972" s="5" t="s">
        <v>5</v>
      </c>
    </row>
    <row r="3973" spans="2:8" x14ac:dyDescent="0.3">
      <c r="B3973" s="35">
        <v>43110</v>
      </c>
      <c r="C3973" s="10" t="s">
        <v>1182</v>
      </c>
      <c r="D3973" s="35" t="s">
        <v>812</v>
      </c>
      <c r="E3973" s="10" t="s">
        <v>121</v>
      </c>
      <c r="F3973" s="70"/>
      <c r="G3973" s="70">
        <v>29</v>
      </c>
      <c r="H3973" s="5"/>
    </row>
    <row r="3974" spans="2:8" x14ac:dyDescent="0.3">
      <c r="B3974" s="35">
        <v>43110</v>
      </c>
      <c r="C3974" s="10" t="s">
        <v>1182</v>
      </c>
      <c r="D3974" s="35" t="s">
        <v>2003</v>
      </c>
      <c r="E3974" s="10" t="s">
        <v>45</v>
      </c>
      <c r="F3974" s="70"/>
      <c r="G3974" s="70">
        <v>50</v>
      </c>
      <c r="H3974" s="5"/>
    </row>
    <row r="3975" spans="2:8" x14ac:dyDescent="0.3">
      <c r="B3975" s="35">
        <v>43110</v>
      </c>
      <c r="C3975" s="10" t="s">
        <v>1142</v>
      </c>
      <c r="D3975" s="35" t="s">
        <v>2007</v>
      </c>
      <c r="E3975" s="10" t="s">
        <v>45</v>
      </c>
      <c r="F3975" s="70"/>
      <c r="G3975" s="70">
        <v>100</v>
      </c>
      <c r="H3975" s="5"/>
    </row>
    <row r="3976" spans="2:8" x14ac:dyDescent="0.3">
      <c r="B3976" s="35">
        <v>43110</v>
      </c>
      <c r="C3976" s="10" t="s">
        <v>53</v>
      </c>
      <c r="D3976" s="35" t="s">
        <v>2008</v>
      </c>
      <c r="E3976" s="10" t="s">
        <v>45</v>
      </c>
      <c r="F3976" s="70"/>
      <c r="G3976" s="70">
        <v>150</v>
      </c>
      <c r="H3976" s="5"/>
    </row>
    <row r="3977" spans="2:8" x14ac:dyDescent="0.3">
      <c r="B3977" s="35">
        <v>43108</v>
      </c>
      <c r="C3977" s="10" t="s">
        <v>2004</v>
      </c>
      <c r="D3977" s="35" t="s">
        <v>2005</v>
      </c>
      <c r="E3977" s="10" t="s">
        <v>45</v>
      </c>
      <c r="F3977" s="70" t="s">
        <v>5</v>
      </c>
      <c r="G3977" s="70">
        <v>200</v>
      </c>
      <c r="H3977" s="5" t="s">
        <v>5</v>
      </c>
    </row>
    <row r="3978" spans="2:8" x14ac:dyDescent="0.3">
      <c r="F3978" s="174">
        <f>SUM(F3966:F3977)</f>
        <v>6830</v>
      </c>
      <c r="G3978" s="174">
        <f>SUM(G3967:G3977)</f>
        <v>1488</v>
      </c>
      <c r="H3978" s="62">
        <f>F3978-G3978</f>
        <v>5342</v>
      </c>
    </row>
    <row r="3980" spans="2:8" x14ac:dyDescent="0.3">
      <c r="B3980" s="106" t="s">
        <v>6</v>
      </c>
      <c r="C3980" s="6" t="s">
        <v>7</v>
      </c>
      <c r="D3980" s="35" t="s">
        <v>11</v>
      </c>
      <c r="E3980" s="10" t="s">
        <v>8</v>
      </c>
      <c r="F3980" s="70" t="s">
        <v>9</v>
      </c>
      <c r="G3980" s="70" t="s">
        <v>10</v>
      </c>
      <c r="H3980" s="5" t="s">
        <v>12</v>
      </c>
    </row>
    <row r="3981" spans="2:8" x14ac:dyDescent="0.3">
      <c r="B3981" s="35">
        <v>43112</v>
      </c>
      <c r="C3981" s="10" t="s">
        <v>258</v>
      </c>
      <c r="D3981" s="35" t="s">
        <v>111</v>
      </c>
      <c r="E3981" s="10" t="s">
        <v>45</v>
      </c>
      <c r="F3981" s="70">
        <v>8472.5300000000007</v>
      </c>
      <c r="G3981" s="70"/>
      <c r="H3981" s="5" t="s">
        <v>5</v>
      </c>
    </row>
    <row r="3982" spans="2:8" x14ac:dyDescent="0.3">
      <c r="B3982" s="35">
        <v>43110</v>
      </c>
      <c r="C3982" s="10" t="s">
        <v>258</v>
      </c>
      <c r="D3982" s="35" t="s">
        <v>2009</v>
      </c>
      <c r="E3982" s="10" t="s">
        <v>45</v>
      </c>
      <c r="F3982" s="70">
        <v>2369</v>
      </c>
      <c r="G3982" s="70">
        <v>2369</v>
      </c>
      <c r="H3982" s="5" t="s">
        <v>5</v>
      </c>
    </row>
    <row r="3983" spans="2:8" x14ac:dyDescent="0.3">
      <c r="B3983" s="35">
        <v>43110</v>
      </c>
      <c r="C3983" s="10" t="s">
        <v>258</v>
      </c>
      <c r="D3983" s="35" t="s">
        <v>111</v>
      </c>
      <c r="E3983" s="10" t="s">
        <v>45</v>
      </c>
      <c r="F3983" s="70">
        <v>11499</v>
      </c>
      <c r="G3983" s="70" t="s">
        <v>5</v>
      </c>
      <c r="H3983" s="5" t="s">
        <v>5</v>
      </c>
    </row>
    <row r="3984" spans="2:8" x14ac:dyDescent="0.3">
      <c r="B3984" s="35">
        <v>43110</v>
      </c>
      <c r="C3984" s="10" t="s">
        <v>2010</v>
      </c>
      <c r="D3984" s="35" t="s">
        <v>1805</v>
      </c>
      <c r="E3984" s="10" t="s">
        <v>45</v>
      </c>
      <c r="F3984" s="70">
        <v>2600</v>
      </c>
      <c r="G3984" s="70" t="s">
        <v>5</v>
      </c>
      <c r="H3984" s="5"/>
    </row>
    <row r="3985" spans="2:8" x14ac:dyDescent="0.3">
      <c r="B3985" s="35">
        <v>43110</v>
      </c>
      <c r="C3985" s="10" t="s">
        <v>2011</v>
      </c>
      <c r="D3985" s="35" t="s">
        <v>2012</v>
      </c>
      <c r="E3985" s="10" t="s">
        <v>45</v>
      </c>
      <c r="F3985" s="70">
        <v>1500</v>
      </c>
      <c r="G3985" s="70"/>
      <c r="H3985" s="5" t="s">
        <v>5</v>
      </c>
    </row>
    <row r="3986" spans="2:8" x14ac:dyDescent="0.3">
      <c r="B3986" s="35">
        <v>43110</v>
      </c>
      <c r="C3986" s="10" t="s">
        <v>1516</v>
      </c>
      <c r="D3986" s="35" t="s">
        <v>2013</v>
      </c>
      <c r="E3986" s="10" t="s">
        <v>45</v>
      </c>
      <c r="F3986" s="70">
        <v>1627</v>
      </c>
      <c r="G3986" s="70" t="s">
        <v>5</v>
      </c>
      <c r="H3986" s="5">
        <f>F3986-G3987-G3988-G3989-G3990</f>
        <v>636</v>
      </c>
    </row>
    <row r="3987" spans="2:8" x14ac:dyDescent="0.3">
      <c r="B3987" s="35">
        <v>43110</v>
      </c>
      <c r="C3987" s="10" t="s">
        <v>1142</v>
      </c>
      <c r="D3987" s="35" t="s">
        <v>120</v>
      </c>
      <c r="E3987" s="10" t="s">
        <v>45</v>
      </c>
      <c r="F3987" s="70" t="s">
        <v>5</v>
      </c>
      <c r="G3987" s="70">
        <v>100</v>
      </c>
      <c r="H3987" s="5" t="s">
        <v>5</v>
      </c>
    </row>
    <row r="3988" spans="2:8" x14ac:dyDescent="0.3">
      <c r="B3988" s="35">
        <v>43110</v>
      </c>
      <c r="C3988" s="10" t="s">
        <v>53</v>
      </c>
      <c r="D3988" s="35" t="s">
        <v>2014</v>
      </c>
      <c r="E3988" s="10" t="s">
        <v>45</v>
      </c>
      <c r="F3988" s="70"/>
      <c r="G3988" s="70">
        <v>239</v>
      </c>
      <c r="H3988" s="5"/>
    </row>
    <row r="3989" spans="2:8" x14ac:dyDescent="0.3">
      <c r="B3989" s="35">
        <v>43110</v>
      </c>
      <c r="C3989" s="10" t="s">
        <v>53</v>
      </c>
      <c r="D3989" s="35" t="s">
        <v>2015</v>
      </c>
      <c r="E3989" s="10" t="s">
        <v>45</v>
      </c>
      <c r="F3989" s="70"/>
      <c r="G3989" s="70">
        <v>350</v>
      </c>
      <c r="H3989" s="5"/>
    </row>
    <row r="3990" spans="2:8" x14ac:dyDescent="0.3">
      <c r="B3990" s="35">
        <v>43110</v>
      </c>
      <c r="C3990" s="10" t="s">
        <v>53</v>
      </c>
      <c r="D3990" s="35" t="s">
        <v>1246</v>
      </c>
      <c r="E3990" s="10" t="s">
        <v>45</v>
      </c>
      <c r="F3990" s="70"/>
      <c r="G3990" s="70">
        <v>302</v>
      </c>
      <c r="H3990" s="5"/>
    </row>
    <row r="3991" spans="2:8" x14ac:dyDescent="0.3">
      <c r="B3991" s="35">
        <v>43110</v>
      </c>
      <c r="C3991" s="10" t="s">
        <v>5</v>
      </c>
      <c r="D3991" s="35" t="s">
        <v>5</v>
      </c>
      <c r="E3991" s="10" t="s">
        <v>45</v>
      </c>
      <c r="F3991" s="70"/>
      <c r="G3991" s="70" t="s">
        <v>5</v>
      </c>
      <c r="H3991" s="5"/>
    </row>
    <row r="3992" spans="2:8" x14ac:dyDescent="0.3">
      <c r="B3992" s="35">
        <v>43108</v>
      </c>
      <c r="C3992" s="10" t="s">
        <v>5</v>
      </c>
      <c r="D3992" s="35" t="s">
        <v>5</v>
      </c>
      <c r="E3992" s="10" t="s">
        <v>45</v>
      </c>
      <c r="F3992" s="70" t="s">
        <v>5</v>
      </c>
      <c r="G3992" s="70" t="s">
        <v>5</v>
      </c>
      <c r="H3992" s="5" t="s">
        <v>5</v>
      </c>
    </row>
    <row r="3993" spans="2:8" x14ac:dyDescent="0.3">
      <c r="F3993" s="174">
        <f>SUM(F3981:F3992)</f>
        <v>28067.53</v>
      </c>
      <c r="G3993" s="174">
        <f>SUM(G3982:G3992)</f>
        <v>3360</v>
      </c>
      <c r="H3993" s="62">
        <f>F3993-G3993</f>
        <v>24707.53</v>
      </c>
    </row>
    <row r="3995" spans="2:8" x14ac:dyDescent="0.3">
      <c r="B3995" s="106" t="s">
        <v>404</v>
      </c>
      <c r="C3995" s="6" t="s">
        <v>7</v>
      </c>
      <c r="D3995" s="35" t="s">
        <v>11</v>
      </c>
      <c r="E3995" s="10" t="s">
        <v>8</v>
      </c>
      <c r="F3995" s="70" t="s">
        <v>9</v>
      </c>
      <c r="G3995" s="70" t="s">
        <v>10</v>
      </c>
      <c r="H3995" s="5" t="s">
        <v>12</v>
      </c>
    </row>
    <row r="3996" spans="2:8" x14ac:dyDescent="0.3">
      <c r="B3996" s="35">
        <v>43113</v>
      </c>
      <c r="C3996" s="10" t="s">
        <v>1516</v>
      </c>
      <c r="D3996" s="35" t="s">
        <v>2016</v>
      </c>
      <c r="E3996" s="10" t="s">
        <v>23</v>
      </c>
      <c r="F3996" s="70">
        <v>32792.53</v>
      </c>
      <c r="G3996" s="70"/>
      <c r="H3996" s="5"/>
    </row>
    <row r="3997" spans="2:8" x14ac:dyDescent="0.3">
      <c r="B3997" s="35">
        <v>43113</v>
      </c>
      <c r="C3997" s="10" t="s">
        <v>1977</v>
      </c>
      <c r="D3997" s="35" t="s">
        <v>1502</v>
      </c>
      <c r="E3997" s="10" t="s">
        <v>45</v>
      </c>
      <c r="F3997" s="70"/>
      <c r="G3997" s="70">
        <v>3500</v>
      </c>
      <c r="H3997" s="5"/>
    </row>
    <row r="3998" spans="2:8" x14ac:dyDescent="0.3">
      <c r="B3998" s="35">
        <v>43113</v>
      </c>
      <c r="C3998" s="10" t="s">
        <v>1977</v>
      </c>
      <c r="D3998" s="35" t="s">
        <v>114</v>
      </c>
      <c r="E3998" s="10" t="s">
        <v>45</v>
      </c>
      <c r="F3998" s="70"/>
      <c r="G3998" s="73">
        <v>3000</v>
      </c>
      <c r="H3998" s="5"/>
    </row>
    <row r="3999" spans="2:8" x14ac:dyDescent="0.3">
      <c r="B3999" s="35">
        <v>43113</v>
      </c>
      <c r="C3999" s="10" t="s">
        <v>1977</v>
      </c>
      <c r="D3999" s="35" t="s">
        <v>115</v>
      </c>
      <c r="E3999" s="10" t="s">
        <v>45</v>
      </c>
      <c r="F3999" s="70"/>
      <c r="G3999" s="73">
        <v>2500</v>
      </c>
      <c r="H3999" s="5"/>
    </row>
    <row r="4000" spans="2:8" x14ac:dyDescent="0.3">
      <c r="B4000" s="35">
        <v>43113</v>
      </c>
      <c r="C4000" s="10" t="s">
        <v>1977</v>
      </c>
      <c r="D4000" s="35" t="s">
        <v>116</v>
      </c>
      <c r="E4000" s="10" t="s">
        <v>45</v>
      </c>
      <c r="F4000" s="70"/>
      <c r="G4000" s="73">
        <v>2000</v>
      </c>
      <c r="H4000" s="5"/>
    </row>
    <row r="4001" spans="2:8" x14ac:dyDescent="0.3">
      <c r="B4001" s="35">
        <v>43113</v>
      </c>
      <c r="C4001" s="10" t="s">
        <v>1977</v>
      </c>
      <c r="D4001" s="35" t="s">
        <v>1926</v>
      </c>
      <c r="E4001" s="10" t="s">
        <v>45</v>
      </c>
      <c r="F4001" s="70"/>
      <c r="G4001" s="73">
        <v>1800</v>
      </c>
      <c r="H4001" s="5"/>
    </row>
    <row r="4002" spans="2:8" x14ac:dyDescent="0.3">
      <c r="B4002" s="35">
        <v>43113</v>
      </c>
      <c r="C4002" s="10" t="s">
        <v>1977</v>
      </c>
      <c r="D4002" s="35" t="s">
        <v>32</v>
      </c>
      <c r="E4002" s="10" t="s">
        <v>45</v>
      </c>
      <c r="F4002" s="70"/>
      <c r="G4002" s="73">
        <v>1500</v>
      </c>
      <c r="H4002" s="5"/>
    </row>
    <row r="4003" spans="2:8" x14ac:dyDescent="0.3">
      <c r="B4003" s="35">
        <v>43113</v>
      </c>
      <c r="C4003" s="10" t="s">
        <v>1977</v>
      </c>
      <c r="D4003" s="35" t="s">
        <v>1714</v>
      </c>
      <c r="E4003" s="10" t="s">
        <v>45</v>
      </c>
      <c r="F4003" s="70"/>
      <c r="G4003" s="73">
        <v>1000</v>
      </c>
      <c r="H4003" s="5"/>
    </row>
    <row r="4004" spans="2:8" x14ac:dyDescent="0.3">
      <c r="B4004" s="35">
        <v>43113</v>
      </c>
      <c r="C4004" s="10" t="s">
        <v>1977</v>
      </c>
      <c r="D4004" s="35" t="s">
        <v>1978</v>
      </c>
      <c r="E4004" s="10" t="s">
        <v>45</v>
      </c>
      <c r="F4004" s="70"/>
      <c r="G4004" s="73">
        <v>1500</v>
      </c>
      <c r="H4004" s="5"/>
    </row>
    <row r="4005" spans="2:8" x14ac:dyDescent="0.3">
      <c r="B4005" s="35">
        <v>43113</v>
      </c>
      <c r="C4005" s="10" t="s">
        <v>1977</v>
      </c>
      <c r="D4005" s="35" t="s">
        <v>15</v>
      </c>
      <c r="E4005" s="10" t="s">
        <v>45</v>
      </c>
      <c r="F4005" s="70"/>
      <c r="G4005" s="73">
        <v>1500</v>
      </c>
      <c r="H4005" s="5"/>
    </row>
    <row r="4006" spans="2:8" x14ac:dyDescent="0.3">
      <c r="B4006" s="35">
        <v>43113</v>
      </c>
      <c r="C4006" s="10" t="s">
        <v>1977</v>
      </c>
      <c r="D4006" s="35" t="s">
        <v>121</v>
      </c>
      <c r="E4006" s="10" t="s">
        <v>45</v>
      </c>
      <c r="F4006" s="70"/>
      <c r="G4006" s="73">
        <v>1000</v>
      </c>
      <c r="H4006" s="5" t="s">
        <v>5</v>
      </c>
    </row>
    <row r="4007" spans="2:8" x14ac:dyDescent="0.3">
      <c r="B4007" s="35">
        <v>43113</v>
      </c>
      <c r="C4007" s="10" t="s">
        <v>1977</v>
      </c>
      <c r="D4007" s="35" t="s">
        <v>120</v>
      </c>
      <c r="E4007" s="10" t="s">
        <v>45</v>
      </c>
      <c r="F4007" s="70"/>
      <c r="G4007" s="73">
        <v>570</v>
      </c>
      <c r="H4007" s="5"/>
    </row>
    <row r="4008" spans="2:8" x14ac:dyDescent="0.3">
      <c r="B4008" s="35">
        <v>43113</v>
      </c>
      <c r="C4008" s="10" t="s">
        <v>1977</v>
      </c>
      <c r="D4008" s="35" t="s">
        <v>2007</v>
      </c>
      <c r="E4008" s="10" t="s">
        <v>45</v>
      </c>
      <c r="F4008" s="70"/>
      <c r="G4008" s="73">
        <v>830</v>
      </c>
      <c r="H4008" s="5"/>
    </row>
    <row r="4009" spans="2:8" x14ac:dyDescent="0.3">
      <c r="B4009" s="35">
        <v>43113</v>
      </c>
      <c r="C4009" s="10" t="s">
        <v>1977</v>
      </c>
      <c r="D4009" s="35" t="s">
        <v>45</v>
      </c>
      <c r="E4009" s="10" t="s">
        <v>45</v>
      </c>
      <c r="F4009" s="70"/>
      <c r="G4009" s="73">
        <v>1800</v>
      </c>
      <c r="H4009" s="5"/>
    </row>
    <row r="4010" spans="2:8" x14ac:dyDescent="0.3">
      <c r="B4010" s="35">
        <v>43113</v>
      </c>
      <c r="C4010" s="10" t="s">
        <v>53</v>
      </c>
      <c r="D4010" s="35" t="s">
        <v>2017</v>
      </c>
      <c r="E4010" s="10" t="s">
        <v>23</v>
      </c>
      <c r="F4010" s="70"/>
      <c r="G4010" s="73">
        <v>208</v>
      </c>
      <c r="H4010" s="5"/>
    </row>
    <row r="4011" spans="2:8" x14ac:dyDescent="0.3">
      <c r="B4011" s="35">
        <v>43113</v>
      </c>
      <c r="C4011" s="10" t="s">
        <v>1977</v>
      </c>
      <c r="D4011" s="35" t="s">
        <v>2018</v>
      </c>
      <c r="E4011" s="10" t="s">
        <v>23</v>
      </c>
      <c r="F4011" s="70"/>
      <c r="G4011" s="73">
        <v>500</v>
      </c>
      <c r="H4011" s="5"/>
    </row>
    <row r="4012" spans="2:8" x14ac:dyDescent="0.3">
      <c r="F4012" s="174">
        <f>SUM(F3996:F4008)</f>
        <v>32792.53</v>
      </c>
      <c r="G4012" s="174">
        <f>SUM(G3997:G4011)</f>
        <v>23208</v>
      </c>
      <c r="H4012" s="62">
        <f>F4012-G4012</f>
        <v>9584.5299999999988</v>
      </c>
    </row>
    <row r="4014" spans="2:8" x14ac:dyDescent="0.3">
      <c r="B4014" s="106" t="s">
        <v>404</v>
      </c>
      <c r="C4014" s="6" t="s">
        <v>7</v>
      </c>
      <c r="D4014" s="35" t="s">
        <v>11</v>
      </c>
      <c r="E4014" s="10" t="s">
        <v>8</v>
      </c>
      <c r="F4014" s="70" t="s">
        <v>9</v>
      </c>
      <c r="G4014" s="70" t="s">
        <v>10</v>
      </c>
      <c r="H4014" s="5" t="s">
        <v>12</v>
      </c>
    </row>
    <row r="4015" spans="2:8" x14ac:dyDescent="0.3">
      <c r="B4015" s="35">
        <v>43116</v>
      </c>
      <c r="C4015" s="10" t="s">
        <v>258</v>
      </c>
      <c r="D4015" s="35" t="s">
        <v>115</v>
      </c>
      <c r="E4015" s="10" t="s">
        <v>45</v>
      </c>
      <c r="F4015" s="70">
        <v>2103.41</v>
      </c>
      <c r="G4015" s="70"/>
      <c r="H4015" s="5"/>
    </row>
    <row r="4016" spans="2:8" x14ac:dyDescent="0.3">
      <c r="B4016" s="35">
        <v>43116</v>
      </c>
      <c r="C4016" s="10" t="s">
        <v>258</v>
      </c>
      <c r="D4016" s="35" t="s">
        <v>114</v>
      </c>
      <c r="E4016" s="10" t="s">
        <v>45</v>
      </c>
      <c r="F4016" s="70">
        <v>2827.06</v>
      </c>
      <c r="G4016" s="70" t="s">
        <v>5</v>
      </c>
      <c r="H4016" s="5"/>
    </row>
    <row r="4017" spans="2:9" x14ac:dyDescent="0.3">
      <c r="B4017" s="35">
        <v>43116</v>
      </c>
      <c r="C4017" s="10" t="s">
        <v>258</v>
      </c>
      <c r="D4017" s="35" t="s">
        <v>119</v>
      </c>
      <c r="E4017" s="10" t="s">
        <v>45</v>
      </c>
      <c r="F4017" s="70">
        <v>2827.06</v>
      </c>
      <c r="G4017" s="73" t="s">
        <v>5</v>
      </c>
      <c r="H4017" s="5"/>
    </row>
    <row r="4018" spans="2:9" x14ac:dyDescent="0.3">
      <c r="B4018" s="35">
        <v>43116</v>
      </c>
      <c r="C4018" s="10" t="s">
        <v>258</v>
      </c>
      <c r="D4018" s="35" t="s">
        <v>2019</v>
      </c>
      <c r="E4018" s="10" t="s">
        <v>45</v>
      </c>
      <c r="F4018" s="70">
        <v>8508.0400000000009</v>
      </c>
      <c r="G4018" s="73" t="s">
        <v>5</v>
      </c>
      <c r="H4018" s="5"/>
    </row>
    <row r="4019" spans="2:9" x14ac:dyDescent="0.3">
      <c r="B4019" s="35">
        <v>43116</v>
      </c>
      <c r="C4019" s="10" t="s">
        <v>1146</v>
      </c>
      <c r="D4019" s="35" t="s">
        <v>836</v>
      </c>
      <c r="E4019" s="10" t="s">
        <v>45</v>
      </c>
      <c r="F4019" s="70">
        <v>13816.17</v>
      </c>
      <c r="G4019" s="73">
        <v>13816.17</v>
      </c>
      <c r="H4019" s="5"/>
    </row>
    <row r="4020" spans="2:9" x14ac:dyDescent="0.3">
      <c r="B4020" s="35">
        <v>43116</v>
      </c>
      <c r="C4020" s="10" t="s">
        <v>1146</v>
      </c>
      <c r="D4020" s="35" t="s">
        <v>116</v>
      </c>
      <c r="E4020" s="10" t="s">
        <v>45</v>
      </c>
      <c r="F4020" s="70">
        <v>2103.41</v>
      </c>
      <c r="G4020" s="73" t="s">
        <v>5</v>
      </c>
      <c r="H4020" s="5"/>
    </row>
    <row r="4021" spans="2:9" x14ac:dyDescent="0.3">
      <c r="B4021" s="35">
        <v>43116</v>
      </c>
      <c r="C4021" s="10" t="s">
        <v>258</v>
      </c>
      <c r="D4021" s="35" t="s">
        <v>111</v>
      </c>
      <c r="E4021" s="10" t="s">
        <v>45</v>
      </c>
      <c r="F4021" s="70">
        <v>5467.08</v>
      </c>
      <c r="G4021" s="73" t="s">
        <v>5</v>
      </c>
      <c r="H4021" s="5"/>
    </row>
    <row r="4022" spans="2:9" x14ac:dyDescent="0.3">
      <c r="B4022" s="35">
        <v>43116</v>
      </c>
      <c r="C4022" s="10" t="s">
        <v>258</v>
      </c>
      <c r="D4022" s="35" t="s">
        <v>2020</v>
      </c>
      <c r="E4022" s="10" t="s">
        <v>45</v>
      </c>
      <c r="F4022" s="70">
        <v>4300</v>
      </c>
      <c r="G4022" s="73">
        <v>4300</v>
      </c>
      <c r="H4022" s="5"/>
    </row>
    <row r="4023" spans="2:9" x14ac:dyDescent="0.3">
      <c r="B4023" s="35">
        <v>43116</v>
      </c>
      <c r="C4023" s="10" t="s">
        <v>258</v>
      </c>
      <c r="D4023" s="35" t="s">
        <v>1962</v>
      </c>
      <c r="E4023" s="10" t="s">
        <v>45</v>
      </c>
      <c r="F4023" s="70">
        <v>2827.06</v>
      </c>
      <c r="G4023" s="73" t="s">
        <v>5</v>
      </c>
      <c r="H4023" s="5"/>
    </row>
    <row r="4024" spans="2:9" x14ac:dyDescent="0.3">
      <c r="B4024" s="35">
        <v>43116</v>
      </c>
      <c r="C4024" s="10" t="s">
        <v>53</v>
      </c>
      <c r="D4024" s="35" t="s">
        <v>1630</v>
      </c>
      <c r="E4024" s="10" t="s">
        <v>45</v>
      </c>
      <c r="F4024" s="70"/>
      <c r="G4024" s="73">
        <v>126</v>
      </c>
      <c r="H4024" s="5"/>
    </row>
    <row r="4025" spans="2:9" x14ac:dyDescent="0.3">
      <c r="B4025" s="35">
        <v>43116</v>
      </c>
      <c r="C4025" s="10" t="s">
        <v>53</v>
      </c>
      <c r="D4025" s="35" t="s">
        <v>2021</v>
      </c>
      <c r="E4025" s="10" t="s">
        <v>45</v>
      </c>
      <c r="F4025" s="70"/>
      <c r="G4025" s="73">
        <v>500</v>
      </c>
      <c r="H4025" s="5" t="s">
        <v>5</v>
      </c>
    </row>
    <row r="4026" spans="2:9" x14ac:dyDescent="0.3">
      <c r="B4026" s="35">
        <v>43116</v>
      </c>
      <c r="C4026" s="10" t="s">
        <v>53</v>
      </c>
      <c r="D4026" s="35" t="s">
        <v>2023</v>
      </c>
      <c r="E4026" s="10" t="s">
        <v>45</v>
      </c>
      <c r="F4026" s="70"/>
      <c r="G4026" s="73">
        <v>1079</v>
      </c>
      <c r="H4026" s="5"/>
    </row>
    <row r="4027" spans="2:9" x14ac:dyDescent="0.3">
      <c r="B4027" s="35">
        <v>43116</v>
      </c>
      <c r="C4027" s="10" t="s">
        <v>53</v>
      </c>
      <c r="D4027" s="35" t="s">
        <v>2022</v>
      </c>
      <c r="E4027" s="10" t="s">
        <v>45</v>
      </c>
      <c r="F4027" s="70"/>
      <c r="G4027" s="73">
        <v>885</v>
      </c>
      <c r="H4027" s="5"/>
    </row>
    <row r="4028" spans="2:9" x14ac:dyDescent="0.3">
      <c r="B4028" s="35">
        <v>43116</v>
      </c>
      <c r="C4028" s="10" t="s">
        <v>53</v>
      </c>
      <c r="D4028" s="35" t="s">
        <v>1545</v>
      </c>
      <c r="E4028" s="10" t="s">
        <v>45</v>
      </c>
      <c r="F4028" s="70"/>
      <c r="G4028" s="73">
        <v>2000</v>
      </c>
      <c r="H4028" s="5"/>
    </row>
    <row r="4029" spans="2:9" x14ac:dyDescent="0.3">
      <c r="B4029" s="35">
        <v>43116</v>
      </c>
      <c r="C4029" s="10" t="s">
        <v>53</v>
      </c>
      <c r="D4029" s="35" t="s">
        <v>2024</v>
      </c>
      <c r="E4029" s="10" t="s">
        <v>15</v>
      </c>
      <c r="F4029" s="70"/>
      <c r="G4029" s="73">
        <v>1020</v>
      </c>
      <c r="H4029" s="5"/>
      <c r="I4029" t="s">
        <v>5</v>
      </c>
    </row>
    <row r="4030" spans="2:9" x14ac:dyDescent="0.3">
      <c r="B4030" s="35">
        <v>43116</v>
      </c>
      <c r="C4030" s="10" t="s">
        <v>1182</v>
      </c>
      <c r="D4030" s="35" t="s">
        <v>2025</v>
      </c>
      <c r="E4030" s="10" t="s">
        <v>2007</v>
      </c>
      <c r="F4030" s="70"/>
      <c r="G4030" s="73">
        <v>200</v>
      </c>
      <c r="H4030" s="5"/>
      <c r="I4030" t="s">
        <v>5</v>
      </c>
    </row>
    <row r="4031" spans="2:9" x14ac:dyDescent="0.3">
      <c r="F4031" s="174">
        <f>SUM(F4015:F4027)</f>
        <v>44779.289999999994</v>
      </c>
      <c r="G4031" s="174">
        <f>SUM(G4016:G4030)</f>
        <v>23926.17</v>
      </c>
      <c r="H4031" s="62">
        <f>F4031-G4031</f>
        <v>20853.119999999995</v>
      </c>
      <c r="I4031" t="s">
        <v>5</v>
      </c>
    </row>
    <row r="4033" spans="2:8" x14ac:dyDescent="0.3">
      <c r="B4033" s="106" t="s">
        <v>6</v>
      </c>
      <c r="C4033" s="6" t="s">
        <v>7</v>
      </c>
      <c r="D4033" s="6" t="s">
        <v>11</v>
      </c>
      <c r="E4033" s="6" t="s">
        <v>8</v>
      </c>
      <c r="F4033" s="149" t="s">
        <v>9</v>
      </c>
      <c r="G4033" s="149" t="s">
        <v>10</v>
      </c>
      <c r="H4033" s="7" t="s">
        <v>12</v>
      </c>
    </row>
    <row r="4034" spans="2:8" x14ac:dyDescent="0.3">
      <c r="B4034" s="35">
        <v>43118</v>
      </c>
      <c r="C4034" s="10" t="s">
        <v>2026</v>
      </c>
      <c r="D4034" s="4" t="s">
        <v>2027</v>
      </c>
      <c r="E4034" s="4" t="s">
        <v>45</v>
      </c>
      <c r="F4034" s="70">
        <v>2300</v>
      </c>
      <c r="G4034" s="70"/>
      <c r="H4034" s="5" t="s">
        <v>5</v>
      </c>
    </row>
    <row r="4035" spans="2:8" x14ac:dyDescent="0.3">
      <c r="B4035" s="35">
        <v>43118</v>
      </c>
      <c r="C4035" s="10" t="s">
        <v>1142</v>
      </c>
      <c r="D4035" s="4" t="s">
        <v>2028</v>
      </c>
      <c r="E4035" s="4" t="s">
        <v>45</v>
      </c>
      <c r="F4035" s="70" t="s">
        <v>5</v>
      </c>
      <c r="G4035" s="70">
        <v>500</v>
      </c>
      <c r="H4035" s="5"/>
    </row>
    <row r="4036" spans="2:8" x14ac:dyDescent="0.3">
      <c r="B4036" s="35" t="s">
        <v>5</v>
      </c>
      <c r="C4036" s="10" t="s">
        <v>5</v>
      </c>
      <c r="D4036" s="4" t="s">
        <v>5</v>
      </c>
      <c r="E4036" s="4" t="s">
        <v>5</v>
      </c>
      <c r="F4036" s="70" t="s">
        <v>5</v>
      </c>
      <c r="G4036" s="70" t="s">
        <v>5</v>
      </c>
      <c r="H4036" s="5"/>
    </row>
    <row r="4037" spans="2:8" x14ac:dyDescent="0.3">
      <c r="B4037" s="35" t="s">
        <v>5</v>
      </c>
      <c r="C4037" s="10" t="s">
        <v>5</v>
      </c>
      <c r="D4037" s="4" t="s">
        <v>5</v>
      </c>
      <c r="E4037" s="4" t="s">
        <v>5</v>
      </c>
      <c r="F4037" s="70" t="s">
        <v>5</v>
      </c>
      <c r="G4037" s="70" t="s">
        <v>5</v>
      </c>
      <c r="H4037" s="5"/>
    </row>
    <row r="4038" spans="2:8" x14ac:dyDescent="0.3">
      <c r="B4038" s="35" t="s">
        <v>5</v>
      </c>
      <c r="C4038" s="10" t="s">
        <v>5</v>
      </c>
      <c r="D4038" s="4" t="s">
        <v>5</v>
      </c>
      <c r="E4038" s="4" t="s">
        <v>5</v>
      </c>
      <c r="F4038" s="70" t="s">
        <v>5</v>
      </c>
      <c r="G4038" s="70" t="s">
        <v>5</v>
      </c>
      <c r="H4038" s="5"/>
    </row>
    <row r="4039" spans="2:8" x14ac:dyDescent="0.3">
      <c r="F4039" s="174">
        <f>SUM(F4034:F4038)</f>
        <v>2300</v>
      </c>
      <c r="G4039" s="174">
        <f>SUM(G4035:G4038)</f>
        <v>500</v>
      </c>
      <c r="H4039" s="62">
        <f>F4039-G4039</f>
        <v>1800</v>
      </c>
    </row>
    <row r="4041" spans="2:8" x14ac:dyDescent="0.3">
      <c r="B4041" s="106" t="s">
        <v>6</v>
      </c>
      <c r="C4041" s="6" t="s">
        <v>7</v>
      </c>
      <c r="D4041" s="6" t="s">
        <v>11</v>
      </c>
      <c r="E4041" s="6" t="s">
        <v>8</v>
      </c>
      <c r="F4041" s="149" t="s">
        <v>9</v>
      </c>
      <c r="G4041" s="149" t="s">
        <v>10</v>
      </c>
      <c r="H4041" s="7" t="s">
        <v>12</v>
      </c>
    </row>
    <row r="4042" spans="2:8" x14ac:dyDescent="0.3">
      <c r="B4042" s="35">
        <v>43119</v>
      </c>
      <c r="C4042" s="10" t="s">
        <v>217</v>
      </c>
      <c r="D4042" s="4" t="s">
        <v>2029</v>
      </c>
      <c r="E4042" s="4" t="s">
        <v>45</v>
      </c>
      <c r="F4042" s="70">
        <v>7800</v>
      </c>
      <c r="G4042" s="70"/>
      <c r="H4042" s="5" t="s">
        <v>5</v>
      </c>
    </row>
    <row r="4043" spans="2:8" x14ac:dyDescent="0.3">
      <c r="B4043" s="35">
        <v>43119</v>
      </c>
      <c r="C4043" s="10" t="s">
        <v>217</v>
      </c>
      <c r="D4043" s="4" t="s">
        <v>2030</v>
      </c>
      <c r="E4043" s="4" t="s">
        <v>45</v>
      </c>
      <c r="F4043" s="70">
        <v>2500</v>
      </c>
      <c r="G4043" s="70" t="s">
        <v>5</v>
      </c>
      <c r="H4043" s="5"/>
    </row>
    <row r="4044" spans="2:8" x14ac:dyDescent="0.3">
      <c r="B4044" s="35">
        <v>43119</v>
      </c>
      <c r="C4044" s="10" t="s">
        <v>1171</v>
      </c>
      <c r="D4044" s="4" t="s">
        <v>1835</v>
      </c>
      <c r="E4044" s="4" t="s">
        <v>45</v>
      </c>
      <c r="F4044" s="70" t="s">
        <v>5</v>
      </c>
      <c r="G4044" s="70">
        <v>2000</v>
      </c>
      <c r="H4044" s="5"/>
    </row>
    <row r="4045" spans="2:8" x14ac:dyDescent="0.3">
      <c r="B4045" s="35">
        <v>43119</v>
      </c>
      <c r="C4045" s="10" t="s">
        <v>53</v>
      </c>
      <c r="D4045" s="4" t="s">
        <v>2031</v>
      </c>
      <c r="E4045" s="4" t="s">
        <v>45</v>
      </c>
      <c r="F4045" s="70" t="s">
        <v>5</v>
      </c>
      <c r="G4045" s="70">
        <v>500</v>
      </c>
      <c r="H4045" s="5"/>
    </row>
    <row r="4046" spans="2:8" x14ac:dyDescent="0.3">
      <c r="B4046" s="35">
        <v>43119</v>
      </c>
      <c r="C4046" s="10" t="s">
        <v>217</v>
      </c>
      <c r="D4046" s="4" t="s">
        <v>2032</v>
      </c>
      <c r="E4046" s="4" t="s">
        <v>45</v>
      </c>
      <c r="F4046" s="70">
        <v>8200</v>
      </c>
      <c r="G4046" s="70"/>
      <c r="H4046" s="5"/>
    </row>
    <row r="4047" spans="2:8" x14ac:dyDescent="0.3">
      <c r="B4047" s="35">
        <v>43119</v>
      </c>
      <c r="C4047" s="10" t="s">
        <v>1516</v>
      </c>
      <c r="D4047" s="4" t="s">
        <v>1303</v>
      </c>
      <c r="E4047" s="4" t="s">
        <v>45</v>
      </c>
      <c r="F4047" s="70">
        <v>2203</v>
      </c>
      <c r="G4047" s="70"/>
      <c r="H4047" s="5" t="s">
        <v>5</v>
      </c>
    </row>
    <row r="4048" spans="2:8" x14ac:dyDescent="0.3">
      <c r="B4048" s="35">
        <v>43119</v>
      </c>
      <c r="C4048" s="10" t="s">
        <v>1182</v>
      </c>
      <c r="D4048" s="4" t="s">
        <v>2033</v>
      </c>
      <c r="E4048" s="4"/>
      <c r="F4048" s="70"/>
      <c r="G4048" s="70">
        <v>68</v>
      </c>
      <c r="H4048" s="5"/>
    </row>
    <row r="4049" spans="2:8" x14ac:dyDescent="0.3">
      <c r="B4049" s="35">
        <v>43119</v>
      </c>
      <c r="C4049" s="10" t="s">
        <v>2034</v>
      </c>
      <c r="D4049" s="4" t="s">
        <v>2035</v>
      </c>
      <c r="E4049" s="4"/>
      <c r="F4049" s="70"/>
      <c r="G4049" s="70">
        <v>25</v>
      </c>
      <c r="H4049" s="5"/>
    </row>
    <row r="4050" spans="2:8" x14ac:dyDescent="0.3">
      <c r="F4050" s="174">
        <f>SUM(F4042:F4049)</f>
        <v>20703</v>
      </c>
      <c r="G4050" s="174">
        <f>SUM(G4043:G4049)</f>
        <v>2593</v>
      </c>
      <c r="H4050" s="62">
        <f>F4050-G4050</f>
        <v>18110</v>
      </c>
    </row>
    <row r="4052" spans="2:8" x14ac:dyDescent="0.3">
      <c r="B4052" s="106" t="s">
        <v>404</v>
      </c>
      <c r="C4052" s="6" t="s">
        <v>7</v>
      </c>
      <c r="D4052" s="6" t="s">
        <v>11</v>
      </c>
      <c r="E4052" s="6" t="s">
        <v>8</v>
      </c>
      <c r="F4052" s="149" t="s">
        <v>2036</v>
      </c>
      <c r="G4052" s="149" t="s">
        <v>2037</v>
      </c>
      <c r="H4052" s="7" t="s">
        <v>12</v>
      </c>
    </row>
    <row r="4053" spans="2:8" x14ac:dyDescent="0.3">
      <c r="B4053" s="35">
        <v>43120</v>
      </c>
      <c r="C4053" s="10" t="s">
        <v>1516</v>
      </c>
      <c r="D4053" s="4" t="s">
        <v>2016</v>
      </c>
      <c r="E4053" s="4" t="s">
        <v>23</v>
      </c>
      <c r="F4053" s="193">
        <v>27700</v>
      </c>
      <c r="G4053" s="70"/>
      <c r="H4053" s="5"/>
    </row>
    <row r="4054" spans="2:8" x14ac:dyDescent="0.3">
      <c r="B4054" s="35">
        <v>43120</v>
      </c>
      <c r="C4054" s="10" t="s">
        <v>1977</v>
      </c>
      <c r="D4054" s="4" t="s">
        <v>1502</v>
      </c>
      <c r="E4054" s="4" t="s">
        <v>45</v>
      </c>
      <c r="F4054" s="70"/>
      <c r="G4054" s="193">
        <v>3500</v>
      </c>
      <c r="H4054" s="5"/>
    </row>
    <row r="4055" spans="2:8" x14ac:dyDescent="0.3">
      <c r="B4055" s="35">
        <v>43120</v>
      </c>
      <c r="C4055" s="10" t="s">
        <v>1977</v>
      </c>
      <c r="D4055" s="4" t="s">
        <v>114</v>
      </c>
      <c r="E4055" s="4" t="s">
        <v>45</v>
      </c>
      <c r="F4055" s="70"/>
      <c r="G4055" s="193">
        <v>3000</v>
      </c>
      <c r="H4055" s="5"/>
    </row>
    <row r="4056" spans="2:8" x14ac:dyDescent="0.3">
      <c r="B4056" s="35">
        <v>43120</v>
      </c>
      <c r="C4056" s="10" t="s">
        <v>1977</v>
      </c>
      <c r="D4056" s="4" t="s">
        <v>115</v>
      </c>
      <c r="E4056" s="4" t="s">
        <v>45</v>
      </c>
      <c r="F4056" s="70"/>
      <c r="G4056" s="193">
        <v>2500</v>
      </c>
      <c r="H4056" s="5"/>
    </row>
    <row r="4057" spans="2:8" x14ac:dyDescent="0.3">
      <c r="B4057" s="35">
        <v>43120</v>
      </c>
      <c r="C4057" s="10" t="s">
        <v>1977</v>
      </c>
      <c r="D4057" s="4" t="s">
        <v>116</v>
      </c>
      <c r="E4057" s="4" t="s">
        <v>45</v>
      </c>
      <c r="F4057" s="70"/>
      <c r="G4057" s="193">
        <v>2000</v>
      </c>
      <c r="H4057" s="5"/>
    </row>
    <row r="4058" spans="2:8" x14ac:dyDescent="0.3">
      <c r="B4058" s="35">
        <v>43120</v>
      </c>
      <c r="C4058" s="10" t="s">
        <v>1977</v>
      </c>
      <c r="D4058" s="4" t="s">
        <v>1926</v>
      </c>
      <c r="E4058" s="4" t="s">
        <v>45</v>
      </c>
      <c r="F4058" s="70"/>
      <c r="G4058" s="193">
        <v>1800</v>
      </c>
      <c r="H4058" s="5"/>
    </row>
    <row r="4059" spans="2:8" x14ac:dyDescent="0.3">
      <c r="B4059" s="35">
        <v>43120</v>
      </c>
      <c r="C4059" s="10" t="s">
        <v>1977</v>
      </c>
      <c r="D4059" s="4" t="s">
        <v>32</v>
      </c>
      <c r="E4059" s="4" t="s">
        <v>45</v>
      </c>
      <c r="F4059" s="70"/>
      <c r="G4059" s="193">
        <v>1500</v>
      </c>
      <c r="H4059" s="5"/>
    </row>
    <row r="4060" spans="2:8" x14ac:dyDescent="0.3">
      <c r="B4060" s="35">
        <v>43120</v>
      </c>
      <c r="C4060" s="10" t="s">
        <v>1977</v>
      </c>
      <c r="D4060" s="4" t="s">
        <v>1714</v>
      </c>
      <c r="E4060" s="4" t="s">
        <v>45</v>
      </c>
      <c r="F4060" s="70"/>
      <c r="G4060" s="193">
        <v>1000</v>
      </c>
      <c r="H4060" s="5"/>
    </row>
    <row r="4061" spans="2:8" x14ac:dyDescent="0.3">
      <c r="B4061" s="35">
        <v>43120</v>
      </c>
      <c r="C4061" s="10" t="s">
        <v>1977</v>
      </c>
      <c r="D4061" s="4" t="s">
        <v>1978</v>
      </c>
      <c r="E4061" s="4" t="s">
        <v>45</v>
      </c>
      <c r="F4061" s="70"/>
      <c r="G4061" s="70" t="s">
        <v>2038</v>
      </c>
      <c r="H4061" s="5"/>
    </row>
    <row r="4062" spans="2:8" x14ac:dyDescent="0.3">
      <c r="B4062" s="35">
        <v>43120</v>
      </c>
      <c r="C4062" s="10" t="s">
        <v>1977</v>
      </c>
      <c r="D4062" s="4" t="s">
        <v>15</v>
      </c>
      <c r="E4062" s="4" t="s">
        <v>45</v>
      </c>
      <c r="F4062" s="70"/>
      <c r="G4062" s="193">
        <v>1500</v>
      </c>
      <c r="H4062" s="5"/>
    </row>
    <row r="4063" spans="2:8" x14ac:dyDescent="0.3">
      <c r="B4063" s="35">
        <v>43120</v>
      </c>
      <c r="C4063" s="10" t="s">
        <v>1977</v>
      </c>
      <c r="D4063" s="4" t="s">
        <v>121</v>
      </c>
      <c r="E4063" s="4" t="s">
        <v>45</v>
      </c>
      <c r="F4063" s="70"/>
      <c r="G4063" s="193">
        <v>1000</v>
      </c>
      <c r="H4063" s="5" t="s">
        <v>5</v>
      </c>
    </row>
    <row r="4064" spans="2:8" x14ac:dyDescent="0.3">
      <c r="B4064" s="35">
        <v>43120</v>
      </c>
      <c r="C4064" s="10" t="s">
        <v>1977</v>
      </c>
      <c r="D4064" s="4" t="s">
        <v>120</v>
      </c>
      <c r="E4064" s="4" t="s">
        <v>45</v>
      </c>
      <c r="F4064" s="70"/>
      <c r="G4064" s="193">
        <v>1000</v>
      </c>
      <c r="H4064" s="5"/>
    </row>
    <row r="4065" spans="2:8" x14ac:dyDescent="0.3">
      <c r="B4065" s="35">
        <v>43120</v>
      </c>
      <c r="C4065" s="10" t="s">
        <v>1977</v>
      </c>
      <c r="D4065" s="4" t="s">
        <v>2007</v>
      </c>
      <c r="E4065" s="4" t="s">
        <v>45</v>
      </c>
      <c r="F4065" s="70"/>
      <c r="G4065" s="193">
        <v>1000</v>
      </c>
      <c r="H4065" s="5"/>
    </row>
    <row r="4066" spans="2:8" x14ac:dyDescent="0.3">
      <c r="B4066" s="35">
        <v>43120</v>
      </c>
      <c r="C4066" s="10" t="s">
        <v>1977</v>
      </c>
      <c r="D4066" s="4" t="s">
        <v>45</v>
      </c>
      <c r="E4066" s="4" t="s">
        <v>45</v>
      </c>
      <c r="F4066" s="70"/>
      <c r="G4066" s="193">
        <v>1800</v>
      </c>
      <c r="H4066" s="5"/>
    </row>
    <row r="4067" spans="2:8" x14ac:dyDescent="0.3">
      <c r="B4067" s="35">
        <v>43120</v>
      </c>
      <c r="C4067" s="10" t="s">
        <v>1977</v>
      </c>
      <c r="D4067" s="4" t="s">
        <v>2018</v>
      </c>
      <c r="E4067" s="4" t="s">
        <v>45</v>
      </c>
      <c r="F4067" s="70"/>
      <c r="G4067" s="193">
        <v>800</v>
      </c>
      <c r="H4067" s="5"/>
    </row>
    <row r="4068" spans="2:8" x14ac:dyDescent="0.3">
      <c r="B4068" s="35">
        <v>43120</v>
      </c>
      <c r="C4068" s="10" t="s">
        <v>53</v>
      </c>
      <c r="D4068" s="4" t="s">
        <v>1928</v>
      </c>
      <c r="E4068" s="4" t="s">
        <v>45</v>
      </c>
      <c r="F4068" s="70"/>
      <c r="G4068" s="193">
        <v>800</v>
      </c>
      <c r="H4068" s="5"/>
    </row>
    <row r="4069" spans="2:8" x14ac:dyDescent="0.3">
      <c r="B4069" s="35">
        <v>43120</v>
      </c>
      <c r="C4069" s="10" t="s">
        <v>111</v>
      </c>
      <c r="D4069" s="4" t="s">
        <v>2039</v>
      </c>
      <c r="E4069" s="4" t="s">
        <v>45</v>
      </c>
      <c r="F4069" s="70"/>
      <c r="G4069" s="193">
        <v>300</v>
      </c>
      <c r="H4069" s="5"/>
    </row>
    <row r="4070" spans="2:8" x14ac:dyDescent="0.3">
      <c r="B4070" s="35">
        <v>43120</v>
      </c>
      <c r="C4070" s="10" t="s">
        <v>53</v>
      </c>
      <c r="D4070" s="4" t="s">
        <v>1351</v>
      </c>
      <c r="E4070" s="4" t="s">
        <v>45</v>
      </c>
      <c r="F4070" s="70"/>
      <c r="G4070" s="193">
        <v>100</v>
      </c>
      <c r="H4070" s="5"/>
    </row>
    <row r="4071" spans="2:8" x14ac:dyDescent="0.3">
      <c r="B4071" s="35">
        <v>43122</v>
      </c>
      <c r="C4071" s="10" t="s">
        <v>53</v>
      </c>
      <c r="D4071" s="4" t="s">
        <v>2040</v>
      </c>
      <c r="E4071" s="4" t="s">
        <v>45</v>
      </c>
      <c r="F4071" s="70"/>
      <c r="G4071" s="193">
        <v>2000</v>
      </c>
      <c r="H4071" s="5"/>
    </row>
    <row r="4072" spans="2:8" x14ac:dyDescent="0.3">
      <c r="B4072" s="35">
        <v>43122</v>
      </c>
      <c r="C4072" s="10" t="s">
        <v>53</v>
      </c>
      <c r="D4072" s="4" t="s">
        <v>2041</v>
      </c>
      <c r="E4072" s="4" t="s">
        <v>45</v>
      </c>
      <c r="F4072" s="70"/>
      <c r="G4072" s="193">
        <v>1500</v>
      </c>
      <c r="H4072" s="5"/>
    </row>
    <row r="4073" spans="2:8" x14ac:dyDescent="0.3">
      <c r="F4073" s="174">
        <v>27700</v>
      </c>
      <c r="G4073" s="174">
        <v>27100</v>
      </c>
      <c r="H4073" s="62">
        <v>600</v>
      </c>
    </row>
    <row r="4075" spans="2:8" x14ac:dyDescent="0.3">
      <c r="B4075" s="106" t="s">
        <v>6</v>
      </c>
      <c r="C4075" s="6" t="s">
        <v>7</v>
      </c>
      <c r="D4075" s="6" t="s">
        <v>11</v>
      </c>
      <c r="E4075" s="6" t="s">
        <v>8</v>
      </c>
      <c r="F4075" s="149" t="s">
        <v>2036</v>
      </c>
      <c r="G4075" s="149" t="s">
        <v>2037</v>
      </c>
      <c r="H4075" s="7" t="s">
        <v>12</v>
      </c>
    </row>
    <row r="4076" spans="2:8" x14ac:dyDescent="0.3">
      <c r="B4076" s="35">
        <v>43122</v>
      </c>
      <c r="C4076" s="10" t="s">
        <v>1516</v>
      </c>
      <c r="D4076" s="4" t="s">
        <v>1303</v>
      </c>
      <c r="E4076" s="4" t="s">
        <v>45</v>
      </c>
      <c r="F4076" s="193">
        <v>7510</v>
      </c>
      <c r="G4076" s="70"/>
      <c r="H4076" s="5" t="s">
        <v>5</v>
      </c>
    </row>
    <row r="4077" spans="2:8" x14ac:dyDescent="0.3">
      <c r="B4077" s="35">
        <v>43122</v>
      </c>
      <c r="C4077" s="10" t="s">
        <v>1808</v>
      </c>
      <c r="D4077" s="4" t="s">
        <v>2042</v>
      </c>
      <c r="E4077" s="4" t="s">
        <v>45</v>
      </c>
      <c r="F4077" s="70" t="s">
        <v>2043</v>
      </c>
      <c r="G4077" s="193">
        <v>2000</v>
      </c>
      <c r="H4077" s="5"/>
    </row>
    <row r="4078" spans="2:8" x14ac:dyDescent="0.3">
      <c r="B4078" s="35">
        <v>43122</v>
      </c>
      <c r="C4078" s="10" t="s">
        <v>53</v>
      </c>
      <c r="D4078" s="4" t="s">
        <v>2044</v>
      </c>
      <c r="E4078" s="4" t="s">
        <v>45</v>
      </c>
      <c r="F4078" s="70" t="s">
        <v>2043</v>
      </c>
      <c r="G4078" s="193">
        <v>500</v>
      </c>
      <c r="H4078" s="5"/>
    </row>
    <row r="4079" spans="2:8" x14ac:dyDescent="0.3">
      <c r="B4079" s="35">
        <v>43122</v>
      </c>
      <c r="C4079" s="10" t="s">
        <v>1182</v>
      </c>
      <c r="D4079" s="4" t="s">
        <v>1511</v>
      </c>
      <c r="E4079" s="4" t="s">
        <v>5</v>
      </c>
      <c r="F4079" s="70" t="s">
        <v>2043</v>
      </c>
      <c r="G4079" s="193">
        <v>70</v>
      </c>
      <c r="H4079" s="5"/>
    </row>
    <row r="4080" spans="2:8" x14ac:dyDescent="0.3">
      <c r="B4080" s="35">
        <v>43122</v>
      </c>
      <c r="C4080" s="10" t="s">
        <v>1182</v>
      </c>
      <c r="D4080" s="4" t="s">
        <v>2045</v>
      </c>
      <c r="E4080" s="4" t="s">
        <v>5</v>
      </c>
      <c r="F4080" s="70" t="s">
        <v>2043</v>
      </c>
      <c r="G4080" s="193">
        <v>150</v>
      </c>
      <c r="H4080" s="5"/>
    </row>
    <row r="4081" spans="2:8" x14ac:dyDescent="0.3">
      <c r="F4081" s="174">
        <v>7510</v>
      </c>
      <c r="G4081" s="174">
        <v>2720</v>
      </c>
      <c r="H4081" s="62">
        <v>4790</v>
      </c>
    </row>
    <row r="4083" spans="2:8" x14ac:dyDescent="0.3">
      <c r="B4083" s="106" t="s">
        <v>6</v>
      </c>
      <c r="C4083" s="6" t="s">
        <v>7</v>
      </c>
      <c r="D4083" s="6" t="s">
        <v>11</v>
      </c>
      <c r="E4083" s="6" t="s">
        <v>8</v>
      </c>
      <c r="F4083" s="149" t="s">
        <v>2036</v>
      </c>
      <c r="G4083" s="149" t="s">
        <v>2037</v>
      </c>
      <c r="H4083" s="7" t="s">
        <v>12</v>
      </c>
    </row>
    <row r="4084" spans="2:8" x14ac:dyDescent="0.3">
      <c r="B4084" s="35">
        <v>43123</v>
      </c>
      <c r="C4084" s="10" t="s">
        <v>2046</v>
      </c>
      <c r="D4084" s="4" t="s">
        <v>2047</v>
      </c>
      <c r="E4084" s="4" t="s">
        <v>119</v>
      </c>
      <c r="F4084" s="193">
        <v>3000</v>
      </c>
      <c r="G4084" s="70"/>
      <c r="H4084" s="5" t="s">
        <v>5</v>
      </c>
    </row>
    <row r="4085" spans="2:8" x14ac:dyDescent="0.3">
      <c r="B4085" s="35">
        <v>43123</v>
      </c>
      <c r="C4085" s="10" t="s">
        <v>2048</v>
      </c>
      <c r="D4085" s="4" t="s">
        <v>2049</v>
      </c>
      <c r="E4085" s="4" t="s">
        <v>119</v>
      </c>
      <c r="F4085" s="70">
        <v>3000</v>
      </c>
      <c r="G4085" s="193" t="s">
        <v>5</v>
      </c>
      <c r="H4085" s="5"/>
    </row>
    <row r="4086" spans="2:8" x14ac:dyDescent="0.3">
      <c r="B4086" s="35">
        <v>43122</v>
      </c>
      <c r="C4086" s="10" t="s">
        <v>2050</v>
      </c>
      <c r="D4086" s="4" t="s">
        <v>2051</v>
      </c>
      <c r="E4086" s="4" t="s">
        <v>45</v>
      </c>
      <c r="F4086" s="70">
        <v>2000</v>
      </c>
      <c r="G4086" s="193" t="s">
        <v>5</v>
      </c>
      <c r="H4086" s="5"/>
    </row>
    <row r="4087" spans="2:8" x14ac:dyDescent="0.3">
      <c r="B4087" s="35">
        <v>43122</v>
      </c>
      <c r="C4087" s="10" t="s">
        <v>2052</v>
      </c>
      <c r="D4087" s="4" t="s">
        <v>2053</v>
      </c>
      <c r="E4087" s="4" t="s">
        <v>45</v>
      </c>
      <c r="F4087" s="70">
        <v>8500</v>
      </c>
      <c r="G4087" s="193" t="s">
        <v>5</v>
      </c>
      <c r="H4087" s="5"/>
    </row>
    <row r="4088" spans="2:8" x14ac:dyDescent="0.3">
      <c r="B4088" s="35" t="s">
        <v>5</v>
      </c>
      <c r="C4088" s="10" t="s">
        <v>5</v>
      </c>
      <c r="D4088" s="4" t="s">
        <v>5</v>
      </c>
      <c r="E4088" s="4" t="s">
        <v>5</v>
      </c>
      <c r="F4088" s="70" t="s">
        <v>2043</v>
      </c>
      <c r="G4088" s="193" t="s">
        <v>5</v>
      </c>
      <c r="H4088" s="5"/>
    </row>
    <row r="4089" spans="2:8" x14ac:dyDescent="0.3">
      <c r="F4089" s="194">
        <f>SUM(F4084:F4088)</f>
        <v>16500</v>
      </c>
      <c r="G4089" s="174">
        <f>SUM(G4084:G4088)</f>
        <v>0</v>
      </c>
      <c r="H4089" s="62">
        <f>F4089-G4089</f>
        <v>16500</v>
      </c>
    </row>
    <row r="4091" spans="2:8" x14ac:dyDescent="0.3">
      <c r="B4091" s="106" t="s">
        <v>6</v>
      </c>
      <c r="C4091" s="6" t="s">
        <v>7</v>
      </c>
      <c r="D4091" s="6" t="s">
        <v>11</v>
      </c>
      <c r="E4091" s="6" t="s">
        <v>8</v>
      </c>
      <c r="F4091" s="149" t="s">
        <v>2036</v>
      </c>
      <c r="G4091" s="149" t="s">
        <v>2037</v>
      </c>
      <c r="H4091" s="7" t="s">
        <v>12</v>
      </c>
    </row>
    <row r="4092" spans="2:8" x14ac:dyDescent="0.3">
      <c r="B4092" s="35">
        <v>43124</v>
      </c>
      <c r="C4092" s="10" t="s">
        <v>2054</v>
      </c>
      <c r="D4092" s="4" t="s">
        <v>2055</v>
      </c>
      <c r="E4092" s="4" t="s">
        <v>45</v>
      </c>
      <c r="F4092" s="193">
        <v>4000</v>
      </c>
      <c r="G4092" s="70"/>
      <c r="H4092" s="5" t="s">
        <v>5</v>
      </c>
    </row>
    <row r="4093" spans="2:8" x14ac:dyDescent="0.3">
      <c r="B4093" s="35">
        <v>43124</v>
      </c>
      <c r="C4093" s="10" t="s">
        <v>53</v>
      </c>
      <c r="D4093" s="4" t="s">
        <v>2005</v>
      </c>
      <c r="E4093" s="4" t="s">
        <v>45</v>
      </c>
      <c r="F4093" s="70" t="s">
        <v>5</v>
      </c>
      <c r="G4093" s="193">
        <v>200</v>
      </c>
      <c r="H4093" s="5"/>
    </row>
    <row r="4094" spans="2:8" x14ac:dyDescent="0.3">
      <c r="B4094" s="35">
        <v>43124</v>
      </c>
      <c r="C4094" s="10" t="s">
        <v>53</v>
      </c>
      <c r="D4094" s="4" t="s">
        <v>2056</v>
      </c>
      <c r="E4094" s="4" t="s">
        <v>45</v>
      </c>
      <c r="F4094" s="70" t="s">
        <v>5</v>
      </c>
      <c r="G4094" s="193">
        <v>307</v>
      </c>
      <c r="H4094" s="5"/>
    </row>
    <row r="4095" spans="2:8" x14ac:dyDescent="0.3">
      <c r="B4095" s="35" t="s">
        <v>5</v>
      </c>
      <c r="C4095" s="10" t="s">
        <v>5</v>
      </c>
      <c r="D4095" s="4" t="s">
        <v>5</v>
      </c>
      <c r="E4095" s="4" t="s">
        <v>5</v>
      </c>
      <c r="F4095" s="70" t="s">
        <v>5</v>
      </c>
      <c r="G4095" s="193" t="s">
        <v>5</v>
      </c>
      <c r="H4095" s="5"/>
    </row>
    <row r="4096" spans="2:8" x14ac:dyDescent="0.3">
      <c r="B4096" s="35" t="s">
        <v>5</v>
      </c>
      <c r="C4096" s="10" t="s">
        <v>5</v>
      </c>
      <c r="D4096" s="4" t="s">
        <v>5</v>
      </c>
      <c r="E4096" s="4" t="s">
        <v>5</v>
      </c>
      <c r="F4096" s="70" t="s">
        <v>5</v>
      </c>
      <c r="G4096" s="193" t="s">
        <v>5</v>
      </c>
      <c r="H4096" s="5"/>
    </row>
    <row r="4097" spans="2:8" x14ac:dyDescent="0.3">
      <c r="F4097" s="194">
        <f>SUM(F4092:F4096)</f>
        <v>4000</v>
      </c>
      <c r="G4097" s="174">
        <f>SUM(G4092:G4096)</f>
        <v>507</v>
      </c>
      <c r="H4097" s="62">
        <f>F4097-G4097</f>
        <v>3493</v>
      </c>
    </row>
    <row r="4099" spans="2:8" x14ac:dyDescent="0.3">
      <c r="B4099" s="106" t="s">
        <v>6</v>
      </c>
      <c r="C4099" s="6" t="s">
        <v>7</v>
      </c>
      <c r="D4099" s="6" t="s">
        <v>11</v>
      </c>
      <c r="E4099" s="6" t="s">
        <v>8</v>
      </c>
      <c r="F4099" s="149" t="s">
        <v>2036</v>
      </c>
      <c r="G4099" s="149" t="s">
        <v>2037</v>
      </c>
      <c r="H4099" s="7" t="s">
        <v>12</v>
      </c>
    </row>
    <row r="4100" spans="2:8" x14ac:dyDescent="0.3">
      <c r="B4100" s="35">
        <v>43125</v>
      </c>
      <c r="C4100" s="10" t="s">
        <v>217</v>
      </c>
      <c r="D4100" s="4" t="s">
        <v>2063</v>
      </c>
      <c r="E4100" s="4" t="s">
        <v>45</v>
      </c>
      <c r="F4100" s="193">
        <v>7000</v>
      </c>
      <c r="G4100" s="70"/>
      <c r="H4100" s="5" t="s">
        <v>5</v>
      </c>
    </row>
    <row r="4101" spans="2:8" x14ac:dyDescent="0.3">
      <c r="B4101" s="35">
        <v>43125</v>
      </c>
      <c r="C4101" s="10" t="s">
        <v>217</v>
      </c>
      <c r="D4101" s="4" t="s">
        <v>2057</v>
      </c>
      <c r="E4101" s="4" t="s">
        <v>45</v>
      </c>
      <c r="F4101" s="193">
        <v>3650</v>
      </c>
      <c r="G4101" s="70"/>
      <c r="H4101" s="5" t="s">
        <v>5</v>
      </c>
    </row>
    <row r="4102" spans="2:8" x14ac:dyDescent="0.3">
      <c r="B4102" s="35">
        <v>43125</v>
      </c>
      <c r="C4102" s="10" t="s">
        <v>1142</v>
      </c>
      <c r="D4102" s="4" t="s">
        <v>2007</v>
      </c>
      <c r="E4102" s="4" t="s">
        <v>45</v>
      </c>
      <c r="F4102" s="70" t="s">
        <v>5</v>
      </c>
      <c r="G4102" s="193">
        <v>200</v>
      </c>
      <c r="H4102" s="5"/>
    </row>
    <row r="4103" spans="2:8" x14ac:dyDescent="0.3">
      <c r="B4103" s="35">
        <v>43125</v>
      </c>
      <c r="C4103" s="10" t="s">
        <v>1950</v>
      </c>
      <c r="D4103" s="4" t="s">
        <v>2058</v>
      </c>
      <c r="E4103" s="4" t="s">
        <v>45</v>
      </c>
      <c r="F4103" s="70" t="s">
        <v>5</v>
      </c>
      <c r="G4103" s="193">
        <v>23</v>
      </c>
      <c r="H4103" s="5"/>
    </row>
    <row r="4104" spans="2:8" x14ac:dyDescent="0.3">
      <c r="B4104" s="35">
        <v>43126</v>
      </c>
      <c r="C4104" s="10" t="s">
        <v>1142</v>
      </c>
      <c r="D4104" s="4" t="s">
        <v>1502</v>
      </c>
      <c r="E4104" s="4" t="s">
        <v>45</v>
      </c>
      <c r="F4104" s="70" t="s">
        <v>5</v>
      </c>
      <c r="G4104" s="193">
        <v>3000</v>
      </c>
      <c r="H4104" s="5"/>
    </row>
    <row r="4105" spans="2:8" x14ac:dyDescent="0.3">
      <c r="B4105" s="35">
        <v>43126</v>
      </c>
      <c r="C4105" s="10" t="s">
        <v>1950</v>
      </c>
      <c r="D4105" s="4" t="s">
        <v>2059</v>
      </c>
      <c r="E4105" s="4" t="s">
        <v>45</v>
      </c>
      <c r="F4105" s="70"/>
      <c r="G4105" s="193">
        <v>40</v>
      </c>
      <c r="H4105" s="5"/>
    </row>
    <row r="4106" spans="2:8" x14ac:dyDescent="0.3">
      <c r="B4106" s="35">
        <v>43126</v>
      </c>
      <c r="C4106" s="10" t="s">
        <v>1950</v>
      </c>
      <c r="D4106" s="4" t="s">
        <v>2060</v>
      </c>
      <c r="E4106" s="4" t="s">
        <v>45</v>
      </c>
      <c r="F4106" s="70"/>
      <c r="G4106" s="193">
        <v>70</v>
      </c>
      <c r="H4106" s="5"/>
    </row>
    <row r="4107" spans="2:8" x14ac:dyDescent="0.3">
      <c r="B4107" s="35">
        <v>43126</v>
      </c>
      <c r="C4107" s="10" t="s">
        <v>1950</v>
      </c>
      <c r="D4107" s="4" t="s">
        <v>2061</v>
      </c>
      <c r="E4107" s="4" t="s">
        <v>19</v>
      </c>
      <c r="F4107" s="70"/>
      <c r="G4107" s="193">
        <v>80</v>
      </c>
      <c r="H4107" s="5"/>
    </row>
    <row r="4108" spans="2:8" x14ac:dyDescent="0.3">
      <c r="B4108" s="35">
        <v>43126</v>
      </c>
      <c r="C4108" s="10" t="s">
        <v>1950</v>
      </c>
      <c r="D4108" s="4" t="s">
        <v>2062</v>
      </c>
      <c r="E4108" s="4" t="s">
        <v>19</v>
      </c>
      <c r="F4108" s="70"/>
      <c r="G4108" s="193">
        <v>150</v>
      </c>
      <c r="H4108" s="5"/>
    </row>
    <row r="4109" spans="2:8" x14ac:dyDescent="0.3">
      <c r="B4109" s="35">
        <v>43126</v>
      </c>
      <c r="C4109" s="10" t="s">
        <v>53</v>
      </c>
      <c r="D4109" s="4" t="s">
        <v>2064</v>
      </c>
      <c r="E4109" s="4" t="s">
        <v>0</v>
      </c>
      <c r="F4109" s="70"/>
      <c r="G4109" s="193">
        <v>4827</v>
      </c>
      <c r="H4109" s="5"/>
    </row>
    <row r="4110" spans="2:8" x14ac:dyDescent="0.3">
      <c r="B4110" s="35">
        <v>43126</v>
      </c>
      <c r="C4110" s="10" t="s">
        <v>1171</v>
      </c>
      <c r="D4110" s="4" t="s">
        <v>2065</v>
      </c>
      <c r="E4110" s="4" t="s">
        <v>45</v>
      </c>
      <c r="F4110" s="70"/>
      <c r="G4110" s="193">
        <v>1008.5</v>
      </c>
      <c r="H4110" s="5"/>
    </row>
    <row r="4111" spans="2:8" x14ac:dyDescent="0.3">
      <c r="B4111" s="35">
        <v>43126</v>
      </c>
      <c r="C4111" s="10" t="s">
        <v>1142</v>
      </c>
      <c r="D4111" s="4" t="s">
        <v>114</v>
      </c>
      <c r="E4111" s="4" t="s">
        <v>45</v>
      </c>
      <c r="F4111" s="70" t="s">
        <v>5</v>
      </c>
      <c r="G4111" s="193">
        <v>500</v>
      </c>
      <c r="H4111" s="5"/>
    </row>
    <row r="4112" spans="2:8" x14ac:dyDescent="0.3">
      <c r="B4112" s="35">
        <v>43126</v>
      </c>
      <c r="C4112" s="10" t="s">
        <v>1516</v>
      </c>
      <c r="D4112" s="4" t="s">
        <v>114</v>
      </c>
      <c r="E4112" s="4" t="s">
        <v>45</v>
      </c>
      <c r="F4112" s="70">
        <v>12126</v>
      </c>
      <c r="G4112" s="193" t="s">
        <v>5</v>
      </c>
      <c r="H4112" s="5"/>
    </row>
    <row r="4113" spans="2:8" x14ac:dyDescent="0.3">
      <c r="F4113" s="194">
        <f>SUM(F4100:F4112)</f>
        <v>22776</v>
      </c>
      <c r="G4113" s="174">
        <f>SUM(G4101:G4112)</f>
        <v>9898.5</v>
      </c>
      <c r="H4113" s="62">
        <f>F4113-G4113</f>
        <v>12877.5</v>
      </c>
    </row>
    <row r="4116" spans="2:8" x14ac:dyDescent="0.3">
      <c r="B4116" s="106" t="s">
        <v>404</v>
      </c>
      <c r="C4116" s="6" t="s">
        <v>7</v>
      </c>
      <c r="D4116" s="6" t="s">
        <v>11</v>
      </c>
      <c r="E4116" s="6" t="s">
        <v>8</v>
      </c>
      <c r="F4116" s="149" t="s">
        <v>2036</v>
      </c>
      <c r="G4116" s="149" t="s">
        <v>2037</v>
      </c>
      <c r="H4116" s="7" t="s">
        <v>12</v>
      </c>
    </row>
    <row r="4117" spans="2:8" x14ac:dyDescent="0.3">
      <c r="B4117" s="35">
        <v>43120</v>
      </c>
      <c r="C4117" s="10" t="s">
        <v>1977</v>
      </c>
      <c r="D4117" s="4" t="s">
        <v>1502</v>
      </c>
      <c r="E4117" s="4" t="s">
        <v>45</v>
      </c>
      <c r="F4117" s="70"/>
      <c r="G4117" s="195">
        <v>3500</v>
      </c>
      <c r="H4117" s="5"/>
    </row>
    <row r="4118" spans="2:8" x14ac:dyDescent="0.3">
      <c r="B4118" s="35">
        <v>43120</v>
      </c>
      <c r="C4118" s="10" t="s">
        <v>1977</v>
      </c>
      <c r="D4118" s="4" t="s">
        <v>114</v>
      </c>
      <c r="E4118" s="4" t="s">
        <v>45</v>
      </c>
      <c r="F4118" s="70"/>
      <c r="G4118" s="193">
        <v>3000</v>
      </c>
      <c r="H4118" s="5"/>
    </row>
    <row r="4119" spans="2:8" x14ac:dyDescent="0.3">
      <c r="B4119" s="35">
        <v>43120</v>
      </c>
      <c r="C4119" s="10" t="s">
        <v>1977</v>
      </c>
      <c r="D4119" s="4" t="s">
        <v>115</v>
      </c>
      <c r="E4119" s="4" t="s">
        <v>45</v>
      </c>
      <c r="F4119" s="70"/>
      <c r="G4119" s="193">
        <v>2500</v>
      </c>
      <c r="H4119" s="5"/>
    </row>
    <row r="4120" spans="2:8" x14ac:dyDescent="0.3">
      <c r="B4120" s="35">
        <v>43120</v>
      </c>
      <c r="C4120" s="10" t="s">
        <v>1977</v>
      </c>
      <c r="D4120" s="4" t="s">
        <v>116</v>
      </c>
      <c r="E4120" s="4" t="s">
        <v>45</v>
      </c>
      <c r="F4120" s="70"/>
      <c r="G4120" s="193">
        <v>2000</v>
      </c>
      <c r="H4120" s="5"/>
    </row>
    <row r="4121" spans="2:8" x14ac:dyDescent="0.3">
      <c r="B4121" s="35">
        <v>43120</v>
      </c>
      <c r="C4121" s="10" t="s">
        <v>1977</v>
      </c>
      <c r="D4121" s="4" t="s">
        <v>1926</v>
      </c>
      <c r="E4121" s="4" t="s">
        <v>45</v>
      </c>
      <c r="F4121" s="70"/>
      <c r="G4121" s="193">
        <v>1800</v>
      </c>
      <c r="H4121" s="5"/>
    </row>
    <row r="4122" spans="2:8" x14ac:dyDescent="0.3">
      <c r="B4122" s="35">
        <v>43120</v>
      </c>
      <c r="C4122" s="10" t="s">
        <v>1977</v>
      </c>
      <c r="D4122" s="4" t="s">
        <v>32</v>
      </c>
      <c r="E4122" s="4" t="s">
        <v>45</v>
      </c>
      <c r="F4122" s="70"/>
      <c r="G4122" s="193">
        <v>1500</v>
      </c>
      <c r="H4122" s="5"/>
    </row>
    <row r="4123" spans="2:8" x14ac:dyDescent="0.3">
      <c r="B4123" s="35">
        <v>43120</v>
      </c>
      <c r="C4123" s="10" t="s">
        <v>1977</v>
      </c>
      <c r="D4123" s="4" t="s">
        <v>1714</v>
      </c>
      <c r="E4123" s="4" t="s">
        <v>45</v>
      </c>
      <c r="F4123" s="70"/>
      <c r="G4123" s="193">
        <v>1000</v>
      </c>
      <c r="H4123" s="5"/>
    </row>
    <row r="4124" spans="2:8" x14ac:dyDescent="0.3">
      <c r="B4124" s="35">
        <v>43120</v>
      </c>
      <c r="C4124" s="10" t="s">
        <v>1977</v>
      </c>
      <c r="D4124" s="4" t="s">
        <v>1978</v>
      </c>
      <c r="E4124" s="4" t="s">
        <v>45</v>
      </c>
      <c r="F4124" s="70"/>
      <c r="G4124" s="193">
        <v>2200</v>
      </c>
      <c r="H4124" s="5"/>
    </row>
    <row r="4125" spans="2:8" x14ac:dyDescent="0.3">
      <c r="B4125" s="35">
        <v>43120</v>
      </c>
      <c r="C4125" s="10" t="s">
        <v>1977</v>
      </c>
      <c r="D4125" s="4" t="s">
        <v>15</v>
      </c>
      <c r="E4125" s="4" t="s">
        <v>45</v>
      </c>
      <c r="F4125" s="70"/>
      <c r="G4125" s="193">
        <v>0</v>
      </c>
      <c r="H4125" s="5"/>
    </row>
    <row r="4126" spans="2:8" x14ac:dyDescent="0.3">
      <c r="B4126" s="35">
        <v>43120</v>
      </c>
      <c r="C4126" s="10" t="s">
        <v>1977</v>
      </c>
      <c r="D4126" s="4" t="s">
        <v>121</v>
      </c>
      <c r="E4126" s="4" t="s">
        <v>45</v>
      </c>
      <c r="F4126" s="70"/>
      <c r="G4126" s="195">
        <v>1000</v>
      </c>
      <c r="H4126" s="5" t="s">
        <v>5</v>
      </c>
    </row>
    <row r="4127" spans="2:8" x14ac:dyDescent="0.3">
      <c r="B4127" s="35">
        <v>43120</v>
      </c>
      <c r="C4127" s="10" t="s">
        <v>1977</v>
      </c>
      <c r="D4127" s="4" t="s">
        <v>120</v>
      </c>
      <c r="E4127" s="4" t="s">
        <v>45</v>
      </c>
      <c r="F4127" s="70"/>
      <c r="G4127" s="193">
        <v>0</v>
      </c>
      <c r="H4127" s="5"/>
    </row>
    <row r="4128" spans="2:8" x14ac:dyDescent="0.3">
      <c r="B4128" s="35">
        <v>43120</v>
      </c>
      <c r="C4128" s="10" t="s">
        <v>1977</v>
      </c>
      <c r="D4128" s="4" t="s">
        <v>2007</v>
      </c>
      <c r="E4128" s="4" t="s">
        <v>45</v>
      </c>
      <c r="F4128" s="70"/>
      <c r="G4128" s="193">
        <v>1000</v>
      </c>
      <c r="H4128" s="5"/>
    </row>
    <row r="4129" spans="2:8" x14ac:dyDescent="0.3">
      <c r="B4129" s="35">
        <v>43120</v>
      </c>
      <c r="C4129" s="10" t="s">
        <v>1977</v>
      </c>
      <c r="D4129" s="4" t="s">
        <v>45</v>
      </c>
      <c r="E4129" s="4" t="s">
        <v>45</v>
      </c>
      <c r="F4129" s="70"/>
      <c r="G4129" s="193">
        <v>1800</v>
      </c>
      <c r="H4129" s="5"/>
    </row>
    <row r="4130" spans="2:8" x14ac:dyDescent="0.3">
      <c r="B4130" s="35">
        <v>43120</v>
      </c>
      <c r="C4130" s="10" t="s">
        <v>1977</v>
      </c>
      <c r="D4130" s="4" t="s">
        <v>2018</v>
      </c>
      <c r="E4130" s="4" t="s">
        <v>45</v>
      </c>
      <c r="F4130" s="70"/>
      <c r="G4130" s="193">
        <v>2000</v>
      </c>
      <c r="H4130" s="5"/>
    </row>
    <row r="4131" spans="2:8" x14ac:dyDescent="0.3">
      <c r="B4131" s="35">
        <v>43120</v>
      </c>
      <c r="C4131" s="10" t="s">
        <v>111</v>
      </c>
      <c r="D4131" s="4" t="s">
        <v>2066</v>
      </c>
      <c r="E4131" s="4" t="s">
        <v>45</v>
      </c>
      <c r="F4131" s="70"/>
      <c r="G4131" s="193">
        <v>1800</v>
      </c>
      <c r="H4131" s="5"/>
    </row>
    <row r="4132" spans="2:8" x14ac:dyDescent="0.3">
      <c r="B4132" s="35">
        <v>43120</v>
      </c>
      <c r="C4132" s="10" t="s">
        <v>111</v>
      </c>
      <c r="D4132" s="4" t="s">
        <v>2067</v>
      </c>
      <c r="E4132" s="4" t="s">
        <v>45</v>
      </c>
      <c r="F4132" s="70"/>
      <c r="G4132" s="193">
        <v>660</v>
      </c>
      <c r="H4132" s="5"/>
    </row>
    <row r="4133" spans="2:8" x14ac:dyDescent="0.3">
      <c r="B4133" s="35">
        <v>43120</v>
      </c>
      <c r="C4133" s="10" t="s">
        <v>111</v>
      </c>
      <c r="D4133" s="4" t="s">
        <v>2068</v>
      </c>
      <c r="E4133" s="4" t="s">
        <v>45</v>
      </c>
      <c r="F4133" s="70"/>
      <c r="G4133" s="193">
        <v>1200</v>
      </c>
      <c r="H4133" s="5"/>
    </row>
    <row r="4134" spans="2:8" x14ac:dyDescent="0.3">
      <c r="B4134" s="35">
        <v>43122</v>
      </c>
      <c r="C4134" s="10" t="s">
        <v>111</v>
      </c>
      <c r="D4134" s="4" t="s">
        <v>2069</v>
      </c>
      <c r="E4134" s="4" t="s">
        <v>45</v>
      </c>
      <c r="F4134" s="70"/>
      <c r="G4134" s="193">
        <v>3817</v>
      </c>
      <c r="H4134" s="5"/>
    </row>
    <row r="4135" spans="2:8" x14ac:dyDescent="0.3">
      <c r="F4135" s="174">
        <f>SUM(F4117:F4134)</f>
        <v>0</v>
      </c>
      <c r="G4135" s="194">
        <f>SUM(G4117:G4134)</f>
        <v>30777</v>
      </c>
      <c r="H4135" s="62">
        <f>F4135-G4135</f>
        <v>-30777</v>
      </c>
    </row>
    <row r="4137" spans="2:8" x14ac:dyDescent="0.3">
      <c r="B4137" s="106" t="s">
        <v>6</v>
      </c>
      <c r="C4137" s="6" t="s">
        <v>7</v>
      </c>
      <c r="D4137" s="6" t="s">
        <v>11</v>
      </c>
      <c r="E4137" s="6" t="s">
        <v>8</v>
      </c>
      <c r="F4137" s="149" t="s">
        <v>2036</v>
      </c>
      <c r="G4137" s="149" t="s">
        <v>2037</v>
      </c>
      <c r="H4137" s="7" t="s">
        <v>12</v>
      </c>
    </row>
    <row r="4138" spans="2:8" x14ac:dyDescent="0.3">
      <c r="B4138" s="35">
        <v>43127</v>
      </c>
      <c r="C4138" s="10" t="s">
        <v>2070</v>
      </c>
      <c r="D4138" s="4" t="s">
        <v>2071</v>
      </c>
      <c r="E4138" s="4" t="s">
        <v>45</v>
      </c>
      <c r="F4138" s="193">
        <v>5916</v>
      </c>
      <c r="G4138" s="70"/>
      <c r="H4138" s="5">
        <f>F4138-G4139-G4140-G4141-G4142</f>
        <v>1208</v>
      </c>
    </row>
    <row r="4139" spans="2:8" x14ac:dyDescent="0.3">
      <c r="B4139" s="35">
        <v>43127</v>
      </c>
      <c r="C4139" s="10" t="s">
        <v>1809</v>
      </c>
      <c r="D4139" s="4" t="s">
        <v>2071</v>
      </c>
      <c r="E4139" s="4" t="s">
        <v>2018</v>
      </c>
      <c r="F4139" s="193" t="s">
        <v>5</v>
      </c>
      <c r="G4139" s="70">
        <v>108</v>
      </c>
      <c r="H4139" s="5" t="s">
        <v>5</v>
      </c>
    </row>
    <row r="4140" spans="2:8" x14ac:dyDescent="0.3">
      <c r="B4140" s="35">
        <v>43127</v>
      </c>
      <c r="C4140" s="10" t="s">
        <v>1142</v>
      </c>
      <c r="D4140" s="4" t="s">
        <v>2018</v>
      </c>
      <c r="E4140" s="4" t="s">
        <v>45</v>
      </c>
      <c r="F4140" s="70" t="s">
        <v>5</v>
      </c>
      <c r="G4140" s="193">
        <v>100</v>
      </c>
      <c r="H4140" s="5"/>
    </row>
    <row r="4141" spans="2:8" x14ac:dyDescent="0.3">
      <c r="B4141" s="35">
        <v>43127</v>
      </c>
      <c r="C4141" s="10" t="s">
        <v>219</v>
      </c>
      <c r="D4141" s="4" t="s">
        <v>39</v>
      </c>
      <c r="E4141" s="4" t="s">
        <v>45</v>
      </c>
      <c r="F4141" s="70" t="s">
        <v>5</v>
      </c>
      <c r="G4141" s="193">
        <v>3500</v>
      </c>
      <c r="H4141" s="5"/>
    </row>
    <row r="4142" spans="2:8" x14ac:dyDescent="0.3">
      <c r="B4142" s="35">
        <v>43127</v>
      </c>
      <c r="C4142" s="10" t="s">
        <v>219</v>
      </c>
      <c r="D4142" s="4" t="s">
        <v>121</v>
      </c>
      <c r="E4142" s="4" t="s">
        <v>45</v>
      </c>
      <c r="F4142" s="70" t="s">
        <v>5</v>
      </c>
      <c r="G4142" s="193">
        <v>1000</v>
      </c>
      <c r="H4142" s="5"/>
    </row>
    <row r="4143" spans="2:8" x14ac:dyDescent="0.3">
      <c r="B4143" s="35">
        <v>43127</v>
      </c>
      <c r="C4143" s="10" t="s">
        <v>217</v>
      </c>
      <c r="D4143" s="4" t="s">
        <v>2072</v>
      </c>
      <c r="E4143" s="4" t="s">
        <v>45</v>
      </c>
      <c r="F4143" s="70">
        <v>2850</v>
      </c>
      <c r="G4143" s="193" t="s">
        <v>5</v>
      </c>
      <c r="H4143" s="5">
        <f>F4143-G4144</f>
        <v>2550</v>
      </c>
    </row>
    <row r="4144" spans="2:8" x14ac:dyDescent="0.3">
      <c r="B4144" s="35">
        <v>43128</v>
      </c>
      <c r="C4144" s="10" t="s">
        <v>53</v>
      </c>
      <c r="D4144" s="4" t="s">
        <v>1244</v>
      </c>
      <c r="E4144" s="4" t="s">
        <v>45</v>
      </c>
      <c r="F4144" s="70"/>
      <c r="G4144" s="193">
        <v>300</v>
      </c>
      <c r="H4144" s="5"/>
    </row>
    <row r="4145" spans="2:8" x14ac:dyDescent="0.3">
      <c r="B4145" s="35">
        <v>43128</v>
      </c>
      <c r="C4145" s="10" t="s">
        <v>2073</v>
      </c>
      <c r="D4145" s="4" t="s">
        <v>2074</v>
      </c>
      <c r="E4145" s="4" t="s">
        <v>2018</v>
      </c>
      <c r="F4145" s="70">
        <v>8500</v>
      </c>
      <c r="G4145" s="193" t="s">
        <v>5</v>
      </c>
      <c r="H4145" s="5">
        <f>F4145-G4146-G4147-G4148-G4149</f>
        <v>6000</v>
      </c>
    </row>
    <row r="4146" spans="2:8" x14ac:dyDescent="0.3">
      <c r="B4146" s="35">
        <v>43128</v>
      </c>
      <c r="C4146" s="10" t="s">
        <v>53</v>
      </c>
      <c r="D4146" s="4" t="s">
        <v>293</v>
      </c>
      <c r="E4146" s="4" t="s">
        <v>2018</v>
      </c>
      <c r="F4146" s="70"/>
      <c r="G4146" s="193">
        <v>1000</v>
      </c>
      <c r="H4146" s="5"/>
    </row>
    <row r="4147" spans="2:8" x14ac:dyDescent="0.3">
      <c r="B4147" s="35">
        <v>43128</v>
      </c>
      <c r="C4147" s="10" t="s">
        <v>53</v>
      </c>
      <c r="D4147" s="4" t="s">
        <v>2075</v>
      </c>
      <c r="E4147" s="4" t="s">
        <v>2018</v>
      </c>
      <c r="F4147" s="70"/>
      <c r="G4147" s="193">
        <v>200</v>
      </c>
      <c r="H4147" s="5"/>
    </row>
    <row r="4148" spans="2:8" x14ac:dyDescent="0.3">
      <c r="B4148" s="35">
        <v>43128</v>
      </c>
      <c r="C4148" s="10" t="s">
        <v>1142</v>
      </c>
      <c r="D4148" s="4" t="s">
        <v>2018</v>
      </c>
      <c r="E4148" s="4" t="s">
        <v>2018</v>
      </c>
      <c r="F4148" s="70" t="s">
        <v>5</v>
      </c>
      <c r="G4148" s="193">
        <v>100</v>
      </c>
      <c r="H4148" s="5"/>
    </row>
    <row r="4149" spans="2:8" x14ac:dyDescent="0.3">
      <c r="B4149" s="35">
        <v>43128</v>
      </c>
      <c r="C4149" s="10" t="s">
        <v>53</v>
      </c>
      <c r="D4149" s="4" t="s">
        <v>2076</v>
      </c>
      <c r="E4149" s="4" t="s">
        <v>45</v>
      </c>
      <c r="F4149" s="70" t="s">
        <v>5</v>
      </c>
      <c r="G4149" s="193">
        <v>1200</v>
      </c>
      <c r="H4149" s="5"/>
    </row>
    <row r="4150" spans="2:8" x14ac:dyDescent="0.3">
      <c r="B4150" s="35">
        <v>43129</v>
      </c>
      <c r="C4150" s="10" t="s">
        <v>2077</v>
      </c>
      <c r="D4150" s="4" t="s">
        <v>2078</v>
      </c>
      <c r="E4150" s="4" t="s">
        <v>45</v>
      </c>
      <c r="F4150" s="70">
        <v>5000</v>
      </c>
      <c r="G4150" s="193"/>
      <c r="H4150" s="5">
        <v>5000</v>
      </c>
    </row>
    <row r="4151" spans="2:8" x14ac:dyDescent="0.3">
      <c r="B4151" s="35">
        <v>43129</v>
      </c>
      <c r="C4151" s="10" t="s">
        <v>53</v>
      </c>
      <c r="D4151" s="4" t="s">
        <v>2079</v>
      </c>
      <c r="E4151" s="4" t="s">
        <v>45</v>
      </c>
      <c r="F4151" s="70">
        <v>1000</v>
      </c>
      <c r="G4151" s="193" t="s">
        <v>5</v>
      </c>
      <c r="H4151" s="5">
        <v>1000</v>
      </c>
    </row>
    <row r="4152" spans="2:8" x14ac:dyDescent="0.3">
      <c r="B4152" s="2">
        <v>43129</v>
      </c>
      <c r="F4152" s="194">
        <f>SUM(F4138:F4151)</f>
        <v>23266</v>
      </c>
      <c r="G4152" s="174">
        <f>SUM(G4139:G4151)</f>
        <v>7508</v>
      </c>
      <c r="H4152" s="62">
        <f>F4152-G4152</f>
        <v>15758</v>
      </c>
    </row>
    <row r="4154" spans="2:8" x14ac:dyDescent="0.3">
      <c r="B4154" s="106" t="s">
        <v>6</v>
      </c>
      <c r="C4154" s="6" t="s">
        <v>7</v>
      </c>
      <c r="D4154" s="6" t="s">
        <v>11</v>
      </c>
      <c r="E4154" s="6" t="s">
        <v>8</v>
      </c>
      <c r="F4154" s="149" t="s">
        <v>2036</v>
      </c>
      <c r="G4154" s="149" t="s">
        <v>2037</v>
      </c>
      <c r="H4154" s="7" t="s">
        <v>12</v>
      </c>
    </row>
    <row r="4155" spans="2:8" x14ac:dyDescent="0.3">
      <c r="B4155" s="35">
        <v>43130</v>
      </c>
      <c r="C4155" s="10" t="s">
        <v>122</v>
      </c>
      <c r="D4155" s="4" t="s">
        <v>2080</v>
      </c>
      <c r="E4155" s="4" t="s">
        <v>45</v>
      </c>
      <c r="F4155" s="193">
        <v>1300</v>
      </c>
      <c r="G4155" s="70"/>
      <c r="H4155" s="5">
        <f>F4155-G4156-G4157</f>
        <v>1175</v>
      </c>
    </row>
    <row r="4156" spans="2:8" x14ac:dyDescent="0.3">
      <c r="B4156" s="35">
        <v>43130</v>
      </c>
      <c r="C4156" s="10" t="s">
        <v>53</v>
      </c>
      <c r="D4156" s="4" t="s">
        <v>2081</v>
      </c>
      <c r="E4156" s="4" t="s">
        <v>45</v>
      </c>
      <c r="F4156" s="70" t="s">
        <v>5</v>
      </c>
      <c r="G4156" s="193">
        <v>120</v>
      </c>
      <c r="H4156" s="5"/>
    </row>
    <row r="4157" spans="2:8" x14ac:dyDescent="0.3">
      <c r="B4157" s="35">
        <v>43130</v>
      </c>
      <c r="C4157" s="10" t="s">
        <v>53</v>
      </c>
      <c r="D4157" s="4" t="s">
        <v>2082</v>
      </c>
      <c r="E4157" s="4" t="s">
        <v>45</v>
      </c>
      <c r="F4157" s="70" t="s">
        <v>5</v>
      </c>
      <c r="G4157" s="193">
        <v>5</v>
      </c>
      <c r="H4157" s="5"/>
    </row>
    <row r="4158" spans="2:8" x14ac:dyDescent="0.3">
      <c r="B4158" s="35">
        <v>43130</v>
      </c>
      <c r="C4158" s="10" t="s">
        <v>2083</v>
      </c>
      <c r="D4158" s="4" t="s">
        <v>2084</v>
      </c>
      <c r="E4158" s="4" t="s">
        <v>45</v>
      </c>
      <c r="F4158" s="70">
        <v>2524</v>
      </c>
      <c r="G4158" s="193" t="s">
        <v>5</v>
      </c>
      <c r="H4158" s="5">
        <f>F4158-G4159</f>
        <v>1024</v>
      </c>
    </row>
    <row r="4159" spans="2:8" x14ac:dyDescent="0.3">
      <c r="B4159" s="35">
        <v>43130</v>
      </c>
      <c r="C4159" s="10" t="s">
        <v>53</v>
      </c>
      <c r="D4159" s="4" t="s">
        <v>69</v>
      </c>
      <c r="E4159" s="4" t="s">
        <v>5</v>
      </c>
      <c r="F4159" s="70" t="s">
        <v>5</v>
      </c>
      <c r="G4159" s="193">
        <v>1500</v>
      </c>
      <c r="H4159" s="5"/>
    </row>
    <row r="4160" spans="2:8" x14ac:dyDescent="0.3">
      <c r="F4160" s="194">
        <f>SUM(F4155:F4159)</f>
        <v>3824</v>
      </c>
      <c r="G4160" s="174">
        <f>SUM(G4155:G4159)</f>
        <v>1625</v>
      </c>
      <c r="H4160" s="62">
        <f>F4160-G4160</f>
        <v>2199</v>
      </c>
    </row>
    <row r="4162" spans="2:8" x14ac:dyDescent="0.3">
      <c r="B4162" s="106" t="s">
        <v>6</v>
      </c>
      <c r="C4162" s="6" t="s">
        <v>7</v>
      </c>
      <c r="D4162" s="6" t="s">
        <v>11</v>
      </c>
      <c r="E4162" s="6" t="s">
        <v>8</v>
      </c>
      <c r="F4162" s="149" t="s">
        <v>2036</v>
      </c>
      <c r="G4162" s="149" t="s">
        <v>2037</v>
      </c>
      <c r="H4162" s="7" t="s">
        <v>12</v>
      </c>
    </row>
    <row r="4163" spans="2:8" x14ac:dyDescent="0.3">
      <c r="B4163" s="35">
        <v>43131</v>
      </c>
      <c r="C4163" s="10" t="s">
        <v>1516</v>
      </c>
      <c r="D4163" s="4" t="s">
        <v>1562</v>
      </c>
      <c r="E4163" s="4" t="s">
        <v>45</v>
      </c>
      <c r="F4163" s="193">
        <v>5300</v>
      </c>
      <c r="G4163" s="70"/>
      <c r="H4163" s="5" t="s">
        <v>5</v>
      </c>
    </row>
    <row r="4164" spans="2:8" x14ac:dyDescent="0.3">
      <c r="B4164" s="35">
        <v>43131</v>
      </c>
      <c r="C4164" s="10" t="s">
        <v>1171</v>
      </c>
      <c r="D4164" s="4" t="s">
        <v>1612</v>
      </c>
      <c r="E4164" s="4" t="s">
        <v>45</v>
      </c>
      <c r="F4164" s="70" t="s">
        <v>5</v>
      </c>
      <c r="G4164" s="193">
        <v>2500</v>
      </c>
      <c r="H4164" s="5"/>
    </row>
    <row r="4165" spans="2:8" x14ac:dyDescent="0.3">
      <c r="B4165" s="35">
        <v>43131</v>
      </c>
      <c r="C4165" s="10" t="s">
        <v>1142</v>
      </c>
      <c r="D4165" s="4" t="s">
        <v>2085</v>
      </c>
      <c r="E4165" s="4" t="s">
        <v>45</v>
      </c>
      <c r="F4165" s="70" t="s">
        <v>5</v>
      </c>
      <c r="G4165" s="193">
        <v>200</v>
      </c>
      <c r="H4165" s="5"/>
    </row>
    <row r="4166" spans="2:8" x14ac:dyDescent="0.3">
      <c r="B4166" s="35">
        <v>43131</v>
      </c>
      <c r="C4166" s="10" t="s">
        <v>1248</v>
      </c>
      <c r="D4166" s="4" t="s">
        <v>2086</v>
      </c>
      <c r="E4166" s="4" t="s">
        <v>121</v>
      </c>
      <c r="F4166" s="70" t="s">
        <v>5</v>
      </c>
      <c r="G4166" s="193">
        <v>10</v>
      </c>
      <c r="H4166" s="5" t="s">
        <v>5</v>
      </c>
    </row>
    <row r="4167" spans="2:8" x14ac:dyDescent="0.3">
      <c r="B4167" s="35">
        <v>43131</v>
      </c>
      <c r="C4167" s="10" t="s">
        <v>1516</v>
      </c>
      <c r="D4167" s="4" t="s">
        <v>127</v>
      </c>
      <c r="E4167" s="4" t="s">
        <v>15</v>
      </c>
      <c r="F4167" s="70">
        <v>1000</v>
      </c>
      <c r="G4167" s="193"/>
      <c r="H4167" s="5"/>
    </row>
    <row r="4168" spans="2:8" x14ac:dyDescent="0.3">
      <c r="B4168" s="35">
        <v>43131</v>
      </c>
      <c r="C4168" s="10" t="s">
        <v>2087</v>
      </c>
      <c r="D4168" s="4" t="s">
        <v>2088</v>
      </c>
      <c r="E4168" s="4" t="s">
        <v>45</v>
      </c>
      <c r="F4168" s="70">
        <v>2900</v>
      </c>
      <c r="G4168" s="193"/>
      <c r="H4168" s="5"/>
    </row>
    <row r="4169" spans="2:8" x14ac:dyDescent="0.3">
      <c r="B4169" s="35">
        <v>43131</v>
      </c>
      <c r="C4169" s="10" t="s">
        <v>2089</v>
      </c>
      <c r="D4169" s="4" t="s">
        <v>2090</v>
      </c>
      <c r="E4169" s="4" t="s">
        <v>2091</v>
      </c>
      <c r="F4169" s="70">
        <v>7500</v>
      </c>
      <c r="G4169" s="193"/>
      <c r="H4169" s="5"/>
    </row>
    <row r="4170" spans="2:8" x14ac:dyDescent="0.3">
      <c r="F4170" s="194">
        <f>SUM(F4163:F4169)</f>
        <v>16700</v>
      </c>
      <c r="G4170" s="174">
        <f>SUM(G4163:G4169)</f>
        <v>2710</v>
      </c>
      <c r="H4170" s="62">
        <f>F4170-G4170</f>
        <v>13990</v>
      </c>
    </row>
    <row r="4172" spans="2:8" x14ac:dyDescent="0.3">
      <c r="B4172" s="106" t="s">
        <v>6</v>
      </c>
      <c r="C4172" s="6" t="s">
        <v>7</v>
      </c>
      <c r="D4172" s="6" t="s">
        <v>11</v>
      </c>
      <c r="E4172" s="6" t="s">
        <v>8</v>
      </c>
      <c r="F4172" s="149" t="s">
        <v>2036</v>
      </c>
      <c r="G4172" s="149" t="s">
        <v>2037</v>
      </c>
      <c r="H4172" s="7" t="s">
        <v>12</v>
      </c>
    </row>
    <row r="4173" spans="2:8" x14ac:dyDescent="0.3">
      <c r="B4173" s="35">
        <v>43132</v>
      </c>
      <c r="C4173" s="10" t="s">
        <v>2093</v>
      </c>
      <c r="D4173" s="4" t="s">
        <v>2092</v>
      </c>
      <c r="E4173" s="4" t="s">
        <v>45</v>
      </c>
      <c r="F4173" s="193">
        <v>3000</v>
      </c>
      <c r="G4173" s="70"/>
      <c r="H4173" s="5" t="s">
        <v>5</v>
      </c>
    </row>
    <row r="4174" spans="2:8" x14ac:dyDescent="0.3">
      <c r="B4174" s="35">
        <v>43132</v>
      </c>
      <c r="C4174" s="10" t="s">
        <v>1182</v>
      </c>
      <c r="D4174" s="4" t="s">
        <v>2094</v>
      </c>
      <c r="E4174" s="4" t="s">
        <v>45</v>
      </c>
      <c r="F4174" s="70" t="s">
        <v>5</v>
      </c>
      <c r="G4174" s="193">
        <v>500</v>
      </c>
      <c r="H4174" s="5"/>
    </row>
    <row r="4175" spans="2:8" x14ac:dyDescent="0.3">
      <c r="B4175" s="35">
        <v>43132</v>
      </c>
      <c r="C4175" s="10" t="s">
        <v>1142</v>
      </c>
      <c r="D4175" s="4" t="s">
        <v>2018</v>
      </c>
      <c r="E4175" s="4" t="s">
        <v>45</v>
      </c>
      <c r="F4175" s="70" t="s">
        <v>5</v>
      </c>
      <c r="G4175" s="193">
        <v>500</v>
      </c>
      <c r="H4175" s="5"/>
    </row>
    <row r="4176" spans="2:8" x14ac:dyDescent="0.3">
      <c r="B4176" s="35">
        <v>43132</v>
      </c>
      <c r="C4176" s="10" t="s">
        <v>1182</v>
      </c>
      <c r="D4176" s="4" t="s">
        <v>2095</v>
      </c>
      <c r="E4176" s="4" t="s">
        <v>121</v>
      </c>
      <c r="F4176" s="70" t="s">
        <v>5</v>
      </c>
      <c r="G4176" s="193">
        <v>366.5</v>
      </c>
      <c r="H4176" s="5" t="s">
        <v>5</v>
      </c>
    </row>
    <row r="4177" spans="2:8" x14ac:dyDescent="0.3">
      <c r="B4177" s="35">
        <v>43132</v>
      </c>
      <c r="C4177" s="10" t="s">
        <v>53</v>
      </c>
      <c r="D4177" s="4" t="s">
        <v>1630</v>
      </c>
      <c r="E4177" s="4" t="s">
        <v>45</v>
      </c>
      <c r="F4177" s="70" t="s">
        <v>5</v>
      </c>
      <c r="G4177" s="193">
        <v>200</v>
      </c>
      <c r="H4177" s="5"/>
    </row>
    <row r="4178" spans="2:8" x14ac:dyDescent="0.3">
      <c r="B4178" s="35">
        <v>43132</v>
      </c>
      <c r="C4178" s="10" t="s">
        <v>1516</v>
      </c>
      <c r="D4178" s="4" t="s">
        <v>1303</v>
      </c>
      <c r="E4178" s="4" t="s">
        <v>45</v>
      </c>
      <c r="F4178" s="70">
        <v>4780</v>
      </c>
      <c r="G4178" s="193"/>
      <c r="H4178" s="5" t="s">
        <v>5</v>
      </c>
    </row>
    <row r="4179" spans="2:8" x14ac:dyDescent="0.3">
      <c r="B4179" s="35">
        <v>43132</v>
      </c>
      <c r="C4179" s="10" t="s">
        <v>2089</v>
      </c>
      <c r="D4179" s="4" t="s">
        <v>2090</v>
      </c>
      <c r="E4179" s="4" t="s">
        <v>2091</v>
      </c>
      <c r="F4179" s="70" t="s">
        <v>5</v>
      </c>
      <c r="G4179" s="193">
        <v>50</v>
      </c>
      <c r="H4179" s="5"/>
    </row>
    <row r="4180" spans="2:8" x14ac:dyDescent="0.3">
      <c r="F4180" s="194">
        <f>SUM(F4173:F4179)</f>
        <v>7780</v>
      </c>
      <c r="G4180" s="174">
        <f>SUM(G4173:G4179)</f>
        <v>1616.5</v>
      </c>
      <c r="H4180" s="62">
        <f>F4180-G4180</f>
        <v>6163.5</v>
      </c>
    </row>
    <row r="4182" spans="2:8" x14ac:dyDescent="0.3">
      <c r="B4182" s="106" t="s">
        <v>404</v>
      </c>
      <c r="C4182" s="6" t="s">
        <v>7</v>
      </c>
      <c r="D4182" s="6" t="s">
        <v>11</v>
      </c>
      <c r="E4182" s="6" t="s">
        <v>8</v>
      </c>
      <c r="F4182" s="149" t="s">
        <v>2036</v>
      </c>
      <c r="G4182" s="149" t="s">
        <v>2037</v>
      </c>
      <c r="H4182" s="7" t="s">
        <v>12</v>
      </c>
    </row>
    <row r="4183" spans="2:8" x14ac:dyDescent="0.3">
      <c r="B4183" s="35">
        <v>43134</v>
      </c>
      <c r="C4183" s="10" t="s">
        <v>1977</v>
      </c>
      <c r="D4183" s="4" t="s">
        <v>1502</v>
      </c>
      <c r="E4183" s="4" t="s">
        <v>45</v>
      </c>
      <c r="F4183" s="70"/>
      <c r="G4183" s="195">
        <v>3750</v>
      </c>
      <c r="H4183" s="5"/>
    </row>
    <row r="4184" spans="2:8" x14ac:dyDescent="0.3">
      <c r="B4184" s="35">
        <v>43134</v>
      </c>
      <c r="C4184" s="10" t="s">
        <v>1977</v>
      </c>
      <c r="D4184" s="4" t="s">
        <v>114</v>
      </c>
      <c r="E4184" s="4" t="s">
        <v>45</v>
      </c>
      <c r="F4184" s="70"/>
      <c r="G4184" s="193">
        <v>0</v>
      </c>
      <c r="H4184" s="5"/>
    </row>
    <row r="4185" spans="2:8" x14ac:dyDescent="0.3">
      <c r="B4185" s="35">
        <v>43134</v>
      </c>
      <c r="C4185" s="10" t="s">
        <v>1977</v>
      </c>
      <c r="D4185" s="4" t="s">
        <v>115</v>
      </c>
      <c r="E4185" s="4" t="s">
        <v>45</v>
      </c>
      <c r="F4185" s="70"/>
      <c r="G4185" s="193">
        <v>0</v>
      </c>
      <c r="H4185" s="5"/>
    </row>
    <row r="4186" spans="2:8" x14ac:dyDescent="0.3">
      <c r="B4186" s="35">
        <v>43134</v>
      </c>
      <c r="C4186" s="10" t="s">
        <v>1977</v>
      </c>
      <c r="D4186" s="4" t="s">
        <v>116</v>
      </c>
      <c r="E4186" s="4" t="s">
        <v>45</v>
      </c>
      <c r="F4186" s="70"/>
      <c r="G4186" s="193">
        <v>2000</v>
      </c>
      <c r="H4186" s="5"/>
    </row>
    <row r="4187" spans="2:8" x14ac:dyDescent="0.3">
      <c r="B4187" s="35">
        <v>43134</v>
      </c>
      <c r="C4187" s="10" t="s">
        <v>1977</v>
      </c>
      <c r="D4187" s="4" t="s">
        <v>1926</v>
      </c>
      <c r="E4187" s="4" t="s">
        <v>45</v>
      </c>
      <c r="F4187" s="70"/>
      <c r="G4187" s="193">
        <v>1800</v>
      </c>
      <c r="H4187" s="5"/>
    </row>
    <row r="4188" spans="2:8" x14ac:dyDescent="0.3">
      <c r="B4188" s="35">
        <v>43134</v>
      </c>
      <c r="C4188" s="10" t="s">
        <v>1977</v>
      </c>
      <c r="D4188" s="4" t="s">
        <v>32</v>
      </c>
      <c r="E4188" s="4" t="s">
        <v>45</v>
      </c>
      <c r="F4188" s="70"/>
      <c r="G4188" s="193">
        <v>1070</v>
      </c>
      <c r="H4188" s="5"/>
    </row>
    <row r="4189" spans="2:8" x14ac:dyDescent="0.3">
      <c r="B4189" s="35">
        <v>43134</v>
      </c>
      <c r="C4189" s="10" t="s">
        <v>1977</v>
      </c>
      <c r="D4189" s="4" t="s">
        <v>1714</v>
      </c>
      <c r="E4189" s="4" t="s">
        <v>45</v>
      </c>
      <c r="F4189" s="70"/>
      <c r="G4189" s="193">
        <v>1200</v>
      </c>
      <c r="H4189" s="5"/>
    </row>
    <row r="4190" spans="2:8" x14ac:dyDescent="0.3">
      <c r="B4190" s="35">
        <v>43134</v>
      </c>
      <c r="C4190" s="10" t="s">
        <v>1977</v>
      </c>
      <c r="D4190" s="4" t="s">
        <v>1978</v>
      </c>
      <c r="E4190" s="4" t="s">
        <v>45</v>
      </c>
      <c r="F4190" s="70"/>
      <c r="G4190" s="193">
        <v>1800</v>
      </c>
      <c r="H4190" s="5"/>
    </row>
    <row r="4191" spans="2:8" x14ac:dyDescent="0.3">
      <c r="B4191" s="35">
        <v>43134</v>
      </c>
      <c r="C4191" s="10" t="s">
        <v>1977</v>
      </c>
      <c r="D4191" s="4" t="s">
        <v>15</v>
      </c>
      <c r="E4191" s="4" t="s">
        <v>45</v>
      </c>
      <c r="F4191" s="70"/>
      <c r="G4191" s="193">
        <v>1500</v>
      </c>
      <c r="H4191" s="5"/>
    </row>
    <row r="4192" spans="2:8" x14ac:dyDescent="0.3">
      <c r="B4192" s="35">
        <v>43134</v>
      </c>
      <c r="C4192" s="10" t="s">
        <v>1977</v>
      </c>
      <c r="D4192" s="4" t="s">
        <v>121</v>
      </c>
      <c r="E4192" s="4" t="s">
        <v>45</v>
      </c>
      <c r="F4192" s="70"/>
      <c r="G4192" s="195">
        <v>1000</v>
      </c>
      <c r="H4192" s="5" t="s">
        <v>5</v>
      </c>
    </row>
    <row r="4193" spans="2:11" x14ac:dyDescent="0.3">
      <c r="B4193" s="35">
        <v>43134</v>
      </c>
      <c r="C4193" s="10" t="s">
        <v>1977</v>
      </c>
      <c r="D4193" s="4" t="s">
        <v>2007</v>
      </c>
      <c r="E4193" s="4" t="s">
        <v>45</v>
      </c>
      <c r="F4193" s="70"/>
      <c r="G4193" s="193">
        <v>1000</v>
      </c>
      <c r="H4193" s="5"/>
      <c r="I4193" t="s">
        <v>5</v>
      </c>
      <c r="J4193" t="s">
        <v>5</v>
      </c>
      <c r="K4193" t="s">
        <v>5</v>
      </c>
    </row>
    <row r="4194" spans="2:11" x14ac:dyDescent="0.3">
      <c r="B4194" s="35">
        <v>43134</v>
      </c>
      <c r="C4194" s="10" t="s">
        <v>1977</v>
      </c>
      <c r="D4194" s="4" t="s">
        <v>45</v>
      </c>
      <c r="E4194" s="4" t="s">
        <v>45</v>
      </c>
      <c r="F4194" s="70"/>
      <c r="G4194" s="193">
        <v>1800</v>
      </c>
      <c r="H4194" s="5"/>
    </row>
    <row r="4195" spans="2:11" x14ac:dyDescent="0.3">
      <c r="B4195" s="35">
        <v>43134</v>
      </c>
      <c r="C4195" s="10" t="s">
        <v>1977</v>
      </c>
      <c r="D4195" s="4" t="s">
        <v>2018</v>
      </c>
      <c r="E4195" s="4" t="s">
        <v>45</v>
      </c>
      <c r="F4195" s="70"/>
      <c r="G4195" s="193">
        <v>1800</v>
      </c>
      <c r="H4195" s="5"/>
    </row>
    <row r="4196" spans="2:11" x14ac:dyDescent="0.3">
      <c r="B4196" s="35" t="s">
        <v>5</v>
      </c>
      <c r="C4196" s="10" t="s">
        <v>5</v>
      </c>
      <c r="D4196" s="4" t="s">
        <v>5</v>
      </c>
      <c r="E4196" s="4" t="s">
        <v>5</v>
      </c>
      <c r="F4196" s="70"/>
      <c r="G4196" s="4"/>
      <c r="H4196" s="5"/>
    </row>
    <row r="4197" spans="2:11" x14ac:dyDescent="0.3">
      <c r="B4197" s="35" t="s">
        <v>5</v>
      </c>
      <c r="C4197" s="10" t="s">
        <v>5</v>
      </c>
      <c r="D4197" s="4" t="s">
        <v>5</v>
      </c>
      <c r="E4197" s="4" t="s">
        <v>5</v>
      </c>
      <c r="F4197" s="70"/>
      <c r="G4197" s="4"/>
      <c r="H4197" s="5"/>
    </row>
    <row r="4198" spans="2:11" x14ac:dyDescent="0.3">
      <c r="B4198" s="35" t="s">
        <v>5</v>
      </c>
      <c r="C4198" s="10" t="s">
        <v>5</v>
      </c>
      <c r="D4198" s="4" t="s">
        <v>5</v>
      </c>
      <c r="E4198" s="4" t="s">
        <v>5</v>
      </c>
      <c r="F4198" s="70"/>
      <c r="G4198" s="4"/>
      <c r="H4198" s="5"/>
    </row>
    <row r="4199" spans="2:11" x14ac:dyDescent="0.3">
      <c r="B4199" s="35" t="s">
        <v>5</v>
      </c>
      <c r="C4199" s="10" t="s">
        <v>5</v>
      </c>
      <c r="D4199" s="4" t="s">
        <v>5</v>
      </c>
      <c r="E4199" s="4" t="s">
        <v>5</v>
      </c>
      <c r="F4199" s="70"/>
      <c r="G4199" s="4"/>
      <c r="H4199" s="5"/>
    </row>
    <row r="4200" spans="2:11" x14ac:dyDescent="0.3">
      <c r="F4200" s="174">
        <f>SUM(F4183:F4199)</f>
        <v>0</v>
      </c>
      <c r="G4200" s="194">
        <f>SUM(G4183:G4199)</f>
        <v>18720</v>
      </c>
      <c r="H4200" s="62">
        <f>F4200-G4200</f>
        <v>-18720</v>
      </c>
    </row>
    <row r="4202" spans="2:11" x14ac:dyDescent="0.3">
      <c r="B4202" s="106" t="s">
        <v>404</v>
      </c>
      <c r="C4202" s="6" t="s">
        <v>7</v>
      </c>
      <c r="D4202" s="6" t="s">
        <v>11</v>
      </c>
      <c r="E4202" s="6" t="s">
        <v>8</v>
      </c>
      <c r="F4202" s="149" t="s">
        <v>2036</v>
      </c>
      <c r="G4202" s="149" t="s">
        <v>2037</v>
      </c>
      <c r="H4202" s="7" t="s">
        <v>12</v>
      </c>
    </row>
    <row r="4203" spans="2:11" x14ac:dyDescent="0.3">
      <c r="B4203" s="35">
        <v>43140</v>
      </c>
      <c r="C4203" s="10" t="s">
        <v>1977</v>
      </c>
      <c r="D4203" s="4" t="s">
        <v>1502</v>
      </c>
      <c r="E4203" s="4" t="s">
        <v>45</v>
      </c>
      <c r="F4203" s="70"/>
      <c r="G4203" s="195">
        <v>3500</v>
      </c>
      <c r="H4203" s="5"/>
    </row>
    <row r="4204" spans="2:11" x14ac:dyDescent="0.3">
      <c r="B4204" s="35">
        <v>43140</v>
      </c>
      <c r="C4204" s="10" t="s">
        <v>1977</v>
      </c>
      <c r="D4204" s="4" t="s">
        <v>114</v>
      </c>
      <c r="E4204" s="4" t="s">
        <v>45</v>
      </c>
      <c r="F4204" s="70"/>
      <c r="G4204" s="193">
        <v>3000</v>
      </c>
      <c r="H4204" s="5"/>
    </row>
    <row r="4205" spans="2:11" x14ac:dyDescent="0.3">
      <c r="B4205" s="35">
        <v>43140</v>
      </c>
      <c r="C4205" s="10" t="s">
        <v>1977</v>
      </c>
      <c r="D4205" s="4" t="s">
        <v>115</v>
      </c>
      <c r="E4205" s="4" t="s">
        <v>45</v>
      </c>
      <c r="F4205" s="70"/>
      <c r="G4205" s="193">
        <v>0</v>
      </c>
      <c r="H4205" s="5"/>
    </row>
    <row r="4206" spans="2:11" x14ac:dyDescent="0.3">
      <c r="B4206" s="35">
        <v>43140</v>
      </c>
      <c r="C4206" s="10" t="s">
        <v>1977</v>
      </c>
      <c r="D4206" s="4" t="s">
        <v>116</v>
      </c>
      <c r="E4206" s="4" t="s">
        <v>45</v>
      </c>
      <c r="F4206" s="70"/>
      <c r="G4206" s="193">
        <v>2000</v>
      </c>
      <c r="H4206" s="5"/>
    </row>
    <row r="4207" spans="2:11" x14ac:dyDescent="0.3">
      <c r="B4207" s="35">
        <v>43140</v>
      </c>
      <c r="C4207" s="10" t="s">
        <v>1977</v>
      </c>
      <c r="D4207" s="4" t="s">
        <v>1926</v>
      </c>
      <c r="E4207" s="4" t="s">
        <v>45</v>
      </c>
      <c r="F4207" s="70"/>
      <c r="G4207" s="193">
        <v>1800</v>
      </c>
      <c r="H4207" s="5"/>
    </row>
    <row r="4208" spans="2:11" x14ac:dyDescent="0.3">
      <c r="B4208" s="35">
        <v>43140</v>
      </c>
      <c r="C4208" s="10" t="s">
        <v>1977</v>
      </c>
      <c r="D4208" s="4" t="s">
        <v>32</v>
      </c>
      <c r="E4208" s="4" t="s">
        <v>45</v>
      </c>
      <c r="F4208" s="70"/>
      <c r="G4208" s="193">
        <v>1500</v>
      </c>
      <c r="H4208" s="5"/>
    </row>
    <row r="4209" spans="2:9" x14ac:dyDescent="0.3">
      <c r="B4209" s="35">
        <v>43140</v>
      </c>
      <c r="C4209" s="10" t="s">
        <v>1977</v>
      </c>
      <c r="D4209" s="4" t="s">
        <v>1714</v>
      </c>
      <c r="E4209" s="4" t="s">
        <v>45</v>
      </c>
      <c r="F4209" s="70"/>
      <c r="G4209" s="193">
        <v>1000</v>
      </c>
      <c r="H4209" s="5"/>
    </row>
    <row r="4210" spans="2:9" x14ac:dyDescent="0.3">
      <c r="B4210" s="35">
        <v>43140</v>
      </c>
      <c r="C4210" s="10" t="s">
        <v>1977</v>
      </c>
      <c r="D4210" s="4" t="s">
        <v>1978</v>
      </c>
      <c r="E4210" s="4" t="s">
        <v>45</v>
      </c>
      <c r="F4210" s="70"/>
      <c r="G4210" s="193">
        <v>1500</v>
      </c>
      <c r="H4210" s="5"/>
    </row>
    <row r="4211" spans="2:9" x14ac:dyDescent="0.3">
      <c r="B4211" s="35">
        <v>43140</v>
      </c>
      <c r="C4211" s="10" t="s">
        <v>1977</v>
      </c>
      <c r="D4211" s="4" t="s">
        <v>15</v>
      </c>
      <c r="E4211" s="4" t="s">
        <v>45</v>
      </c>
      <c r="F4211" s="70"/>
      <c r="G4211" s="193">
        <v>1500</v>
      </c>
      <c r="H4211" s="5"/>
    </row>
    <row r="4212" spans="2:9" x14ac:dyDescent="0.3">
      <c r="B4212" s="35">
        <v>43140</v>
      </c>
      <c r="C4212" s="10" t="s">
        <v>1977</v>
      </c>
      <c r="D4212" s="4" t="s">
        <v>121</v>
      </c>
      <c r="E4212" s="4" t="s">
        <v>45</v>
      </c>
      <c r="F4212" s="70"/>
      <c r="G4212" s="195">
        <v>1000</v>
      </c>
      <c r="H4212" s="5" t="s">
        <v>5</v>
      </c>
    </row>
    <row r="4213" spans="2:9" x14ac:dyDescent="0.3">
      <c r="B4213" s="35">
        <v>43140</v>
      </c>
      <c r="C4213" s="10" t="s">
        <v>1977</v>
      </c>
      <c r="D4213" s="4" t="s">
        <v>2007</v>
      </c>
      <c r="E4213" s="4" t="s">
        <v>45</v>
      </c>
      <c r="F4213" s="70"/>
      <c r="G4213" s="193">
        <v>1000</v>
      </c>
      <c r="H4213" s="5"/>
    </row>
    <row r="4214" spans="2:9" x14ac:dyDescent="0.3">
      <c r="B4214" s="35">
        <v>43140</v>
      </c>
      <c r="C4214" s="10" t="s">
        <v>1977</v>
      </c>
      <c r="D4214" s="4" t="s">
        <v>45</v>
      </c>
      <c r="E4214" s="4" t="s">
        <v>45</v>
      </c>
      <c r="F4214" s="70"/>
      <c r="G4214" s="193">
        <v>1800</v>
      </c>
      <c r="H4214" s="5"/>
    </row>
    <row r="4215" spans="2:9" x14ac:dyDescent="0.3">
      <c r="B4215" s="35">
        <v>43140</v>
      </c>
      <c r="C4215" s="10" t="s">
        <v>1977</v>
      </c>
      <c r="D4215" s="4" t="s">
        <v>2018</v>
      </c>
      <c r="E4215" s="4" t="s">
        <v>45</v>
      </c>
      <c r="F4215" s="70"/>
      <c r="G4215" s="193">
        <v>1300</v>
      </c>
      <c r="H4215" s="5"/>
      <c r="I4215">
        <v>500</v>
      </c>
    </row>
    <row r="4216" spans="2:9" x14ac:dyDescent="0.3">
      <c r="B4216" s="35" t="s">
        <v>5</v>
      </c>
      <c r="C4216" s="10" t="s">
        <v>5</v>
      </c>
      <c r="D4216" s="4" t="s">
        <v>5</v>
      </c>
      <c r="E4216" s="4" t="s">
        <v>5</v>
      </c>
      <c r="F4216" s="70"/>
      <c r="G4216" s="4"/>
      <c r="H4216" s="5"/>
    </row>
    <row r="4217" spans="2:9" x14ac:dyDescent="0.3">
      <c r="B4217" s="35" t="s">
        <v>5</v>
      </c>
      <c r="C4217" s="10" t="s">
        <v>5</v>
      </c>
      <c r="D4217" s="4" t="s">
        <v>5</v>
      </c>
      <c r="E4217" s="4" t="s">
        <v>5</v>
      </c>
      <c r="F4217" s="70"/>
      <c r="G4217" s="4"/>
      <c r="H4217" s="5"/>
    </row>
    <row r="4218" spans="2:9" x14ac:dyDescent="0.3">
      <c r="B4218" s="35" t="s">
        <v>5</v>
      </c>
      <c r="C4218" s="10" t="s">
        <v>5</v>
      </c>
      <c r="D4218" s="4" t="s">
        <v>5</v>
      </c>
      <c r="E4218" s="4" t="s">
        <v>5</v>
      </c>
      <c r="F4218" s="70"/>
      <c r="G4218" s="4"/>
      <c r="H4218" s="5"/>
    </row>
    <row r="4219" spans="2:9" x14ac:dyDescent="0.3">
      <c r="B4219" s="35" t="s">
        <v>5</v>
      </c>
      <c r="C4219" s="10" t="s">
        <v>5</v>
      </c>
      <c r="D4219" s="4" t="s">
        <v>5</v>
      </c>
      <c r="E4219" s="4" t="s">
        <v>5</v>
      </c>
      <c r="F4219" s="70"/>
      <c r="G4219" s="4"/>
      <c r="H4219" s="5"/>
    </row>
    <row r="4220" spans="2:9" x14ac:dyDescent="0.3">
      <c r="F4220" s="174">
        <f>SUM(F4203:F4219)</f>
        <v>0</v>
      </c>
      <c r="G4220" s="194">
        <f>SUM(G4203:G4219)</f>
        <v>20900</v>
      </c>
      <c r="H4220" s="62">
        <f>F4220-G4220</f>
        <v>-20900</v>
      </c>
    </row>
    <row r="4224" spans="2:9" x14ac:dyDescent="0.3">
      <c r="B4224" s="106" t="s">
        <v>6</v>
      </c>
      <c r="C4224" s="6" t="s">
        <v>7</v>
      </c>
      <c r="D4224" s="6" t="s">
        <v>11</v>
      </c>
      <c r="E4224" s="6" t="s">
        <v>8</v>
      </c>
      <c r="F4224" s="149" t="s">
        <v>2036</v>
      </c>
      <c r="G4224" s="149" t="s">
        <v>2037</v>
      </c>
      <c r="H4224" s="7" t="s">
        <v>12</v>
      </c>
    </row>
    <row r="4225" spans="2:8" x14ac:dyDescent="0.3">
      <c r="B4225" s="35">
        <v>43144</v>
      </c>
      <c r="C4225" s="10" t="s">
        <v>1871</v>
      </c>
      <c r="D4225" s="4" t="s">
        <v>2096</v>
      </c>
      <c r="E4225" s="4" t="s">
        <v>45</v>
      </c>
      <c r="F4225" s="193">
        <v>2400</v>
      </c>
      <c r="G4225" s="70"/>
      <c r="H4225" s="5" t="s">
        <v>5</v>
      </c>
    </row>
    <row r="4226" spans="2:8" x14ac:dyDescent="0.3">
      <c r="B4226" s="35">
        <v>43144</v>
      </c>
      <c r="C4226" s="10" t="s">
        <v>53</v>
      </c>
      <c r="D4226" s="4" t="s">
        <v>1351</v>
      </c>
      <c r="E4226" s="4" t="s">
        <v>45</v>
      </c>
      <c r="F4226" s="70" t="s">
        <v>5</v>
      </c>
      <c r="G4226" s="193">
        <v>220</v>
      </c>
      <c r="H4226" s="5"/>
    </row>
    <row r="4227" spans="2:8" x14ac:dyDescent="0.3">
      <c r="B4227" s="35">
        <v>43144</v>
      </c>
      <c r="C4227" s="10">
        <v>62</v>
      </c>
      <c r="D4227" s="4" t="s">
        <v>2097</v>
      </c>
      <c r="E4227" s="4" t="s">
        <v>45</v>
      </c>
      <c r="F4227" s="70" t="s">
        <v>5</v>
      </c>
      <c r="G4227" s="193">
        <v>200</v>
      </c>
      <c r="H4227" s="5"/>
    </row>
    <row r="4228" spans="2:8" x14ac:dyDescent="0.3">
      <c r="B4228" s="35">
        <v>43144</v>
      </c>
      <c r="C4228" s="10" t="s">
        <v>53</v>
      </c>
      <c r="D4228" s="4" t="s">
        <v>2022</v>
      </c>
      <c r="E4228" s="4" t="s">
        <v>45</v>
      </c>
      <c r="F4228" s="70"/>
      <c r="G4228" s="193">
        <v>810</v>
      </c>
      <c r="H4228" s="5"/>
    </row>
    <row r="4229" spans="2:8" x14ac:dyDescent="0.3">
      <c r="B4229" s="35">
        <v>43144</v>
      </c>
      <c r="C4229" s="10" t="s">
        <v>1516</v>
      </c>
      <c r="D4229" s="4" t="s">
        <v>1303</v>
      </c>
      <c r="E4229" s="4" t="s">
        <v>45</v>
      </c>
      <c r="F4229" s="70">
        <v>1196</v>
      </c>
      <c r="G4229" s="193" t="s">
        <v>5</v>
      </c>
      <c r="H4229" s="5" t="s">
        <v>5</v>
      </c>
    </row>
    <row r="4230" spans="2:8" x14ac:dyDescent="0.3">
      <c r="B4230" s="35">
        <v>43144</v>
      </c>
      <c r="C4230" s="10" t="s">
        <v>1182</v>
      </c>
      <c r="D4230" s="4" t="s">
        <v>2099</v>
      </c>
      <c r="E4230" s="4" t="s">
        <v>121</v>
      </c>
      <c r="F4230" s="70"/>
      <c r="G4230" s="193">
        <v>25</v>
      </c>
      <c r="H4230" s="5"/>
    </row>
    <row r="4231" spans="2:8" x14ac:dyDescent="0.3">
      <c r="B4231" s="35">
        <v>43144</v>
      </c>
      <c r="C4231" s="10" t="s">
        <v>53</v>
      </c>
      <c r="D4231" s="4" t="s">
        <v>2098</v>
      </c>
      <c r="E4231" s="4" t="s">
        <v>45</v>
      </c>
      <c r="F4231" s="70">
        <v>928</v>
      </c>
      <c r="G4231" s="193"/>
      <c r="H4231" s="5"/>
    </row>
    <row r="4232" spans="2:8" x14ac:dyDescent="0.3">
      <c r="B4232" s="35">
        <v>43144</v>
      </c>
      <c r="C4232" s="10" t="s">
        <v>5</v>
      </c>
      <c r="D4232" s="4" t="s">
        <v>5</v>
      </c>
      <c r="E4232" s="4" t="s">
        <v>5</v>
      </c>
      <c r="F4232" s="70"/>
      <c r="G4232" s="193"/>
      <c r="H4232" s="5"/>
    </row>
    <row r="4233" spans="2:8" x14ac:dyDescent="0.3">
      <c r="B4233" s="35">
        <v>43144</v>
      </c>
      <c r="C4233" s="10" t="s">
        <v>5</v>
      </c>
      <c r="D4233" s="4" t="s">
        <v>5</v>
      </c>
      <c r="E4233" s="4" t="s">
        <v>5</v>
      </c>
      <c r="F4233" s="70"/>
      <c r="G4233" s="193"/>
      <c r="H4233" s="5"/>
    </row>
    <row r="4234" spans="2:8" x14ac:dyDescent="0.3">
      <c r="F4234" s="194">
        <f>SUM(F4225:F4233)</f>
        <v>4524</v>
      </c>
      <c r="G4234" s="174">
        <f>SUM(G4225:G4233)</f>
        <v>1255</v>
      </c>
      <c r="H4234" s="62">
        <f>F4234-G4234</f>
        <v>3269</v>
      </c>
    </row>
    <row r="4236" spans="2:8" x14ac:dyDescent="0.3">
      <c r="B4236" s="106" t="s">
        <v>6</v>
      </c>
      <c r="C4236" s="6" t="s">
        <v>7</v>
      </c>
      <c r="D4236" s="6" t="s">
        <v>11</v>
      </c>
      <c r="E4236" s="6" t="s">
        <v>8</v>
      </c>
      <c r="F4236" s="149" t="s">
        <v>2036</v>
      </c>
      <c r="G4236" s="149" t="s">
        <v>2037</v>
      </c>
      <c r="H4236" s="7" t="s">
        <v>12</v>
      </c>
    </row>
    <row r="4237" spans="2:8" x14ac:dyDescent="0.3">
      <c r="B4237" s="35">
        <v>43145</v>
      </c>
      <c r="C4237" s="10" t="s">
        <v>2100</v>
      </c>
      <c r="D4237" s="4" t="s">
        <v>217</v>
      </c>
      <c r="E4237" s="4" t="s">
        <v>45</v>
      </c>
      <c r="F4237" s="193">
        <v>5250</v>
      </c>
      <c r="G4237" s="70"/>
      <c r="H4237" s="5" t="s">
        <v>5</v>
      </c>
    </row>
    <row r="4238" spans="2:8" x14ac:dyDescent="0.3">
      <c r="B4238" s="35">
        <v>43145</v>
      </c>
      <c r="C4238" s="10" t="s">
        <v>53</v>
      </c>
      <c r="D4238" s="4" t="s">
        <v>2101</v>
      </c>
      <c r="E4238" s="4" t="s">
        <v>45</v>
      </c>
      <c r="F4238" s="70" t="s">
        <v>5</v>
      </c>
      <c r="G4238" s="193">
        <v>2005</v>
      </c>
      <c r="H4238" s="5"/>
    </row>
    <row r="4239" spans="2:8" x14ac:dyDescent="0.3">
      <c r="B4239" s="35">
        <v>43146</v>
      </c>
      <c r="C4239" s="10" t="s">
        <v>53</v>
      </c>
      <c r="D4239" s="4" t="s">
        <v>119</v>
      </c>
      <c r="E4239" s="4" t="s">
        <v>45</v>
      </c>
      <c r="F4239" s="70" t="s">
        <v>5</v>
      </c>
      <c r="G4239" s="193">
        <v>2700</v>
      </c>
      <c r="H4239" s="5"/>
    </row>
    <row r="4240" spans="2:8" x14ac:dyDescent="0.3">
      <c r="B4240" s="35">
        <v>43146</v>
      </c>
      <c r="C4240" s="10" t="s">
        <v>2102</v>
      </c>
      <c r="D4240" s="4" t="s">
        <v>2103</v>
      </c>
      <c r="E4240" s="4" t="s">
        <v>45</v>
      </c>
      <c r="F4240" s="70">
        <v>520</v>
      </c>
      <c r="G4240" s="193" t="s">
        <v>5</v>
      </c>
      <c r="H4240" s="5"/>
    </row>
    <row r="4241" spans="2:8" x14ac:dyDescent="0.3">
      <c r="B4241" s="35">
        <v>43146</v>
      </c>
      <c r="C4241" s="10" t="s">
        <v>2104</v>
      </c>
      <c r="D4241" s="4" t="s">
        <v>2103</v>
      </c>
      <c r="E4241" s="4" t="s">
        <v>45</v>
      </c>
      <c r="F4241" s="70">
        <v>520</v>
      </c>
      <c r="G4241" s="193" t="s">
        <v>5</v>
      </c>
      <c r="H4241" s="5" t="s">
        <v>5</v>
      </c>
    </row>
    <row r="4242" spans="2:8" x14ac:dyDescent="0.3">
      <c r="B4242" s="35">
        <v>43146</v>
      </c>
      <c r="C4242" s="10" t="s">
        <v>2105</v>
      </c>
      <c r="D4242" s="4" t="s">
        <v>2103</v>
      </c>
      <c r="E4242" s="4" t="s">
        <v>45</v>
      </c>
      <c r="F4242" s="70">
        <v>400</v>
      </c>
      <c r="G4242" s="193" t="s">
        <v>5</v>
      </c>
      <c r="H4242" s="5"/>
    </row>
    <row r="4243" spans="2:8" x14ac:dyDescent="0.3">
      <c r="B4243" s="35">
        <v>43146</v>
      </c>
      <c r="C4243" s="10" t="s">
        <v>2106</v>
      </c>
      <c r="D4243" s="4" t="s">
        <v>2103</v>
      </c>
      <c r="E4243" s="4" t="s">
        <v>45</v>
      </c>
      <c r="F4243" s="70">
        <v>500</v>
      </c>
      <c r="G4243" s="193"/>
      <c r="H4243" s="5"/>
    </row>
    <row r="4244" spans="2:8" x14ac:dyDescent="0.3">
      <c r="B4244" s="35">
        <v>43146</v>
      </c>
      <c r="C4244" s="10" t="s">
        <v>2107</v>
      </c>
      <c r="D4244" s="4" t="s">
        <v>2108</v>
      </c>
      <c r="E4244" s="4" t="s">
        <v>45</v>
      </c>
      <c r="F4244" s="70">
        <v>4000</v>
      </c>
      <c r="G4244" s="193"/>
      <c r="H4244" s="5"/>
    </row>
    <row r="4245" spans="2:8" x14ac:dyDescent="0.3">
      <c r="B4245" s="35">
        <v>43146</v>
      </c>
      <c r="C4245" s="10" t="s">
        <v>1180</v>
      </c>
      <c r="D4245" s="4" t="s">
        <v>2109</v>
      </c>
      <c r="E4245" s="4" t="s">
        <v>45</v>
      </c>
      <c r="F4245" s="70">
        <v>300</v>
      </c>
      <c r="G4245" s="193"/>
      <c r="H4245" s="5"/>
    </row>
    <row r="4246" spans="2:8" x14ac:dyDescent="0.3">
      <c r="B4246" s="35">
        <v>43146</v>
      </c>
      <c r="C4246" s="10" t="s">
        <v>1180</v>
      </c>
      <c r="D4246" s="4" t="s">
        <v>2110</v>
      </c>
      <c r="E4246" s="4" t="s">
        <v>45</v>
      </c>
      <c r="F4246" s="70">
        <v>500</v>
      </c>
      <c r="G4246" s="193"/>
      <c r="H4246" s="5"/>
    </row>
    <row r="4247" spans="2:8" x14ac:dyDescent="0.3">
      <c r="B4247" s="35">
        <v>43146</v>
      </c>
      <c r="C4247" s="10" t="s">
        <v>1516</v>
      </c>
      <c r="D4247" s="4" t="s">
        <v>1303</v>
      </c>
      <c r="E4247" s="4" t="s">
        <v>45</v>
      </c>
      <c r="F4247" s="70">
        <v>4235</v>
      </c>
      <c r="G4247" s="193"/>
      <c r="H4247" s="5"/>
    </row>
    <row r="4248" spans="2:8" x14ac:dyDescent="0.3">
      <c r="B4248" s="35">
        <v>43146</v>
      </c>
      <c r="C4248" s="10" t="s">
        <v>258</v>
      </c>
      <c r="D4248" s="4" t="s">
        <v>2111</v>
      </c>
      <c r="E4248" s="4" t="s">
        <v>45</v>
      </c>
      <c r="F4248" s="70">
        <v>2827.06</v>
      </c>
      <c r="G4248" s="193"/>
      <c r="H4248" s="5"/>
    </row>
    <row r="4249" spans="2:8" x14ac:dyDescent="0.3">
      <c r="B4249" s="35">
        <v>43146</v>
      </c>
      <c r="C4249" s="10" t="s">
        <v>258</v>
      </c>
      <c r="D4249" s="4" t="s">
        <v>92</v>
      </c>
      <c r="E4249" s="4" t="s">
        <v>45</v>
      </c>
      <c r="F4249" s="70">
        <v>2827.06</v>
      </c>
      <c r="G4249" s="193"/>
      <c r="H4249" s="5"/>
    </row>
    <row r="4250" spans="2:8" x14ac:dyDescent="0.3">
      <c r="B4250" s="35">
        <v>43146</v>
      </c>
      <c r="C4250" s="10" t="s">
        <v>258</v>
      </c>
      <c r="D4250" s="4" t="s">
        <v>1777</v>
      </c>
      <c r="E4250" s="4" t="s">
        <v>45</v>
      </c>
      <c r="F4250" s="70">
        <v>2827.06</v>
      </c>
      <c r="G4250" s="193"/>
      <c r="H4250" s="5"/>
    </row>
    <row r="4251" spans="2:8" x14ac:dyDescent="0.3">
      <c r="B4251" s="35">
        <v>43146</v>
      </c>
      <c r="C4251" s="10" t="s">
        <v>258</v>
      </c>
      <c r="D4251" s="4" t="s">
        <v>2112</v>
      </c>
      <c r="E4251" s="4" t="s">
        <v>45</v>
      </c>
      <c r="F4251" s="70">
        <v>2103.41</v>
      </c>
      <c r="G4251" s="193"/>
      <c r="H4251" s="5"/>
    </row>
    <row r="4252" spans="2:8" x14ac:dyDescent="0.3">
      <c r="B4252" s="35">
        <v>43146</v>
      </c>
      <c r="C4252" s="10" t="s">
        <v>258</v>
      </c>
      <c r="D4252" s="4" t="s">
        <v>115</v>
      </c>
      <c r="E4252" s="4" t="s">
        <v>45</v>
      </c>
      <c r="F4252" s="70">
        <v>2103.41</v>
      </c>
      <c r="G4252" s="193"/>
      <c r="H4252" s="5"/>
    </row>
    <row r="4253" spans="2:8" x14ac:dyDescent="0.3">
      <c r="B4253" s="35">
        <v>43146</v>
      </c>
      <c r="C4253" s="10" t="s">
        <v>258</v>
      </c>
      <c r="D4253" s="4" t="s">
        <v>2019</v>
      </c>
      <c r="E4253" s="4" t="s">
        <v>45</v>
      </c>
      <c r="F4253" s="70">
        <v>6955.2</v>
      </c>
      <c r="G4253" s="193"/>
      <c r="H4253" s="5"/>
    </row>
    <row r="4254" spans="2:8" x14ac:dyDescent="0.3">
      <c r="B4254" s="35">
        <v>43146</v>
      </c>
      <c r="C4254" s="10" t="s">
        <v>258</v>
      </c>
      <c r="D4254" s="4" t="s">
        <v>111</v>
      </c>
      <c r="E4254" s="4" t="s">
        <v>45</v>
      </c>
      <c r="F4254" s="70">
        <v>7885.48</v>
      </c>
      <c r="G4254" s="193"/>
      <c r="H4254" s="5">
        <f>F4254+F4255+F4256+F4257+F4258-G4259-G4260-G4261-G4262-G4263-G4264-G4265-G4266-G4267-G4268-G4269-G4274-G4270-G4271-G4272-G4273</f>
        <v>2594.0999999999985</v>
      </c>
    </row>
    <row r="4255" spans="2:8" x14ac:dyDescent="0.3">
      <c r="B4255" s="35">
        <v>43146</v>
      </c>
      <c r="C4255" s="10" t="s">
        <v>258</v>
      </c>
      <c r="D4255" s="4" t="s">
        <v>111</v>
      </c>
      <c r="E4255" s="4" t="s">
        <v>45</v>
      </c>
      <c r="F4255" s="70">
        <v>2128.12</v>
      </c>
      <c r="G4255" s="193"/>
      <c r="H4255" s="5"/>
    </row>
    <row r="4256" spans="2:8" x14ac:dyDescent="0.3">
      <c r="B4256" s="35">
        <v>43146</v>
      </c>
      <c r="C4256" s="10" t="s">
        <v>258</v>
      </c>
      <c r="D4256" s="4" t="s">
        <v>111</v>
      </c>
      <c r="E4256" s="4" t="s">
        <v>45</v>
      </c>
      <c r="F4256" s="70">
        <v>2196</v>
      </c>
      <c r="G4256" s="193"/>
      <c r="H4256" s="5"/>
    </row>
    <row r="4257" spans="2:12" x14ac:dyDescent="0.3">
      <c r="B4257" s="35">
        <v>43146</v>
      </c>
      <c r="C4257" s="10" t="s">
        <v>258</v>
      </c>
      <c r="D4257" s="4" t="s">
        <v>111</v>
      </c>
      <c r="E4257" s="4" t="s">
        <v>45</v>
      </c>
      <c r="F4257" s="70">
        <v>5000</v>
      </c>
      <c r="G4257" s="193"/>
      <c r="H4257" s="5"/>
      <c r="L4257" s="82"/>
    </row>
    <row r="4258" spans="2:12" x14ac:dyDescent="0.3">
      <c r="B4258" s="35">
        <v>43146</v>
      </c>
      <c r="C4258" s="10" t="s">
        <v>258</v>
      </c>
      <c r="D4258" s="4" t="s">
        <v>111</v>
      </c>
      <c r="E4258" s="4" t="s">
        <v>45</v>
      </c>
      <c r="F4258" s="70">
        <v>5000</v>
      </c>
      <c r="G4258" s="193"/>
      <c r="H4258" s="5"/>
    </row>
    <row r="4259" spans="2:12" x14ac:dyDescent="0.3">
      <c r="B4259" s="35">
        <v>43146</v>
      </c>
      <c r="C4259" s="10" t="s">
        <v>53</v>
      </c>
      <c r="D4259" s="4" t="s">
        <v>1835</v>
      </c>
      <c r="E4259" s="4" t="s">
        <v>45</v>
      </c>
      <c r="F4259" s="70"/>
      <c r="G4259" s="193">
        <v>2505</v>
      </c>
      <c r="H4259" s="5"/>
    </row>
    <row r="4260" spans="2:12" x14ac:dyDescent="0.3">
      <c r="B4260" s="35">
        <v>43146</v>
      </c>
      <c r="C4260" s="10" t="s">
        <v>53</v>
      </c>
      <c r="D4260" s="4" t="s">
        <v>1852</v>
      </c>
      <c r="E4260" s="4" t="s">
        <v>45</v>
      </c>
      <c r="F4260" s="70"/>
      <c r="G4260" s="193">
        <v>1822.5</v>
      </c>
      <c r="H4260" s="5"/>
    </row>
    <row r="4261" spans="2:12" x14ac:dyDescent="0.3">
      <c r="B4261" s="35">
        <v>43146</v>
      </c>
      <c r="C4261" s="10" t="s">
        <v>53</v>
      </c>
      <c r="D4261" s="4" t="s">
        <v>2113</v>
      </c>
      <c r="E4261" s="4" t="s">
        <v>45</v>
      </c>
      <c r="F4261" s="70"/>
      <c r="G4261" s="193">
        <v>798</v>
      </c>
      <c r="H4261" s="5"/>
    </row>
    <row r="4262" spans="2:12" x14ac:dyDescent="0.3">
      <c r="B4262" s="35">
        <v>43146</v>
      </c>
      <c r="C4262" s="10" t="s">
        <v>1171</v>
      </c>
      <c r="D4262" s="4" t="s">
        <v>2114</v>
      </c>
      <c r="E4262" s="4" t="s">
        <v>45</v>
      </c>
      <c r="F4262" s="70"/>
      <c r="G4262" s="193">
        <v>925</v>
      </c>
      <c r="H4262" s="5"/>
    </row>
    <row r="4263" spans="2:12" x14ac:dyDescent="0.3">
      <c r="B4263" s="35">
        <v>43147</v>
      </c>
      <c r="C4263" s="10" t="s">
        <v>53</v>
      </c>
      <c r="D4263" s="4" t="s">
        <v>2116</v>
      </c>
      <c r="E4263" s="4" t="s">
        <v>45</v>
      </c>
      <c r="F4263" s="70"/>
      <c r="G4263" s="193">
        <v>1000</v>
      </c>
      <c r="H4263" s="5"/>
    </row>
    <row r="4264" spans="2:12" x14ac:dyDescent="0.3">
      <c r="B4264" s="35">
        <v>43147</v>
      </c>
      <c r="C4264" s="10" t="s">
        <v>53</v>
      </c>
      <c r="D4264" s="4" t="s">
        <v>2117</v>
      </c>
      <c r="E4264" s="4" t="s">
        <v>45</v>
      </c>
      <c r="F4264" s="70"/>
      <c r="G4264" s="193">
        <v>1750</v>
      </c>
      <c r="H4264" s="5"/>
    </row>
    <row r="4265" spans="2:12" x14ac:dyDescent="0.3">
      <c r="B4265" s="35">
        <v>43147</v>
      </c>
      <c r="C4265" s="10" t="s">
        <v>53</v>
      </c>
      <c r="D4265" s="4" t="s">
        <v>1395</v>
      </c>
      <c r="E4265" s="4" t="s">
        <v>45</v>
      </c>
      <c r="F4265" s="70"/>
      <c r="G4265" s="193">
        <v>2500</v>
      </c>
      <c r="H4265" s="5"/>
    </row>
    <row r="4266" spans="2:12" x14ac:dyDescent="0.3">
      <c r="B4266" s="35">
        <v>43148</v>
      </c>
      <c r="C4266" s="10" t="s">
        <v>53</v>
      </c>
      <c r="D4266" s="4" t="s">
        <v>2118</v>
      </c>
      <c r="E4266" s="4" t="s">
        <v>45</v>
      </c>
      <c r="F4266" s="70"/>
      <c r="G4266" s="193">
        <v>4000</v>
      </c>
      <c r="H4266" s="5"/>
    </row>
    <row r="4267" spans="2:12" x14ac:dyDescent="0.3">
      <c r="B4267" s="35">
        <v>43148</v>
      </c>
      <c r="C4267" s="10" t="s">
        <v>53</v>
      </c>
      <c r="D4267" s="4" t="s">
        <v>2119</v>
      </c>
      <c r="E4267" s="4" t="s">
        <v>45</v>
      </c>
      <c r="F4267" s="70"/>
      <c r="G4267" s="193">
        <v>2000</v>
      </c>
      <c r="H4267" s="5"/>
    </row>
    <row r="4268" spans="2:12" x14ac:dyDescent="0.3">
      <c r="B4268" s="35">
        <v>43147</v>
      </c>
      <c r="C4268" s="10" t="s">
        <v>53</v>
      </c>
      <c r="D4268" s="4" t="s">
        <v>986</v>
      </c>
      <c r="E4268" s="4" t="s">
        <v>45</v>
      </c>
      <c r="F4268" s="70"/>
      <c r="G4268" s="193">
        <v>1000</v>
      </c>
      <c r="H4268" s="5"/>
    </row>
    <row r="4269" spans="2:12" x14ac:dyDescent="0.3">
      <c r="B4269" s="35">
        <v>43147</v>
      </c>
      <c r="C4269" s="10" t="s">
        <v>1182</v>
      </c>
      <c r="D4269" s="4" t="s">
        <v>2120</v>
      </c>
      <c r="E4269" s="4" t="s">
        <v>45</v>
      </c>
      <c r="F4269" s="70"/>
      <c r="G4269" s="193">
        <v>122</v>
      </c>
      <c r="H4269" s="5"/>
    </row>
    <row r="4270" spans="2:12" x14ac:dyDescent="0.3">
      <c r="B4270" s="35">
        <v>43147</v>
      </c>
      <c r="C4270" s="10" t="s">
        <v>1658</v>
      </c>
      <c r="D4270" s="4" t="s">
        <v>2124</v>
      </c>
      <c r="E4270" s="4" t="s">
        <v>45</v>
      </c>
      <c r="F4270" s="70"/>
      <c r="G4270" s="193">
        <v>500</v>
      </c>
      <c r="H4270" s="5"/>
    </row>
    <row r="4271" spans="2:12" x14ac:dyDescent="0.3">
      <c r="B4271" s="35">
        <v>43147</v>
      </c>
      <c r="C4271" s="10" t="s">
        <v>53</v>
      </c>
      <c r="D4271" s="4" t="s">
        <v>2122</v>
      </c>
      <c r="E4271" s="4" t="s">
        <v>45</v>
      </c>
      <c r="F4271" s="70"/>
      <c r="G4271" s="193">
        <v>120</v>
      </c>
      <c r="H4271" s="5"/>
    </row>
    <row r="4272" spans="2:12" x14ac:dyDescent="0.3">
      <c r="B4272" s="35">
        <v>43147</v>
      </c>
      <c r="C4272" s="10" t="s">
        <v>1182</v>
      </c>
      <c r="D4272" s="4" t="s">
        <v>2121</v>
      </c>
      <c r="E4272" s="4" t="s">
        <v>45</v>
      </c>
      <c r="F4272" s="70"/>
      <c r="G4272" s="193">
        <v>323</v>
      </c>
      <c r="H4272" s="5"/>
    </row>
    <row r="4273" spans="2:8" x14ac:dyDescent="0.3">
      <c r="B4273" s="35">
        <v>43147</v>
      </c>
      <c r="C4273" s="10" t="s">
        <v>53</v>
      </c>
      <c r="D4273" s="4" t="s">
        <v>1215</v>
      </c>
      <c r="E4273" s="4" t="s">
        <v>45</v>
      </c>
      <c r="F4273" s="70"/>
      <c r="G4273" s="193">
        <v>50</v>
      </c>
      <c r="H4273" s="5"/>
    </row>
    <row r="4274" spans="2:8" x14ac:dyDescent="0.3">
      <c r="B4274" s="35">
        <v>43148</v>
      </c>
      <c r="C4274" s="10" t="s">
        <v>1142</v>
      </c>
      <c r="D4274" s="4" t="s">
        <v>2123</v>
      </c>
      <c r="E4274" s="4" t="s">
        <v>45</v>
      </c>
      <c r="F4274" s="70"/>
      <c r="G4274" s="193">
        <v>200</v>
      </c>
      <c r="H4274" s="5"/>
    </row>
    <row r="4275" spans="2:8" x14ac:dyDescent="0.3">
      <c r="B4275" s="35">
        <v>43146</v>
      </c>
      <c r="C4275" s="10" t="s">
        <v>2115</v>
      </c>
      <c r="D4275" s="4" t="s">
        <v>2103</v>
      </c>
      <c r="E4275" s="4" t="s">
        <v>45</v>
      </c>
      <c r="F4275" s="70">
        <v>520</v>
      </c>
      <c r="G4275" s="193"/>
      <c r="H4275" s="5"/>
    </row>
    <row r="4276" spans="2:8" x14ac:dyDescent="0.3">
      <c r="B4276" s="35">
        <v>43147</v>
      </c>
      <c r="C4276" s="10" t="s">
        <v>2125</v>
      </c>
      <c r="D4276" s="4" t="s">
        <v>2103</v>
      </c>
      <c r="E4276" s="4" t="s">
        <v>45</v>
      </c>
      <c r="F4276" s="70">
        <v>500</v>
      </c>
      <c r="G4276" s="193"/>
      <c r="H4276" s="5"/>
    </row>
    <row r="4277" spans="2:8" x14ac:dyDescent="0.3">
      <c r="B4277" s="35">
        <v>43147</v>
      </c>
      <c r="C4277" s="10" t="s">
        <v>2126</v>
      </c>
      <c r="D4277" s="4" t="s">
        <v>2103</v>
      </c>
      <c r="E4277" s="4" t="s">
        <v>45</v>
      </c>
      <c r="F4277" s="70">
        <v>590</v>
      </c>
      <c r="G4277" s="193"/>
      <c r="H4277" s="5"/>
    </row>
    <row r="4278" spans="2:8" x14ac:dyDescent="0.3">
      <c r="B4278" s="35">
        <v>43147</v>
      </c>
      <c r="C4278" s="10" t="s">
        <v>2127</v>
      </c>
      <c r="D4278" s="4" t="s">
        <v>2103</v>
      </c>
      <c r="E4278" s="4" t="s">
        <v>45</v>
      </c>
      <c r="F4278" s="70">
        <v>530</v>
      </c>
      <c r="G4278" s="193"/>
      <c r="H4278" s="5"/>
    </row>
    <row r="4279" spans="2:8" x14ac:dyDescent="0.3">
      <c r="B4279" s="35">
        <v>43147</v>
      </c>
      <c r="C4279" s="10" t="s">
        <v>2129</v>
      </c>
      <c r="D4279" s="4" t="s">
        <v>2128</v>
      </c>
      <c r="E4279" s="4" t="s">
        <v>45</v>
      </c>
      <c r="F4279" s="70">
        <v>3900</v>
      </c>
      <c r="G4279" s="193"/>
      <c r="H4279" s="5"/>
    </row>
    <row r="4280" spans="2:8" x14ac:dyDescent="0.3">
      <c r="B4280" s="35">
        <v>43148</v>
      </c>
      <c r="C4280" s="10" t="s">
        <v>2130</v>
      </c>
      <c r="D4280" s="4" t="s">
        <v>1805</v>
      </c>
      <c r="E4280" s="4" t="s">
        <v>45</v>
      </c>
      <c r="F4280" s="70">
        <v>2250</v>
      </c>
      <c r="G4280" s="193"/>
      <c r="H4280" s="5"/>
    </row>
    <row r="4281" spans="2:8" x14ac:dyDescent="0.3">
      <c r="B4281" s="35">
        <v>43148</v>
      </c>
      <c r="C4281" s="10" t="s">
        <v>2131</v>
      </c>
      <c r="D4281" s="4" t="s">
        <v>1805</v>
      </c>
      <c r="E4281" s="4" t="s">
        <v>45</v>
      </c>
      <c r="F4281" s="70">
        <v>2400</v>
      </c>
      <c r="G4281" s="193"/>
      <c r="H4281" s="5"/>
    </row>
    <row r="4282" spans="2:8" x14ac:dyDescent="0.3">
      <c r="B4282" s="35"/>
      <c r="C4282" s="10"/>
      <c r="D4282" s="4"/>
      <c r="E4282" s="4"/>
      <c r="F4282" s="70"/>
      <c r="G4282" s="193"/>
      <c r="H4282" s="5"/>
    </row>
    <row r="4283" spans="2:8" x14ac:dyDescent="0.3">
      <c r="B4283" s="35" t="s">
        <v>5</v>
      </c>
      <c r="C4283" s="10" t="s">
        <v>5</v>
      </c>
      <c r="D4283" s="4" t="s">
        <v>5</v>
      </c>
      <c r="E4283" s="4" t="s">
        <v>5</v>
      </c>
      <c r="F4283" s="70" t="s">
        <v>5</v>
      </c>
      <c r="G4283" s="193" t="s">
        <v>5</v>
      </c>
      <c r="H4283" s="5" t="s">
        <v>5</v>
      </c>
    </row>
    <row r="4284" spans="2:8" x14ac:dyDescent="0.3">
      <c r="F4284" s="194">
        <f>SUM(F4237:F4283)</f>
        <v>68767.800000000017</v>
      </c>
      <c r="G4284" s="174">
        <f>SUM(G4237:G4283)</f>
        <v>24320.5</v>
      </c>
      <c r="H4284" s="62">
        <f>F4284-G4284</f>
        <v>44447.300000000017</v>
      </c>
    </row>
    <row r="4286" spans="2:8" x14ac:dyDescent="0.3">
      <c r="B4286" s="106" t="s">
        <v>404</v>
      </c>
      <c r="C4286" s="6" t="s">
        <v>7</v>
      </c>
      <c r="D4286" s="6" t="s">
        <v>11</v>
      </c>
      <c r="E4286" s="6" t="s">
        <v>8</v>
      </c>
      <c r="F4286" s="149" t="s">
        <v>2036</v>
      </c>
      <c r="G4286" s="149" t="s">
        <v>2037</v>
      </c>
      <c r="H4286" s="7" t="s">
        <v>12</v>
      </c>
    </row>
    <row r="4287" spans="2:8" x14ac:dyDescent="0.3">
      <c r="B4287" s="35">
        <v>43148</v>
      </c>
      <c r="C4287" s="10" t="s">
        <v>1977</v>
      </c>
      <c r="D4287" s="4" t="s">
        <v>1502</v>
      </c>
      <c r="E4287" s="4" t="s">
        <v>45</v>
      </c>
      <c r="F4287" s="70"/>
      <c r="G4287" s="195">
        <v>3500</v>
      </c>
      <c r="H4287" s="5"/>
    </row>
    <row r="4288" spans="2:8" x14ac:dyDescent="0.3">
      <c r="B4288" s="35">
        <v>43148</v>
      </c>
      <c r="C4288" s="10" t="s">
        <v>1977</v>
      </c>
      <c r="D4288" s="4" t="s">
        <v>114</v>
      </c>
      <c r="E4288" s="4" t="s">
        <v>45</v>
      </c>
      <c r="F4288" s="70"/>
      <c r="G4288" s="193">
        <v>3000</v>
      </c>
      <c r="H4288" s="5"/>
    </row>
    <row r="4289" spans="2:8" x14ac:dyDescent="0.3">
      <c r="B4289" s="35">
        <v>43148</v>
      </c>
      <c r="C4289" s="10" t="s">
        <v>1977</v>
      </c>
      <c r="D4289" s="4" t="s">
        <v>115</v>
      </c>
      <c r="E4289" s="4" t="s">
        <v>45</v>
      </c>
      <c r="F4289" s="70"/>
      <c r="G4289" s="193">
        <v>0</v>
      </c>
      <c r="H4289" s="5"/>
    </row>
    <row r="4290" spans="2:8" x14ac:dyDescent="0.3">
      <c r="B4290" s="35">
        <v>43148</v>
      </c>
      <c r="C4290" s="10" t="s">
        <v>1977</v>
      </c>
      <c r="D4290" s="4" t="s">
        <v>116</v>
      </c>
      <c r="E4290" s="4" t="s">
        <v>45</v>
      </c>
      <c r="F4290" s="70"/>
      <c r="G4290" s="193">
        <v>2000</v>
      </c>
      <c r="H4290" s="5"/>
    </row>
    <row r="4291" spans="2:8" x14ac:dyDescent="0.3">
      <c r="B4291" s="35">
        <v>43148</v>
      </c>
      <c r="C4291" s="10" t="s">
        <v>1977</v>
      </c>
      <c r="D4291" s="4" t="s">
        <v>1926</v>
      </c>
      <c r="E4291" s="4" t="s">
        <v>45</v>
      </c>
      <c r="F4291" s="70"/>
      <c r="G4291" s="193">
        <v>2000</v>
      </c>
      <c r="H4291" s="5"/>
    </row>
    <row r="4292" spans="2:8" x14ac:dyDescent="0.3">
      <c r="B4292" s="35">
        <v>43148</v>
      </c>
      <c r="C4292" s="10" t="s">
        <v>1977</v>
      </c>
      <c r="D4292" s="4" t="s">
        <v>32</v>
      </c>
      <c r="E4292" s="4" t="s">
        <v>45</v>
      </c>
      <c r="F4292" s="70"/>
      <c r="G4292" s="193">
        <v>0</v>
      </c>
      <c r="H4292" s="5"/>
    </row>
    <row r="4293" spans="2:8" x14ac:dyDescent="0.3">
      <c r="B4293" s="35">
        <v>43148</v>
      </c>
      <c r="C4293" s="10" t="s">
        <v>1977</v>
      </c>
      <c r="D4293" s="4" t="s">
        <v>1714</v>
      </c>
      <c r="E4293" s="4" t="s">
        <v>45</v>
      </c>
      <c r="F4293" s="70"/>
      <c r="G4293" s="193">
        <v>1500</v>
      </c>
      <c r="H4293" s="5"/>
    </row>
    <row r="4294" spans="2:8" x14ac:dyDescent="0.3">
      <c r="B4294" s="35">
        <v>43148</v>
      </c>
      <c r="C4294" s="10" t="s">
        <v>1977</v>
      </c>
      <c r="D4294" s="4" t="s">
        <v>1978</v>
      </c>
      <c r="E4294" s="4" t="s">
        <v>45</v>
      </c>
      <c r="F4294" s="70"/>
      <c r="G4294" s="193">
        <v>1300</v>
      </c>
      <c r="H4294" s="5"/>
    </row>
    <row r="4295" spans="2:8" x14ac:dyDescent="0.3">
      <c r="B4295" s="35">
        <v>43148</v>
      </c>
      <c r="C4295" s="10" t="s">
        <v>1977</v>
      </c>
      <c r="D4295" s="4" t="s">
        <v>15</v>
      </c>
      <c r="E4295" s="4" t="s">
        <v>45</v>
      </c>
      <c r="F4295" s="70"/>
      <c r="G4295" s="193">
        <v>1500</v>
      </c>
      <c r="H4295" s="5"/>
    </row>
    <row r="4296" spans="2:8" x14ac:dyDescent="0.3">
      <c r="B4296" s="35">
        <v>43148</v>
      </c>
      <c r="C4296" s="10" t="s">
        <v>1977</v>
      </c>
      <c r="D4296" s="4" t="s">
        <v>121</v>
      </c>
      <c r="E4296" s="4" t="s">
        <v>45</v>
      </c>
      <c r="F4296" s="70"/>
      <c r="G4296" s="195">
        <v>1000</v>
      </c>
      <c r="H4296" s="5" t="s">
        <v>5</v>
      </c>
    </row>
    <row r="4297" spans="2:8" x14ac:dyDescent="0.3">
      <c r="B4297" s="35">
        <v>43148</v>
      </c>
      <c r="C4297" s="10" t="s">
        <v>1977</v>
      </c>
      <c r="D4297" s="4" t="s">
        <v>2007</v>
      </c>
      <c r="E4297" s="4" t="s">
        <v>45</v>
      </c>
      <c r="F4297" s="70"/>
      <c r="G4297" s="193">
        <v>500</v>
      </c>
      <c r="H4297" s="5"/>
    </row>
    <row r="4298" spans="2:8" x14ac:dyDescent="0.3">
      <c r="B4298" s="35">
        <v>43148</v>
      </c>
      <c r="C4298" s="10" t="s">
        <v>1977</v>
      </c>
      <c r="D4298" s="4" t="s">
        <v>45</v>
      </c>
      <c r="E4298" s="4" t="s">
        <v>45</v>
      </c>
      <c r="F4298" s="70"/>
      <c r="G4298" s="193">
        <v>2000</v>
      </c>
      <c r="H4298" s="5"/>
    </row>
    <row r="4299" spans="2:8" x14ac:dyDescent="0.3">
      <c r="B4299" s="35">
        <v>43148</v>
      </c>
      <c r="C4299" s="10" t="s">
        <v>1977</v>
      </c>
      <c r="D4299" s="4" t="s">
        <v>2018</v>
      </c>
      <c r="E4299" s="4" t="s">
        <v>45</v>
      </c>
      <c r="F4299" s="70"/>
      <c r="G4299" s="193">
        <v>1300</v>
      </c>
      <c r="H4299" s="5"/>
    </row>
    <row r="4300" spans="2:8" x14ac:dyDescent="0.3">
      <c r="B4300" s="35">
        <v>43148</v>
      </c>
      <c r="C4300" s="10" t="s">
        <v>1977</v>
      </c>
      <c r="D4300" s="4" t="s">
        <v>1518</v>
      </c>
      <c r="E4300" s="4" t="s">
        <v>45</v>
      </c>
      <c r="F4300" s="70"/>
      <c r="G4300" s="4">
        <v>500</v>
      </c>
      <c r="H4300" s="5"/>
    </row>
    <row r="4301" spans="2:8" x14ac:dyDescent="0.3">
      <c r="B4301" s="35">
        <v>43148</v>
      </c>
      <c r="C4301" s="10" t="s">
        <v>1977</v>
      </c>
      <c r="D4301" s="4" t="s">
        <v>1722</v>
      </c>
      <c r="E4301" s="4" t="s">
        <v>45</v>
      </c>
      <c r="F4301" s="70"/>
      <c r="G4301" s="4">
        <v>3000</v>
      </c>
      <c r="H4301" s="5"/>
    </row>
    <row r="4302" spans="2:8" x14ac:dyDescent="0.3">
      <c r="B4302" s="35" t="s">
        <v>5</v>
      </c>
      <c r="C4302" s="10" t="s">
        <v>5</v>
      </c>
      <c r="D4302" s="4" t="s">
        <v>5</v>
      </c>
      <c r="E4302" s="4" t="s">
        <v>5</v>
      </c>
      <c r="F4302" s="70"/>
      <c r="G4302" s="4"/>
      <c r="H4302" s="5"/>
    </row>
    <row r="4303" spans="2:8" x14ac:dyDescent="0.3">
      <c r="B4303" s="35" t="s">
        <v>5</v>
      </c>
      <c r="C4303" s="10" t="s">
        <v>5</v>
      </c>
      <c r="D4303" s="4" t="s">
        <v>5</v>
      </c>
      <c r="E4303" s="4" t="s">
        <v>5</v>
      </c>
      <c r="F4303" s="70"/>
      <c r="G4303" s="4"/>
      <c r="H4303" s="5"/>
    </row>
    <row r="4304" spans="2:8" x14ac:dyDescent="0.3">
      <c r="F4304" s="174">
        <f>SUM(F4287:F4303)</f>
        <v>0</v>
      </c>
      <c r="G4304" s="194">
        <f>SUM(G4287:G4303)</f>
        <v>23100</v>
      </c>
      <c r="H4304" s="62">
        <f>F4304-G4304</f>
        <v>-23100</v>
      </c>
    </row>
    <row r="4306" spans="2:8" x14ac:dyDescent="0.3">
      <c r="B4306" s="106" t="s">
        <v>6</v>
      </c>
      <c r="C4306" s="6" t="s">
        <v>7</v>
      </c>
      <c r="D4306" s="6" t="s">
        <v>11</v>
      </c>
      <c r="E4306" s="6" t="s">
        <v>8</v>
      </c>
      <c r="F4306" s="149" t="s">
        <v>2036</v>
      </c>
      <c r="G4306" s="149" t="s">
        <v>2037</v>
      </c>
      <c r="H4306" s="7" t="s">
        <v>12</v>
      </c>
    </row>
    <row r="4307" spans="2:8" x14ac:dyDescent="0.3">
      <c r="B4307" s="35">
        <v>43150</v>
      </c>
      <c r="C4307" s="10" t="s">
        <v>2132</v>
      </c>
      <c r="D4307" s="4" t="s">
        <v>2133</v>
      </c>
      <c r="E4307" s="4" t="s">
        <v>45</v>
      </c>
      <c r="F4307" s="193">
        <v>2400</v>
      </c>
      <c r="G4307" s="70"/>
      <c r="H4307" s="5">
        <v>0</v>
      </c>
    </row>
    <row r="4308" spans="2:8" x14ac:dyDescent="0.3">
      <c r="B4308" s="35">
        <v>43151</v>
      </c>
      <c r="C4308" s="10" t="s">
        <v>1296</v>
      </c>
      <c r="D4308" s="4" t="s">
        <v>2144</v>
      </c>
      <c r="E4308" s="4"/>
      <c r="F4308" s="193"/>
      <c r="G4308" s="70">
        <v>2400</v>
      </c>
      <c r="H4308" s="5"/>
    </row>
    <row r="4309" spans="2:8" x14ac:dyDescent="0.3">
      <c r="B4309" s="35">
        <v>43150</v>
      </c>
      <c r="C4309" s="10" t="s">
        <v>2134</v>
      </c>
      <c r="D4309" s="4" t="s">
        <v>2133</v>
      </c>
      <c r="E4309" s="4" t="s">
        <v>45</v>
      </c>
      <c r="F4309" s="70">
        <v>2295</v>
      </c>
      <c r="G4309" s="193" t="s">
        <v>1114</v>
      </c>
      <c r="H4309" s="5">
        <v>2295</v>
      </c>
    </row>
    <row r="4310" spans="2:8" x14ac:dyDescent="0.3">
      <c r="B4310" s="35">
        <v>43150</v>
      </c>
      <c r="C4310" s="10" t="s">
        <v>2135</v>
      </c>
      <c r="D4310" s="4" t="s">
        <v>2136</v>
      </c>
      <c r="E4310" s="4" t="s">
        <v>45</v>
      </c>
      <c r="F4310" s="70">
        <v>3000</v>
      </c>
      <c r="G4310" s="193" t="s">
        <v>5</v>
      </c>
      <c r="H4310" s="5">
        <v>0</v>
      </c>
    </row>
    <row r="4311" spans="2:8" x14ac:dyDescent="0.3">
      <c r="B4311" s="35">
        <v>43151</v>
      </c>
      <c r="C4311" s="10" t="s">
        <v>53</v>
      </c>
      <c r="D4311" s="4" t="s">
        <v>2145</v>
      </c>
      <c r="E4311" s="4" t="s">
        <v>45</v>
      </c>
      <c r="F4311" s="70"/>
      <c r="G4311" s="193">
        <v>3000</v>
      </c>
      <c r="H4311" s="5"/>
    </row>
    <row r="4312" spans="2:8" x14ac:dyDescent="0.3">
      <c r="B4312" s="35">
        <v>43150</v>
      </c>
      <c r="C4312" s="10" t="s">
        <v>2137</v>
      </c>
      <c r="D4312" s="4" t="s">
        <v>2133</v>
      </c>
      <c r="E4312" s="4" t="s">
        <v>45</v>
      </c>
      <c r="F4312" s="70">
        <v>2200</v>
      </c>
      <c r="G4312" s="193" t="s">
        <v>5</v>
      </c>
      <c r="H4312" s="5">
        <v>2200</v>
      </c>
    </row>
    <row r="4313" spans="2:8" x14ac:dyDescent="0.3">
      <c r="B4313" s="35">
        <v>43150</v>
      </c>
      <c r="C4313" s="10" t="s">
        <v>1516</v>
      </c>
      <c r="D4313" s="4" t="s">
        <v>1303</v>
      </c>
      <c r="E4313" s="4" t="s">
        <v>45</v>
      </c>
      <c r="F4313" s="70">
        <v>14071</v>
      </c>
      <c r="G4313" s="193" t="s">
        <v>1114</v>
      </c>
      <c r="H4313" s="5">
        <f>F4313-SUM(G4314:G4317)</f>
        <v>12945</v>
      </c>
    </row>
    <row r="4314" spans="2:8" x14ac:dyDescent="0.3">
      <c r="B4314" s="35">
        <v>43150</v>
      </c>
      <c r="C4314" s="10" t="s">
        <v>58</v>
      </c>
      <c r="D4314" s="4" t="s">
        <v>2138</v>
      </c>
      <c r="E4314" s="4" t="s">
        <v>121</v>
      </c>
      <c r="F4314" s="70"/>
      <c r="G4314" s="193">
        <v>433</v>
      </c>
      <c r="H4314" s="5"/>
    </row>
    <row r="4315" spans="2:8" x14ac:dyDescent="0.3">
      <c r="B4315" s="35">
        <v>43150</v>
      </c>
      <c r="C4315" s="10" t="s">
        <v>53</v>
      </c>
      <c r="D4315" s="4" t="s">
        <v>2139</v>
      </c>
      <c r="E4315" s="4" t="s">
        <v>45</v>
      </c>
      <c r="F4315" s="70" t="s">
        <v>5</v>
      </c>
      <c r="G4315" s="193">
        <v>80</v>
      </c>
      <c r="H4315" s="5"/>
    </row>
    <row r="4316" spans="2:8" x14ac:dyDescent="0.3">
      <c r="B4316" s="35">
        <v>43150</v>
      </c>
      <c r="C4316" s="10" t="s">
        <v>1142</v>
      </c>
      <c r="D4316" s="4" t="s">
        <v>2118</v>
      </c>
      <c r="E4316" s="4" t="s">
        <v>45</v>
      </c>
      <c r="F4316" s="70"/>
      <c r="G4316" s="193">
        <v>500</v>
      </c>
      <c r="H4316" s="5"/>
    </row>
    <row r="4317" spans="2:8" x14ac:dyDescent="0.3">
      <c r="B4317" s="35">
        <v>43150</v>
      </c>
      <c r="C4317" s="10" t="s">
        <v>53</v>
      </c>
      <c r="D4317" s="4" t="s">
        <v>1351</v>
      </c>
      <c r="E4317" s="4" t="s">
        <v>45</v>
      </c>
      <c r="F4317" s="70"/>
      <c r="G4317" s="193">
        <v>113</v>
      </c>
      <c r="H4317" s="5"/>
    </row>
    <row r="4318" spans="2:8" x14ac:dyDescent="0.3">
      <c r="F4318" s="194">
        <f>SUM(F4307:F4317)</f>
        <v>23966</v>
      </c>
      <c r="G4318" s="174">
        <f>SUM(G4307:G4317)</f>
        <v>6526</v>
      </c>
      <c r="H4318" s="62">
        <f>F4318-G4318</f>
        <v>17440</v>
      </c>
    </row>
    <row r="4320" spans="2:8" x14ac:dyDescent="0.3">
      <c r="B4320" s="106" t="s">
        <v>6</v>
      </c>
      <c r="C4320" s="6" t="s">
        <v>7</v>
      </c>
      <c r="D4320" s="6" t="s">
        <v>11</v>
      </c>
      <c r="E4320" s="6" t="s">
        <v>8</v>
      </c>
      <c r="F4320" s="149" t="s">
        <v>2036</v>
      </c>
      <c r="G4320" s="149" t="s">
        <v>2037</v>
      </c>
      <c r="H4320" s="7" t="s">
        <v>12</v>
      </c>
    </row>
    <row r="4321" spans="2:8" x14ac:dyDescent="0.3">
      <c r="B4321" s="35">
        <v>43151</v>
      </c>
      <c r="C4321" s="10" t="s">
        <v>2140</v>
      </c>
      <c r="D4321" s="4" t="s">
        <v>2141</v>
      </c>
      <c r="E4321" s="4" t="s">
        <v>45</v>
      </c>
      <c r="F4321" s="193">
        <v>870</v>
      </c>
      <c r="G4321" s="70"/>
      <c r="H4321" s="5" t="s">
        <v>5</v>
      </c>
    </row>
    <row r="4322" spans="2:8" x14ac:dyDescent="0.3">
      <c r="B4322" s="35">
        <v>43151</v>
      </c>
      <c r="C4322" s="10" t="s">
        <v>2142</v>
      </c>
      <c r="D4322" s="4" t="s">
        <v>1805</v>
      </c>
      <c r="E4322" s="4" t="s">
        <v>0</v>
      </c>
      <c r="F4322" s="70">
        <v>2700</v>
      </c>
      <c r="G4322" s="193" t="s">
        <v>1114</v>
      </c>
      <c r="H4322" s="5"/>
    </row>
    <row r="4323" spans="2:8" x14ac:dyDescent="0.3">
      <c r="B4323" s="35">
        <v>43151</v>
      </c>
      <c r="C4323" s="10" t="s">
        <v>2143</v>
      </c>
      <c r="D4323" s="4" t="s">
        <v>2141</v>
      </c>
      <c r="E4323" s="4" t="s">
        <v>45</v>
      </c>
      <c r="F4323" s="70">
        <v>870</v>
      </c>
      <c r="G4323" s="193" t="s">
        <v>5</v>
      </c>
      <c r="H4323" s="5"/>
    </row>
    <row r="4324" spans="2:8" x14ac:dyDescent="0.3">
      <c r="B4324" s="35">
        <v>43151</v>
      </c>
      <c r="C4324" s="10" t="s">
        <v>1180</v>
      </c>
      <c r="D4324" s="4" t="s">
        <v>2146</v>
      </c>
      <c r="E4324" s="4" t="s">
        <v>0</v>
      </c>
      <c r="F4324" s="70">
        <v>50</v>
      </c>
      <c r="G4324" s="193" t="s">
        <v>5</v>
      </c>
      <c r="H4324" s="5"/>
    </row>
    <row r="4325" spans="2:8" x14ac:dyDescent="0.3">
      <c r="B4325" s="35"/>
      <c r="C4325" s="10"/>
      <c r="D4325" s="4"/>
      <c r="E4325" s="4"/>
      <c r="F4325" s="70" t="s">
        <v>5</v>
      </c>
      <c r="G4325" s="193" t="s">
        <v>1114</v>
      </c>
      <c r="H4325" s="5" t="s">
        <v>5</v>
      </c>
    </row>
    <row r="4326" spans="2:8" x14ac:dyDescent="0.3">
      <c r="B4326" s="35"/>
      <c r="C4326" s="10"/>
      <c r="D4326" s="4"/>
      <c r="E4326" s="4"/>
      <c r="F4326" s="70"/>
      <c r="G4326" s="193" t="s">
        <v>5</v>
      </c>
      <c r="H4326" s="5"/>
    </row>
    <row r="4327" spans="2:8" x14ac:dyDescent="0.3">
      <c r="B4327" s="35"/>
      <c r="C4327" s="10"/>
      <c r="D4327" s="4"/>
      <c r="E4327" s="4"/>
      <c r="F4327" s="70" t="s">
        <v>5</v>
      </c>
      <c r="G4327" s="193" t="s">
        <v>5</v>
      </c>
      <c r="H4327" s="5"/>
    </row>
    <row r="4328" spans="2:8" x14ac:dyDescent="0.3">
      <c r="B4328" s="35"/>
      <c r="C4328" s="10"/>
      <c r="D4328" s="4"/>
      <c r="E4328" s="4"/>
      <c r="F4328" s="70"/>
      <c r="G4328" s="193" t="s">
        <v>5</v>
      </c>
      <c r="H4328" s="5"/>
    </row>
    <row r="4329" spans="2:8" x14ac:dyDescent="0.3">
      <c r="B4329" s="35"/>
      <c r="C4329" s="10"/>
      <c r="D4329" s="4"/>
      <c r="E4329" s="4"/>
      <c r="F4329" s="70"/>
      <c r="G4329" s="193" t="s">
        <v>5</v>
      </c>
      <c r="H4329" s="5"/>
    </row>
    <row r="4330" spans="2:8" x14ac:dyDescent="0.3">
      <c r="F4330" s="194">
        <f>SUM(F4321:F4329)</f>
        <v>4490</v>
      </c>
      <c r="G4330" s="174">
        <f>SUM(G4321:G4329)</f>
        <v>0</v>
      </c>
      <c r="H4330" s="62">
        <f>F4330-G4330</f>
        <v>4490</v>
      </c>
    </row>
    <row r="4333" spans="2:8" x14ac:dyDescent="0.3">
      <c r="B4333" s="106" t="s">
        <v>404</v>
      </c>
      <c r="C4333" s="6" t="s">
        <v>7</v>
      </c>
      <c r="D4333" s="6" t="s">
        <v>11</v>
      </c>
      <c r="E4333" s="6" t="s">
        <v>8</v>
      </c>
      <c r="F4333" s="149" t="s">
        <v>2036</v>
      </c>
      <c r="G4333" s="149" t="s">
        <v>2037</v>
      </c>
      <c r="H4333" s="7" t="s">
        <v>12</v>
      </c>
    </row>
    <row r="4334" spans="2:8" x14ac:dyDescent="0.3">
      <c r="B4334" s="35">
        <v>43155</v>
      </c>
      <c r="C4334" s="10" t="s">
        <v>1977</v>
      </c>
      <c r="D4334" s="4" t="s">
        <v>1502</v>
      </c>
      <c r="E4334" s="4" t="s">
        <v>45</v>
      </c>
      <c r="F4334" s="70"/>
      <c r="G4334" s="195">
        <v>3500</v>
      </c>
      <c r="H4334" s="5"/>
    </row>
    <row r="4335" spans="2:8" x14ac:dyDescent="0.3">
      <c r="B4335" s="35">
        <v>43155</v>
      </c>
      <c r="C4335" s="10" t="s">
        <v>1977</v>
      </c>
      <c r="D4335" s="4" t="s">
        <v>114</v>
      </c>
      <c r="E4335" s="4" t="s">
        <v>45</v>
      </c>
      <c r="F4335" s="70"/>
      <c r="G4335" s="193">
        <v>3000</v>
      </c>
      <c r="H4335" s="5"/>
    </row>
    <row r="4336" spans="2:8" x14ac:dyDescent="0.3">
      <c r="B4336" s="35">
        <v>43155</v>
      </c>
      <c r="C4336" s="10" t="s">
        <v>1977</v>
      </c>
      <c r="D4336" s="4" t="s">
        <v>116</v>
      </c>
      <c r="E4336" s="4" t="s">
        <v>45</v>
      </c>
      <c r="F4336" s="70"/>
      <c r="G4336" s="193">
        <v>2500</v>
      </c>
      <c r="H4336" s="5"/>
    </row>
    <row r="4337" spans="2:8" x14ac:dyDescent="0.3">
      <c r="B4337" s="35">
        <v>43155</v>
      </c>
      <c r="C4337" s="10" t="s">
        <v>1977</v>
      </c>
      <c r="D4337" s="4" t="s">
        <v>1926</v>
      </c>
      <c r="E4337" s="4" t="s">
        <v>45</v>
      </c>
      <c r="F4337" s="70"/>
      <c r="G4337" s="193">
        <v>2500</v>
      </c>
      <c r="H4337" s="5"/>
    </row>
    <row r="4338" spans="2:8" x14ac:dyDescent="0.3">
      <c r="B4338" s="35">
        <v>43155</v>
      </c>
      <c r="C4338" s="10" t="s">
        <v>1977</v>
      </c>
      <c r="D4338" s="4" t="s">
        <v>1714</v>
      </c>
      <c r="E4338" s="4" t="s">
        <v>45</v>
      </c>
      <c r="F4338" s="70"/>
      <c r="G4338" s="193">
        <v>1500</v>
      </c>
      <c r="H4338" s="5"/>
    </row>
    <row r="4339" spans="2:8" x14ac:dyDescent="0.3">
      <c r="B4339" s="35">
        <v>43155</v>
      </c>
      <c r="C4339" s="10" t="s">
        <v>1977</v>
      </c>
      <c r="D4339" s="196" t="s">
        <v>1978</v>
      </c>
      <c r="E4339" s="4" t="s">
        <v>45</v>
      </c>
      <c r="F4339" s="70"/>
      <c r="G4339" s="195">
        <v>1500</v>
      </c>
      <c r="H4339" s="5"/>
    </row>
    <row r="4340" spans="2:8" x14ac:dyDescent="0.3">
      <c r="B4340" s="35">
        <v>43155</v>
      </c>
      <c r="C4340" s="10" t="s">
        <v>1977</v>
      </c>
      <c r="D4340" s="4" t="s">
        <v>15</v>
      </c>
      <c r="E4340" s="4" t="s">
        <v>45</v>
      </c>
      <c r="F4340" s="70"/>
      <c r="G4340" s="193">
        <v>1800</v>
      </c>
      <c r="H4340" s="5"/>
    </row>
    <row r="4341" spans="2:8" x14ac:dyDescent="0.3">
      <c r="B4341" s="35">
        <v>43155</v>
      </c>
      <c r="C4341" s="10" t="s">
        <v>1977</v>
      </c>
      <c r="D4341" s="4" t="s">
        <v>121</v>
      </c>
      <c r="E4341" s="4" t="s">
        <v>45</v>
      </c>
      <c r="F4341" s="70"/>
      <c r="G4341" s="197">
        <v>1300</v>
      </c>
      <c r="H4341" s="5" t="s">
        <v>5</v>
      </c>
    </row>
    <row r="4342" spans="2:8" x14ac:dyDescent="0.3">
      <c r="B4342" s="35">
        <v>43155</v>
      </c>
      <c r="C4342" s="10" t="s">
        <v>1977</v>
      </c>
      <c r="D4342" s="14" t="s">
        <v>2007</v>
      </c>
      <c r="E4342" s="4" t="s">
        <v>45</v>
      </c>
      <c r="F4342" s="70"/>
      <c r="G4342" s="193">
        <v>0</v>
      </c>
      <c r="H4342" s="5"/>
    </row>
    <row r="4343" spans="2:8" x14ac:dyDescent="0.3">
      <c r="B4343" s="35">
        <v>43155</v>
      </c>
      <c r="C4343" s="10" t="s">
        <v>1977</v>
      </c>
      <c r="D4343" s="4" t="s">
        <v>45</v>
      </c>
      <c r="E4343" s="4" t="s">
        <v>45</v>
      </c>
      <c r="F4343" s="70"/>
      <c r="G4343" s="193">
        <v>2000</v>
      </c>
      <c r="H4343" s="5"/>
    </row>
    <row r="4344" spans="2:8" x14ac:dyDescent="0.3">
      <c r="B4344" s="35">
        <v>43155</v>
      </c>
      <c r="C4344" s="10" t="s">
        <v>1977</v>
      </c>
      <c r="D4344" s="196" t="s">
        <v>2018</v>
      </c>
      <c r="E4344" s="4" t="s">
        <v>45</v>
      </c>
      <c r="F4344" s="70"/>
      <c r="G4344" s="195">
        <v>1400</v>
      </c>
      <c r="H4344" s="5"/>
    </row>
    <row r="4345" spans="2:8" x14ac:dyDescent="0.3">
      <c r="B4345" s="35">
        <v>43155</v>
      </c>
      <c r="C4345" s="10" t="s">
        <v>1977</v>
      </c>
      <c r="D4345" s="4" t="s">
        <v>1518</v>
      </c>
      <c r="E4345" s="4" t="s">
        <v>45</v>
      </c>
      <c r="F4345" s="70"/>
      <c r="G4345" s="193">
        <v>1000</v>
      </c>
      <c r="H4345" s="5"/>
    </row>
    <row r="4346" spans="2:8" x14ac:dyDescent="0.3">
      <c r="B4346" s="35">
        <v>43155</v>
      </c>
      <c r="C4346" s="10" t="s">
        <v>1977</v>
      </c>
      <c r="D4346" s="4" t="s">
        <v>119</v>
      </c>
      <c r="E4346" s="4" t="s">
        <v>45</v>
      </c>
      <c r="F4346" s="70"/>
      <c r="G4346" s="193">
        <v>3000</v>
      </c>
      <c r="H4346" s="5"/>
    </row>
    <row r="4347" spans="2:8" x14ac:dyDescent="0.3">
      <c r="B4347" s="35">
        <v>43155</v>
      </c>
      <c r="C4347" s="10" t="s">
        <v>1977</v>
      </c>
      <c r="D4347" s="4" t="s">
        <v>32</v>
      </c>
      <c r="E4347" s="4" t="s">
        <v>45</v>
      </c>
      <c r="F4347" s="70"/>
      <c r="G4347" s="193">
        <v>1500</v>
      </c>
      <c r="H4347" s="5"/>
    </row>
    <row r="4348" spans="2:8" x14ac:dyDescent="0.3">
      <c r="B4348" s="35">
        <v>43155</v>
      </c>
      <c r="C4348" s="10" t="s">
        <v>1977</v>
      </c>
      <c r="D4348" s="4" t="s">
        <v>148</v>
      </c>
      <c r="E4348" s="4" t="s">
        <v>45</v>
      </c>
      <c r="F4348" s="70"/>
      <c r="G4348" s="193">
        <v>1000</v>
      </c>
      <c r="H4348" s="5"/>
    </row>
    <row r="4349" spans="2:8" x14ac:dyDescent="0.3">
      <c r="B4349" s="35" t="s">
        <v>5</v>
      </c>
      <c r="C4349" s="10" t="s">
        <v>5</v>
      </c>
      <c r="D4349" s="4" t="s">
        <v>5</v>
      </c>
      <c r="E4349" s="4" t="s">
        <v>5</v>
      </c>
      <c r="F4349" s="70"/>
      <c r="G4349" s="4"/>
      <c r="H4349" s="5"/>
    </row>
    <row r="4350" spans="2:8" x14ac:dyDescent="0.3">
      <c r="F4350" s="174">
        <f>SUM(F4334:F4349)</f>
        <v>0</v>
      </c>
      <c r="G4350" s="194">
        <f>SUM(G4334:G4349)</f>
        <v>27500</v>
      </c>
      <c r="H4350" s="62">
        <f>F4350-G4350</f>
        <v>-27500</v>
      </c>
    </row>
    <row r="4352" spans="2:8" x14ac:dyDescent="0.3">
      <c r="B4352" s="106" t="s">
        <v>404</v>
      </c>
      <c r="C4352" s="6" t="s">
        <v>7</v>
      </c>
      <c r="D4352" s="6" t="s">
        <v>11</v>
      </c>
      <c r="E4352" s="6" t="s">
        <v>8</v>
      </c>
      <c r="F4352" s="149" t="s">
        <v>2147</v>
      </c>
      <c r="G4352" s="149" t="s">
        <v>2148</v>
      </c>
      <c r="H4352" s="7" t="s">
        <v>12</v>
      </c>
    </row>
    <row r="4353" spans="2:8" x14ac:dyDescent="0.3">
      <c r="B4353" s="35">
        <v>43155</v>
      </c>
      <c r="C4353" s="10" t="s">
        <v>1977</v>
      </c>
      <c r="D4353" s="4" t="s">
        <v>1502</v>
      </c>
      <c r="E4353" s="4" t="s">
        <v>45</v>
      </c>
      <c r="F4353" s="70"/>
      <c r="G4353" s="193">
        <v>3500</v>
      </c>
      <c r="H4353" s="5"/>
    </row>
    <row r="4354" spans="2:8" x14ac:dyDescent="0.3">
      <c r="B4354" s="35">
        <v>43155</v>
      </c>
      <c r="C4354" s="10" t="s">
        <v>1977</v>
      </c>
      <c r="D4354" s="4" t="s">
        <v>114</v>
      </c>
      <c r="E4354" s="4" t="s">
        <v>45</v>
      </c>
      <c r="F4354" s="70"/>
      <c r="G4354" s="193">
        <v>3000</v>
      </c>
      <c r="H4354" s="5"/>
    </row>
    <row r="4355" spans="2:8" x14ac:dyDescent="0.3">
      <c r="B4355" s="35">
        <v>43155</v>
      </c>
      <c r="C4355" s="10" t="s">
        <v>1977</v>
      </c>
      <c r="D4355" s="4" t="s">
        <v>116</v>
      </c>
      <c r="E4355" s="4" t="s">
        <v>45</v>
      </c>
      <c r="F4355" s="70"/>
      <c r="G4355" s="193">
        <v>2500</v>
      </c>
      <c r="H4355" s="5"/>
    </row>
    <row r="4356" spans="2:8" x14ac:dyDescent="0.3">
      <c r="B4356" s="35">
        <v>43155</v>
      </c>
      <c r="C4356" s="10" t="s">
        <v>1977</v>
      </c>
      <c r="D4356" s="4" t="s">
        <v>1926</v>
      </c>
      <c r="E4356" s="4" t="s">
        <v>45</v>
      </c>
      <c r="F4356" s="70"/>
      <c r="G4356" s="193">
        <v>2500</v>
      </c>
      <c r="H4356" s="5"/>
    </row>
    <row r="4357" spans="2:8" x14ac:dyDescent="0.3">
      <c r="B4357" s="35">
        <v>43155</v>
      </c>
      <c r="C4357" s="10" t="s">
        <v>1977</v>
      </c>
      <c r="D4357" s="4" t="s">
        <v>1714</v>
      </c>
      <c r="E4357" s="4" t="s">
        <v>45</v>
      </c>
      <c r="F4357" s="70"/>
      <c r="G4357" s="193">
        <v>1500</v>
      </c>
      <c r="H4357" s="5"/>
    </row>
    <row r="4358" spans="2:8" x14ac:dyDescent="0.3">
      <c r="B4358" s="35">
        <v>43155</v>
      </c>
      <c r="C4358" s="10" t="s">
        <v>1977</v>
      </c>
      <c r="D4358" s="4" t="s">
        <v>1978</v>
      </c>
      <c r="E4358" s="4" t="s">
        <v>45</v>
      </c>
      <c r="F4358" s="70"/>
      <c r="G4358" s="193">
        <v>1500</v>
      </c>
      <c r="H4358" s="5"/>
    </row>
    <row r="4359" spans="2:8" x14ac:dyDescent="0.3">
      <c r="B4359" s="35">
        <v>43155</v>
      </c>
      <c r="C4359" s="10" t="s">
        <v>1977</v>
      </c>
      <c r="D4359" s="4" t="s">
        <v>15</v>
      </c>
      <c r="E4359" s="4" t="s">
        <v>45</v>
      </c>
      <c r="F4359" s="70"/>
      <c r="G4359" s="193">
        <v>1800</v>
      </c>
      <c r="H4359" s="5"/>
    </row>
    <row r="4360" spans="2:8" x14ac:dyDescent="0.3">
      <c r="B4360" s="35">
        <v>43155</v>
      </c>
      <c r="C4360" s="10" t="s">
        <v>1977</v>
      </c>
      <c r="D4360" s="4" t="s">
        <v>121</v>
      </c>
      <c r="E4360" s="4" t="s">
        <v>45</v>
      </c>
      <c r="F4360" s="70"/>
      <c r="G4360" s="193">
        <v>1250</v>
      </c>
      <c r="H4360" s="5" t="s">
        <v>5</v>
      </c>
    </row>
    <row r="4361" spans="2:8" x14ac:dyDescent="0.3">
      <c r="B4361" s="35">
        <v>43155</v>
      </c>
      <c r="C4361" s="10" t="s">
        <v>1977</v>
      </c>
      <c r="D4361" s="4" t="s">
        <v>45</v>
      </c>
      <c r="E4361" s="4" t="s">
        <v>45</v>
      </c>
      <c r="F4361" s="70"/>
      <c r="G4361" s="193">
        <v>2000</v>
      </c>
      <c r="H4361" s="5"/>
    </row>
    <row r="4362" spans="2:8" x14ac:dyDescent="0.3">
      <c r="B4362" s="35">
        <v>43155</v>
      </c>
      <c r="C4362" s="10" t="s">
        <v>1977</v>
      </c>
      <c r="D4362" s="4" t="s">
        <v>2018</v>
      </c>
      <c r="E4362" s="4" t="s">
        <v>45</v>
      </c>
      <c r="F4362" s="70"/>
      <c r="G4362" s="193">
        <v>1400</v>
      </c>
      <c r="H4362" s="5"/>
    </row>
    <row r="4363" spans="2:8" x14ac:dyDescent="0.3">
      <c r="B4363" s="35">
        <v>43155</v>
      </c>
      <c r="C4363" s="10" t="s">
        <v>1977</v>
      </c>
      <c r="D4363" s="4" t="s">
        <v>1518</v>
      </c>
      <c r="E4363" s="4" t="s">
        <v>45</v>
      </c>
      <c r="F4363" s="70"/>
      <c r="G4363" s="193">
        <v>1050</v>
      </c>
      <c r="H4363" s="5"/>
    </row>
    <row r="4364" spans="2:8" x14ac:dyDescent="0.3">
      <c r="B4364" s="35">
        <v>43155</v>
      </c>
      <c r="C4364" s="10" t="s">
        <v>1977</v>
      </c>
      <c r="D4364" s="4" t="s">
        <v>119</v>
      </c>
      <c r="E4364" s="4" t="s">
        <v>45</v>
      </c>
      <c r="F4364" s="70"/>
      <c r="G4364" s="193">
        <v>3000</v>
      </c>
      <c r="H4364" s="5"/>
    </row>
    <row r="4365" spans="2:8" x14ac:dyDescent="0.3">
      <c r="B4365" s="35">
        <v>43155</v>
      </c>
      <c r="C4365" s="10" t="s">
        <v>1977</v>
      </c>
      <c r="D4365" s="4" t="s">
        <v>32</v>
      </c>
      <c r="E4365" s="4" t="s">
        <v>45</v>
      </c>
      <c r="F4365" s="70"/>
      <c r="G4365" s="193">
        <v>0</v>
      </c>
      <c r="H4365" s="5"/>
    </row>
    <row r="4366" spans="2:8" x14ac:dyDescent="0.3">
      <c r="B4366" s="35">
        <v>43155</v>
      </c>
      <c r="C4366" s="10" t="s">
        <v>1977</v>
      </c>
      <c r="D4366" s="4" t="s">
        <v>148</v>
      </c>
      <c r="E4366" s="4" t="s">
        <v>45</v>
      </c>
      <c r="F4366" s="70"/>
      <c r="G4366" s="193">
        <v>0</v>
      </c>
      <c r="H4366" s="5"/>
    </row>
    <row r="4367" spans="2:8" x14ac:dyDescent="0.3">
      <c r="F4367" s="174" t="s">
        <v>2038</v>
      </c>
      <c r="G4367" s="194">
        <v>25000</v>
      </c>
      <c r="H4367" s="62">
        <v>-25000</v>
      </c>
    </row>
    <row r="4369" spans="2:8" x14ac:dyDescent="0.3">
      <c r="B4369" s="106" t="s">
        <v>404</v>
      </c>
      <c r="C4369" s="6" t="s">
        <v>7</v>
      </c>
      <c r="D4369" s="6" t="s">
        <v>11</v>
      </c>
      <c r="E4369" s="6" t="s">
        <v>8</v>
      </c>
      <c r="F4369" s="149" t="s">
        <v>2147</v>
      </c>
      <c r="G4369" s="149" t="s">
        <v>2148</v>
      </c>
      <c r="H4369" s="7" t="s">
        <v>12</v>
      </c>
    </row>
    <row r="4370" spans="2:8" x14ac:dyDescent="0.3">
      <c r="B4370" s="35">
        <v>43169</v>
      </c>
      <c r="C4370" s="10" t="s">
        <v>1977</v>
      </c>
      <c r="D4370" s="4" t="s">
        <v>1502</v>
      </c>
      <c r="E4370" s="4" t="s">
        <v>45</v>
      </c>
      <c r="F4370" s="70"/>
      <c r="G4370" s="193">
        <v>3500</v>
      </c>
      <c r="H4370" s="5"/>
    </row>
    <row r="4371" spans="2:8" x14ac:dyDescent="0.3">
      <c r="B4371" s="35">
        <v>43169</v>
      </c>
      <c r="C4371" s="10" t="s">
        <v>1977</v>
      </c>
      <c r="D4371" s="4" t="s">
        <v>114</v>
      </c>
      <c r="E4371" s="4" t="s">
        <v>45</v>
      </c>
      <c r="F4371" s="70"/>
      <c r="G4371" s="193">
        <v>2750</v>
      </c>
      <c r="H4371" s="5"/>
    </row>
    <row r="4372" spans="2:8" x14ac:dyDescent="0.3">
      <c r="B4372" s="35">
        <v>43169</v>
      </c>
      <c r="C4372" s="10" t="s">
        <v>1977</v>
      </c>
      <c r="D4372" s="4" t="s">
        <v>116</v>
      </c>
      <c r="E4372" s="4" t="s">
        <v>45</v>
      </c>
      <c r="F4372" s="70"/>
      <c r="G4372" s="193">
        <v>2500</v>
      </c>
      <c r="H4372" s="5"/>
    </row>
    <row r="4373" spans="2:8" x14ac:dyDescent="0.3">
      <c r="B4373" s="35">
        <v>43169</v>
      </c>
      <c r="C4373" s="10" t="s">
        <v>1977</v>
      </c>
      <c r="D4373" s="4" t="s">
        <v>1926</v>
      </c>
      <c r="E4373" s="4" t="s">
        <v>45</v>
      </c>
      <c r="F4373" s="70"/>
      <c r="G4373" s="193">
        <v>2500</v>
      </c>
      <c r="H4373" s="5"/>
    </row>
    <row r="4374" spans="2:8" x14ac:dyDescent="0.3">
      <c r="B4374" s="35">
        <v>43169</v>
      </c>
      <c r="C4374" s="10" t="s">
        <v>1977</v>
      </c>
      <c r="D4374" s="4" t="s">
        <v>1714</v>
      </c>
      <c r="E4374" s="4" t="s">
        <v>45</v>
      </c>
      <c r="F4374" s="70"/>
      <c r="G4374" s="193">
        <v>1500</v>
      </c>
      <c r="H4374" s="5"/>
    </row>
    <row r="4375" spans="2:8" x14ac:dyDescent="0.3">
      <c r="B4375" s="35">
        <v>43169</v>
      </c>
      <c r="C4375" s="10" t="s">
        <v>1977</v>
      </c>
      <c r="D4375" s="4" t="s">
        <v>2149</v>
      </c>
      <c r="E4375" s="4" t="s">
        <v>45</v>
      </c>
      <c r="F4375" s="70"/>
      <c r="G4375" s="193">
        <v>1000</v>
      </c>
      <c r="H4375" s="5"/>
    </row>
    <row r="4376" spans="2:8" x14ac:dyDescent="0.3">
      <c r="B4376" s="35">
        <v>43169</v>
      </c>
      <c r="C4376" s="10" t="s">
        <v>1977</v>
      </c>
      <c r="D4376" s="4" t="s">
        <v>1978</v>
      </c>
      <c r="E4376" s="4" t="s">
        <v>45</v>
      </c>
      <c r="F4376" s="70"/>
      <c r="G4376" s="193">
        <v>1200</v>
      </c>
      <c r="H4376" s="5"/>
    </row>
    <row r="4377" spans="2:8" x14ac:dyDescent="0.3">
      <c r="B4377" s="35">
        <v>43169</v>
      </c>
      <c r="C4377" s="10" t="s">
        <v>1977</v>
      </c>
      <c r="D4377" s="4" t="s">
        <v>15</v>
      </c>
      <c r="E4377" s="4" t="s">
        <v>45</v>
      </c>
      <c r="F4377" s="70"/>
      <c r="G4377" s="193">
        <v>1800</v>
      </c>
      <c r="H4377" s="5"/>
    </row>
    <row r="4378" spans="2:8" x14ac:dyDescent="0.3">
      <c r="B4378" s="35">
        <v>43169</v>
      </c>
      <c r="C4378" s="10" t="s">
        <v>1977</v>
      </c>
      <c r="D4378" s="4" t="s">
        <v>121</v>
      </c>
      <c r="E4378" s="4" t="s">
        <v>45</v>
      </c>
      <c r="F4378" s="70"/>
      <c r="G4378" s="193">
        <v>1200</v>
      </c>
      <c r="H4378" s="5" t="s">
        <v>5</v>
      </c>
    </row>
    <row r="4379" spans="2:8" x14ac:dyDescent="0.3">
      <c r="B4379" s="35">
        <v>43169</v>
      </c>
      <c r="C4379" s="10" t="s">
        <v>1977</v>
      </c>
      <c r="D4379" s="4" t="s">
        <v>45</v>
      </c>
      <c r="E4379" s="4" t="s">
        <v>45</v>
      </c>
      <c r="F4379" s="70"/>
      <c r="G4379" s="193">
        <v>2000</v>
      </c>
      <c r="H4379" s="5"/>
    </row>
    <row r="4380" spans="2:8" x14ac:dyDescent="0.3">
      <c r="B4380" s="35">
        <v>43169</v>
      </c>
      <c r="C4380" s="10" t="s">
        <v>1977</v>
      </c>
      <c r="D4380" s="4" t="s">
        <v>2018</v>
      </c>
      <c r="E4380" s="4" t="s">
        <v>45</v>
      </c>
      <c r="F4380" s="70"/>
      <c r="G4380" s="193">
        <v>1000</v>
      </c>
      <c r="H4380" s="5"/>
    </row>
    <row r="4381" spans="2:8" x14ac:dyDescent="0.3">
      <c r="B4381" s="35">
        <v>43169</v>
      </c>
      <c r="C4381" s="10" t="s">
        <v>1977</v>
      </c>
      <c r="D4381" s="4" t="s">
        <v>1518</v>
      </c>
      <c r="E4381" s="4" t="s">
        <v>45</v>
      </c>
      <c r="F4381" s="70"/>
      <c r="G4381" s="193">
        <v>1050</v>
      </c>
      <c r="H4381" s="5"/>
    </row>
    <row r="4382" spans="2:8" x14ac:dyDescent="0.3">
      <c r="B4382" s="35">
        <v>43169</v>
      </c>
      <c r="C4382" s="10" t="s">
        <v>1977</v>
      </c>
      <c r="D4382" s="4" t="s">
        <v>119</v>
      </c>
      <c r="E4382" s="4" t="s">
        <v>45</v>
      </c>
      <c r="F4382" s="70"/>
      <c r="G4382" s="193">
        <v>3000</v>
      </c>
      <c r="H4382" s="5"/>
    </row>
    <row r="4383" spans="2:8" x14ac:dyDescent="0.3">
      <c r="B4383" s="35">
        <v>43169</v>
      </c>
      <c r="C4383" s="10" t="s">
        <v>1977</v>
      </c>
      <c r="D4383" s="4" t="s">
        <v>32</v>
      </c>
      <c r="E4383" s="4" t="s">
        <v>45</v>
      </c>
      <c r="F4383" s="70"/>
      <c r="G4383" s="193">
        <v>1500</v>
      </c>
      <c r="H4383" s="5"/>
    </row>
    <row r="4384" spans="2:8" x14ac:dyDescent="0.3">
      <c r="B4384" s="35">
        <v>43169</v>
      </c>
      <c r="C4384" s="10" t="s">
        <v>1977</v>
      </c>
      <c r="D4384" s="4" t="s">
        <v>148</v>
      </c>
      <c r="E4384" s="4" t="s">
        <v>45</v>
      </c>
      <c r="F4384" s="70"/>
      <c r="G4384" s="193">
        <v>1000</v>
      </c>
      <c r="H4384" s="5"/>
    </row>
    <row r="4385" spans="2:8" x14ac:dyDescent="0.3">
      <c r="F4385" s="174" t="s">
        <v>2038</v>
      </c>
      <c r="G4385" s="194">
        <v>25000</v>
      </c>
      <c r="H4385" s="62">
        <v>-25000</v>
      </c>
    </row>
    <row r="4388" spans="2:8" x14ac:dyDescent="0.3">
      <c r="B4388" s="106" t="s">
        <v>404</v>
      </c>
      <c r="C4388" s="6" t="s">
        <v>7</v>
      </c>
      <c r="D4388" s="6" t="s">
        <v>11</v>
      </c>
      <c r="E4388" s="6" t="s">
        <v>8</v>
      </c>
      <c r="F4388" s="149" t="s">
        <v>2147</v>
      </c>
      <c r="G4388" s="149" t="s">
        <v>2148</v>
      </c>
      <c r="H4388" s="7" t="s">
        <v>12</v>
      </c>
    </row>
    <row r="4389" spans="2:8" x14ac:dyDescent="0.3">
      <c r="B4389" s="35">
        <v>43176</v>
      </c>
      <c r="C4389" s="10" t="s">
        <v>1977</v>
      </c>
      <c r="D4389" s="4" t="s">
        <v>1502</v>
      </c>
      <c r="E4389" s="4" t="s">
        <v>45</v>
      </c>
      <c r="F4389" s="70"/>
      <c r="G4389" s="193">
        <v>3500</v>
      </c>
      <c r="H4389" s="5"/>
    </row>
    <row r="4390" spans="2:8" x14ac:dyDescent="0.3">
      <c r="B4390" s="35">
        <v>43176</v>
      </c>
      <c r="C4390" s="10" t="s">
        <v>1977</v>
      </c>
      <c r="D4390" s="4" t="s">
        <v>114</v>
      </c>
      <c r="E4390" s="4" t="s">
        <v>45</v>
      </c>
      <c r="F4390" s="70"/>
      <c r="G4390" s="193">
        <v>3000</v>
      </c>
      <c r="H4390" s="5"/>
    </row>
    <row r="4391" spans="2:8" x14ac:dyDescent="0.3">
      <c r="B4391" s="35">
        <v>43176</v>
      </c>
      <c r="C4391" s="10" t="s">
        <v>1977</v>
      </c>
      <c r="D4391" s="4" t="s">
        <v>116</v>
      </c>
      <c r="E4391" s="4" t="s">
        <v>45</v>
      </c>
      <c r="F4391" s="70"/>
      <c r="G4391" s="193">
        <v>2500</v>
      </c>
      <c r="H4391" s="5"/>
    </row>
    <row r="4392" spans="2:8" x14ac:dyDescent="0.3">
      <c r="B4392" s="35">
        <v>43176</v>
      </c>
      <c r="C4392" s="10" t="s">
        <v>1977</v>
      </c>
      <c r="D4392" s="4" t="s">
        <v>1926</v>
      </c>
      <c r="E4392" s="4" t="s">
        <v>45</v>
      </c>
      <c r="F4392" s="70"/>
      <c r="G4392" s="193">
        <v>2500</v>
      </c>
      <c r="H4392" s="5"/>
    </row>
    <row r="4393" spans="2:8" x14ac:dyDescent="0.3">
      <c r="B4393" s="35">
        <v>43176</v>
      </c>
      <c r="C4393" s="10" t="s">
        <v>1977</v>
      </c>
      <c r="D4393" s="4" t="s">
        <v>1714</v>
      </c>
      <c r="E4393" s="4" t="s">
        <v>45</v>
      </c>
      <c r="F4393" s="70"/>
      <c r="G4393" s="193">
        <v>1500</v>
      </c>
      <c r="H4393" s="5"/>
    </row>
    <row r="4394" spans="2:8" x14ac:dyDescent="0.3">
      <c r="B4394" s="35">
        <v>43176</v>
      </c>
      <c r="C4394" s="10" t="s">
        <v>1977</v>
      </c>
      <c r="D4394" s="4" t="s">
        <v>2149</v>
      </c>
      <c r="E4394" s="4" t="s">
        <v>45</v>
      </c>
      <c r="F4394" s="70"/>
      <c r="G4394" s="193">
        <v>1000</v>
      </c>
      <c r="H4394" s="5"/>
    </row>
    <row r="4395" spans="2:8" x14ac:dyDescent="0.3">
      <c r="B4395" s="35">
        <v>43176</v>
      </c>
      <c r="C4395" s="10" t="s">
        <v>1977</v>
      </c>
      <c r="D4395" s="4" t="s">
        <v>1978</v>
      </c>
      <c r="E4395" s="4" t="s">
        <v>45</v>
      </c>
      <c r="F4395" s="70"/>
      <c r="G4395" s="193">
        <v>1600</v>
      </c>
      <c r="H4395" s="5"/>
    </row>
    <row r="4396" spans="2:8" x14ac:dyDescent="0.3">
      <c r="B4396" s="35">
        <v>43176</v>
      </c>
      <c r="C4396" s="10" t="s">
        <v>1977</v>
      </c>
      <c r="D4396" s="4" t="s">
        <v>15</v>
      </c>
      <c r="E4396" s="4" t="s">
        <v>45</v>
      </c>
      <c r="F4396" s="70"/>
      <c r="G4396" s="193">
        <v>1800</v>
      </c>
      <c r="H4396" s="5"/>
    </row>
    <row r="4397" spans="2:8" x14ac:dyDescent="0.3">
      <c r="B4397" s="35">
        <v>43176</v>
      </c>
      <c r="C4397" s="10" t="s">
        <v>1977</v>
      </c>
      <c r="D4397" s="4" t="s">
        <v>121</v>
      </c>
      <c r="E4397" s="4" t="s">
        <v>45</v>
      </c>
      <c r="F4397" s="70"/>
      <c r="G4397" s="193">
        <v>1250</v>
      </c>
      <c r="H4397" s="5" t="s">
        <v>5</v>
      </c>
    </row>
    <row r="4398" spans="2:8" x14ac:dyDescent="0.3">
      <c r="B4398" s="35">
        <v>43176</v>
      </c>
      <c r="C4398" s="10" t="s">
        <v>1977</v>
      </c>
      <c r="D4398" s="4" t="s">
        <v>45</v>
      </c>
      <c r="E4398" s="4" t="s">
        <v>45</v>
      </c>
      <c r="F4398" s="70"/>
      <c r="G4398" s="193">
        <v>2000</v>
      </c>
      <c r="H4398" s="5"/>
    </row>
    <row r="4399" spans="2:8" x14ac:dyDescent="0.3">
      <c r="B4399" s="35">
        <v>43176</v>
      </c>
      <c r="C4399" s="10" t="s">
        <v>1977</v>
      </c>
      <c r="D4399" s="4" t="s">
        <v>2018</v>
      </c>
      <c r="E4399" s="4" t="s">
        <v>45</v>
      </c>
      <c r="F4399" s="70"/>
      <c r="G4399" s="193">
        <v>1500</v>
      </c>
      <c r="H4399" s="5"/>
    </row>
    <row r="4400" spans="2:8" x14ac:dyDescent="0.3">
      <c r="B4400" s="35">
        <v>43176</v>
      </c>
      <c r="C4400" s="10" t="s">
        <v>1977</v>
      </c>
      <c r="D4400" s="4" t="s">
        <v>1518</v>
      </c>
      <c r="E4400" s="4" t="s">
        <v>45</v>
      </c>
      <c r="F4400" s="70"/>
      <c r="G4400" s="193">
        <v>1040</v>
      </c>
      <c r="H4400" s="5"/>
    </row>
    <row r="4401" spans="2:8" x14ac:dyDescent="0.3">
      <c r="B4401" s="35">
        <v>43176</v>
      </c>
      <c r="C4401" s="10" t="s">
        <v>1977</v>
      </c>
      <c r="D4401" s="4" t="s">
        <v>119</v>
      </c>
      <c r="E4401" s="4" t="s">
        <v>45</v>
      </c>
      <c r="F4401" s="70"/>
      <c r="G4401" s="193">
        <v>3000</v>
      </c>
      <c r="H4401" s="5"/>
    </row>
    <row r="4402" spans="2:8" x14ac:dyDescent="0.3">
      <c r="B4402" s="35">
        <v>43176</v>
      </c>
      <c r="C4402" s="10" t="s">
        <v>1977</v>
      </c>
      <c r="D4402" s="4" t="s">
        <v>32</v>
      </c>
      <c r="E4402" s="4" t="s">
        <v>45</v>
      </c>
      <c r="F4402" s="70"/>
      <c r="G4402" s="193">
        <v>1500</v>
      </c>
      <c r="H4402" s="5"/>
    </row>
    <row r="4403" spans="2:8" x14ac:dyDescent="0.3">
      <c r="B4403" s="35">
        <v>43176</v>
      </c>
      <c r="C4403" s="10" t="s">
        <v>1977</v>
      </c>
      <c r="D4403" s="4" t="s">
        <v>148</v>
      </c>
      <c r="E4403" s="4" t="s">
        <v>45</v>
      </c>
      <c r="F4403" s="70"/>
      <c r="G4403" s="193">
        <v>1500</v>
      </c>
      <c r="H4403" s="5"/>
    </row>
    <row r="4404" spans="2:8" x14ac:dyDescent="0.3">
      <c r="B4404" s="35">
        <v>43176</v>
      </c>
      <c r="C4404" s="10" t="s">
        <v>1977</v>
      </c>
      <c r="D4404" s="4" t="s">
        <v>2150</v>
      </c>
      <c r="E4404" s="4" t="s">
        <v>45</v>
      </c>
      <c r="F4404" s="70"/>
      <c r="G4404" s="193">
        <v>800</v>
      </c>
      <c r="H4404" s="5"/>
    </row>
    <row r="4405" spans="2:8" x14ac:dyDescent="0.3">
      <c r="B4405" s="35">
        <v>43176</v>
      </c>
      <c r="C4405" s="10" t="s">
        <v>1977</v>
      </c>
      <c r="D4405" s="4" t="s">
        <v>598</v>
      </c>
      <c r="E4405" s="4" t="s">
        <v>45</v>
      </c>
      <c r="F4405" s="70"/>
      <c r="G4405" s="193">
        <v>1200</v>
      </c>
      <c r="H4405" s="5"/>
    </row>
    <row r="4406" spans="2:8" x14ac:dyDescent="0.3">
      <c r="B4406" s="35">
        <v>43176</v>
      </c>
      <c r="C4406" s="10" t="s">
        <v>53</v>
      </c>
      <c r="D4406" s="4" t="s">
        <v>69</v>
      </c>
      <c r="E4406" s="4" t="s">
        <v>45</v>
      </c>
      <c r="F4406" s="70"/>
      <c r="G4406" s="193">
        <v>1825</v>
      </c>
      <c r="H4406" s="5"/>
    </row>
    <row r="4407" spans="2:8" x14ac:dyDescent="0.3">
      <c r="F4407" s="174" t="s">
        <v>2038</v>
      </c>
      <c r="G4407" s="194">
        <f>SUM(G4389:G4406)</f>
        <v>33015</v>
      </c>
      <c r="H4407" s="62">
        <v>-25000</v>
      </c>
    </row>
    <row r="4409" spans="2:8" x14ac:dyDescent="0.3">
      <c r="B4409" s="106" t="s">
        <v>404</v>
      </c>
      <c r="C4409" s="6" t="s">
        <v>7</v>
      </c>
      <c r="D4409" s="6" t="s">
        <v>11</v>
      </c>
      <c r="E4409" s="6" t="s">
        <v>8</v>
      </c>
      <c r="F4409" s="149" t="s">
        <v>2147</v>
      </c>
      <c r="G4409" s="149" t="s">
        <v>2148</v>
      </c>
      <c r="H4409" s="7" t="s">
        <v>1658</v>
      </c>
    </row>
    <row r="4410" spans="2:8" x14ac:dyDescent="0.3">
      <c r="B4410" s="35">
        <v>43183</v>
      </c>
      <c r="C4410" s="10" t="s">
        <v>1977</v>
      </c>
      <c r="D4410" s="4" t="s">
        <v>1502</v>
      </c>
      <c r="E4410" s="4" t="s">
        <v>45</v>
      </c>
      <c r="F4410" s="70"/>
      <c r="G4410" s="193">
        <v>3500</v>
      </c>
      <c r="H4410" s="5"/>
    </row>
    <row r="4411" spans="2:8" x14ac:dyDescent="0.3">
      <c r="B4411" s="35">
        <v>43183</v>
      </c>
      <c r="C4411" s="10" t="s">
        <v>1977</v>
      </c>
      <c r="D4411" s="4" t="s">
        <v>114</v>
      </c>
      <c r="E4411" s="4" t="s">
        <v>45</v>
      </c>
      <c r="F4411" s="70"/>
      <c r="G4411" s="193">
        <v>3000</v>
      </c>
      <c r="H4411" s="5"/>
    </row>
    <row r="4412" spans="2:8" x14ac:dyDescent="0.3">
      <c r="B4412" s="35">
        <v>43183</v>
      </c>
      <c r="C4412" s="10" t="s">
        <v>1977</v>
      </c>
      <c r="D4412" s="4" t="s">
        <v>116</v>
      </c>
      <c r="E4412" s="4" t="s">
        <v>45</v>
      </c>
      <c r="F4412" s="70"/>
      <c r="G4412" s="193">
        <v>2500</v>
      </c>
      <c r="H4412" s="5">
        <v>500</v>
      </c>
    </row>
    <row r="4413" spans="2:8" x14ac:dyDescent="0.3">
      <c r="B4413" s="35">
        <v>43183</v>
      </c>
      <c r="C4413" s="10" t="s">
        <v>1977</v>
      </c>
      <c r="D4413" s="4" t="s">
        <v>1926</v>
      </c>
      <c r="E4413" s="4" t="s">
        <v>45</v>
      </c>
      <c r="F4413" s="70"/>
      <c r="G4413" s="193">
        <v>2500</v>
      </c>
      <c r="H4413" s="5">
        <v>500</v>
      </c>
    </row>
    <row r="4414" spans="2:8" x14ac:dyDescent="0.3">
      <c r="B4414" s="35">
        <v>43183</v>
      </c>
      <c r="C4414" s="10" t="s">
        <v>1977</v>
      </c>
      <c r="D4414" s="4" t="s">
        <v>1714</v>
      </c>
      <c r="E4414" s="4" t="s">
        <v>45</v>
      </c>
      <c r="F4414" s="70"/>
      <c r="G4414" s="193">
        <v>1500</v>
      </c>
      <c r="H4414" s="5"/>
    </row>
    <row r="4415" spans="2:8" x14ac:dyDescent="0.3">
      <c r="B4415" s="35">
        <v>43183</v>
      </c>
      <c r="C4415" s="10" t="s">
        <v>1977</v>
      </c>
      <c r="D4415" s="4" t="s">
        <v>2149</v>
      </c>
      <c r="E4415" s="4" t="s">
        <v>45</v>
      </c>
      <c r="F4415" s="70"/>
      <c r="G4415" s="193">
        <v>1000</v>
      </c>
      <c r="H4415" s="5"/>
    </row>
    <row r="4416" spans="2:8" x14ac:dyDescent="0.3">
      <c r="B4416" s="35">
        <v>43183</v>
      </c>
      <c r="C4416" s="10" t="s">
        <v>1977</v>
      </c>
      <c r="D4416" s="4" t="s">
        <v>1978</v>
      </c>
      <c r="E4416" s="4" t="s">
        <v>45</v>
      </c>
      <c r="F4416" s="70"/>
      <c r="G4416" s="193">
        <v>1600</v>
      </c>
      <c r="H4416" s="5"/>
    </row>
    <row r="4417" spans="2:8" x14ac:dyDescent="0.3">
      <c r="B4417" s="35">
        <v>43183</v>
      </c>
      <c r="C4417" s="10" t="s">
        <v>1977</v>
      </c>
      <c r="D4417" s="4" t="s">
        <v>15</v>
      </c>
      <c r="E4417" s="4" t="s">
        <v>45</v>
      </c>
      <c r="F4417" s="70"/>
      <c r="G4417" s="193">
        <v>1800</v>
      </c>
      <c r="H4417" s="5">
        <v>500</v>
      </c>
    </row>
    <row r="4418" spans="2:8" x14ac:dyDescent="0.3">
      <c r="B4418" s="35">
        <v>43183</v>
      </c>
      <c r="C4418" s="10" t="s">
        <v>1977</v>
      </c>
      <c r="D4418" s="4" t="s">
        <v>121</v>
      </c>
      <c r="E4418" s="4" t="s">
        <v>45</v>
      </c>
      <c r="F4418" s="70"/>
      <c r="G4418" s="193">
        <v>1250</v>
      </c>
      <c r="H4418" s="5" t="s">
        <v>5</v>
      </c>
    </row>
    <row r="4419" spans="2:8" x14ac:dyDescent="0.3">
      <c r="B4419" s="35">
        <v>43183</v>
      </c>
      <c r="C4419" s="10" t="s">
        <v>1977</v>
      </c>
      <c r="D4419" s="4" t="s">
        <v>45</v>
      </c>
      <c r="E4419" s="4" t="s">
        <v>45</v>
      </c>
      <c r="F4419" s="70"/>
      <c r="G4419" s="193">
        <v>2000</v>
      </c>
      <c r="H4419" s="5"/>
    </row>
    <row r="4420" spans="2:8" x14ac:dyDescent="0.3">
      <c r="B4420" s="35" t="s">
        <v>5</v>
      </c>
      <c r="C4420" s="10" t="s">
        <v>5</v>
      </c>
      <c r="D4420" s="4" t="s">
        <v>5</v>
      </c>
      <c r="E4420" s="4" t="s">
        <v>5</v>
      </c>
      <c r="F4420" s="70"/>
      <c r="G4420" s="193">
        <v>0</v>
      </c>
      <c r="H4420" s="5"/>
    </row>
    <row r="4421" spans="2:8" x14ac:dyDescent="0.3">
      <c r="B4421" s="35">
        <v>43183</v>
      </c>
      <c r="C4421" s="10" t="s">
        <v>1977</v>
      </c>
      <c r="D4421" s="4" t="s">
        <v>1518</v>
      </c>
      <c r="E4421" s="4" t="s">
        <v>45</v>
      </c>
      <c r="F4421" s="70"/>
      <c r="G4421" s="193">
        <v>1100</v>
      </c>
      <c r="H4421" s="5"/>
    </row>
    <row r="4422" spans="2:8" x14ac:dyDescent="0.3">
      <c r="B4422" s="35">
        <v>43183</v>
      </c>
      <c r="C4422" s="10" t="s">
        <v>1977</v>
      </c>
      <c r="D4422" s="4" t="s">
        <v>119</v>
      </c>
      <c r="E4422" s="4" t="s">
        <v>45</v>
      </c>
      <c r="F4422" s="70"/>
      <c r="G4422" s="193">
        <v>3000</v>
      </c>
      <c r="H4422" s="5"/>
    </row>
    <row r="4423" spans="2:8" x14ac:dyDescent="0.3">
      <c r="B4423" s="35">
        <v>43183</v>
      </c>
      <c r="C4423" s="10" t="s">
        <v>1977</v>
      </c>
      <c r="D4423" s="4" t="s">
        <v>32</v>
      </c>
      <c r="E4423" s="4" t="s">
        <v>45</v>
      </c>
      <c r="F4423" s="70"/>
      <c r="G4423" s="193">
        <v>1500</v>
      </c>
      <c r="H4423" s="5"/>
    </row>
    <row r="4424" spans="2:8" x14ac:dyDescent="0.3">
      <c r="B4424" s="35">
        <v>43183</v>
      </c>
      <c r="C4424" s="10" t="s">
        <v>1977</v>
      </c>
      <c r="D4424" s="4" t="s">
        <v>148</v>
      </c>
      <c r="E4424" s="4" t="s">
        <v>45</v>
      </c>
      <c r="F4424" s="70"/>
      <c r="G4424" s="193">
        <v>1500</v>
      </c>
      <c r="H4424" s="5"/>
    </row>
    <row r="4425" spans="2:8" x14ac:dyDescent="0.3">
      <c r="B4425" s="35">
        <v>43183</v>
      </c>
      <c r="C4425" s="10" t="s">
        <v>1977</v>
      </c>
      <c r="D4425" s="4" t="s">
        <v>2150</v>
      </c>
      <c r="E4425" s="4" t="s">
        <v>45</v>
      </c>
      <c r="F4425" s="70"/>
      <c r="G4425" s="193">
        <v>1000</v>
      </c>
      <c r="H4425" s="5"/>
    </row>
    <row r="4426" spans="2:8" x14ac:dyDescent="0.3">
      <c r="B4426" s="35">
        <v>43183</v>
      </c>
      <c r="C4426" s="10" t="s">
        <v>1977</v>
      </c>
      <c r="D4426" s="4" t="s">
        <v>598</v>
      </c>
      <c r="E4426" s="4" t="s">
        <v>45</v>
      </c>
      <c r="F4426" s="70"/>
      <c r="G4426" s="193">
        <v>1200</v>
      </c>
      <c r="H4426" s="5"/>
    </row>
    <row r="4427" spans="2:8" x14ac:dyDescent="0.3">
      <c r="B4427" s="35" t="s">
        <v>5</v>
      </c>
      <c r="C4427" s="10" t="s">
        <v>5</v>
      </c>
      <c r="D4427" s="4" t="s">
        <v>5</v>
      </c>
      <c r="E4427" s="4" t="s">
        <v>5</v>
      </c>
      <c r="F4427" s="70" t="s">
        <v>5</v>
      </c>
      <c r="G4427" s="193" t="s">
        <v>5</v>
      </c>
      <c r="H4427" s="5"/>
    </row>
    <row r="4428" spans="2:8" x14ac:dyDescent="0.3">
      <c r="F4428" s="174">
        <v>0</v>
      </c>
      <c r="G4428" s="194">
        <f>SUM(G4410:G4427)</f>
        <v>29950</v>
      </c>
      <c r="H4428" s="62">
        <f>F4428-G4428</f>
        <v>-29950</v>
      </c>
    </row>
    <row r="4430" spans="2:8" x14ac:dyDescent="0.3">
      <c r="B4430" s="106" t="s">
        <v>6</v>
      </c>
      <c r="C4430" s="6" t="s">
        <v>7</v>
      </c>
      <c r="D4430" s="6" t="s">
        <v>11</v>
      </c>
      <c r="E4430" s="6" t="s">
        <v>8</v>
      </c>
      <c r="F4430" s="149" t="s">
        <v>2036</v>
      </c>
      <c r="G4430" s="149" t="s">
        <v>2037</v>
      </c>
      <c r="H4430" s="7" t="s">
        <v>12</v>
      </c>
    </row>
    <row r="4431" spans="2:8" x14ac:dyDescent="0.3">
      <c r="B4431" s="35">
        <v>43186</v>
      </c>
      <c r="C4431" s="10" t="s">
        <v>2151</v>
      </c>
      <c r="D4431" s="4" t="s">
        <v>2152</v>
      </c>
      <c r="E4431" s="4" t="s">
        <v>45</v>
      </c>
      <c r="F4431" s="193">
        <v>1500</v>
      </c>
      <c r="G4431" s="70"/>
      <c r="H4431" s="5">
        <v>1500</v>
      </c>
    </row>
    <row r="4432" spans="2:8" x14ac:dyDescent="0.3">
      <c r="B4432" s="35">
        <v>43186</v>
      </c>
      <c r="C4432" s="10" t="s">
        <v>2153</v>
      </c>
      <c r="D4432" s="4" t="s">
        <v>2154</v>
      </c>
      <c r="E4432" s="4" t="s">
        <v>45</v>
      </c>
      <c r="F4432" s="70">
        <v>6500</v>
      </c>
      <c r="G4432" s="193" t="s">
        <v>5</v>
      </c>
      <c r="H4432" s="5">
        <f>F4432-G4433-G4434-G4435-G4436-G4437-G4438</f>
        <v>2158</v>
      </c>
    </row>
    <row r="4433" spans="2:11" x14ac:dyDescent="0.3">
      <c r="B4433" s="35">
        <v>43186</v>
      </c>
      <c r="C4433" s="10" t="s">
        <v>53</v>
      </c>
      <c r="D4433" s="4" t="s">
        <v>2155</v>
      </c>
      <c r="E4433" s="4" t="s">
        <v>45</v>
      </c>
      <c r="F4433" s="70" t="s">
        <v>5</v>
      </c>
      <c r="G4433" s="193">
        <v>1500</v>
      </c>
      <c r="H4433" s="5"/>
    </row>
    <row r="4434" spans="2:11" x14ac:dyDescent="0.3">
      <c r="B4434" s="35">
        <v>43186</v>
      </c>
      <c r="C4434" s="10" t="s">
        <v>1254</v>
      </c>
      <c r="D4434" s="4" t="s">
        <v>2156</v>
      </c>
      <c r="E4434" s="4" t="s">
        <v>45</v>
      </c>
      <c r="F4434" s="70"/>
      <c r="G4434" s="193">
        <v>2020</v>
      </c>
      <c r="H4434" s="5"/>
    </row>
    <row r="4435" spans="2:11" x14ac:dyDescent="0.3">
      <c r="B4435" s="35">
        <v>43186</v>
      </c>
      <c r="C4435" s="10" t="s">
        <v>1182</v>
      </c>
      <c r="D4435" s="4" t="s">
        <v>44</v>
      </c>
      <c r="E4435" s="4" t="s">
        <v>45</v>
      </c>
      <c r="F4435" s="70" t="s">
        <v>5</v>
      </c>
      <c r="G4435" s="193">
        <v>272</v>
      </c>
      <c r="H4435" s="5" t="s">
        <v>5</v>
      </c>
    </row>
    <row r="4436" spans="2:11" x14ac:dyDescent="0.3">
      <c r="B4436" s="35">
        <v>43187</v>
      </c>
      <c r="C4436" s="10" t="s">
        <v>1809</v>
      </c>
      <c r="D4436" s="4" t="s">
        <v>2160</v>
      </c>
      <c r="E4436" s="4" t="s">
        <v>32</v>
      </c>
      <c r="F4436" s="70"/>
      <c r="G4436" s="193">
        <v>100</v>
      </c>
      <c r="H4436" s="5"/>
    </row>
    <row r="4437" spans="2:11" x14ac:dyDescent="0.3">
      <c r="B4437" s="35">
        <v>43187</v>
      </c>
      <c r="C4437" s="10" t="s">
        <v>1182</v>
      </c>
      <c r="D4437" s="4" t="s">
        <v>1511</v>
      </c>
      <c r="E4437" s="4" t="s">
        <v>1518</v>
      </c>
      <c r="F4437" s="70"/>
      <c r="G4437" s="193">
        <v>60</v>
      </c>
      <c r="H4437" s="5"/>
    </row>
    <row r="4438" spans="2:11" x14ac:dyDescent="0.3">
      <c r="B4438" s="35">
        <v>43187</v>
      </c>
      <c r="C4438" s="10" t="s">
        <v>1182</v>
      </c>
      <c r="D4438" s="4" t="s">
        <v>1709</v>
      </c>
      <c r="E4438" s="4" t="s">
        <v>15</v>
      </c>
      <c r="F4438" s="70"/>
      <c r="G4438" s="193">
        <v>390</v>
      </c>
      <c r="H4438" s="5"/>
    </row>
    <row r="4439" spans="2:11" x14ac:dyDescent="0.3">
      <c r="B4439" s="35">
        <v>43186</v>
      </c>
      <c r="C4439" s="10" t="s">
        <v>2157</v>
      </c>
      <c r="D4439" s="4" t="s">
        <v>2158</v>
      </c>
      <c r="E4439" s="4" t="s">
        <v>45</v>
      </c>
      <c r="F4439" s="70">
        <v>1300</v>
      </c>
      <c r="G4439" s="193" t="s">
        <v>5</v>
      </c>
      <c r="H4439" s="5">
        <f>F4439-G4440</f>
        <v>1166</v>
      </c>
    </row>
    <row r="4440" spans="2:11" x14ac:dyDescent="0.3">
      <c r="B4440" s="35">
        <v>43186</v>
      </c>
      <c r="C4440" s="10" t="s">
        <v>53</v>
      </c>
      <c r="D4440" s="4" t="s">
        <v>2159</v>
      </c>
      <c r="E4440" s="4" t="s">
        <v>45</v>
      </c>
      <c r="F4440" s="70" t="s">
        <v>5</v>
      </c>
      <c r="G4440" s="193">
        <v>134</v>
      </c>
      <c r="H4440" s="5"/>
    </row>
    <row r="4441" spans="2:11" x14ac:dyDescent="0.3">
      <c r="B4441" s="35">
        <v>43186</v>
      </c>
      <c r="C4441" s="10" t="s">
        <v>1302</v>
      </c>
      <c r="D4441" s="4" t="s">
        <v>1303</v>
      </c>
      <c r="E4441" s="4" t="s">
        <v>45</v>
      </c>
      <c r="F4441" s="70">
        <v>6018</v>
      </c>
      <c r="G4441" s="193"/>
      <c r="H4441" s="5">
        <v>6018</v>
      </c>
    </row>
    <row r="4442" spans="2:11" x14ac:dyDescent="0.3">
      <c r="B4442" s="35">
        <v>43187</v>
      </c>
      <c r="C4442" s="10" t="s">
        <v>258</v>
      </c>
      <c r="D4442" s="4" t="s">
        <v>2111</v>
      </c>
      <c r="E4442" s="4" t="s">
        <v>45</v>
      </c>
      <c r="F4442" s="70">
        <v>2967.06</v>
      </c>
      <c r="G4442" s="193"/>
      <c r="H4442" s="5">
        <f>SUM(F4442:F4447)-G4448</f>
        <v>24092.5</v>
      </c>
      <c r="J4442">
        <v>50</v>
      </c>
      <c r="K4442">
        <f>J4442*200</f>
        <v>10000</v>
      </c>
    </row>
    <row r="4443" spans="2:11" x14ac:dyDescent="0.3">
      <c r="B4443" s="35">
        <v>43187</v>
      </c>
      <c r="C4443" s="10" t="s">
        <v>258</v>
      </c>
      <c r="D4443" s="4" t="s">
        <v>1777</v>
      </c>
      <c r="E4443" s="4" t="s">
        <v>45</v>
      </c>
      <c r="F4443" s="70">
        <v>2967.06</v>
      </c>
      <c r="G4443" s="193"/>
      <c r="H4443" s="5"/>
      <c r="J4443">
        <v>25</v>
      </c>
      <c r="K4443">
        <f>J4443*200</f>
        <v>5000</v>
      </c>
    </row>
    <row r="4444" spans="2:11" x14ac:dyDescent="0.3">
      <c r="B4444" s="35">
        <v>43187</v>
      </c>
      <c r="C4444" s="10" t="s">
        <v>258</v>
      </c>
      <c r="D4444" s="4" t="s">
        <v>2161</v>
      </c>
      <c r="E4444" s="4" t="s">
        <v>45</v>
      </c>
      <c r="F4444" s="70">
        <v>2967.06</v>
      </c>
      <c r="G4444" s="193"/>
      <c r="H4444" s="5"/>
      <c r="K4444">
        <v>5000</v>
      </c>
    </row>
    <row r="4445" spans="2:11" x14ac:dyDescent="0.3">
      <c r="B4445" s="35">
        <v>43187</v>
      </c>
      <c r="C4445" s="10" t="s">
        <v>258</v>
      </c>
      <c r="D4445" s="4" t="s">
        <v>87</v>
      </c>
      <c r="E4445" s="4" t="s">
        <v>45</v>
      </c>
      <c r="F4445" s="70">
        <v>2203.41</v>
      </c>
      <c r="G4445" s="193"/>
      <c r="H4445" s="5"/>
    </row>
    <row r="4446" spans="2:11" x14ac:dyDescent="0.3">
      <c r="B4446" s="35">
        <v>43187</v>
      </c>
      <c r="C4446" s="10" t="s">
        <v>258</v>
      </c>
      <c r="D4446" s="4" t="s">
        <v>2162</v>
      </c>
      <c r="E4446" s="4" t="s">
        <v>45</v>
      </c>
      <c r="F4446" s="70">
        <v>7759.8</v>
      </c>
      <c r="G4446" s="193"/>
      <c r="H4446" s="5"/>
    </row>
    <row r="4447" spans="2:11" x14ac:dyDescent="0.3">
      <c r="B4447" s="35">
        <v>43187</v>
      </c>
      <c r="C4447" s="10" t="s">
        <v>258</v>
      </c>
      <c r="D4447" s="4" t="s">
        <v>111</v>
      </c>
      <c r="E4447" s="4" t="s">
        <v>45</v>
      </c>
      <c r="F4447" s="70">
        <v>10228.11</v>
      </c>
      <c r="G4447" s="193"/>
      <c r="H4447" s="5"/>
    </row>
    <row r="4448" spans="2:11" x14ac:dyDescent="0.3">
      <c r="B4448" s="35">
        <v>43187</v>
      </c>
      <c r="C4448" s="10" t="s">
        <v>53</v>
      </c>
      <c r="D4448" s="4" t="s">
        <v>2163</v>
      </c>
      <c r="E4448" s="4" t="s">
        <v>45</v>
      </c>
      <c r="F4448" s="70"/>
      <c r="G4448" s="193">
        <v>5000</v>
      </c>
      <c r="H4448" s="5"/>
    </row>
    <row r="4449" spans="2:8" x14ac:dyDescent="0.3">
      <c r="F4449" s="194">
        <f>SUM(F4431:F4448)</f>
        <v>44410.500000000007</v>
      </c>
      <c r="G4449" s="174">
        <f>SUM(G4431:G4448)</f>
        <v>9476</v>
      </c>
      <c r="H4449" s="62">
        <f>F4449-G4449</f>
        <v>34934.500000000007</v>
      </c>
    </row>
    <row r="4451" spans="2:8" x14ac:dyDescent="0.3">
      <c r="B4451" s="106" t="s">
        <v>404</v>
      </c>
      <c r="C4451" s="6" t="s">
        <v>7</v>
      </c>
      <c r="D4451" s="6" t="s">
        <v>11</v>
      </c>
      <c r="E4451" s="6" t="s">
        <v>8</v>
      </c>
      <c r="F4451" s="149" t="s">
        <v>2147</v>
      </c>
      <c r="G4451" s="149" t="s">
        <v>2148</v>
      </c>
      <c r="H4451" s="7" t="s">
        <v>1658</v>
      </c>
    </row>
    <row r="4452" spans="2:8" x14ac:dyDescent="0.3">
      <c r="B4452" s="35">
        <v>43190</v>
      </c>
      <c r="C4452" s="10" t="s">
        <v>1977</v>
      </c>
      <c r="D4452" s="4" t="s">
        <v>1502</v>
      </c>
      <c r="E4452" s="4" t="s">
        <v>45</v>
      </c>
      <c r="F4452" s="70"/>
      <c r="G4452" s="193">
        <v>3500</v>
      </c>
      <c r="H4452" s="5"/>
    </row>
    <row r="4453" spans="2:8" x14ac:dyDescent="0.3">
      <c r="B4453" s="35">
        <v>43190</v>
      </c>
      <c r="C4453" s="10" t="s">
        <v>1977</v>
      </c>
      <c r="D4453" s="4" t="s">
        <v>114</v>
      </c>
      <c r="E4453" s="4" t="s">
        <v>45</v>
      </c>
      <c r="F4453" s="70"/>
      <c r="G4453" s="193">
        <v>3000</v>
      </c>
      <c r="H4453" s="5"/>
    </row>
    <row r="4454" spans="2:8" x14ac:dyDescent="0.3">
      <c r="B4454" s="35">
        <v>43190</v>
      </c>
      <c r="C4454" s="10" t="s">
        <v>1977</v>
      </c>
      <c r="D4454" s="4" t="s">
        <v>116</v>
      </c>
      <c r="E4454" s="4" t="s">
        <v>45</v>
      </c>
      <c r="F4454" s="70"/>
      <c r="G4454" s="193">
        <v>2500</v>
      </c>
      <c r="H4454" s="5"/>
    </row>
    <row r="4455" spans="2:8" x14ac:dyDescent="0.3">
      <c r="B4455" s="35">
        <v>43190</v>
      </c>
      <c r="C4455" s="10" t="s">
        <v>1977</v>
      </c>
      <c r="D4455" s="4" t="s">
        <v>1926</v>
      </c>
      <c r="E4455" s="4" t="s">
        <v>45</v>
      </c>
      <c r="F4455" s="70"/>
      <c r="G4455" s="193">
        <v>2500</v>
      </c>
      <c r="H4455" s="5">
        <v>300</v>
      </c>
    </row>
    <row r="4456" spans="2:8" x14ac:dyDescent="0.3">
      <c r="B4456" s="35">
        <v>43190</v>
      </c>
      <c r="C4456" s="10" t="s">
        <v>1977</v>
      </c>
      <c r="D4456" s="4" t="s">
        <v>1714</v>
      </c>
      <c r="E4456" s="4" t="s">
        <v>45</v>
      </c>
      <c r="F4456" s="70"/>
      <c r="G4456" s="193">
        <v>800</v>
      </c>
      <c r="H4456" s="5"/>
    </row>
    <row r="4457" spans="2:8" x14ac:dyDescent="0.3">
      <c r="B4457" s="35">
        <v>43190</v>
      </c>
      <c r="C4457" s="10" t="s">
        <v>1977</v>
      </c>
      <c r="D4457" s="4" t="s">
        <v>2149</v>
      </c>
      <c r="E4457" s="4" t="s">
        <v>45</v>
      </c>
      <c r="F4457" s="70"/>
      <c r="G4457" s="193">
        <v>1000</v>
      </c>
      <c r="H4457" s="5"/>
    </row>
    <row r="4458" spans="2:8" x14ac:dyDescent="0.3">
      <c r="B4458" s="35">
        <v>43190</v>
      </c>
      <c r="C4458" s="10" t="s">
        <v>1977</v>
      </c>
      <c r="D4458" s="4" t="s">
        <v>1978</v>
      </c>
      <c r="E4458" s="4" t="s">
        <v>45</v>
      </c>
      <c r="F4458" s="70"/>
      <c r="G4458" s="193">
        <v>1800</v>
      </c>
      <c r="H4458" s="5">
        <v>250</v>
      </c>
    </row>
    <row r="4459" spans="2:8" x14ac:dyDescent="0.3">
      <c r="B4459" s="35">
        <v>43190</v>
      </c>
      <c r="C4459" s="10" t="s">
        <v>1977</v>
      </c>
      <c r="D4459" s="4" t="s">
        <v>15</v>
      </c>
      <c r="E4459" s="4" t="s">
        <v>45</v>
      </c>
      <c r="F4459" s="70"/>
      <c r="G4459" s="193">
        <v>1800</v>
      </c>
      <c r="H4459" s="5"/>
    </row>
    <row r="4460" spans="2:8" x14ac:dyDescent="0.3">
      <c r="B4460" s="35">
        <v>43190</v>
      </c>
      <c r="C4460" s="10" t="s">
        <v>1977</v>
      </c>
      <c r="D4460" s="4" t="s">
        <v>121</v>
      </c>
      <c r="E4460" s="4" t="s">
        <v>45</v>
      </c>
      <c r="F4460" s="70"/>
      <c r="G4460" s="193">
        <v>1200</v>
      </c>
      <c r="H4460" s="5" t="s">
        <v>5</v>
      </c>
    </row>
    <row r="4461" spans="2:8" x14ac:dyDescent="0.3">
      <c r="B4461" s="35">
        <v>43190</v>
      </c>
      <c r="C4461" s="10" t="s">
        <v>1977</v>
      </c>
      <c r="D4461" s="4" t="s">
        <v>45</v>
      </c>
      <c r="E4461" s="4" t="s">
        <v>45</v>
      </c>
      <c r="F4461" s="70"/>
      <c r="G4461" s="193">
        <v>2000</v>
      </c>
      <c r="H4461" s="5"/>
    </row>
    <row r="4462" spans="2:8" x14ac:dyDescent="0.3">
      <c r="B4462" s="35"/>
      <c r="C4462" s="10" t="s">
        <v>5</v>
      </c>
      <c r="D4462" s="4" t="s">
        <v>5</v>
      </c>
      <c r="E4462" s="4" t="s">
        <v>5</v>
      </c>
      <c r="F4462" s="70"/>
      <c r="G4462" s="193"/>
      <c r="H4462" s="5"/>
    </row>
    <row r="4463" spans="2:8" x14ac:dyDescent="0.3">
      <c r="B4463" s="35">
        <v>43190</v>
      </c>
      <c r="C4463" s="10" t="s">
        <v>1977</v>
      </c>
      <c r="D4463" s="4" t="s">
        <v>1518</v>
      </c>
      <c r="E4463" s="4" t="s">
        <v>45</v>
      </c>
      <c r="F4463" s="70"/>
      <c r="G4463" s="193">
        <v>850</v>
      </c>
      <c r="H4463" s="5"/>
    </row>
    <row r="4464" spans="2:8" x14ac:dyDescent="0.3">
      <c r="B4464" s="35">
        <v>43190</v>
      </c>
      <c r="C4464" s="10" t="s">
        <v>1977</v>
      </c>
      <c r="D4464" s="4" t="s">
        <v>119</v>
      </c>
      <c r="E4464" s="4" t="s">
        <v>45</v>
      </c>
      <c r="F4464" s="70"/>
      <c r="G4464" s="193">
        <v>3000</v>
      </c>
      <c r="H4464" s="5"/>
    </row>
    <row r="4465" spans="2:8" x14ac:dyDescent="0.3">
      <c r="B4465" s="35">
        <v>43190</v>
      </c>
      <c r="C4465" s="10" t="s">
        <v>1977</v>
      </c>
      <c r="D4465" s="4" t="s">
        <v>32</v>
      </c>
      <c r="E4465" s="4" t="s">
        <v>45</v>
      </c>
      <c r="F4465" s="70"/>
      <c r="G4465" s="193">
        <v>2500</v>
      </c>
      <c r="H4465" s="5"/>
    </row>
    <row r="4466" spans="2:8" x14ac:dyDescent="0.3">
      <c r="B4466" s="35">
        <v>43190</v>
      </c>
      <c r="C4466" s="10" t="s">
        <v>1977</v>
      </c>
      <c r="D4466" s="4" t="s">
        <v>148</v>
      </c>
      <c r="E4466" s="4" t="s">
        <v>45</v>
      </c>
      <c r="F4466" s="70"/>
      <c r="G4466" s="193">
        <v>1500</v>
      </c>
      <c r="H4466" s="5"/>
    </row>
    <row r="4467" spans="2:8" x14ac:dyDescent="0.3">
      <c r="B4467" s="35">
        <v>43190</v>
      </c>
      <c r="C4467" s="10" t="s">
        <v>1977</v>
      </c>
      <c r="D4467" s="4" t="s">
        <v>2150</v>
      </c>
      <c r="E4467" s="4" t="s">
        <v>45</v>
      </c>
      <c r="F4467" s="70"/>
      <c r="G4467" s="193">
        <v>800</v>
      </c>
      <c r="H4467" s="5"/>
    </row>
    <row r="4468" spans="2:8" x14ac:dyDescent="0.3">
      <c r="B4468" s="35">
        <v>43190</v>
      </c>
      <c r="C4468" s="10" t="s">
        <v>1977</v>
      </c>
      <c r="D4468" s="4" t="s">
        <v>598</v>
      </c>
      <c r="E4468" s="4" t="s">
        <v>45</v>
      </c>
      <c r="F4468" s="70"/>
      <c r="G4468" s="193">
        <v>1000</v>
      </c>
      <c r="H4468" s="5"/>
    </row>
    <row r="4469" spans="2:8" x14ac:dyDescent="0.3">
      <c r="B4469" s="35" t="s">
        <v>5</v>
      </c>
      <c r="C4469" s="10" t="s">
        <v>5</v>
      </c>
      <c r="D4469" s="4" t="s">
        <v>5</v>
      </c>
      <c r="E4469" s="4" t="s">
        <v>5</v>
      </c>
      <c r="F4469" s="70" t="s">
        <v>5</v>
      </c>
      <c r="G4469" s="193" t="s">
        <v>5</v>
      </c>
      <c r="H4469" s="5"/>
    </row>
    <row r="4470" spans="2:8" x14ac:dyDescent="0.3">
      <c r="F4470" s="174">
        <v>0</v>
      </c>
      <c r="G4470" s="194">
        <f>SUM(G4452:H4469)</f>
        <v>30300</v>
      </c>
      <c r="H4470" s="62">
        <f>F4470-G4470</f>
        <v>-30300</v>
      </c>
    </row>
    <row r="4472" spans="2:8" x14ac:dyDescent="0.3">
      <c r="B4472" s="106" t="s">
        <v>404</v>
      </c>
      <c r="C4472" s="6" t="s">
        <v>7</v>
      </c>
      <c r="D4472" s="6" t="s">
        <v>11</v>
      </c>
      <c r="E4472" s="6" t="s">
        <v>8</v>
      </c>
      <c r="F4472" s="149" t="s">
        <v>2147</v>
      </c>
      <c r="G4472" s="149" t="s">
        <v>2148</v>
      </c>
      <c r="H4472" s="7" t="s">
        <v>1658</v>
      </c>
    </row>
    <row r="4473" spans="2:8" x14ac:dyDescent="0.3">
      <c r="B4473" s="35">
        <v>43190</v>
      </c>
      <c r="C4473" s="10" t="s">
        <v>1977</v>
      </c>
      <c r="D4473" s="4" t="s">
        <v>1502</v>
      </c>
      <c r="E4473" s="4" t="s">
        <v>45</v>
      </c>
      <c r="F4473" s="70"/>
      <c r="G4473" s="193">
        <v>3500</v>
      </c>
      <c r="H4473" s="5"/>
    </row>
    <row r="4474" spans="2:8" x14ac:dyDescent="0.3">
      <c r="B4474" s="35">
        <v>43190</v>
      </c>
      <c r="C4474" s="10" t="s">
        <v>1977</v>
      </c>
      <c r="D4474" s="4" t="s">
        <v>114</v>
      </c>
      <c r="E4474" s="4" t="s">
        <v>45</v>
      </c>
      <c r="F4474" s="70"/>
      <c r="G4474" s="193">
        <v>3000</v>
      </c>
      <c r="H4474" s="5"/>
    </row>
    <row r="4475" spans="2:8" x14ac:dyDescent="0.3">
      <c r="B4475" s="35">
        <v>43190</v>
      </c>
      <c r="C4475" s="10" t="s">
        <v>1977</v>
      </c>
      <c r="D4475" s="4" t="s">
        <v>116</v>
      </c>
      <c r="E4475" s="4" t="s">
        <v>45</v>
      </c>
      <c r="F4475" s="70"/>
      <c r="G4475" s="193">
        <v>2500</v>
      </c>
      <c r="H4475" s="5"/>
    </row>
    <row r="4476" spans="2:8" x14ac:dyDescent="0.3">
      <c r="B4476" s="35">
        <v>43190</v>
      </c>
      <c r="C4476" s="10" t="s">
        <v>1977</v>
      </c>
      <c r="D4476" s="4" t="s">
        <v>1926</v>
      </c>
      <c r="E4476" s="4" t="s">
        <v>45</v>
      </c>
      <c r="F4476" s="70"/>
      <c r="G4476" s="193">
        <v>2500</v>
      </c>
      <c r="H4476" s="5" t="s">
        <v>5</v>
      </c>
    </row>
    <row r="4477" spans="2:8" x14ac:dyDescent="0.3">
      <c r="B4477" s="35">
        <v>43190</v>
      </c>
      <c r="C4477" s="10" t="s">
        <v>1977</v>
      </c>
      <c r="D4477" s="4" t="s">
        <v>1714</v>
      </c>
      <c r="E4477" s="4" t="s">
        <v>45</v>
      </c>
      <c r="F4477" s="70"/>
      <c r="G4477" s="193">
        <v>0</v>
      </c>
      <c r="H4477" s="5"/>
    </row>
    <row r="4478" spans="2:8" x14ac:dyDescent="0.3">
      <c r="B4478" s="35">
        <v>43190</v>
      </c>
      <c r="C4478" s="10" t="s">
        <v>1977</v>
      </c>
      <c r="D4478" s="4" t="s">
        <v>2149</v>
      </c>
      <c r="E4478" s="4" t="s">
        <v>45</v>
      </c>
      <c r="F4478" s="70"/>
      <c r="G4478" s="193">
        <v>1000</v>
      </c>
      <c r="H4478" s="5"/>
    </row>
    <row r="4479" spans="2:8" x14ac:dyDescent="0.3">
      <c r="B4479" s="35">
        <v>43190</v>
      </c>
      <c r="C4479" s="10" t="s">
        <v>1977</v>
      </c>
      <c r="D4479" s="4" t="s">
        <v>1978</v>
      </c>
      <c r="E4479" s="4" t="s">
        <v>45</v>
      </c>
      <c r="F4479" s="70"/>
      <c r="G4479" s="193">
        <v>1800</v>
      </c>
      <c r="H4479" s="5">
        <v>100</v>
      </c>
    </row>
    <row r="4480" spans="2:8" x14ac:dyDescent="0.3">
      <c r="B4480" s="35">
        <v>43190</v>
      </c>
      <c r="C4480" s="10" t="s">
        <v>1977</v>
      </c>
      <c r="D4480" s="4" t="s">
        <v>15</v>
      </c>
      <c r="E4480" s="4" t="s">
        <v>45</v>
      </c>
      <c r="F4480" s="70"/>
      <c r="G4480" s="193">
        <v>1800</v>
      </c>
      <c r="H4480" s="5"/>
    </row>
    <row r="4481" spans="2:8" x14ac:dyDescent="0.3">
      <c r="B4481" s="35">
        <v>43190</v>
      </c>
      <c r="C4481" s="10" t="s">
        <v>1977</v>
      </c>
      <c r="D4481" s="4" t="s">
        <v>121</v>
      </c>
      <c r="E4481" s="4" t="s">
        <v>45</v>
      </c>
      <c r="F4481" s="70"/>
      <c r="G4481" s="193">
        <v>1200</v>
      </c>
      <c r="H4481" s="5" t="s">
        <v>5</v>
      </c>
    </row>
    <row r="4482" spans="2:8" x14ac:dyDescent="0.3">
      <c r="B4482" s="35">
        <v>43190</v>
      </c>
      <c r="C4482" s="10" t="s">
        <v>1977</v>
      </c>
      <c r="D4482" s="4" t="s">
        <v>45</v>
      </c>
      <c r="E4482" s="4" t="s">
        <v>45</v>
      </c>
      <c r="F4482" s="70"/>
      <c r="G4482" s="193">
        <v>2000</v>
      </c>
      <c r="H4482" s="5"/>
    </row>
    <row r="4483" spans="2:8" x14ac:dyDescent="0.3">
      <c r="B4483" s="35"/>
      <c r="C4483" s="10" t="s">
        <v>5</v>
      </c>
      <c r="D4483" s="4" t="s">
        <v>5</v>
      </c>
      <c r="E4483" s="4" t="s">
        <v>5</v>
      </c>
      <c r="F4483" s="70"/>
      <c r="G4483" s="193"/>
      <c r="H4483" s="5"/>
    </row>
    <row r="4484" spans="2:8" x14ac:dyDescent="0.3">
      <c r="B4484" s="35">
        <v>43190</v>
      </c>
      <c r="C4484" s="10" t="s">
        <v>1977</v>
      </c>
      <c r="D4484" s="4" t="s">
        <v>1518</v>
      </c>
      <c r="E4484" s="4" t="s">
        <v>45</v>
      </c>
      <c r="F4484" s="70"/>
      <c r="G4484" s="193">
        <v>800</v>
      </c>
      <c r="H4484" s="5"/>
    </row>
    <row r="4485" spans="2:8" x14ac:dyDescent="0.3">
      <c r="B4485" s="35">
        <v>43190</v>
      </c>
      <c r="C4485" s="10" t="s">
        <v>1977</v>
      </c>
      <c r="D4485" s="4" t="s">
        <v>119</v>
      </c>
      <c r="E4485" s="4" t="s">
        <v>45</v>
      </c>
      <c r="F4485" s="70"/>
      <c r="G4485" s="193">
        <v>3000</v>
      </c>
      <c r="H4485" s="5"/>
    </row>
    <row r="4486" spans="2:8" x14ac:dyDescent="0.3">
      <c r="B4486" s="35">
        <v>43190</v>
      </c>
      <c r="C4486" s="10" t="s">
        <v>1977</v>
      </c>
      <c r="D4486" s="4" t="s">
        <v>32</v>
      </c>
      <c r="E4486" s="4" t="s">
        <v>45</v>
      </c>
      <c r="F4486" s="70"/>
      <c r="G4486" s="193">
        <v>2500</v>
      </c>
      <c r="H4486" s="5"/>
    </row>
    <row r="4487" spans="2:8" x14ac:dyDescent="0.3">
      <c r="B4487" s="35">
        <v>43190</v>
      </c>
      <c r="C4487" s="10" t="s">
        <v>1977</v>
      </c>
      <c r="D4487" s="4" t="s">
        <v>148</v>
      </c>
      <c r="E4487" s="4" t="s">
        <v>45</v>
      </c>
      <c r="F4487" s="70"/>
      <c r="G4487" s="193">
        <v>1500</v>
      </c>
      <c r="H4487" s="5"/>
    </row>
    <row r="4488" spans="2:8" x14ac:dyDescent="0.3">
      <c r="B4488" s="35">
        <v>43190</v>
      </c>
      <c r="C4488" s="10" t="s">
        <v>1977</v>
      </c>
      <c r="D4488" s="4" t="s">
        <v>2150</v>
      </c>
      <c r="E4488" s="4" t="s">
        <v>45</v>
      </c>
      <c r="F4488" s="70"/>
      <c r="G4488" s="193">
        <v>370</v>
      </c>
      <c r="H4488" s="5"/>
    </row>
    <row r="4489" spans="2:8" x14ac:dyDescent="0.3">
      <c r="B4489" s="35">
        <v>43190</v>
      </c>
      <c r="C4489" s="10" t="s">
        <v>1977</v>
      </c>
      <c r="D4489" s="4" t="s">
        <v>598</v>
      </c>
      <c r="E4489" s="4" t="s">
        <v>45</v>
      </c>
      <c r="F4489" s="70"/>
      <c r="G4489" s="193">
        <v>1000</v>
      </c>
      <c r="H4489" s="5"/>
    </row>
    <row r="4490" spans="2:8" x14ac:dyDescent="0.3">
      <c r="B4490" s="35" t="s">
        <v>5</v>
      </c>
      <c r="C4490" s="10" t="s">
        <v>5</v>
      </c>
      <c r="D4490" s="4" t="s">
        <v>5</v>
      </c>
      <c r="E4490" s="4" t="s">
        <v>5</v>
      </c>
      <c r="F4490" s="70" t="s">
        <v>5</v>
      </c>
      <c r="G4490" s="193" t="s">
        <v>5</v>
      </c>
      <c r="H4490" s="5"/>
    </row>
    <row r="4491" spans="2:8" x14ac:dyDescent="0.3">
      <c r="F4491" s="174">
        <v>0</v>
      </c>
      <c r="G4491" s="194">
        <f>SUM(G4473:H4490)</f>
        <v>28570</v>
      </c>
      <c r="H4491" s="62">
        <f>F4491-G4491</f>
        <v>-28570</v>
      </c>
    </row>
    <row r="4494" spans="2:8" x14ac:dyDescent="0.3">
      <c r="B4494" s="106" t="s">
        <v>404</v>
      </c>
      <c r="C4494" s="6" t="s">
        <v>7</v>
      </c>
      <c r="D4494" s="6" t="s">
        <v>11</v>
      </c>
      <c r="E4494" s="6" t="s">
        <v>8</v>
      </c>
      <c r="F4494" s="149" t="s">
        <v>2147</v>
      </c>
      <c r="G4494" s="149" t="s">
        <v>2148</v>
      </c>
      <c r="H4494" s="7" t="s">
        <v>1658</v>
      </c>
    </row>
    <row r="4495" spans="2:8" x14ac:dyDescent="0.3">
      <c r="B4495" s="35">
        <v>43204</v>
      </c>
      <c r="C4495" s="10" t="s">
        <v>1977</v>
      </c>
      <c r="D4495" s="4" t="s">
        <v>1502</v>
      </c>
      <c r="E4495" s="4" t="s">
        <v>45</v>
      </c>
      <c r="F4495" s="70"/>
      <c r="G4495" s="193">
        <v>3500</v>
      </c>
      <c r="H4495" s="5"/>
    </row>
    <row r="4496" spans="2:8" x14ac:dyDescent="0.3">
      <c r="B4496" s="35">
        <v>43204</v>
      </c>
      <c r="C4496" s="10" t="s">
        <v>1977</v>
      </c>
      <c r="D4496" s="4" t="s">
        <v>114</v>
      </c>
      <c r="E4496" s="4" t="s">
        <v>45</v>
      </c>
      <c r="F4496" s="70"/>
      <c r="G4496" s="193">
        <v>3000</v>
      </c>
      <c r="H4496" s="5"/>
    </row>
    <row r="4497" spans="2:8" x14ac:dyDescent="0.3">
      <c r="B4497" s="35">
        <v>43204</v>
      </c>
      <c r="C4497" s="10" t="s">
        <v>1977</v>
      </c>
      <c r="D4497" s="4" t="s">
        <v>116</v>
      </c>
      <c r="E4497" s="4" t="s">
        <v>45</v>
      </c>
      <c r="F4497" s="70"/>
      <c r="G4497" s="193">
        <v>2500</v>
      </c>
      <c r="H4497" s="5"/>
    </row>
    <row r="4498" spans="2:8" x14ac:dyDescent="0.3">
      <c r="B4498" s="35">
        <v>43204</v>
      </c>
      <c r="C4498" s="10" t="s">
        <v>1977</v>
      </c>
      <c r="D4498" s="4" t="s">
        <v>1926</v>
      </c>
      <c r="E4498" s="4" t="s">
        <v>45</v>
      </c>
      <c r="F4498" s="70"/>
      <c r="G4498" s="193">
        <v>2500</v>
      </c>
      <c r="H4498" s="5" t="s">
        <v>5</v>
      </c>
    </row>
    <row r="4499" spans="2:8" x14ac:dyDescent="0.3">
      <c r="B4499" s="35">
        <v>43204</v>
      </c>
      <c r="C4499" s="10" t="s">
        <v>1977</v>
      </c>
      <c r="D4499" s="4" t="s">
        <v>2149</v>
      </c>
      <c r="E4499" s="4" t="s">
        <v>45</v>
      </c>
      <c r="F4499" s="70"/>
      <c r="G4499" s="193">
        <v>1000</v>
      </c>
      <c r="H4499" s="5"/>
    </row>
    <row r="4500" spans="2:8" x14ac:dyDescent="0.3">
      <c r="B4500" s="35">
        <v>43204</v>
      </c>
      <c r="C4500" s="10" t="s">
        <v>1977</v>
      </c>
      <c r="D4500" s="4" t="s">
        <v>1978</v>
      </c>
      <c r="E4500" s="4" t="s">
        <v>45</v>
      </c>
      <c r="F4500" s="70"/>
      <c r="G4500" s="193">
        <v>1450</v>
      </c>
      <c r="H4500" s="5"/>
    </row>
    <row r="4501" spans="2:8" x14ac:dyDescent="0.3">
      <c r="B4501" s="35">
        <v>43204</v>
      </c>
      <c r="C4501" s="10" t="s">
        <v>1977</v>
      </c>
      <c r="D4501" s="4" t="s">
        <v>15</v>
      </c>
      <c r="E4501" s="4" t="s">
        <v>45</v>
      </c>
      <c r="F4501" s="70"/>
      <c r="G4501" s="193">
        <v>1640</v>
      </c>
      <c r="H4501" s="5"/>
    </row>
    <row r="4502" spans="2:8" x14ac:dyDescent="0.3">
      <c r="B4502" s="35">
        <v>43204</v>
      </c>
      <c r="C4502" s="10" t="s">
        <v>1977</v>
      </c>
      <c r="D4502" s="4" t="s">
        <v>121</v>
      </c>
      <c r="E4502" s="4" t="s">
        <v>45</v>
      </c>
      <c r="F4502" s="70"/>
      <c r="G4502" s="193">
        <v>1300</v>
      </c>
      <c r="H4502" s="5" t="s">
        <v>5</v>
      </c>
    </row>
    <row r="4503" spans="2:8" x14ac:dyDescent="0.3">
      <c r="B4503" s="35">
        <v>43204</v>
      </c>
      <c r="C4503" s="10" t="s">
        <v>1977</v>
      </c>
      <c r="D4503" s="4" t="s">
        <v>45</v>
      </c>
      <c r="E4503" s="4" t="s">
        <v>45</v>
      </c>
      <c r="F4503" s="70"/>
      <c r="G4503" s="193">
        <v>2000</v>
      </c>
      <c r="H4503" s="5"/>
    </row>
    <row r="4504" spans="2:8" x14ac:dyDescent="0.3">
      <c r="B4504" s="35">
        <v>43204</v>
      </c>
      <c r="C4504" s="10" t="s">
        <v>1977</v>
      </c>
      <c r="D4504" s="4" t="s">
        <v>1518</v>
      </c>
      <c r="E4504" s="4" t="s">
        <v>45</v>
      </c>
      <c r="F4504" s="70"/>
      <c r="G4504" s="193">
        <v>-2300</v>
      </c>
      <c r="H4504" s="5"/>
    </row>
    <row r="4505" spans="2:8" x14ac:dyDescent="0.3">
      <c r="B4505" s="35">
        <v>43204</v>
      </c>
      <c r="C4505" s="10" t="s">
        <v>1977</v>
      </c>
      <c r="D4505" s="4" t="s">
        <v>119</v>
      </c>
      <c r="E4505" s="4" t="s">
        <v>45</v>
      </c>
      <c r="F4505" s="70"/>
      <c r="G4505" s="193">
        <v>3000</v>
      </c>
      <c r="H4505" s="5"/>
    </row>
    <row r="4506" spans="2:8" x14ac:dyDescent="0.3">
      <c r="B4506" s="35">
        <v>43204</v>
      </c>
      <c r="C4506" s="10" t="s">
        <v>1977</v>
      </c>
      <c r="D4506" s="4" t="s">
        <v>32</v>
      </c>
      <c r="E4506" s="4" t="s">
        <v>45</v>
      </c>
      <c r="F4506" s="70"/>
      <c r="G4506" s="193">
        <v>2500</v>
      </c>
      <c r="H4506" s="5"/>
    </row>
    <row r="4507" spans="2:8" x14ac:dyDescent="0.3">
      <c r="B4507" s="35">
        <v>43204</v>
      </c>
      <c r="C4507" s="10" t="s">
        <v>1977</v>
      </c>
      <c r="D4507" s="4" t="s">
        <v>148</v>
      </c>
      <c r="E4507" s="4" t="s">
        <v>45</v>
      </c>
      <c r="F4507" s="70"/>
      <c r="G4507" s="193">
        <v>0</v>
      </c>
      <c r="H4507" s="5"/>
    </row>
    <row r="4508" spans="2:8" x14ac:dyDescent="0.3">
      <c r="B4508" s="35">
        <v>43204</v>
      </c>
      <c r="C4508" s="10" t="s">
        <v>1977</v>
      </c>
      <c r="D4508" s="4" t="s">
        <v>2150</v>
      </c>
      <c r="E4508" s="4" t="s">
        <v>45</v>
      </c>
      <c r="F4508" s="70"/>
      <c r="G4508" s="193">
        <v>-2300</v>
      </c>
      <c r="H4508" s="5"/>
    </row>
    <row r="4509" spans="2:8" x14ac:dyDescent="0.3">
      <c r="B4509" s="35">
        <v>43204</v>
      </c>
      <c r="C4509" s="10" t="s">
        <v>1977</v>
      </c>
      <c r="D4509" s="4" t="s">
        <v>598</v>
      </c>
      <c r="E4509" s="4" t="s">
        <v>45</v>
      </c>
      <c r="F4509" s="70"/>
      <c r="G4509" s="193">
        <v>1200</v>
      </c>
      <c r="H4509" s="5"/>
    </row>
    <row r="4510" spans="2:8" x14ac:dyDescent="0.3">
      <c r="B4510" s="35">
        <v>43204</v>
      </c>
      <c r="C4510" s="10" t="s">
        <v>5</v>
      </c>
      <c r="D4510" s="4" t="s">
        <v>5</v>
      </c>
      <c r="E4510" s="4" t="s">
        <v>5</v>
      </c>
      <c r="F4510" s="70" t="s">
        <v>5</v>
      </c>
      <c r="G4510" s="193" t="s">
        <v>5</v>
      </c>
      <c r="H4510" s="5"/>
    </row>
    <row r="4511" spans="2:8" x14ac:dyDescent="0.3">
      <c r="F4511" s="174">
        <v>0</v>
      </c>
      <c r="G4511" s="194">
        <f>SUM(G4495:H4510)</f>
        <v>20990</v>
      </c>
      <c r="H4511" s="62">
        <f>F4511-G4511</f>
        <v>-20990</v>
      </c>
    </row>
    <row r="4513" spans="2:8" x14ac:dyDescent="0.3">
      <c r="B4513" s="106" t="s">
        <v>404</v>
      </c>
      <c r="C4513" s="6" t="s">
        <v>7</v>
      </c>
      <c r="D4513" s="6" t="s">
        <v>11</v>
      </c>
      <c r="E4513" s="6" t="s">
        <v>8</v>
      </c>
      <c r="F4513" s="149" t="s">
        <v>2147</v>
      </c>
      <c r="G4513" s="149" t="s">
        <v>2148</v>
      </c>
      <c r="H4513" s="7" t="s">
        <v>1658</v>
      </c>
    </row>
    <row r="4514" spans="2:8" x14ac:dyDescent="0.3">
      <c r="B4514" s="35">
        <v>43211</v>
      </c>
      <c r="C4514" s="10" t="s">
        <v>1977</v>
      </c>
      <c r="D4514" s="4" t="s">
        <v>1502</v>
      </c>
      <c r="E4514" s="4" t="s">
        <v>45</v>
      </c>
      <c r="F4514" s="70"/>
      <c r="G4514" s="193">
        <v>3500</v>
      </c>
      <c r="H4514" s="5"/>
    </row>
    <row r="4515" spans="2:8" x14ac:dyDescent="0.3">
      <c r="B4515" s="35">
        <v>43211</v>
      </c>
      <c r="C4515" s="10" t="s">
        <v>1977</v>
      </c>
      <c r="D4515" s="4" t="s">
        <v>114</v>
      </c>
      <c r="E4515" s="4" t="s">
        <v>45</v>
      </c>
      <c r="F4515" s="70"/>
      <c r="G4515" s="193">
        <v>3000</v>
      </c>
      <c r="H4515" s="5"/>
    </row>
    <row r="4516" spans="2:8" x14ac:dyDescent="0.3">
      <c r="B4516" s="35">
        <v>43211</v>
      </c>
      <c r="C4516" s="10" t="s">
        <v>1977</v>
      </c>
      <c r="D4516" s="4" t="s">
        <v>116</v>
      </c>
      <c r="E4516" s="4" t="s">
        <v>45</v>
      </c>
      <c r="F4516" s="70"/>
      <c r="G4516" s="193">
        <v>2500</v>
      </c>
      <c r="H4516" s="5"/>
    </row>
    <row r="4517" spans="2:8" x14ac:dyDescent="0.3">
      <c r="B4517" s="35">
        <v>43211</v>
      </c>
      <c r="C4517" s="10" t="s">
        <v>1977</v>
      </c>
      <c r="D4517" s="4" t="s">
        <v>2164</v>
      </c>
      <c r="E4517" s="4" t="s">
        <v>45</v>
      </c>
      <c r="F4517" s="70"/>
      <c r="G4517" s="193">
        <v>1450</v>
      </c>
      <c r="H4517" s="5"/>
    </row>
    <row r="4518" spans="2:8" x14ac:dyDescent="0.3">
      <c r="B4518" s="35">
        <v>43211</v>
      </c>
      <c r="C4518" s="10" t="s">
        <v>1977</v>
      </c>
      <c r="D4518" s="4" t="s">
        <v>1926</v>
      </c>
      <c r="E4518" s="4" t="s">
        <v>45</v>
      </c>
      <c r="F4518" s="70"/>
      <c r="G4518" s="193">
        <v>2500</v>
      </c>
      <c r="H4518" s="5" t="s">
        <v>5</v>
      </c>
    </row>
    <row r="4519" spans="2:8" x14ac:dyDescent="0.3">
      <c r="B4519" s="35">
        <v>43211</v>
      </c>
      <c r="C4519" s="10" t="s">
        <v>1977</v>
      </c>
      <c r="D4519" s="4" t="s">
        <v>2167</v>
      </c>
      <c r="E4519" s="4" t="s">
        <v>45</v>
      </c>
      <c r="F4519" s="70"/>
      <c r="G4519" s="193">
        <v>1450</v>
      </c>
      <c r="H4519" s="5"/>
    </row>
    <row r="4520" spans="2:8" x14ac:dyDescent="0.3">
      <c r="B4520" s="35">
        <v>43211</v>
      </c>
      <c r="C4520" s="10" t="s">
        <v>1977</v>
      </c>
      <c r="D4520" s="4" t="s">
        <v>2149</v>
      </c>
      <c r="E4520" s="4" t="s">
        <v>45</v>
      </c>
      <c r="F4520" s="70"/>
      <c r="G4520" s="193">
        <v>1000</v>
      </c>
      <c r="H4520" s="5"/>
    </row>
    <row r="4521" spans="2:8" x14ac:dyDescent="0.3">
      <c r="B4521" s="35">
        <v>43211</v>
      </c>
      <c r="C4521" s="10" t="s">
        <v>1977</v>
      </c>
      <c r="D4521" s="4" t="s">
        <v>1978</v>
      </c>
      <c r="E4521" s="4" t="s">
        <v>45</v>
      </c>
      <c r="F4521" s="70"/>
      <c r="G4521" s="193">
        <v>1800</v>
      </c>
      <c r="H4521" s="5"/>
    </row>
    <row r="4522" spans="2:8" x14ac:dyDescent="0.3">
      <c r="B4522" s="35">
        <v>43211</v>
      </c>
      <c r="C4522" s="10" t="s">
        <v>1977</v>
      </c>
      <c r="D4522" s="4" t="s">
        <v>15</v>
      </c>
      <c r="E4522" s="4" t="s">
        <v>45</v>
      </c>
      <c r="F4522" s="70"/>
      <c r="G4522" s="193">
        <v>1640</v>
      </c>
      <c r="H4522" s="5"/>
    </row>
    <row r="4523" spans="2:8" x14ac:dyDescent="0.3">
      <c r="B4523" s="35">
        <v>43211</v>
      </c>
      <c r="C4523" s="10" t="s">
        <v>1977</v>
      </c>
      <c r="D4523" s="4" t="s">
        <v>121</v>
      </c>
      <c r="E4523" s="4" t="s">
        <v>45</v>
      </c>
      <c r="F4523" s="70"/>
      <c r="G4523" s="193">
        <v>1200</v>
      </c>
      <c r="H4523" s="5" t="s">
        <v>5</v>
      </c>
    </row>
    <row r="4524" spans="2:8" x14ac:dyDescent="0.3">
      <c r="B4524" s="35">
        <v>43211</v>
      </c>
      <c r="C4524" s="10" t="s">
        <v>1977</v>
      </c>
      <c r="D4524" s="4" t="s">
        <v>45</v>
      </c>
      <c r="E4524" s="4" t="s">
        <v>45</v>
      </c>
      <c r="F4524" s="70"/>
      <c r="G4524" s="193">
        <v>2000</v>
      </c>
      <c r="H4524" s="5"/>
    </row>
    <row r="4525" spans="2:8" x14ac:dyDescent="0.3">
      <c r="B4525" s="35">
        <v>43211</v>
      </c>
      <c r="C4525" s="10" t="s">
        <v>1977</v>
      </c>
      <c r="D4525" s="4" t="s">
        <v>119</v>
      </c>
      <c r="E4525" s="4" t="s">
        <v>45</v>
      </c>
      <c r="F4525" s="70"/>
      <c r="G4525" s="193">
        <v>3000</v>
      </c>
      <c r="H4525" s="5"/>
    </row>
    <row r="4526" spans="2:8" x14ac:dyDescent="0.3">
      <c r="B4526" s="35">
        <v>43211</v>
      </c>
      <c r="C4526" s="10" t="s">
        <v>1977</v>
      </c>
      <c r="D4526" s="4" t="s">
        <v>32</v>
      </c>
      <c r="E4526" s="4" t="s">
        <v>45</v>
      </c>
      <c r="F4526" s="70"/>
      <c r="G4526" s="193">
        <v>2500</v>
      </c>
      <c r="H4526" s="5"/>
    </row>
    <row r="4527" spans="2:8" x14ac:dyDescent="0.3">
      <c r="B4527" s="35">
        <v>43211</v>
      </c>
      <c r="C4527" s="10" t="s">
        <v>1977</v>
      </c>
      <c r="D4527" s="4" t="s">
        <v>148</v>
      </c>
      <c r="E4527" s="4" t="s">
        <v>45</v>
      </c>
      <c r="F4527" s="70"/>
      <c r="G4527" s="193">
        <v>1000</v>
      </c>
      <c r="H4527" s="5"/>
    </row>
    <row r="4528" spans="2:8" x14ac:dyDescent="0.3">
      <c r="B4528" s="35">
        <v>43211</v>
      </c>
      <c r="C4528" s="10" t="s">
        <v>1977</v>
      </c>
      <c r="D4528" s="4" t="s">
        <v>598</v>
      </c>
      <c r="E4528" s="4" t="s">
        <v>45</v>
      </c>
      <c r="F4528" s="70"/>
      <c r="G4528" s="193">
        <v>1000</v>
      </c>
      <c r="H4528" s="5"/>
    </row>
    <row r="4529" spans="2:8" x14ac:dyDescent="0.3">
      <c r="B4529" s="35">
        <v>43211</v>
      </c>
      <c r="C4529" s="10" t="s">
        <v>1977</v>
      </c>
      <c r="D4529" s="4" t="s">
        <v>2165</v>
      </c>
      <c r="E4529" s="4" t="s">
        <v>45</v>
      </c>
      <c r="F4529" s="70"/>
      <c r="G4529" s="193">
        <v>1000</v>
      </c>
      <c r="H4529" s="5"/>
    </row>
    <row r="4530" spans="2:8" x14ac:dyDescent="0.3">
      <c r="B4530" s="35">
        <v>43211</v>
      </c>
      <c r="C4530" s="10" t="s">
        <v>1977</v>
      </c>
      <c r="D4530" s="4" t="s">
        <v>2166</v>
      </c>
      <c r="E4530" s="4" t="s">
        <v>45</v>
      </c>
      <c r="F4530" s="70" t="s">
        <v>5</v>
      </c>
      <c r="G4530" s="193">
        <v>1200</v>
      </c>
      <c r="H4530" s="5"/>
    </row>
    <row r="4531" spans="2:8" x14ac:dyDescent="0.3">
      <c r="F4531" s="174">
        <v>0</v>
      </c>
      <c r="G4531" s="194">
        <f>SUM(G4514:H4530)</f>
        <v>31740</v>
      </c>
      <c r="H4531" s="62">
        <f>F4531-G4531</f>
        <v>-31740</v>
      </c>
    </row>
    <row r="4534" spans="2:8" x14ac:dyDescent="0.3">
      <c r="B4534" s="106" t="s">
        <v>404</v>
      </c>
      <c r="C4534" s="6" t="s">
        <v>7</v>
      </c>
      <c r="D4534" s="6" t="s">
        <v>11</v>
      </c>
      <c r="E4534" s="6" t="s">
        <v>8</v>
      </c>
      <c r="F4534" s="149" t="s">
        <v>2147</v>
      </c>
      <c r="G4534" s="149" t="s">
        <v>2148</v>
      </c>
      <c r="H4534" s="7" t="s">
        <v>1658</v>
      </c>
    </row>
    <row r="4535" spans="2:8" x14ac:dyDescent="0.3">
      <c r="B4535" s="35">
        <v>43218</v>
      </c>
      <c r="C4535" s="10" t="s">
        <v>1977</v>
      </c>
      <c r="D4535" s="4" t="s">
        <v>1502</v>
      </c>
      <c r="E4535" s="4" t="s">
        <v>45</v>
      </c>
      <c r="F4535" s="70"/>
      <c r="G4535" s="193">
        <v>3500</v>
      </c>
      <c r="H4535" s="5"/>
    </row>
    <row r="4536" spans="2:8" x14ac:dyDescent="0.3">
      <c r="B4536" s="35">
        <v>43218</v>
      </c>
      <c r="C4536" s="10" t="s">
        <v>1977</v>
      </c>
      <c r="D4536" s="4" t="s">
        <v>114</v>
      </c>
      <c r="E4536" s="4" t="s">
        <v>45</v>
      </c>
      <c r="F4536" s="70"/>
      <c r="G4536" s="193">
        <v>3000</v>
      </c>
      <c r="H4536" s="5"/>
    </row>
    <row r="4537" spans="2:8" x14ac:dyDescent="0.3">
      <c r="B4537" s="35">
        <v>43218</v>
      </c>
      <c r="C4537" s="10" t="s">
        <v>1977</v>
      </c>
      <c r="D4537" s="4" t="s">
        <v>116</v>
      </c>
      <c r="E4537" s="4" t="s">
        <v>45</v>
      </c>
      <c r="F4537" s="70"/>
      <c r="G4537" s="193">
        <v>2500</v>
      </c>
      <c r="H4537" s="5"/>
    </row>
    <row r="4538" spans="2:8" x14ac:dyDescent="0.3">
      <c r="B4538" s="35">
        <v>43218</v>
      </c>
      <c r="C4538" s="10" t="s">
        <v>1977</v>
      </c>
      <c r="D4538" s="4" t="s">
        <v>2164</v>
      </c>
      <c r="E4538" s="4" t="s">
        <v>45</v>
      </c>
      <c r="F4538" s="70"/>
      <c r="G4538" s="193">
        <v>1000</v>
      </c>
      <c r="H4538" s="5"/>
    </row>
    <row r="4539" spans="2:8" x14ac:dyDescent="0.3">
      <c r="B4539" s="35">
        <v>43218</v>
      </c>
      <c r="C4539" s="10" t="s">
        <v>1977</v>
      </c>
      <c r="D4539" s="4" t="s">
        <v>1926</v>
      </c>
      <c r="E4539" s="4" t="s">
        <v>45</v>
      </c>
      <c r="F4539" s="70"/>
      <c r="G4539" s="193">
        <v>2500</v>
      </c>
      <c r="H4539" s="5" t="s">
        <v>5</v>
      </c>
    </row>
    <row r="4540" spans="2:8" x14ac:dyDescent="0.3">
      <c r="B4540" s="35">
        <v>43218</v>
      </c>
      <c r="C4540" s="10" t="s">
        <v>1977</v>
      </c>
      <c r="D4540" s="4" t="s">
        <v>2167</v>
      </c>
      <c r="E4540" s="4" t="s">
        <v>45</v>
      </c>
      <c r="F4540" s="70"/>
      <c r="G4540" s="193">
        <v>1000</v>
      </c>
      <c r="H4540" s="5"/>
    </row>
    <row r="4541" spans="2:8" x14ac:dyDescent="0.3">
      <c r="B4541" s="35">
        <v>43218</v>
      </c>
      <c r="C4541" s="10" t="s">
        <v>1977</v>
      </c>
      <c r="D4541" s="4" t="s">
        <v>2149</v>
      </c>
      <c r="E4541" s="4" t="s">
        <v>45</v>
      </c>
      <c r="F4541" s="70"/>
      <c r="G4541" s="193">
        <v>1000</v>
      </c>
      <c r="H4541" s="5"/>
    </row>
    <row r="4542" spans="2:8" x14ac:dyDescent="0.3">
      <c r="B4542" s="35">
        <v>43218</v>
      </c>
      <c r="C4542" s="10" t="s">
        <v>1977</v>
      </c>
      <c r="D4542" s="4" t="s">
        <v>1978</v>
      </c>
      <c r="E4542" s="4" t="s">
        <v>45</v>
      </c>
      <c r="F4542" s="70"/>
      <c r="G4542" s="193">
        <v>1200</v>
      </c>
      <c r="H4542" s="5"/>
    </row>
    <row r="4543" spans="2:8" x14ac:dyDescent="0.3">
      <c r="B4543" s="35">
        <v>43218</v>
      </c>
      <c r="C4543" s="10" t="s">
        <v>1977</v>
      </c>
      <c r="D4543" s="14" t="s">
        <v>15</v>
      </c>
      <c r="E4543" s="4" t="s">
        <v>45</v>
      </c>
      <c r="F4543" s="70"/>
      <c r="G4543" s="193">
        <v>1370</v>
      </c>
      <c r="H4543" s="5"/>
    </row>
    <row r="4544" spans="2:8" x14ac:dyDescent="0.3">
      <c r="B4544" s="35">
        <v>43218</v>
      </c>
      <c r="C4544" s="10" t="s">
        <v>1977</v>
      </c>
      <c r="D4544" s="4" t="s">
        <v>121</v>
      </c>
      <c r="E4544" s="4" t="s">
        <v>45</v>
      </c>
      <c r="F4544" s="70"/>
      <c r="G4544" s="193">
        <v>1200</v>
      </c>
      <c r="H4544" s="5" t="s">
        <v>5</v>
      </c>
    </row>
    <row r="4545" spans="2:8" x14ac:dyDescent="0.3">
      <c r="B4545" s="35">
        <v>43218</v>
      </c>
      <c r="C4545" s="10" t="s">
        <v>1977</v>
      </c>
      <c r="D4545" s="4" t="s">
        <v>45</v>
      </c>
      <c r="E4545" s="4" t="s">
        <v>45</v>
      </c>
      <c r="F4545" s="70"/>
      <c r="G4545" s="193">
        <v>2000</v>
      </c>
      <c r="H4545" s="5"/>
    </row>
    <row r="4546" spans="2:8" x14ac:dyDescent="0.3">
      <c r="B4546" s="35">
        <v>43218</v>
      </c>
      <c r="C4546" s="10" t="s">
        <v>1977</v>
      </c>
      <c r="D4546" s="4" t="s">
        <v>119</v>
      </c>
      <c r="E4546" s="4" t="s">
        <v>45</v>
      </c>
      <c r="F4546" s="70"/>
      <c r="G4546" s="193">
        <v>3000</v>
      </c>
      <c r="H4546" s="5"/>
    </row>
    <row r="4547" spans="2:8" x14ac:dyDescent="0.3">
      <c r="B4547" s="35">
        <v>43218</v>
      </c>
      <c r="C4547" s="10" t="s">
        <v>1977</v>
      </c>
      <c r="D4547" s="4" t="s">
        <v>32</v>
      </c>
      <c r="E4547" s="4" t="s">
        <v>45</v>
      </c>
      <c r="F4547" s="70"/>
      <c r="G4547" s="193">
        <v>2000</v>
      </c>
      <c r="H4547" s="5"/>
    </row>
    <row r="4548" spans="2:8" x14ac:dyDescent="0.3">
      <c r="B4548" s="35">
        <v>43218</v>
      </c>
      <c r="C4548" s="10" t="s">
        <v>1977</v>
      </c>
      <c r="D4548" s="4" t="s">
        <v>148</v>
      </c>
      <c r="E4548" s="4" t="s">
        <v>45</v>
      </c>
      <c r="F4548" s="70"/>
      <c r="G4548" s="193">
        <v>1500</v>
      </c>
      <c r="H4548" s="5"/>
    </row>
    <row r="4549" spans="2:8" x14ac:dyDescent="0.3">
      <c r="B4549" s="35">
        <v>43218</v>
      </c>
      <c r="C4549" s="10" t="s">
        <v>1977</v>
      </c>
      <c r="D4549" s="4" t="s">
        <v>598</v>
      </c>
      <c r="E4549" s="4" t="s">
        <v>45</v>
      </c>
      <c r="F4549" s="70"/>
      <c r="G4549" s="193">
        <v>1200</v>
      </c>
      <c r="H4549" s="5"/>
    </row>
    <row r="4550" spans="2:8" x14ac:dyDescent="0.3">
      <c r="B4550" s="35">
        <v>43218</v>
      </c>
      <c r="C4550" s="10" t="s">
        <v>1977</v>
      </c>
      <c r="D4550" s="4" t="s">
        <v>2165</v>
      </c>
      <c r="E4550" s="4" t="s">
        <v>45</v>
      </c>
      <c r="F4550" s="70"/>
      <c r="G4550" s="193">
        <v>1200</v>
      </c>
      <c r="H4550" s="5"/>
    </row>
    <row r="4551" spans="2:8" x14ac:dyDescent="0.3">
      <c r="B4551" s="35">
        <v>43218</v>
      </c>
      <c r="C4551" s="10" t="s">
        <v>1977</v>
      </c>
      <c r="D4551" s="4" t="s">
        <v>2166</v>
      </c>
      <c r="E4551" s="4" t="s">
        <v>45</v>
      </c>
      <c r="F4551" s="70" t="s">
        <v>5</v>
      </c>
      <c r="G4551" s="193">
        <v>1200</v>
      </c>
      <c r="H4551" s="5"/>
    </row>
    <row r="4552" spans="2:8" x14ac:dyDescent="0.3">
      <c r="F4552" s="174">
        <v>0</v>
      </c>
      <c r="G4552" s="194">
        <f>SUM(G4535:H4551)</f>
        <v>30370</v>
      </c>
      <c r="H4552" s="62">
        <f>F4552-G4552</f>
        <v>-30370</v>
      </c>
    </row>
    <row r="4555" spans="2:8" x14ac:dyDescent="0.3">
      <c r="B4555" s="106" t="s">
        <v>404</v>
      </c>
      <c r="C4555" s="6" t="s">
        <v>7</v>
      </c>
      <c r="D4555" s="6" t="s">
        <v>11</v>
      </c>
      <c r="E4555" s="6" t="s">
        <v>8</v>
      </c>
      <c r="F4555" s="149" t="s">
        <v>2147</v>
      </c>
      <c r="G4555" s="149" t="s">
        <v>2148</v>
      </c>
      <c r="H4555" s="7" t="s">
        <v>1658</v>
      </c>
    </row>
    <row r="4556" spans="2:8" x14ac:dyDescent="0.3">
      <c r="B4556" s="35">
        <v>43225</v>
      </c>
      <c r="C4556" s="10" t="s">
        <v>1977</v>
      </c>
      <c r="D4556" s="4" t="s">
        <v>1502</v>
      </c>
      <c r="E4556" s="4" t="s">
        <v>45</v>
      </c>
      <c r="F4556" s="70"/>
      <c r="G4556" s="193">
        <v>3500</v>
      </c>
      <c r="H4556" s="5"/>
    </row>
    <row r="4557" spans="2:8" x14ac:dyDescent="0.3">
      <c r="B4557" s="35">
        <v>43225</v>
      </c>
      <c r="C4557" s="10" t="s">
        <v>1977</v>
      </c>
      <c r="D4557" s="4" t="s">
        <v>114</v>
      </c>
      <c r="E4557" s="4" t="s">
        <v>45</v>
      </c>
      <c r="F4557" s="70"/>
      <c r="G4557" s="193">
        <v>3000</v>
      </c>
      <c r="H4557" s="5"/>
    </row>
    <row r="4558" spans="2:8" x14ac:dyDescent="0.3">
      <c r="B4558" s="35">
        <v>43225</v>
      </c>
      <c r="C4558" s="10" t="s">
        <v>1977</v>
      </c>
      <c r="D4558" s="4" t="s">
        <v>116</v>
      </c>
      <c r="E4558" s="4" t="s">
        <v>45</v>
      </c>
      <c r="F4558" s="70"/>
      <c r="G4558" s="193">
        <v>2500</v>
      </c>
      <c r="H4558" s="5"/>
    </row>
    <row r="4559" spans="2:8" x14ac:dyDescent="0.3">
      <c r="B4559" s="35">
        <v>43225</v>
      </c>
      <c r="C4559" s="10" t="s">
        <v>1977</v>
      </c>
      <c r="D4559" s="4" t="s">
        <v>2164</v>
      </c>
      <c r="E4559" s="4" t="s">
        <v>45</v>
      </c>
      <c r="F4559" s="70"/>
      <c r="G4559" s="193">
        <v>1200</v>
      </c>
      <c r="H4559" s="5"/>
    </row>
    <row r="4560" spans="2:8" x14ac:dyDescent="0.3">
      <c r="B4560" s="35">
        <v>43225</v>
      </c>
      <c r="C4560" s="10" t="s">
        <v>1977</v>
      </c>
      <c r="D4560" s="4" t="s">
        <v>1926</v>
      </c>
      <c r="E4560" s="4" t="s">
        <v>45</v>
      </c>
      <c r="F4560" s="70"/>
      <c r="G4560" s="193">
        <v>2500</v>
      </c>
      <c r="H4560" s="5" t="s">
        <v>5</v>
      </c>
    </row>
    <row r="4561" spans="2:8" x14ac:dyDescent="0.3">
      <c r="B4561" s="35">
        <v>43225</v>
      </c>
      <c r="C4561" s="10" t="s">
        <v>1977</v>
      </c>
      <c r="D4561" s="4" t="s">
        <v>2167</v>
      </c>
      <c r="E4561" s="4" t="s">
        <v>45</v>
      </c>
      <c r="F4561" s="70"/>
      <c r="G4561" s="193">
        <v>1000</v>
      </c>
      <c r="H4561" s="5"/>
    </row>
    <row r="4562" spans="2:8" x14ac:dyDescent="0.3">
      <c r="B4562" s="35">
        <v>43225</v>
      </c>
      <c r="C4562" s="10" t="s">
        <v>1977</v>
      </c>
      <c r="D4562" s="4" t="s">
        <v>2149</v>
      </c>
      <c r="E4562" s="4" t="s">
        <v>45</v>
      </c>
      <c r="F4562" s="70"/>
      <c r="G4562" s="195">
        <v>530</v>
      </c>
      <c r="H4562" s="5"/>
    </row>
    <row r="4563" spans="2:8" x14ac:dyDescent="0.3">
      <c r="B4563" s="35">
        <v>43225</v>
      </c>
      <c r="C4563" s="10" t="s">
        <v>1977</v>
      </c>
      <c r="D4563" s="4" t="s">
        <v>1978</v>
      </c>
      <c r="E4563" s="4" t="s">
        <v>45</v>
      </c>
      <c r="F4563" s="70"/>
      <c r="G4563" s="193">
        <v>1800</v>
      </c>
      <c r="H4563" s="5"/>
    </row>
    <row r="4564" spans="2:8" x14ac:dyDescent="0.3">
      <c r="B4564" s="35">
        <v>43225</v>
      </c>
      <c r="C4564" s="10" t="s">
        <v>1977</v>
      </c>
      <c r="D4564" s="14" t="s">
        <v>15</v>
      </c>
      <c r="E4564" s="4" t="s">
        <v>45</v>
      </c>
      <c r="F4564" s="70"/>
      <c r="G4564" s="193">
        <v>1550</v>
      </c>
      <c r="H4564" s="5"/>
    </row>
    <row r="4565" spans="2:8" x14ac:dyDescent="0.3">
      <c r="B4565" s="35">
        <v>43225</v>
      </c>
      <c r="C4565" s="10" t="s">
        <v>1977</v>
      </c>
      <c r="D4565" s="4" t="s">
        <v>121</v>
      </c>
      <c r="E4565" s="4" t="s">
        <v>45</v>
      </c>
      <c r="F4565" s="70"/>
      <c r="G4565" s="193">
        <v>1500</v>
      </c>
      <c r="H4565" s="5" t="s">
        <v>5</v>
      </c>
    </row>
    <row r="4566" spans="2:8" x14ac:dyDescent="0.3">
      <c r="B4566" s="35">
        <v>43225</v>
      </c>
      <c r="C4566" s="10" t="s">
        <v>1977</v>
      </c>
      <c r="D4566" s="4" t="s">
        <v>45</v>
      </c>
      <c r="E4566" s="4" t="s">
        <v>45</v>
      </c>
      <c r="F4566" s="70"/>
      <c r="G4566" s="193">
        <v>2000</v>
      </c>
      <c r="H4566" s="5"/>
    </row>
    <row r="4567" spans="2:8" x14ac:dyDescent="0.3">
      <c r="B4567" s="35">
        <v>43225</v>
      </c>
      <c r="C4567" s="10" t="s">
        <v>1977</v>
      </c>
      <c r="D4567" s="4" t="s">
        <v>119</v>
      </c>
      <c r="E4567" s="4" t="s">
        <v>45</v>
      </c>
      <c r="F4567" s="70"/>
      <c r="G4567" s="193">
        <v>3000</v>
      </c>
      <c r="H4567" s="5"/>
    </row>
    <row r="4568" spans="2:8" x14ac:dyDescent="0.3">
      <c r="B4568" s="35">
        <v>43225</v>
      </c>
      <c r="C4568" s="10" t="s">
        <v>1977</v>
      </c>
      <c r="D4568" s="4" t="s">
        <v>32</v>
      </c>
      <c r="E4568" s="4" t="s">
        <v>45</v>
      </c>
      <c r="F4568" s="70"/>
      <c r="G4568" s="193">
        <v>2000</v>
      </c>
      <c r="H4568" s="5"/>
    </row>
    <row r="4569" spans="2:8" x14ac:dyDescent="0.3">
      <c r="B4569" s="35">
        <v>43225</v>
      </c>
      <c r="C4569" s="10" t="s">
        <v>1977</v>
      </c>
      <c r="D4569" s="4" t="s">
        <v>148</v>
      </c>
      <c r="E4569" s="4" t="s">
        <v>45</v>
      </c>
      <c r="F4569" s="70"/>
      <c r="G4569" s="193">
        <v>0</v>
      </c>
      <c r="H4569" s="5"/>
    </row>
    <row r="4570" spans="2:8" x14ac:dyDescent="0.3">
      <c r="B4570" s="35">
        <v>43225</v>
      </c>
      <c r="C4570" s="10" t="s">
        <v>1977</v>
      </c>
      <c r="D4570" s="4" t="s">
        <v>598</v>
      </c>
      <c r="E4570" s="4" t="s">
        <v>45</v>
      </c>
      <c r="F4570" s="70"/>
      <c r="G4570" s="193">
        <v>1100</v>
      </c>
      <c r="H4570" s="5"/>
    </row>
    <row r="4571" spans="2:8" x14ac:dyDescent="0.3">
      <c r="B4571" s="35">
        <v>43225</v>
      </c>
      <c r="C4571" s="10" t="s">
        <v>1977</v>
      </c>
      <c r="D4571" s="4" t="s">
        <v>2165</v>
      </c>
      <c r="E4571" s="4" t="s">
        <v>45</v>
      </c>
      <c r="F4571" s="70"/>
      <c r="G4571" s="193">
        <v>1200</v>
      </c>
      <c r="H4571" s="5"/>
    </row>
    <row r="4572" spans="2:8" x14ac:dyDescent="0.3">
      <c r="B4572" s="35">
        <v>43225</v>
      </c>
      <c r="C4572" s="10" t="s">
        <v>1977</v>
      </c>
      <c r="D4572" s="4" t="s">
        <v>2166</v>
      </c>
      <c r="E4572" s="4" t="s">
        <v>45</v>
      </c>
      <c r="F4572" s="70" t="s">
        <v>5</v>
      </c>
      <c r="G4572" s="193">
        <v>1300</v>
      </c>
      <c r="H4572" s="5"/>
    </row>
    <row r="4573" spans="2:8" x14ac:dyDescent="0.3">
      <c r="B4573" s="35">
        <v>43225</v>
      </c>
      <c r="C4573" s="10" t="s">
        <v>1977</v>
      </c>
      <c r="D4573" s="4" t="s">
        <v>2169</v>
      </c>
      <c r="E4573" s="4" t="s">
        <v>45</v>
      </c>
      <c r="F4573" s="70" t="s">
        <v>5</v>
      </c>
      <c r="G4573" s="193">
        <v>0</v>
      </c>
      <c r="H4573" s="5"/>
    </row>
    <row r="4574" spans="2:8" x14ac:dyDescent="0.3">
      <c r="B4574" s="35">
        <v>43225</v>
      </c>
      <c r="C4574" s="10" t="s">
        <v>1977</v>
      </c>
      <c r="D4574" s="4" t="s">
        <v>2168</v>
      </c>
      <c r="E4574" s="4" t="s">
        <v>45</v>
      </c>
      <c r="F4574" s="70" t="s">
        <v>5</v>
      </c>
      <c r="G4574" s="193">
        <v>240</v>
      </c>
      <c r="H4574" s="5"/>
    </row>
    <row r="4575" spans="2:8" x14ac:dyDescent="0.3">
      <c r="F4575" s="174">
        <v>0</v>
      </c>
      <c r="G4575" s="194">
        <f>SUM(G4556:G4574)</f>
        <v>29920</v>
      </c>
      <c r="H4575" s="62">
        <f>F4575-G4575</f>
        <v>-29920</v>
      </c>
    </row>
    <row r="4577" spans="2:8" x14ac:dyDescent="0.3">
      <c r="B4577" s="106" t="s">
        <v>404</v>
      </c>
      <c r="C4577" s="6" t="s">
        <v>7</v>
      </c>
      <c r="D4577" s="6" t="s">
        <v>11</v>
      </c>
      <c r="E4577" s="6" t="s">
        <v>8</v>
      </c>
      <c r="F4577" s="149" t="s">
        <v>2147</v>
      </c>
      <c r="G4577" s="149" t="s">
        <v>2148</v>
      </c>
      <c r="H4577" s="7" t="s">
        <v>1658</v>
      </c>
    </row>
    <row r="4578" spans="2:8" x14ac:dyDescent="0.3">
      <c r="B4578" s="35">
        <v>43232</v>
      </c>
      <c r="C4578" s="10" t="s">
        <v>1977</v>
      </c>
      <c r="D4578" s="4" t="s">
        <v>1502</v>
      </c>
      <c r="E4578" s="4" t="s">
        <v>45</v>
      </c>
      <c r="F4578" s="70"/>
      <c r="G4578" s="193">
        <v>3500</v>
      </c>
      <c r="H4578" s="5">
        <v>3275</v>
      </c>
    </row>
    <row r="4579" spans="2:8" x14ac:dyDescent="0.3">
      <c r="B4579" s="35">
        <v>43232</v>
      </c>
      <c r="C4579" s="10" t="s">
        <v>1977</v>
      </c>
      <c r="D4579" s="4" t="s">
        <v>114</v>
      </c>
      <c r="E4579" s="4" t="s">
        <v>45</v>
      </c>
      <c r="F4579" s="70"/>
      <c r="G4579" s="193">
        <v>3000</v>
      </c>
      <c r="H4579" s="5"/>
    </row>
    <row r="4580" spans="2:8" x14ac:dyDescent="0.3">
      <c r="B4580" s="35">
        <v>43232</v>
      </c>
      <c r="C4580" s="10" t="s">
        <v>1977</v>
      </c>
      <c r="D4580" s="4" t="s">
        <v>116</v>
      </c>
      <c r="E4580" s="4" t="s">
        <v>45</v>
      </c>
      <c r="F4580" s="70"/>
      <c r="G4580" s="193">
        <v>2500</v>
      </c>
      <c r="H4580" s="5"/>
    </row>
    <row r="4581" spans="2:8" x14ac:dyDescent="0.3">
      <c r="B4581" s="35">
        <v>43232</v>
      </c>
      <c r="C4581" s="10" t="s">
        <v>1977</v>
      </c>
      <c r="D4581" s="4" t="s">
        <v>2164</v>
      </c>
      <c r="E4581" s="4" t="s">
        <v>45</v>
      </c>
      <c r="F4581" s="70"/>
      <c r="G4581" s="193">
        <v>1200</v>
      </c>
      <c r="H4581" s="5"/>
    </row>
    <row r="4582" spans="2:8" x14ac:dyDescent="0.3">
      <c r="B4582" s="35">
        <v>43232</v>
      </c>
      <c r="C4582" s="10" t="s">
        <v>1977</v>
      </c>
      <c r="D4582" s="4" t="s">
        <v>1926</v>
      </c>
      <c r="E4582" s="4" t="s">
        <v>45</v>
      </c>
      <c r="F4582" s="70"/>
      <c r="G4582" s="193">
        <v>2500</v>
      </c>
      <c r="H4582" s="5" t="s">
        <v>5</v>
      </c>
    </row>
    <row r="4583" spans="2:8" x14ac:dyDescent="0.3">
      <c r="B4583" s="35">
        <v>43232</v>
      </c>
      <c r="C4583" s="10" t="s">
        <v>1977</v>
      </c>
      <c r="D4583" s="4" t="s">
        <v>2167</v>
      </c>
      <c r="E4583" s="4" t="s">
        <v>45</v>
      </c>
      <c r="F4583" s="70"/>
      <c r="G4583" s="193">
        <v>1100</v>
      </c>
      <c r="H4583" s="5"/>
    </row>
    <row r="4584" spans="2:8" x14ac:dyDescent="0.3">
      <c r="B4584" s="35">
        <v>43232</v>
      </c>
      <c r="C4584" s="10" t="s">
        <v>1977</v>
      </c>
      <c r="D4584" s="4" t="s">
        <v>1978</v>
      </c>
      <c r="E4584" s="4" t="s">
        <v>45</v>
      </c>
      <c r="F4584" s="70"/>
      <c r="G4584" s="193">
        <v>1500</v>
      </c>
      <c r="H4584" s="5"/>
    </row>
    <row r="4585" spans="2:8" x14ac:dyDescent="0.3">
      <c r="B4585" s="35">
        <v>43232</v>
      </c>
      <c r="C4585" s="10" t="s">
        <v>1977</v>
      </c>
      <c r="D4585" s="4" t="s">
        <v>121</v>
      </c>
      <c r="E4585" s="4" t="s">
        <v>45</v>
      </c>
      <c r="F4585" s="70"/>
      <c r="G4585" s="193">
        <v>1300</v>
      </c>
      <c r="H4585" s="5" t="s">
        <v>5</v>
      </c>
    </row>
    <row r="4586" spans="2:8" x14ac:dyDescent="0.3">
      <c r="B4586" s="35">
        <v>43232</v>
      </c>
      <c r="C4586" s="10" t="s">
        <v>1977</v>
      </c>
      <c r="D4586" s="4" t="s">
        <v>45</v>
      </c>
      <c r="E4586" s="4" t="s">
        <v>45</v>
      </c>
      <c r="F4586" s="70"/>
      <c r="G4586" s="193">
        <v>2000</v>
      </c>
      <c r="H4586" s="5"/>
    </row>
    <row r="4587" spans="2:8" x14ac:dyDescent="0.3">
      <c r="B4587" s="35">
        <v>43232</v>
      </c>
      <c r="C4587" s="10" t="s">
        <v>1977</v>
      </c>
      <c r="D4587" s="4" t="s">
        <v>119</v>
      </c>
      <c r="E4587" s="4" t="s">
        <v>45</v>
      </c>
      <c r="F4587" s="70"/>
      <c r="G4587" s="193">
        <v>3000</v>
      </c>
      <c r="H4587" s="5"/>
    </row>
    <row r="4588" spans="2:8" x14ac:dyDescent="0.3">
      <c r="B4588" s="35">
        <v>43232</v>
      </c>
      <c r="C4588" s="10" t="s">
        <v>1977</v>
      </c>
      <c r="D4588" s="4" t="s">
        <v>32</v>
      </c>
      <c r="E4588" s="4" t="s">
        <v>45</v>
      </c>
      <c r="F4588" s="70"/>
      <c r="G4588" s="193">
        <v>2000</v>
      </c>
      <c r="H4588" s="5"/>
    </row>
    <row r="4589" spans="2:8" x14ac:dyDescent="0.3">
      <c r="B4589" s="35">
        <v>43232</v>
      </c>
      <c r="C4589" s="10" t="s">
        <v>1977</v>
      </c>
      <c r="D4589" s="4" t="s">
        <v>148</v>
      </c>
      <c r="E4589" s="4" t="s">
        <v>45</v>
      </c>
      <c r="F4589" s="70"/>
      <c r="G4589" s="193">
        <v>1500</v>
      </c>
      <c r="H4589" s="5"/>
    </row>
    <row r="4590" spans="2:8" x14ac:dyDescent="0.3">
      <c r="B4590" s="35">
        <v>43232</v>
      </c>
      <c r="C4590" s="10" t="s">
        <v>1977</v>
      </c>
      <c r="D4590" s="4" t="s">
        <v>598</v>
      </c>
      <c r="E4590" s="4" t="s">
        <v>45</v>
      </c>
      <c r="F4590" s="70"/>
      <c r="G4590" s="193">
        <v>1400</v>
      </c>
      <c r="H4590" s="5"/>
    </row>
    <row r="4591" spans="2:8" x14ac:dyDescent="0.3">
      <c r="B4591" s="35">
        <v>43232</v>
      </c>
      <c r="C4591" s="10" t="s">
        <v>1977</v>
      </c>
      <c r="D4591" s="4" t="s">
        <v>2165</v>
      </c>
      <c r="E4591" s="4" t="s">
        <v>45</v>
      </c>
      <c r="F4591" s="70"/>
      <c r="G4591" s="193">
        <v>1200</v>
      </c>
      <c r="H4591" s="5"/>
    </row>
    <row r="4592" spans="2:8" x14ac:dyDescent="0.3">
      <c r="B4592" s="35">
        <v>43232</v>
      </c>
      <c r="C4592" s="10" t="s">
        <v>1977</v>
      </c>
      <c r="D4592" s="4" t="s">
        <v>2166</v>
      </c>
      <c r="E4592" s="4" t="s">
        <v>45</v>
      </c>
      <c r="F4592" s="70" t="s">
        <v>5</v>
      </c>
      <c r="G4592" s="193">
        <v>1300</v>
      </c>
      <c r="H4592" s="5"/>
    </row>
    <row r="4593" spans="2:8" x14ac:dyDescent="0.3">
      <c r="B4593" s="35">
        <v>43232</v>
      </c>
      <c r="C4593" s="10" t="s">
        <v>1977</v>
      </c>
      <c r="D4593" s="4" t="s">
        <v>2169</v>
      </c>
      <c r="E4593" s="4" t="s">
        <v>45</v>
      </c>
      <c r="F4593" s="70" t="s">
        <v>5</v>
      </c>
      <c r="G4593" s="193">
        <v>1300</v>
      </c>
      <c r="H4593" s="5"/>
    </row>
    <row r="4594" spans="2:8" x14ac:dyDescent="0.3">
      <c r="B4594" s="35">
        <v>43232</v>
      </c>
      <c r="C4594" s="10" t="s">
        <v>1977</v>
      </c>
      <c r="D4594" s="4" t="s">
        <v>2168</v>
      </c>
      <c r="E4594" s="4" t="s">
        <v>45</v>
      </c>
      <c r="F4594" s="70" t="s">
        <v>5</v>
      </c>
      <c r="G4594" s="193">
        <v>400</v>
      </c>
      <c r="H4594" s="5"/>
    </row>
    <row r="4595" spans="2:8" x14ac:dyDescent="0.3">
      <c r="F4595" s="174">
        <v>0</v>
      </c>
      <c r="G4595" s="194">
        <f>SUM(G4578:G4594)</f>
        <v>30700</v>
      </c>
      <c r="H4595" s="62">
        <f>F4595-G4595</f>
        <v>-30700</v>
      </c>
    </row>
    <row r="4597" spans="2:8" x14ac:dyDescent="0.3">
      <c r="B4597" s="106" t="s">
        <v>404</v>
      </c>
      <c r="C4597" s="6" t="s">
        <v>7</v>
      </c>
      <c r="D4597" s="6" t="s">
        <v>11</v>
      </c>
      <c r="E4597" s="6" t="s">
        <v>8</v>
      </c>
      <c r="F4597" s="149" t="s">
        <v>2147</v>
      </c>
      <c r="G4597" s="149" t="s">
        <v>2148</v>
      </c>
      <c r="H4597" s="7" t="s">
        <v>1658</v>
      </c>
    </row>
    <row r="4598" spans="2:8" x14ac:dyDescent="0.3">
      <c r="B4598" s="35">
        <v>43239</v>
      </c>
      <c r="C4598" s="10" t="s">
        <v>1977</v>
      </c>
      <c r="D4598" s="4" t="s">
        <v>1502</v>
      </c>
      <c r="E4598" s="4" t="s">
        <v>45</v>
      </c>
      <c r="F4598" s="70"/>
      <c r="G4598" s="193">
        <v>3500</v>
      </c>
      <c r="H4598" s="5"/>
    </row>
    <row r="4599" spans="2:8" x14ac:dyDescent="0.3">
      <c r="B4599" s="35">
        <v>43239</v>
      </c>
      <c r="C4599" s="10" t="s">
        <v>1977</v>
      </c>
      <c r="D4599" s="4" t="s">
        <v>114</v>
      </c>
      <c r="E4599" s="4" t="s">
        <v>45</v>
      </c>
      <c r="F4599" s="70"/>
      <c r="G4599" s="193">
        <v>3000</v>
      </c>
      <c r="H4599" s="5"/>
    </row>
    <row r="4600" spans="2:8" x14ac:dyDescent="0.3">
      <c r="B4600" s="35">
        <v>43239</v>
      </c>
      <c r="C4600" s="10" t="s">
        <v>1977</v>
      </c>
      <c r="D4600" s="4" t="s">
        <v>116</v>
      </c>
      <c r="E4600" s="4" t="s">
        <v>45</v>
      </c>
      <c r="F4600" s="70"/>
      <c r="G4600" s="193">
        <v>2500</v>
      </c>
      <c r="H4600" s="5"/>
    </row>
    <row r="4601" spans="2:8" x14ac:dyDescent="0.3">
      <c r="B4601" s="35">
        <v>43239</v>
      </c>
      <c r="C4601" s="10" t="s">
        <v>1977</v>
      </c>
      <c r="D4601" s="4" t="s">
        <v>2164</v>
      </c>
      <c r="E4601" s="4" t="s">
        <v>45</v>
      </c>
      <c r="F4601" s="70"/>
      <c r="G4601" s="193">
        <v>1100</v>
      </c>
      <c r="H4601" s="5"/>
    </row>
    <row r="4602" spans="2:8" x14ac:dyDescent="0.3">
      <c r="B4602" s="35">
        <v>43239</v>
      </c>
      <c r="C4602" s="10" t="s">
        <v>1977</v>
      </c>
      <c r="D4602" s="4" t="s">
        <v>1926</v>
      </c>
      <c r="E4602" s="4" t="s">
        <v>45</v>
      </c>
      <c r="F4602" s="70"/>
      <c r="G4602" s="193">
        <v>2500</v>
      </c>
      <c r="H4602" s="5" t="s">
        <v>5</v>
      </c>
    </row>
    <row r="4603" spans="2:8" x14ac:dyDescent="0.3">
      <c r="B4603" s="35">
        <v>43239</v>
      </c>
      <c r="C4603" s="10" t="s">
        <v>1977</v>
      </c>
      <c r="D4603" s="4" t="s">
        <v>2167</v>
      </c>
      <c r="E4603" s="4" t="s">
        <v>45</v>
      </c>
      <c r="F4603" s="70"/>
      <c r="G4603" s="193">
        <v>1100</v>
      </c>
      <c r="H4603" s="5"/>
    </row>
    <row r="4604" spans="2:8" x14ac:dyDescent="0.3">
      <c r="B4604" s="35">
        <v>43239</v>
      </c>
      <c r="C4604" s="10" t="s">
        <v>1977</v>
      </c>
      <c r="D4604" s="4" t="s">
        <v>1978</v>
      </c>
      <c r="E4604" s="4" t="s">
        <v>45</v>
      </c>
      <c r="F4604" s="70"/>
      <c r="G4604" s="193">
        <v>1500</v>
      </c>
      <c r="H4604" s="5"/>
    </row>
    <row r="4605" spans="2:8" x14ac:dyDescent="0.3">
      <c r="B4605" s="35">
        <v>43239</v>
      </c>
      <c r="C4605" s="10" t="s">
        <v>1977</v>
      </c>
      <c r="D4605" s="4" t="s">
        <v>121</v>
      </c>
      <c r="E4605" s="4" t="s">
        <v>45</v>
      </c>
      <c r="F4605" s="70"/>
      <c r="G4605" s="193">
        <v>1200</v>
      </c>
      <c r="H4605" s="5" t="s">
        <v>5</v>
      </c>
    </row>
    <row r="4606" spans="2:8" x14ac:dyDescent="0.3">
      <c r="B4606" s="35">
        <v>43239</v>
      </c>
      <c r="C4606" s="10" t="s">
        <v>1977</v>
      </c>
      <c r="D4606" s="4" t="s">
        <v>45</v>
      </c>
      <c r="E4606" s="4" t="s">
        <v>45</v>
      </c>
      <c r="F4606" s="70"/>
      <c r="G4606" s="193">
        <v>2000</v>
      </c>
      <c r="H4606" s="5"/>
    </row>
    <row r="4607" spans="2:8" x14ac:dyDescent="0.3">
      <c r="B4607" s="35">
        <v>43239</v>
      </c>
      <c r="C4607" s="10" t="s">
        <v>1977</v>
      </c>
      <c r="D4607" s="4" t="s">
        <v>119</v>
      </c>
      <c r="E4607" s="4" t="s">
        <v>45</v>
      </c>
      <c r="F4607" s="70"/>
      <c r="G4607" s="193">
        <v>3000</v>
      </c>
      <c r="H4607" s="5"/>
    </row>
    <row r="4608" spans="2:8" x14ac:dyDescent="0.3">
      <c r="B4608" s="35">
        <v>43239</v>
      </c>
      <c r="C4608" s="10" t="s">
        <v>1977</v>
      </c>
      <c r="D4608" s="4" t="s">
        <v>32</v>
      </c>
      <c r="E4608" s="4" t="s">
        <v>45</v>
      </c>
      <c r="F4608" s="70"/>
      <c r="G4608" s="193">
        <v>2000</v>
      </c>
      <c r="H4608" s="5"/>
    </row>
    <row r="4609" spans="2:9" x14ac:dyDescent="0.3">
      <c r="B4609" s="35">
        <v>43239</v>
      </c>
      <c r="C4609" s="10" t="s">
        <v>1977</v>
      </c>
      <c r="D4609" s="4" t="s">
        <v>148</v>
      </c>
      <c r="E4609" s="4" t="s">
        <v>45</v>
      </c>
      <c r="F4609" s="70"/>
      <c r="G4609" s="193">
        <v>1500</v>
      </c>
      <c r="H4609" s="5"/>
    </row>
    <row r="4610" spans="2:9" x14ac:dyDescent="0.3">
      <c r="B4610" s="35">
        <v>43239</v>
      </c>
      <c r="C4610" s="10" t="s">
        <v>1977</v>
      </c>
      <c r="D4610" s="4" t="s">
        <v>598</v>
      </c>
      <c r="E4610" s="4" t="s">
        <v>45</v>
      </c>
      <c r="F4610" s="70"/>
      <c r="G4610" s="193">
        <v>1420</v>
      </c>
      <c r="H4610" s="5"/>
    </row>
    <row r="4611" spans="2:9" x14ac:dyDescent="0.3">
      <c r="B4611" s="35">
        <v>43239</v>
      </c>
      <c r="C4611" s="10" t="s">
        <v>1977</v>
      </c>
      <c r="D4611" s="4" t="s">
        <v>2165</v>
      </c>
      <c r="E4611" s="4" t="s">
        <v>45</v>
      </c>
      <c r="F4611" s="70"/>
      <c r="G4611" s="193">
        <v>1200</v>
      </c>
      <c r="H4611" s="5"/>
    </row>
    <row r="4612" spans="2:9" x14ac:dyDescent="0.3">
      <c r="B4612" s="35">
        <v>43239</v>
      </c>
      <c r="C4612" s="10" t="s">
        <v>1977</v>
      </c>
      <c r="D4612" s="4" t="s">
        <v>2166</v>
      </c>
      <c r="E4612" s="4" t="s">
        <v>45</v>
      </c>
      <c r="F4612" s="70" t="s">
        <v>5</v>
      </c>
      <c r="G4612" s="193">
        <v>1300</v>
      </c>
      <c r="H4612" s="5"/>
    </row>
    <row r="4613" spans="2:9" x14ac:dyDescent="0.3">
      <c r="B4613" s="35">
        <v>43239</v>
      </c>
      <c r="C4613" s="10" t="s">
        <v>1977</v>
      </c>
      <c r="D4613" s="4" t="s">
        <v>2169</v>
      </c>
      <c r="E4613" s="4" t="s">
        <v>45</v>
      </c>
      <c r="F4613" s="70" t="s">
        <v>5</v>
      </c>
      <c r="G4613" s="193">
        <v>1200</v>
      </c>
      <c r="H4613" s="5"/>
    </row>
    <row r="4614" spans="2:9" x14ac:dyDescent="0.3">
      <c r="B4614" s="35">
        <v>43239</v>
      </c>
      <c r="C4614" s="10" t="s">
        <v>1977</v>
      </c>
      <c r="D4614" s="4" t="s">
        <v>2168</v>
      </c>
      <c r="E4614" s="4" t="s">
        <v>45</v>
      </c>
      <c r="F4614" s="70" t="s">
        <v>5</v>
      </c>
      <c r="G4614" s="193">
        <v>400</v>
      </c>
      <c r="H4614" s="5"/>
    </row>
    <row r="4615" spans="2:9" x14ac:dyDescent="0.3">
      <c r="F4615" s="174">
        <v>0</v>
      </c>
      <c r="G4615" s="194">
        <f>SUM(G4598:G4614)</f>
        <v>30420</v>
      </c>
      <c r="H4615" s="62">
        <f>F4615-G4615</f>
        <v>-30420</v>
      </c>
    </row>
    <row r="4617" spans="2:9" x14ac:dyDescent="0.3">
      <c r="B4617" s="106" t="s">
        <v>404</v>
      </c>
      <c r="C4617" s="6" t="s">
        <v>7</v>
      </c>
      <c r="D4617" s="6" t="s">
        <v>11</v>
      </c>
      <c r="E4617" s="6" t="s">
        <v>8</v>
      </c>
      <c r="F4617" s="149" t="s">
        <v>2147</v>
      </c>
      <c r="G4617" s="149" t="s">
        <v>2148</v>
      </c>
      <c r="H4617" s="7" t="s">
        <v>1658</v>
      </c>
      <c r="I4617" s="198"/>
    </row>
    <row r="4618" spans="2:9" x14ac:dyDescent="0.3">
      <c r="B4618" s="35">
        <v>43246</v>
      </c>
      <c r="C4618" s="10" t="s">
        <v>1977</v>
      </c>
      <c r="D4618" s="4" t="s">
        <v>1502</v>
      </c>
      <c r="E4618" s="4" t="s">
        <v>45</v>
      </c>
      <c r="F4618" s="70"/>
      <c r="G4618" s="193">
        <v>3500</v>
      </c>
      <c r="H4618" s="5"/>
    </row>
    <row r="4619" spans="2:9" x14ac:dyDescent="0.3">
      <c r="B4619" s="35">
        <v>43246</v>
      </c>
      <c r="C4619" s="10" t="s">
        <v>1977</v>
      </c>
      <c r="D4619" s="4" t="s">
        <v>114</v>
      </c>
      <c r="E4619" s="4" t="s">
        <v>45</v>
      </c>
      <c r="F4619" s="70"/>
      <c r="G4619" s="193">
        <v>3000</v>
      </c>
      <c r="H4619" s="5"/>
    </row>
    <row r="4620" spans="2:9" x14ac:dyDescent="0.3">
      <c r="B4620" s="35">
        <v>43246</v>
      </c>
      <c r="C4620" s="10" t="s">
        <v>1977</v>
      </c>
      <c r="D4620" s="4" t="s">
        <v>116</v>
      </c>
      <c r="E4620" s="4" t="s">
        <v>45</v>
      </c>
      <c r="F4620" s="70"/>
      <c r="G4620" s="193">
        <v>2500</v>
      </c>
      <c r="H4620" s="5"/>
    </row>
    <row r="4621" spans="2:9" x14ac:dyDescent="0.3">
      <c r="B4621" s="35">
        <v>43246</v>
      </c>
      <c r="C4621" s="10" t="s">
        <v>1977</v>
      </c>
      <c r="D4621" s="4" t="s">
        <v>2164</v>
      </c>
      <c r="E4621" s="4" t="s">
        <v>45</v>
      </c>
      <c r="F4621" s="70"/>
      <c r="G4621" s="193">
        <v>1100</v>
      </c>
      <c r="H4621" s="5"/>
    </row>
    <row r="4622" spans="2:9" x14ac:dyDescent="0.3">
      <c r="B4622" s="35">
        <v>43246</v>
      </c>
      <c r="C4622" s="10" t="s">
        <v>1977</v>
      </c>
      <c r="D4622" s="4" t="s">
        <v>1926</v>
      </c>
      <c r="E4622" s="4" t="s">
        <v>45</v>
      </c>
      <c r="F4622" s="70"/>
      <c r="G4622" s="193">
        <v>2500</v>
      </c>
      <c r="H4622" s="5" t="s">
        <v>5</v>
      </c>
    </row>
    <row r="4623" spans="2:9" x14ac:dyDescent="0.3">
      <c r="B4623" s="35">
        <v>43246</v>
      </c>
      <c r="C4623" s="10" t="s">
        <v>1977</v>
      </c>
      <c r="D4623" s="4" t="s">
        <v>2167</v>
      </c>
      <c r="E4623" s="4" t="s">
        <v>45</v>
      </c>
      <c r="F4623" s="70"/>
      <c r="G4623" s="193">
        <v>1100</v>
      </c>
      <c r="H4623" s="5"/>
    </row>
    <row r="4624" spans="2:9" x14ac:dyDescent="0.3">
      <c r="B4624" s="35">
        <v>43246</v>
      </c>
      <c r="C4624" s="10" t="s">
        <v>1977</v>
      </c>
      <c r="D4624" s="4" t="s">
        <v>1978</v>
      </c>
      <c r="E4624" s="4" t="s">
        <v>45</v>
      </c>
      <c r="F4624" s="70"/>
      <c r="G4624" s="193">
        <v>1800</v>
      </c>
      <c r="H4624" s="5"/>
    </row>
    <row r="4625" spans="2:8" x14ac:dyDescent="0.3">
      <c r="B4625" s="35">
        <v>43246</v>
      </c>
      <c r="C4625" s="10" t="s">
        <v>1977</v>
      </c>
      <c r="D4625" s="4" t="s">
        <v>121</v>
      </c>
      <c r="E4625" s="4" t="s">
        <v>45</v>
      </c>
      <c r="F4625" s="70"/>
      <c r="G4625" s="193">
        <v>1200</v>
      </c>
      <c r="H4625" s="5" t="s">
        <v>5</v>
      </c>
    </row>
    <row r="4626" spans="2:8" x14ac:dyDescent="0.3">
      <c r="B4626" s="35">
        <v>43246</v>
      </c>
      <c r="C4626" s="10" t="s">
        <v>1977</v>
      </c>
      <c r="D4626" s="4" t="s">
        <v>45</v>
      </c>
      <c r="E4626" s="4" t="s">
        <v>45</v>
      </c>
      <c r="F4626" s="70"/>
      <c r="G4626" s="193">
        <v>2000</v>
      </c>
      <c r="H4626" s="5"/>
    </row>
    <row r="4627" spans="2:8" x14ac:dyDescent="0.3">
      <c r="B4627" s="35">
        <v>43246</v>
      </c>
      <c r="C4627" s="10" t="s">
        <v>1977</v>
      </c>
      <c r="D4627" s="4" t="s">
        <v>119</v>
      </c>
      <c r="E4627" s="4" t="s">
        <v>45</v>
      </c>
      <c r="F4627" s="70"/>
      <c r="G4627" s="193">
        <v>3000</v>
      </c>
      <c r="H4627" s="5"/>
    </row>
    <row r="4628" spans="2:8" x14ac:dyDescent="0.3">
      <c r="B4628" s="35">
        <v>43246</v>
      </c>
      <c r="C4628" s="10" t="s">
        <v>1977</v>
      </c>
      <c r="D4628" s="4" t="s">
        <v>32</v>
      </c>
      <c r="E4628" s="4" t="s">
        <v>45</v>
      </c>
      <c r="F4628" s="70"/>
      <c r="G4628" s="193">
        <v>0</v>
      </c>
      <c r="H4628" s="5"/>
    </row>
    <row r="4629" spans="2:8" x14ac:dyDescent="0.3">
      <c r="B4629" s="35">
        <v>43246</v>
      </c>
      <c r="C4629" s="10" t="s">
        <v>1977</v>
      </c>
      <c r="D4629" s="4" t="s">
        <v>148</v>
      </c>
      <c r="E4629" s="4" t="s">
        <v>45</v>
      </c>
      <c r="F4629" s="70"/>
      <c r="G4629" s="193">
        <v>0</v>
      </c>
      <c r="H4629" s="5"/>
    </row>
    <row r="4630" spans="2:8" x14ac:dyDescent="0.3">
      <c r="B4630" s="35">
        <v>43246</v>
      </c>
      <c r="C4630" s="10" t="s">
        <v>1977</v>
      </c>
      <c r="D4630" s="4" t="s">
        <v>598</v>
      </c>
      <c r="E4630" s="4" t="s">
        <v>45</v>
      </c>
      <c r="F4630" s="70"/>
      <c r="G4630" s="193">
        <v>1800</v>
      </c>
      <c r="H4630" s="5"/>
    </row>
    <row r="4631" spans="2:8" x14ac:dyDescent="0.3">
      <c r="B4631" s="35">
        <v>43246</v>
      </c>
      <c r="C4631" s="10" t="s">
        <v>1977</v>
      </c>
      <c r="D4631" s="4" t="s">
        <v>2165</v>
      </c>
      <c r="E4631" s="4" t="s">
        <v>45</v>
      </c>
      <c r="F4631" s="70"/>
      <c r="G4631" s="193">
        <v>1200</v>
      </c>
      <c r="H4631" s="5"/>
    </row>
    <row r="4632" spans="2:8" x14ac:dyDescent="0.3">
      <c r="B4632" s="35">
        <v>43246</v>
      </c>
      <c r="C4632" s="10" t="s">
        <v>1977</v>
      </c>
      <c r="D4632" s="4" t="s">
        <v>2166</v>
      </c>
      <c r="E4632" s="4" t="s">
        <v>45</v>
      </c>
      <c r="F4632" s="70" t="s">
        <v>5</v>
      </c>
      <c r="G4632" s="193">
        <v>1300</v>
      </c>
      <c r="H4632" s="5"/>
    </row>
    <row r="4633" spans="2:8" x14ac:dyDescent="0.3">
      <c r="B4633" s="35">
        <v>43246</v>
      </c>
      <c r="C4633" s="10" t="s">
        <v>1977</v>
      </c>
      <c r="D4633" s="4" t="s">
        <v>15</v>
      </c>
      <c r="E4633" s="4" t="s">
        <v>45</v>
      </c>
      <c r="F4633" s="70" t="s">
        <v>5</v>
      </c>
      <c r="G4633" s="193">
        <v>1800</v>
      </c>
      <c r="H4633" s="5"/>
    </row>
    <row r="4634" spans="2:8" x14ac:dyDescent="0.3">
      <c r="B4634" s="35">
        <v>43246</v>
      </c>
      <c r="C4634" s="10" t="s">
        <v>1977</v>
      </c>
      <c r="D4634" s="4" t="s">
        <v>2169</v>
      </c>
      <c r="E4634" s="4" t="s">
        <v>45</v>
      </c>
      <c r="F4634" s="70" t="s">
        <v>5</v>
      </c>
      <c r="G4634" s="193">
        <v>1200</v>
      </c>
      <c r="H4634" s="5"/>
    </row>
    <row r="4635" spans="2:8" x14ac:dyDescent="0.3">
      <c r="B4635" s="35">
        <v>43246</v>
      </c>
      <c r="C4635" s="10" t="s">
        <v>1977</v>
      </c>
      <c r="D4635" s="4" t="s">
        <v>2168</v>
      </c>
      <c r="E4635" s="4" t="s">
        <v>45</v>
      </c>
      <c r="F4635" s="70" t="s">
        <v>5</v>
      </c>
      <c r="G4635" s="193">
        <v>0</v>
      </c>
      <c r="H4635" s="5" t="s">
        <v>2170</v>
      </c>
    </row>
    <row r="4636" spans="2:8" x14ac:dyDescent="0.3">
      <c r="F4636" s="174">
        <v>0</v>
      </c>
      <c r="G4636" s="194">
        <f>SUM(G4618:G4635)</f>
        <v>29000</v>
      </c>
      <c r="H4636" s="62">
        <f>F4636-G4636</f>
        <v>-29000</v>
      </c>
    </row>
    <row r="4638" spans="2:8" x14ac:dyDescent="0.3">
      <c r="B4638" s="106" t="s">
        <v>404</v>
      </c>
      <c r="C4638" s="6" t="s">
        <v>7</v>
      </c>
      <c r="D4638" s="6" t="s">
        <v>11</v>
      </c>
      <c r="E4638" s="6" t="s">
        <v>8</v>
      </c>
      <c r="F4638" s="149" t="s">
        <v>2147</v>
      </c>
      <c r="G4638" s="149" t="s">
        <v>2148</v>
      </c>
      <c r="H4638" s="7" t="s">
        <v>1658</v>
      </c>
    </row>
    <row r="4639" spans="2:8" x14ac:dyDescent="0.3">
      <c r="B4639" s="35">
        <v>43252</v>
      </c>
      <c r="C4639" s="10" t="s">
        <v>1977</v>
      </c>
      <c r="D4639" s="4" t="s">
        <v>1502</v>
      </c>
      <c r="E4639" s="4" t="s">
        <v>45</v>
      </c>
      <c r="F4639" s="70"/>
      <c r="G4639" s="193">
        <v>3500</v>
      </c>
      <c r="H4639" s="5"/>
    </row>
    <row r="4640" spans="2:8" x14ac:dyDescent="0.3">
      <c r="B4640" s="35">
        <v>43252</v>
      </c>
      <c r="C4640" s="10" t="s">
        <v>1977</v>
      </c>
      <c r="D4640" s="4" t="s">
        <v>114</v>
      </c>
      <c r="E4640" s="4" t="s">
        <v>45</v>
      </c>
      <c r="F4640" s="70"/>
      <c r="G4640" s="193">
        <v>3000</v>
      </c>
      <c r="H4640" s="5"/>
    </row>
    <row r="4641" spans="2:8" x14ac:dyDescent="0.3">
      <c r="B4641" s="35">
        <v>43252</v>
      </c>
      <c r="C4641" s="10" t="s">
        <v>1977</v>
      </c>
      <c r="D4641" s="4" t="s">
        <v>116</v>
      </c>
      <c r="E4641" s="4" t="s">
        <v>45</v>
      </c>
      <c r="F4641" s="70"/>
      <c r="G4641" s="193">
        <v>2500</v>
      </c>
      <c r="H4641" s="5"/>
    </row>
    <row r="4642" spans="2:8" x14ac:dyDescent="0.3">
      <c r="B4642" s="35">
        <v>43252</v>
      </c>
      <c r="C4642" s="10" t="s">
        <v>1977</v>
      </c>
      <c r="D4642" s="4" t="s">
        <v>2164</v>
      </c>
      <c r="E4642" s="4" t="s">
        <v>45</v>
      </c>
      <c r="F4642" s="70"/>
      <c r="G4642" s="193">
        <v>1100</v>
      </c>
      <c r="H4642" s="5"/>
    </row>
    <row r="4643" spans="2:8" x14ac:dyDescent="0.3">
      <c r="B4643" s="35">
        <v>43252</v>
      </c>
      <c r="C4643" s="10" t="s">
        <v>1977</v>
      </c>
      <c r="D4643" s="4" t="s">
        <v>1926</v>
      </c>
      <c r="E4643" s="4" t="s">
        <v>45</v>
      </c>
      <c r="F4643" s="70"/>
      <c r="G4643" s="193">
        <v>2500</v>
      </c>
      <c r="H4643" s="5" t="s">
        <v>5</v>
      </c>
    </row>
    <row r="4644" spans="2:8" x14ac:dyDescent="0.3">
      <c r="B4644" s="35">
        <v>43252</v>
      </c>
      <c r="C4644" s="10" t="s">
        <v>1977</v>
      </c>
      <c r="D4644" s="4" t="s">
        <v>2167</v>
      </c>
      <c r="E4644" s="4" t="s">
        <v>45</v>
      </c>
      <c r="F4644" s="70"/>
      <c r="G4644" s="193">
        <v>1100</v>
      </c>
      <c r="H4644" s="5"/>
    </row>
    <row r="4645" spans="2:8" x14ac:dyDescent="0.3">
      <c r="B4645" s="35">
        <v>43252</v>
      </c>
      <c r="C4645" s="10" t="s">
        <v>1977</v>
      </c>
      <c r="D4645" s="4" t="s">
        <v>1978</v>
      </c>
      <c r="E4645" s="4" t="s">
        <v>45</v>
      </c>
      <c r="F4645" s="70"/>
      <c r="G4645" s="193">
        <v>1800</v>
      </c>
      <c r="H4645" s="5"/>
    </row>
    <row r="4646" spans="2:8" x14ac:dyDescent="0.3">
      <c r="B4646" s="35">
        <v>43252</v>
      </c>
      <c r="C4646" s="10" t="s">
        <v>1977</v>
      </c>
      <c r="D4646" s="4" t="s">
        <v>121</v>
      </c>
      <c r="E4646" s="4" t="s">
        <v>45</v>
      </c>
      <c r="F4646" s="70"/>
      <c r="G4646" s="193">
        <v>1200</v>
      </c>
      <c r="H4646" s="5" t="s">
        <v>5</v>
      </c>
    </row>
    <row r="4647" spans="2:8" x14ac:dyDescent="0.3">
      <c r="B4647" s="35">
        <v>43252</v>
      </c>
      <c r="C4647" s="10" t="s">
        <v>1977</v>
      </c>
      <c r="D4647" s="4" t="s">
        <v>45</v>
      </c>
      <c r="E4647" s="4" t="s">
        <v>45</v>
      </c>
      <c r="F4647" s="70"/>
      <c r="G4647" s="193">
        <v>2000</v>
      </c>
      <c r="H4647" s="5"/>
    </row>
    <row r="4648" spans="2:8" x14ac:dyDescent="0.3">
      <c r="B4648" s="35">
        <v>43252</v>
      </c>
      <c r="C4648" s="10" t="s">
        <v>1977</v>
      </c>
      <c r="D4648" s="4" t="s">
        <v>119</v>
      </c>
      <c r="E4648" s="4" t="s">
        <v>45</v>
      </c>
      <c r="F4648" s="70"/>
      <c r="G4648" s="193">
        <v>3000</v>
      </c>
      <c r="H4648" s="5"/>
    </row>
    <row r="4649" spans="2:8" x14ac:dyDescent="0.3">
      <c r="B4649" s="35">
        <v>43252</v>
      </c>
      <c r="C4649" s="10" t="s">
        <v>1977</v>
      </c>
      <c r="D4649" s="4" t="s">
        <v>32</v>
      </c>
      <c r="E4649" s="4" t="s">
        <v>45</v>
      </c>
      <c r="F4649" s="70"/>
      <c r="G4649" s="193">
        <v>0</v>
      </c>
      <c r="H4649" s="5"/>
    </row>
    <row r="4650" spans="2:8" x14ac:dyDescent="0.3">
      <c r="B4650" s="35">
        <v>43252</v>
      </c>
      <c r="C4650" s="10" t="s">
        <v>1977</v>
      </c>
      <c r="D4650" s="4" t="s">
        <v>148</v>
      </c>
      <c r="E4650" s="4" t="s">
        <v>45</v>
      </c>
      <c r="F4650" s="70"/>
      <c r="G4650" s="193">
        <v>0</v>
      </c>
      <c r="H4650" s="5"/>
    </row>
    <row r="4651" spans="2:8" x14ac:dyDescent="0.3">
      <c r="B4651" s="35">
        <v>43252</v>
      </c>
      <c r="C4651" s="10" t="s">
        <v>1977</v>
      </c>
      <c r="D4651" s="4" t="s">
        <v>598</v>
      </c>
      <c r="E4651" s="4" t="s">
        <v>45</v>
      </c>
      <c r="F4651" s="70"/>
      <c r="G4651" s="193">
        <v>1800</v>
      </c>
      <c r="H4651" s="5"/>
    </row>
    <row r="4652" spans="2:8" x14ac:dyDescent="0.3">
      <c r="B4652" s="35">
        <v>43252</v>
      </c>
      <c r="C4652" s="10" t="s">
        <v>1977</v>
      </c>
      <c r="D4652" s="4" t="s">
        <v>2165</v>
      </c>
      <c r="E4652" s="4" t="s">
        <v>45</v>
      </c>
      <c r="F4652" s="70"/>
      <c r="G4652" s="193">
        <v>1200</v>
      </c>
      <c r="H4652" s="5"/>
    </row>
    <row r="4653" spans="2:8" x14ac:dyDescent="0.3">
      <c r="B4653" s="35">
        <v>43252</v>
      </c>
      <c r="C4653" s="10" t="s">
        <v>1977</v>
      </c>
      <c r="D4653" s="4" t="s">
        <v>2166</v>
      </c>
      <c r="E4653" s="4" t="s">
        <v>45</v>
      </c>
      <c r="F4653" s="70" t="s">
        <v>5</v>
      </c>
      <c r="G4653" s="193">
        <v>1300</v>
      </c>
      <c r="H4653" s="5"/>
    </row>
    <row r="4654" spans="2:8" x14ac:dyDescent="0.3">
      <c r="B4654" s="35">
        <v>43252</v>
      </c>
      <c r="C4654" s="10" t="s">
        <v>1977</v>
      </c>
      <c r="D4654" s="4" t="s">
        <v>15</v>
      </c>
      <c r="E4654" s="4" t="s">
        <v>45</v>
      </c>
      <c r="F4654" s="70" t="s">
        <v>5</v>
      </c>
      <c r="G4654" s="193">
        <v>1800</v>
      </c>
      <c r="H4654" s="5"/>
    </row>
    <row r="4655" spans="2:8" x14ac:dyDescent="0.3">
      <c r="B4655" s="35">
        <v>43252</v>
      </c>
      <c r="C4655" s="10" t="s">
        <v>1977</v>
      </c>
      <c r="D4655" s="4" t="s">
        <v>2169</v>
      </c>
      <c r="E4655" s="4" t="s">
        <v>45</v>
      </c>
      <c r="F4655" s="70" t="s">
        <v>5</v>
      </c>
      <c r="G4655" s="193">
        <v>1200</v>
      </c>
      <c r="H4655" s="5"/>
    </row>
    <row r="4656" spans="2:8" x14ac:dyDescent="0.3">
      <c r="B4656" s="35">
        <v>43252</v>
      </c>
      <c r="C4656" s="10" t="s">
        <v>1977</v>
      </c>
      <c r="D4656" s="4" t="s">
        <v>2168</v>
      </c>
      <c r="E4656" s="4" t="s">
        <v>45</v>
      </c>
      <c r="F4656" s="70" t="s">
        <v>5</v>
      </c>
      <c r="G4656" s="193">
        <v>0</v>
      </c>
      <c r="H4656" s="5" t="s">
        <v>2170</v>
      </c>
    </row>
    <row r="4657" spans="2:8" x14ac:dyDescent="0.3">
      <c r="F4657" s="174">
        <v>0</v>
      </c>
      <c r="G4657" s="194">
        <f>SUM(G4639:G4656)</f>
        <v>29000</v>
      </c>
      <c r="H4657" s="62">
        <f>F4657-G4657</f>
        <v>-29000</v>
      </c>
    </row>
    <row r="4659" spans="2:8" x14ac:dyDescent="0.3">
      <c r="B4659" s="106" t="s">
        <v>404</v>
      </c>
      <c r="C4659" s="6" t="s">
        <v>7</v>
      </c>
      <c r="D4659" s="6" t="s">
        <v>11</v>
      </c>
      <c r="E4659" s="6" t="s">
        <v>8</v>
      </c>
      <c r="F4659" s="149" t="s">
        <v>2147</v>
      </c>
      <c r="G4659" s="149" t="s">
        <v>2148</v>
      </c>
      <c r="H4659" s="7" t="s">
        <v>1658</v>
      </c>
    </row>
    <row r="4660" spans="2:8" x14ac:dyDescent="0.3">
      <c r="B4660" s="35">
        <v>43260</v>
      </c>
      <c r="C4660" s="10" t="s">
        <v>1977</v>
      </c>
      <c r="D4660" s="4" t="s">
        <v>1502</v>
      </c>
      <c r="E4660" s="4" t="s">
        <v>45</v>
      </c>
      <c r="F4660" s="70"/>
      <c r="G4660" s="193">
        <v>0</v>
      </c>
      <c r="H4660" s="5"/>
    </row>
    <row r="4661" spans="2:8" x14ac:dyDescent="0.3">
      <c r="B4661" s="35">
        <v>43260</v>
      </c>
      <c r="C4661" s="10" t="s">
        <v>1977</v>
      </c>
      <c r="D4661" s="4" t="s">
        <v>114</v>
      </c>
      <c r="E4661" s="4" t="s">
        <v>45</v>
      </c>
      <c r="F4661" s="70"/>
      <c r="G4661" s="193">
        <v>3000</v>
      </c>
      <c r="H4661" s="5"/>
    </row>
    <row r="4662" spans="2:8" x14ac:dyDescent="0.3">
      <c r="B4662" s="35">
        <v>43260</v>
      </c>
      <c r="C4662" s="10" t="s">
        <v>1977</v>
      </c>
      <c r="D4662" s="4" t="s">
        <v>116</v>
      </c>
      <c r="E4662" s="4" t="s">
        <v>45</v>
      </c>
      <c r="F4662" s="70"/>
      <c r="G4662" s="193">
        <v>2500</v>
      </c>
      <c r="H4662" s="5"/>
    </row>
    <row r="4663" spans="2:8" x14ac:dyDescent="0.3">
      <c r="B4663" s="35">
        <v>43260</v>
      </c>
      <c r="C4663" s="10" t="s">
        <v>1977</v>
      </c>
      <c r="D4663" s="4" t="s">
        <v>2164</v>
      </c>
      <c r="E4663" s="4" t="s">
        <v>45</v>
      </c>
      <c r="F4663" s="70"/>
      <c r="G4663" s="193">
        <v>1100</v>
      </c>
      <c r="H4663" s="5"/>
    </row>
    <row r="4664" spans="2:8" x14ac:dyDescent="0.3">
      <c r="B4664" s="35">
        <v>43260</v>
      </c>
      <c r="C4664" s="10" t="s">
        <v>1977</v>
      </c>
      <c r="D4664" s="4" t="s">
        <v>1926</v>
      </c>
      <c r="E4664" s="4" t="s">
        <v>45</v>
      </c>
      <c r="F4664" s="70"/>
      <c r="G4664" s="193">
        <v>2500</v>
      </c>
      <c r="H4664" s="5" t="s">
        <v>5</v>
      </c>
    </row>
    <row r="4665" spans="2:8" x14ac:dyDescent="0.3">
      <c r="B4665" s="35">
        <v>43260</v>
      </c>
      <c r="C4665" s="10" t="s">
        <v>1977</v>
      </c>
      <c r="D4665" s="4" t="s">
        <v>2167</v>
      </c>
      <c r="E4665" s="4" t="s">
        <v>45</v>
      </c>
      <c r="F4665" s="70"/>
      <c r="G4665" s="193">
        <v>1100</v>
      </c>
      <c r="H4665" s="5"/>
    </row>
    <row r="4666" spans="2:8" x14ac:dyDescent="0.3">
      <c r="B4666" s="35">
        <v>43260</v>
      </c>
      <c r="C4666" s="10" t="s">
        <v>1977</v>
      </c>
      <c r="D4666" s="4" t="s">
        <v>2171</v>
      </c>
      <c r="E4666" s="4" t="s">
        <v>45</v>
      </c>
      <c r="F4666" s="70"/>
      <c r="G4666" s="193">
        <v>1200</v>
      </c>
      <c r="H4666" s="5"/>
    </row>
    <row r="4667" spans="2:8" x14ac:dyDescent="0.3">
      <c r="B4667" s="35">
        <v>43260</v>
      </c>
      <c r="C4667" s="10" t="s">
        <v>1977</v>
      </c>
      <c r="D4667" s="4" t="s">
        <v>1978</v>
      </c>
      <c r="E4667" s="4" t="s">
        <v>45</v>
      </c>
      <c r="F4667" s="70"/>
      <c r="G4667" s="193">
        <v>1600</v>
      </c>
      <c r="H4667" s="5"/>
    </row>
    <row r="4668" spans="2:8" x14ac:dyDescent="0.3">
      <c r="B4668" s="35">
        <v>43260</v>
      </c>
      <c r="C4668" s="10" t="s">
        <v>1977</v>
      </c>
      <c r="D4668" s="4" t="s">
        <v>121</v>
      </c>
      <c r="E4668" s="4" t="s">
        <v>45</v>
      </c>
      <c r="F4668" s="70"/>
      <c r="G4668" s="193">
        <v>1200</v>
      </c>
      <c r="H4668" s="5" t="s">
        <v>5</v>
      </c>
    </row>
    <row r="4669" spans="2:8" x14ac:dyDescent="0.3">
      <c r="B4669" s="35">
        <v>43260</v>
      </c>
      <c r="C4669" s="10" t="s">
        <v>1977</v>
      </c>
      <c r="D4669" s="4" t="s">
        <v>45</v>
      </c>
      <c r="E4669" s="4" t="s">
        <v>45</v>
      </c>
      <c r="F4669" s="70"/>
      <c r="G4669" s="193">
        <v>2000</v>
      </c>
      <c r="H4669" s="5"/>
    </row>
    <row r="4670" spans="2:8" x14ac:dyDescent="0.3">
      <c r="B4670" s="35">
        <v>43260</v>
      </c>
      <c r="C4670" s="10" t="s">
        <v>1977</v>
      </c>
      <c r="D4670" s="4" t="s">
        <v>119</v>
      </c>
      <c r="E4670" s="4" t="s">
        <v>45</v>
      </c>
      <c r="F4670" s="70"/>
      <c r="G4670" s="193">
        <v>3000</v>
      </c>
      <c r="H4670" s="5"/>
    </row>
    <row r="4671" spans="2:8" x14ac:dyDescent="0.3">
      <c r="B4671" s="35">
        <v>43260</v>
      </c>
      <c r="C4671" s="10" t="s">
        <v>1977</v>
      </c>
      <c r="D4671" s="4" t="s">
        <v>32</v>
      </c>
      <c r="E4671" s="4" t="s">
        <v>45</v>
      </c>
      <c r="F4671" s="70"/>
      <c r="G4671" s="193">
        <v>2500</v>
      </c>
      <c r="H4671" s="5"/>
    </row>
    <row r="4672" spans="2:8" x14ac:dyDescent="0.3">
      <c r="B4672" s="35">
        <v>43260</v>
      </c>
      <c r="C4672" s="10" t="s">
        <v>1977</v>
      </c>
      <c r="D4672" s="4" t="s">
        <v>148</v>
      </c>
      <c r="E4672" s="4" t="s">
        <v>45</v>
      </c>
      <c r="F4672" s="70"/>
      <c r="G4672" s="193">
        <v>1000</v>
      </c>
      <c r="H4672" s="5"/>
    </row>
    <row r="4673" spans="2:8" x14ac:dyDescent="0.3">
      <c r="B4673" s="35">
        <v>43260</v>
      </c>
      <c r="C4673" s="10" t="s">
        <v>1977</v>
      </c>
      <c r="D4673" s="4" t="s">
        <v>598</v>
      </c>
      <c r="E4673" s="4" t="s">
        <v>45</v>
      </c>
      <c r="F4673" s="70"/>
      <c r="G4673" s="193">
        <v>1600</v>
      </c>
      <c r="H4673" s="5"/>
    </row>
    <row r="4674" spans="2:8" x14ac:dyDescent="0.3">
      <c r="B4674" s="35">
        <v>43260</v>
      </c>
      <c r="C4674" s="10" t="s">
        <v>1977</v>
      </c>
      <c r="D4674" s="4" t="s">
        <v>2165</v>
      </c>
      <c r="E4674" s="4" t="s">
        <v>45</v>
      </c>
      <c r="F4674" s="70"/>
      <c r="G4674" s="193">
        <v>1200</v>
      </c>
      <c r="H4674" s="5"/>
    </row>
    <row r="4675" spans="2:8" x14ac:dyDescent="0.3">
      <c r="B4675" s="35">
        <v>43260</v>
      </c>
      <c r="C4675" s="10" t="s">
        <v>1977</v>
      </c>
      <c r="D4675" s="4" t="s">
        <v>2166</v>
      </c>
      <c r="E4675" s="4" t="s">
        <v>45</v>
      </c>
      <c r="F4675" s="70" t="s">
        <v>5</v>
      </c>
      <c r="G4675" s="193">
        <v>1350</v>
      </c>
      <c r="H4675" s="5"/>
    </row>
    <row r="4676" spans="2:8" x14ac:dyDescent="0.3">
      <c r="B4676" s="35">
        <v>43260</v>
      </c>
      <c r="C4676" s="10" t="s">
        <v>1977</v>
      </c>
      <c r="D4676" s="4" t="s">
        <v>15</v>
      </c>
      <c r="E4676" s="4" t="s">
        <v>45</v>
      </c>
      <c r="F4676" s="70" t="s">
        <v>5</v>
      </c>
      <c r="G4676" s="193">
        <v>1800</v>
      </c>
      <c r="H4676" s="5"/>
    </row>
    <row r="4677" spans="2:8" x14ac:dyDescent="0.3">
      <c r="B4677" s="35">
        <v>43260</v>
      </c>
      <c r="C4677" s="10" t="s">
        <v>1977</v>
      </c>
      <c r="D4677" s="4" t="s">
        <v>2169</v>
      </c>
      <c r="E4677" s="4" t="s">
        <v>45</v>
      </c>
      <c r="F4677" s="70" t="s">
        <v>5</v>
      </c>
      <c r="G4677" s="193">
        <v>1200</v>
      </c>
      <c r="H4677" s="5"/>
    </row>
    <row r="4678" spans="2:8" x14ac:dyDescent="0.3">
      <c r="B4678" s="35"/>
      <c r="C4678" s="10"/>
      <c r="D4678" s="4"/>
      <c r="E4678" s="4"/>
      <c r="F4678" s="70" t="s">
        <v>5</v>
      </c>
      <c r="G4678" s="193"/>
      <c r="H4678" s="5"/>
    </row>
    <row r="4679" spans="2:8" x14ac:dyDescent="0.3">
      <c r="F4679" s="174">
        <v>0</v>
      </c>
      <c r="G4679" s="194">
        <f>SUM(G4660:G4678)</f>
        <v>29850</v>
      </c>
      <c r="H4679" s="62">
        <f>F4679-G4679</f>
        <v>-29850</v>
      </c>
    </row>
    <row r="4682" spans="2:8" x14ac:dyDescent="0.3">
      <c r="B4682" s="106" t="s">
        <v>404</v>
      </c>
      <c r="C4682" s="6" t="s">
        <v>7</v>
      </c>
      <c r="D4682" s="6" t="s">
        <v>11</v>
      </c>
      <c r="E4682" s="6" t="s">
        <v>8</v>
      </c>
      <c r="F4682" s="149" t="s">
        <v>2147</v>
      </c>
      <c r="G4682" s="149" t="s">
        <v>2148</v>
      </c>
      <c r="H4682" s="7" t="s">
        <v>1658</v>
      </c>
    </row>
    <row r="4683" spans="2:8" x14ac:dyDescent="0.3">
      <c r="B4683" s="35">
        <v>43267</v>
      </c>
      <c r="C4683" s="10" t="s">
        <v>1977</v>
      </c>
      <c r="D4683" s="4" t="s">
        <v>1502</v>
      </c>
      <c r="E4683" s="4" t="s">
        <v>45</v>
      </c>
      <c r="F4683" s="70"/>
      <c r="G4683" s="193">
        <v>0</v>
      </c>
      <c r="H4683" s="5"/>
    </row>
    <row r="4684" spans="2:8" x14ac:dyDescent="0.3">
      <c r="B4684" s="35">
        <v>43267</v>
      </c>
      <c r="C4684" s="10" t="s">
        <v>1977</v>
      </c>
      <c r="D4684" s="4" t="s">
        <v>114</v>
      </c>
      <c r="E4684" s="4" t="s">
        <v>45</v>
      </c>
      <c r="F4684" s="70"/>
      <c r="G4684" s="193">
        <v>3000</v>
      </c>
      <c r="H4684" s="5"/>
    </row>
    <row r="4685" spans="2:8" x14ac:dyDescent="0.3">
      <c r="B4685" s="35">
        <v>43267</v>
      </c>
      <c r="C4685" s="10" t="s">
        <v>1977</v>
      </c>
      <c r="D4685" s="4" t="s">
        <v>116</v>
      </c>
      <c r="E4685" s="4" t="s">
        <v>45</v>
      </c>
      <c r="F4685" s="70"/>
      <c r="G4685" s="193">
        <v>2500</v>
      </c>
      <c r="H4685" s="5"/>
    </row>
    <row r="4686" spans="2:8" x14ac:dyDescent="0.3">
      <c r="B4686" s="35">
        <v>43267</v>
      </c>
      <c r="C4686" s="10" t="s">
        <v>1977</v>
      </c>
      <c r="D4686" s="4" t="s">
        <v>2164</v>
      </c>
      <c r="E4686" s="4" t="s">
        <v>45</v>
      </c>
      <c r="F4686" s="70"/>
      <c r="G4686" s="193">
        <v>1100</v>
      </c>
      <c r="H4686" s="5"/>
    </row>
    <row r="4687" spans="2:8" x14ac:dyDescent="0.3">
      <c r="B4687" s="35">
        <v>43267</v>
      </c>
      <c r="C4687" s="10" t="s">
        <v>1977</v>
      </c>
      <c r="D4687" s="4" t="s">
        <v>1926</v>
      </c>
      <c r="E4687" s="4" t="s">
        <v>45</v>
      </c>
      <c r="F4687" s="70"/>
      <c r="G4687" s="193">
        <v>2500</v>
      </c>
      <c r="H4687" s="5" t="s">
        <v>5</v>
      </c>
    </row>
    <row r="4688" spans="2:8" x14ac:dyDescent="0.3">
      <c r="B4688" s="35">
        <v>43267</v>
      </c>
      <c r="C4688" s="10" t="s">
        <v>1977</v>
      </c>
      <c r="D4688" s="4" t="s">
        <v>2167</v>
      </c>
      <c r="E4688" s="4" t="s">
        <v>45</v>
      </c>
      <c r="F4688" s="70"/>
      <c r="G4688" s="193">
        <v>1100</v>
      </c>
      <c r="H4688" s="5"/>
    </row>
    <row r="4689" spans="2:8" x14ac:dyDescent="0.3">
      <c r="B4689" s="35">
        <v>43267</v>
      </c>
      <c r="C4689" s="10" t="s">
        <v>1977</v>
      </c>
      <c r="D4689" s="4" t="s">
        <v>2171</v>
      </c>
      <c r="E4689" s="4" t="s">
        <v>45</v>
      </c>
      <c r="F4689" s="70"/>
      <c r="G4689" s="193">
        <v>1200</v>
      </c>
      <c r="H4689" s="5"/>
    </row>
    <row r="4690" spans="2:8" x14ac:dyDescent="0.3">
      <c r="B4690" s="35">
        <v>43267</v>
      </c>
      <c r="C4690" s="10" t="s">
        <v>1977</v>
      </c>
      <c r="D4690" s="4" t="s">
        <v>1978</v>
      </c>
      <c r="E4690" s="4" t="s">
        <v>45</v>
      </c>
      <c r="F4690" s="70"/>
      <c r="G4690" s="193">
        <v>1800</v>
      </c>
      <c r="H4690" s="5"/>
    </row>
    <row r="4691" spans="2:8" x14ac:dyDescent="0.3">
      <c r="B4691" s="35">
        <v>43267</v>
      </c>
      <c r="C4691" s="10" t="s">
        <v>1977</v>
      </c>
      <c r="D4691" s="4" t="s">
        <v>121</v>
      </c>
      <c r="E4691" s="4" t="s">
        <v>45</v>
      </c>
      <c r="F4691" s="70"/>
      <c r="G4691" s="193">
        <v>1200</v>
      </c>
      <c r="H4691" s="5" t="s">
        <v>5</v>
      </c>
    </row>
    <row r="4692" spans="2:8" x14ac:dyDescent="0.3">
      <c r="B4692" s="35">
        <v>43267</v>
      </c>
      <c r="C4692" s="10" t="s">
        <v>1977</v>
      </c>
      <c r="D4692" s="4" t="s">
        <v>45</v>
      </c>
      <c r="E4692" s="4" t="s">
        <v>45</v>
      </c>
      <c r="F4692" s="70"/>
      <c r="G4692" s="193">
        <v>2000</v>
      </c>
      <c r="H4692" s="5"/>
    </row>
    <row r="4693" spans="2:8" x14ac:dyDescent="0.3">
      <c r="B4693" s="35">
        <v>43267</v>
      </c>
      <c r="C4693" s="10" t="s">
        <v>1977</v>
      </c>
      <c r="D4693" s="4" t="s">
        <v>119</v>
      </c>
      <c r="E4693" s="4" t="s">
        <v>45</v>
      </c>
      <c r="F4693" s="70"/>
      <c r="G4693" s="193">
        <v>3000</v>
      </c>
      <c r="H4693" s="5"/>
    </row>
    <row r="4694" spans="2:8" x14ac:dyDescent="0.3">
      <c r="B4694" s="35">
        <v>43267</v>
      </c>
      <c r="C4694" s="10" t="s">
        <v>1977</v>
      </c>
      <c r="D4694" s="4" t="s">
        <v>32</v>
      </c>
      <c r="E4694" s="4" t="s">
        <v>45</v>
      </c>
      <c r="F4694" s="70"/>
      <c r="G4694" s="193">
        <v>2500</v>
      </c>
      <c r="H4694" s="5"/>
    </row>
    <row r="4695" spans="2:8" x14ac:dyDescent="0.3">
      <c r="B4695" s="35">
        <v>43267</v>
      </c>
      <c r="C4695" s="10" t="s">
        <v>1977</v>
      </c>
      <c r="D4695" s="4" t="s">
        <v>148</v>
      </c>
      <c r="E4695" s="4" t="s">
        <v>45</v>
      </c>
      <c r="F4695" s="70"/>
      <c r="G4695" s="193">
        <v>1000</v>
      </c>
      <c r="H4695" s="5"/>
    </row>
    <row r="4696" spans="2:8" x14ac:dyDescent="0.3">
      <c r="B4696" s="35">
        <v>43267</v>
      </c>
      <c r="C4696" s="10" t="s">
        <v>1977</v>
      </c>
      <c r="D4696" s="4" t="s">
        <v>598</v>
      </c>
      <c r="E4696" s="4" t="s">
        <v>45</v>
      </c>
      <c r="F4696" s="70"/>
      <c r="G4696" s="193">
        <v>1800</v>
      </c>
      <c r="H4696" s="5"/>
    </row>
    <row r="4697" spans="2:8" x14ac:dyDescent="0.3">
      <c r="B4697" s="35">
        <v>43267</v>
      </c>
      <c r="C4697" s="10" t="s">
        <v>1977</v>
      </c>
      <c r="D4697" s="4" t="s">
        <v>2166</v>
      </c>
      <c r="E4697" s="4" t="s">
        <v>45</v>
      </c>
      <c r="F4697" s="70" t="s">
        <v>5</v>
      </c>
      <c r="G4697" s="193">
        <v>1200</v>
      </c>
      <c r="H4697" s="5"/>
    </row>
    <row r="4698" spans="2:8" x14ac:dyDescent="0.3">
      <c r="B4698" s="35">
        <v>43267</v>
      </c>
      <c r="C4698" s="10" t="s">
        <v>1977</v>
      </c>
      <c r="D4698" s="4" t="s">
        <v>15</v>
      </c>
      <c r="E4698" s="4" t="s">
        <v>45</v>
      </c>
      <c r="F4698" s="70" t="s">
        <v>5</v>
      </c>
      <c r="G4698" s="193">
        <v>1700</v>
      </c>
      <c r="H4698" s="5"/>
    </row>
    <row r="4699" spans="2:8" x14ac:dyDescent="0.3">
      <c r="B4699" s="35">
        <v>43267</v>
      </c>
      <c r="C4699" s="10" t="s">
        <v>1977</v>
      </c>
      <c r="D4699" s="4" t="s">
        <v>2169</v>
      </c>
      <c r="E4699" s="4" t="s">
        <v>45</v>
      </c>
      <c r="F4699" s="70" t="s">
        <v>5</v>
      </c>
      <c r="G4699" s="193">
        <v>1200</v>
      </c>
      <c r="H4699" s="5"/>
    </row>
    <row r="4700" spans="2:8" x14ac:dyDescent="0.3">
      <c r="B4700" s="35"/>
      <c r="C4700" s="10"/>
      <c r="D4700" s="4"/>
      <c r="E4700" s="4"/>
      <c r="F4700" s="70" t="s">
        <v>5</v>
      </c>
      <c r="G4700" s="193"/>
      <c r="H4700" s="5"/>
    </row>
    <row r="4701" spans="2:8" x14ac:dyDescent="0.3">
      <c r="F4701" s="174">
        <v>0</v>
      </c>
      <c r="G4701" s="194">
        <f>SUM(G4683:G4700)</f>
        <v>28800</v>
      </c>
      <c r="H4701" s="62">
        <f>F4701-G4701</f>
        <v>-28800</v>
      </c>
    </row>
    <row r="4703" spans="2:8" x14ac:dyDescent="0.3">
      <c r="B4703" s="106" t="s">
        <v>404</v>
      </c>
      <c r="C4703" s="6" t="s">
        <v>7</v>
      </c>
      <c r="D4703" s="6" t="s">
        <v>11</v>
      </c>
      <c r="E4703" s="6" t="s">
        <v>8</v>
      </c>
      <c r="F4703" s="149" t="s">
        <v>2147</v>
      </c>
      <c r="G4703" s="149" t="s">
        <v>2148</v>
      </c>
      <c r="H4703" s="7" t="s">
        <v>1658</v>
      </c>
    </row>
    <row r="4704" spans="2:8" x14ac:dyDescent="0.3">
      <c r="B4704" s="35">
        <v>43274</v>
      </c>
      <c r="C4704" s="10" t="s">
        <v>1977</v>
      </c>
      <c r="D4704" s="4" t="s">
        <v>1502</v>
      </c>
      <c r="E4704" s="4" t="s">
        <v>45</v>
      </c>
      <c r="F4704" s="70"/>
      <c r="G4704" s="193">
        <v>3500</v>
      </c>
      <c r="H4704" s="5"/>
    </row>
    <row r="4705" spans="2:8" x14ac:dyDescent="0.3">
      <c r="B4705" s="35">
        <v>43274</v>
      </c>
      <c r="C4705" s="10" t="s">
        <v>1977</v>
      </c>
      <c r="D4705" s="4" t="s">
        <v>114</v>
      </c>
      <c r="E4705" s="4" t="s">
        <v>45</v>
      </c>
      <c r="F4705" s="70"/>
      <c r="G4705" s="193">
        <v>3000</v>
      </c>
      <c r="H4705" s="5"/>
    </row>
    <row r="4706" spans="2:8" x14ac:dyDescent="0.3">
      <c r="B4706" s="35">
        <v>43274</v>
      </c>
      <c r="C4706" s="10" t="s">
        <v>1977</v>
      </c>
      <c r="D4706" s="4" t="s">
        <v>116</v>
      </c>
      <c r="E4706" s="4" t="s">
        <v>45</v>
      </c>
      <c r="F4706" s="70"/>
      <c r="G4706" s="193">
        <v>2500</v>
      </c>
      <c r="H4706" s="5"/>
    </row>
    <row r="4707" spans="2:8" x14ac:dyDescent="0.3">
      <c r="B4707" s="35">
        <v>43274</v>
      </c>
      <c r="C4707" s="10" t="s">
        <v>1977</v>
      </c>
      <c r="D4707" s="4" t="s">
        <v>2164</v>
      </c>
      <c r="E4707" s="4" t="s">
        <v>45</v>
      </c>
      <c r="F4707" s="70"/>
      <c r="G4707" s="193">
        <v>1100</v>
      </c>
      <c r="H4707" s="5"/>
    </row>
    <row r="4708" spans="2:8" x14ac:dyDescent="0.3">
      <c r="B4708" s="35">
        <v>43274</v>
      </c>
      <c r="C4708" s="10" t="s">
        <v>1977</v>
      </c>
      <c r="D4708" s="4" t="s">
        <v>1926</v>
      </c>
      <c r="E4708" s="4" t="s">
        <v>45</v>
      </c>
      <c r="F4708" s="70"/>
      <c r="G4708" s="193">
        <v>2500</v>
      </c>
      <c r="H4708" s="5" t="s">
        <v>5</v>
      </c>
    </row>
    <row r="4709" spans="2:8" x14ac:dyDescent="0.3">
      <c r="B4709" s="35">
        <v>43274</v>
      </c>
      <c r="C4709" s="10" t="s">
        <v>1977</v>
      </c>
      <c r="D4709" s="4" t="s">
        <v>2167</v>
      </c>
      <c r="E4709" s="4" t="s">
        <v>45</v>
      </c>
      <c r="F4709" s="70"/>
      <c r="G4709" s="193">
        <v>1100</v>
      </c>
      <c r="H4709" s="5"/>
    </row>
    <row r="4710" spans="2:8" x14ac:dyDescent="0.3">
      <c r="B4710" s="35">
        <v>43274</v>
      </c>
      <c r="C4710" s="10" t="s">
        <v>1977</v>
      </c>
      <c r="D4710" s="4" t="s">
        <v>2171</v>
      </c>
      <c r="E4710" s="4" t="s">
        <v>45</v>
      </c>
      <c r="F4710" s="70"/>
      <c r="G4710" s="193">
        <v>1200</v>
      </c>
      <c r="H4710" s="5"/>
    </row>
    <row r="4711" spans="2:8" x14ac:dyDescent="0.3">
      <c r="B4711" s="35">
        <v>43274</v>
      </c>
      <c r="C4711" s="10" t="s">
        <v>1977</v>
      </c>
      <c r="D4711" s="4" t="s">
        <v>1978</v>
      </c>
      <c r="E4711" s="4" t="s">
        <v>45</v>
      </c>
      <c r="F4711" s="70"/>
      <c r="G4711" s="193">
        <v>1800</v>
      </c>
      <c r="H4711" s="5"/>
    </row>
    <row r="4712" spans="2:8" x14ac:dyDescent="0.3">
      <c r="B4712" s="35">
        <v>43274</v>
      </c>
      <c r="C4712" s="10" t="s">
        <v>1977</v>
      </c>
      <c r="D4712" s="4" t="s">
        <v>121</v>
      </c>
      <c r="E4712" s="4" t="s">
        <v>45</v>
      </c>
      <c r="F4712" s="70"/>
      <c r="G4712" s="193">
        <v>1200</v>
      </c>
      <c r="H4712" s="5" t="s">
        <v>5</v>
      </c>
    </row>
    <row r="4713" spans="2:8" x14ac:dyDescent="0.3">
      <c r="B4713" s="35">
        <v>43274</v>
      </c>
      <c r="C4713" s="10" t="s">
        <v>1977</v>
      </c>
      <c r="D4713" s="4" t="s">
        <v>45</v>
      </c>
      <c r="E4713" s="4" t="s">
        <v>45</v>
      </c>
      <c r="F4713" s="70"/>
      <c r="G4713" s="193">
        <v>2000</v>
      </c>
      <c r="H4713" s="5"/>
    </row>
    <row r="4714" spans="2:8" x14ac:dyDescent="0.3">
      <c r="B4714" s="35">
        <v>43274</v>
      </c>
      <c r="C4714" s="10" t="s">
        <v>1977</v>
      </c>
      <c r="D4714" s="4" t="s">
        <v>119</v>
      </c>
      <c r="E4714" s="4" t="s">
        <v>45</v>
      </c>
      <c r="F4714" s="70"/>
      <c r="G4714" s="193">
        <v>3000</v>
      </c>
      <c r="H4714" s="5"/>
    </row>
    <row r="4715" spans="2:8" x14ac:dyDescent="0.3">
      <c r="B4715" s="35">
        <v>43274</v>
      </c>
      <c r="C4715" s="10" t="s">
        <v>1977</v>
      </c>
      <c r="D4715" s="4" t="s">
        <v>32</v>
      </c>
      <c r="E4715" s="4" t="s">
        <v>45</v>
      </c>
      <c r="F4715" s="70"/>
      <c r="G4715" s="193">
        <v>2500</v>
      </c>
      <c r="H4715" s="5"/>
    </row>
    <row r="4716" spans="2:8" x14ac:dyDescent="0.3">
      <c r="B4716" s="35">
        <v>43274</v>
      </c>
      <c r="C4716" s="10" t="s">
        <v>1977</v>
      </c>
      <c r="D4716" s="4" t="s">
        <v>148</v>
      </c>
      <c r="E4716" s="4" t="s">
        <v>45</v>
      </c>
      <c r="F4716" s="70"/>
      <c r="G4716" s="193">
        <v>1000</v>
      </c>
      <c r="H4716" s="5"/>
    </row>
    <row r="4717" spans="2:8" x14ac:dyDescent="0.3">
      <c r="B4717" s="35">
        <v>43274</v>
      </c>
      <c r="C4717" s="10" t="s">
        <v>1977</v>
      </c>
      <c r="D4717" s="4" t="s">
        <v>598</v>
      </c>
      <c r="E4717" s="4" t="s">
        <v>45</v>
      </c>
      <c r="F4717" s="70"/>
      <c r="G4717" s="193">
        <v>1800</v>
      </c>
      <c r="H4717" s="5"/>
    </row>
    <row r="4718" spans="2:8" x14ac:dyDescent="0.3">
      <c r="B4718" s="35">
        <v>43274</v>
      </c>
      <c r="C4718" s="10" t="s">
        <v>1977</v>
      </c>
      <c r="D4718" s="4" t="s">
        <v>2168</v>
      </c>
      <c r="E4718" s="4" t="s">
        <v>45</v>
      </c>
      <c r="F4718" s="70" t="s">
        <v>5</v>
      </c>
      <c r="G4718" s="193">
        <v>400</v>
      </c>
      <c r="H4718" s="5"/>
    </row>
    <row r="4719" spans="2:8" x14ac:dyDescent="0.3">
      <c r="B4719" s="35">
        <v>43274</v>
      </c>
      <c r="C4719" s="10" t="s">
        <v>1977</v>
      </c>
      <c r="D4719" s="4" t="s">
        <v>15</v>
      </c>
      <c r="E4719" s="4" t="s">
        <v>45</v>
      </c>
      <c r="F4719" s="70" t="s">
        <v>5</v>
      </c>
      <c r="G4719" s="193">
        <v>1800</v>
      </c>
      <c r="H4719" s="5"/>
    </row>
    <row r="4720" spans="2:8" x14ac:dyDescent="0.3">
      <c r="B4720" s="35">
        <v>43274</v>
      </c>
      <c r="C4720" s="10" t="s">
        <v>1977</v>
      </c>
      <c r="D4720" s="4" t="s">
        <v>2169</v>
      </c>
      <c r="E4720" s="4" t="s">
        <v>45</v>
      </c>
      <c r="F4720" s="70" t="s">
        <v>5</v>
      </c>
      <c r="G4720" s="193">
        <v>1200</v>
      </c>
      <c r="H4720" s="5"/>
    </row>
    <row r="4721" spans="2:8" x14ac:dyDescent="0.3">
      <c r="B4721" s="35"/>
      <c r="C4721" s="10"/>
      <c r="D4721" s="4"/>
      <c r="E4721" s="4"/>
      <c r="F4721" s="70" t="s">
        <v>5</v>
      </c>
      <c r="G4721" s="193"/>
      <c r="H4721" s="5"/>
    </row>
    <row r="4722" spans="2:8" x14ac:dyDescent="0.3">
      <c r="F4722" s="174">
        <v>0</v>
      </c>
      <c r="G4722" s="194">
        <f>SUM(G4704:G4721)</f>
        <v>31600</v>
      </c>
      <c r="H4722" s="62">
        <f>F4722-G4722</f>
        <v>-31600</v>
      </c>
    </row>
    <row r="4725" spans="2:8" x14ac:dyDescent="0.3">
      <c r="B4725" s="106" t="s">
        <v>404</v>
      </c>
      <c r="C4725" s="6" t="s">
        <v>7</v>
      </c>
      <c r="D4725" s="6" t="s">
        <v>11</v>
      </c>
      <c r="E4725" s="6" t="s">
        <v>8</v>
      </c>
      <c r="F4725" s="149" t="s">
        <v>2147</v>
      </c>
      <c r="G4725" s="149" t="s">
        <v>2148</v>
      </c>
      <c r="H4725" s="7" t="s">
        <v>1658</v>
      </c>
    </row>
    <row r="4726" spans="2:8" x14ac:dyDescent="0.3">
      <c r="B4726" s="35">
        <v>43281</v>
      </c>
      <c r="C4726" s="10" t="s">
        <v>1977</v>
      </c>
      <c r="D4726" s="4" t="s">
        <v>1502</v>
      </c>
      <c r="E4726" s="4" t="s">
        <v>45</v>
      </c>
      <c r="F4726" s="70"/>
      <c r="G4726" s="193">
        <v>3500</v>
      </c>
      <c r="H4726" s="5"/>
    </row>
    <row r="4727" spans="2:8" x14ac:dyDescent="0.3">
      <c r="B4727" s="35">
        <v>43281</v>
      </c>
      <c r="C4727" s="10" t="s">
        <v>1977</v>
      </c>
      <c r="D4727" s="4" t="s">
        <v>114</v>
      </c>
      <c r="E4727" s="4" t="s">
        <v>45</v>
      </c>
      <c r="F4727" s="70"/>
      <c r="G4727" s="193">
        <v>3000</v>
      </c>
      <c r="H4727" s="5"/>
    </row>
    <row r="4728" spans="2:8" x14ac:dyDescent="0.3">
      <c r="B4728" s="35">
        <v>43281</v>
      </c>
      <c r="C4728" s="10" t="s">
        <v>1977</v>
      </c>
      <c r="D4728" s="4" t="s">
        <v>116</v>
      </c>
      <c r="E4728" s="4" t="s">
        <v>45</v>
      </c>
      <c r="F4728" s="70"/>
      <c r="G4728" s="193">
        <v>2500</v>
      </c>
      <c r="H4728" s="5"/>
    </row>
    <row r="4729" spans="2:8" x14ac:dyDescent="0.3">
      <c r="B4729" s="35">
        <v>43281</v>
      </c>
      <c r="C4729" s="10" t="s">
        <v>1977</v>
      </c>
      <c r="D4729" s="4" t="s">
        <v>2164</v>
      </c>
      <c r="E4729" s="4" t="s">
        <v>45</v>
      </c>
      <c r="F4729" s="70"/>
      <c r="G4729" s="193">
        <v>1100</v>
      </c>
      <c r="H4729" s="5"/>
    </row>
    <row r="4730" spans="2:8" x14ac:dyDescent="0.3">
      <c r="B4730" s="35">
        <v>43281</v>
      </c>
      <c r="C4730" s="10" t="s">
        <v>1977</v>
      </c>
      <c r="D4730" s="4" t="s">
        <v>1926</v>
      </c>
      <c r="E4730" s="4" t="s">
        <v>45</v>
      </c>
      <c r="F4730" s="70"/>
      <c r="G4730" s="193">
        <v>2500</v>
      </c>
      <c r="H4730" s="5" t="s">
        <v>5</v>
      </c>
    </row>
    <row r="4731" spans="2:8" x14ac:dyDescent="0.3">
      <c r="B4731" s="35">
        <v>43281</v>
      </c>
      <c r="C4731" s="10" t="s">
        <v>1977</v>
      </c>
      <c r="D4731" s="4" t="s">
        <v>2167</v>
      </c>
      <c r="E4731" s="4" t="s">
        <v>45</v>
      </c>
      <c r="F4731" s="70"/>
      <c r="G4731" s="193">
        <v>1100</v>
      </c>
      <c r="H4731" s="5"/>
    </row>
    <row r="4732" spans="2:8" x14ac:dyDescent="0.3">
      <c r="B4732" s="35">
        <v>43281</v>
      </c>
      <c r="C4732" s="10" t="s">
        <v>1977</v>
      </c>
      <c r="D4732" s="4" t="s">
        <v>2171</v>
      </c>
      <c r="E4732" s="4" t="s">
        <v>45</v>
      </c>
      <c r="F4732" s="70"/>
      <c r="G4732" s="193">
        <v>1200</v>
      </c>
      <c r="H4732" s="5"/>
    </row>
    <row r="4733" spans="2:8" x14ac:dyDescent="0.3">
      <c r="B4733" s="35">
        <v>43281</v>
      </c>
      <c r="C4733" s="10" t="s">
        <v>1977</v>
      </c>
      <c r="D4733" s="4" t="s">
        <v>1978</v>
      </c>
      <c r="E4733" s="4" t="s">
        <v>45</v>
      </c>
      <c r="F4733" s="70"/>
      <c r="G4733" s="193">
        <v>1800</v>
      </c>
      <c r="H4733" s="5"/>
    </row>
    <row r="4734" spans="2:8" x14ac:dyDescent="0.3">
      <c r="B4734" s="35">
        <v>43281</v>
      </c>
      <c r="C4734" s="10" t="s">
        <v>1977</v>
      </c>
      <c r="D4734" s="4" t="s">
        <v>121</v>
      </c>
      <c r="E4734" s="4" t="s">
        <v>45</v>
      </c>
      <c r="F4734" s="70"/>
      <c r="G4734" s="193">
        <v>1200</v>
      </c>
      <c r="H4734" s="5" t="s">
        <v>5</v>
      </c>
    </row>
    <row r="4735" spans="2:8" x14ac:dyDescent="0.3">
      <c r="B4735" s="35">
        <v>43281</v>
      </c>
      <c r="C4735" s="10" t="s">
        <v>1977</v>
      </c>
      <c r="D4735" s="4" t="s">
        <v>45</v>
      </c>
      <c r="E4735" s="4" t="s">
        <v>45</v>
      </c>
      <c r="F4735" s="70"/>
      <c r="G4735" s="193">
        <v>2000</v>
      </c>
      <c r="H4735" s="5"/>
    </row>
    <row r="4736" spans="2:8" x14ac:dyDescent="0.3">
      <c r="B4736" s="35">
        <v>43281</v>
      </c>
      <c r="C4736" s="10" t="s">
        <v>1977</v>
      </c>
      <c r="D4736" s="4" t="s">
        <v>119</v>
      </c>
      <c r="E4736" s="4" t="s">
        <v>45</v>
      </c>
      <c r="F4736" s="70"/>
      <c r="G4736" s="193">
        <v>3000</v>
      </c>
      <c r="H4736" s="5"/>
    </row>
    <row r="4737" spans="2:8" x14ac:dyDescent="0.3">
      <c r="B4737" s="35">
        <v>43281</v>
      </c>
      <c r="C4737" s="10" t="s">
        <v>1977</v>
      </c>
      <c r="D4737" s="4" t="s">
        <v>32</v>
      </c>
      <c r="E4737" s="4" t="s">
        <v>45</v>
      </c>
      <c r="F4737" s="70"/>
      <c r="G4737" s="193">
        <v>2500</v>
      </c>
      <c r="H4737" s="5"/>
    </row>
    <row r="4738" spans="2:8" x14ac:dyDescent="0.3">
      <c r="B4738" s="35">
        <v>43281</v>
      </c>
      <c r="C4738" s="10" t="s">
        <v>1977</v>
      </c>
      <c r="D4738" s="4" t="s">
        <v>148</v>
      </c>
      <c r="E4738" s="4" t="s">
        <v>45</v>
      </c>
      <c r="F4738" s="70"/>
      <c r="G4738" s="193">
        <v>1000</v>
      </c>
      <c r="H4738" s="5"/>
    </row>
    <row r="4739" spans="2:8" x14ac:dyDescent="0.3">
      <c r="B4739" s="35">
        <v>43281</v>
      </c>
      <c r="C4739" s="10" t="s">
        <v>1977</v>
      </c>
      <c r="D4739" s="4" t="s">
        <v>598</v>
      </c>
      <c r="E4739" s="4" t="s">
        <v>45</v>
      </c>
      <c r="F4739" s="70"/>
      <c r="G4739" s="193">
        <v>1800</v>
      </c>
      <c r="H4739" s="5"/>
    </row>
    <row r="4740" spans="2:8" x14ac:dyDescent="0.3">
      <c r="B4740" s="35">
        <v>43281</v>
      </c>
      <c r="C4740" s="10" t="s">
        <v>1977</v>
      </c>
      <c r="D4740" s="4" t="s">
        <v>2168</v>
      </c>
      <c r="E4740" s="4" t="s">
        <v>45</v>
      </c>
      <c r="F4740" s="70" t="s">
        <v>5</v>
      </c>
      <c r="G4740" s="193">
        <v>400</v>
      </c>
      <c r="H4740" s="5"/>
    </row>
    <row r="4741" spans="2:8" x14ac:dyDescent="0.3">
      <c r="B4741" s="35">
        <v>43281</v>
      </c>
      <c r="C4741" s="10" t="s">
        <v>1977</v>
      </c>
      <c r="D4741" s="4" t="s">
        <v>15</v>
      </c>
      <c r="E4741" s="4" t="s">
        <v>45</v>
      </c>
      <c r="F4741" s="70" t="s">
        <v>5</v>
      </c>
      <c r="G4741" s="193">
        <v>1800</v>
      </c>
      <c r="H4741" s="5"/>
    </row>
    <row r="4742" spans="2:8" x14ac:dyDescent="0.3">
      <c r="B4742" s="35">
        <v>43281</v>
      </c>
      <c r="C4742" s="10" t="s">
        <v>1977</v>
      </c>
      <c r="D4742" s="4" t="s">
        <v>2169</v>
      </c>
      <c r="E4742" s="4" t="s">
        <v>45</v>
      </c>
      <c r="F4742" s="70" t="s">
        <v>5</v>
      </c>
      <c r="G4742" s="193">
        <v>1200</v>
      </c>
      <c r="H4742" s="5"/>
    </row>
    <row r="4743" spans="2:8" x14ac:dyDescent="0.3">
      <c r="B4743" s="35"/>
      <c r="C4743" s="10"/>
      <c r="D4743" s="4"/>
      <c r="E4743" s="4"/>
      <c r="F4743" s="70" t="s">
        <v>5</v>
      </c>
      <c r="G4743" s="193"/>
      <c r="H4743" s="5"/>
    </row>
    <row r="4744" spans="2:8" x14ac:dyDescent="0.3">
      <c r="F4744" s="174">
        <v>0</v>
      </c>
      <c r="G4744" s="194">
        <f>SUM(G4726:G4743)</f>
        <v>31600</v>
      </c>
      <c r="H4744" s="62">
        <f>F4744-G4744</f>
        <v>-31600</v>
      </c>
    </row>
    <row r="4746" spans="2:8" x14ac:dyDescent="0.3">
      <c r="B4746" s="106" t="s">
        <v>404</v>
      </c>
      <c r="C4746" s="6" t="s">
        <v>7</v>
      </c>
      <c r="D4746" s="6" t="s">
        <v>11</v>
      </c>
      <c r="E4746" s="6" t="s">
        <v>8</v>
      </c>
      <c r="F4746" s="149" t="s">
        <v>2147</v>
      </c>
      <c r="G4746" s="149" t="s">
        <v>2148</v>
      </c>
      <c r="H4746" s="7" t="s">
        <v>1658</v>
      </c>
    </row>
    <row r="4747" spans="2:8" x14ac:dyDescent="0.3">
      <c r="B4747" s="35">
        <v>43295</v>
      </c>
      <c r="C4747" s="10" t="s">
        <v>1977</v>
      </c>
      <c r="D4747" s="4" t="s">
        <v>1502</v>
      </c>
      <c r="E4747" s="4" t="s">
        <v>45</v>
      </c>
      <c r="F4747" s="70"/>
      <c r="G4747" s="193">
        <v>3500</v>
      </c>
      <c r="H4747" s="5"/>
    </row>
    <row r="4748" spans="2:8" x14ac:dyDescent="0.3">
      <c r="B4748" s="35">
        <v>43295</v>
      </c>
      <c r="C4748" s="10" t="s">
        <v>1977</v>
      </c>
      <c r="D4748" s="4" t="s">
        <v>114</v>
      </c>
      <c r="E4748" s="4" t="s">
        <v>45</v>
      </c>
      <c r="F4748" s="70"/>
      <c r="G4748" s="193">
        <v>3000</v>
      </c>
      <c r="H4748" s="5"/>
    </row>
    <row r="4749" spans="2:8" x14ac:dyDescent="0.3">
      <c r="B4749" s="35">
        <v>43295</v>
      </c>
      <c r="C4749" s="10" t="s">
        <v>1977</v>
      </c>
      <c r="D4749" s="4" t="s">
        <v>116</v>
      </c>
      <c r="E4749" s="4" t="s">
        <v>45</v>
      </c>
      <c r="F4749" s="70"/>
      <c r="G4749" s="193">
        <v>2500</v>
      </c>
      <c r="H4749" s="5"/>
    </row>
    <row r="4750" spans="2:8" x14ac:dyDescent="0.3">
      <c r="B4750" s="35">
        <v>43295</v>
      </c>
      <c r="C4750" s="10" t="s">
        <v>1977</v>
      </c>
      <c r="D4750" s="4" t="s">
        <v>2164</v>
      </c>
      <c r="E4750" s="4" t="s">
        <v>45</v>
      </c>
      <c r="F4750" s="70"/>
      <c r="G4750" s="193">
        <v>1100</v>
      </c>
      <c r="H4750" s="5"/>
    </row>
    <row r="4751" spans="2:8" x14ac:dyDescent="0.3">
      <c r="B4751" s="35">
        <v>43295</v>
      </c>
      <c r="C4751" s="10" t="s">
        <v>1977</v>
      </c>
      <c r="D4751" s="4" t="s">
        <v>1926</v>
      </c>
      <c r="E4751" s="4" t="s">
        <v>45</v>
      </c>
      <c r="F4751" s="70"/>
      <c r="G4751" s="193">
        <v>2500</v>
      </c>
      <c r="H4751" s="5" t="s">
        <v>5</v>
      </c>
    </row>
    <row r="4752" spans="2:8" x14ac:dyDescent="0.3">
      <c r="B4752" s="35">
        <v>43295</v>
      </c>
      <c r="C4752" s="10" t="s">
        <v>1977</v>
      </c>
      <c r="D4752" s="4" t="s">
        <v>2167</v>
      </c>
      <c r="E4752" s="4" t="s">
        <v>45</v>
      </c>
      <c r="F4752" s="70"/>
      <c r="G4752" s="193">
        <v>1100</v>
      </c>
      <c r="H4752" s="5"/>
    </row>
    <row r="4753" spans="2:11" x14ac:dyDescent="0.3">
      <c r="B4753" s="35">
        <v>43295</v>
      </c>
      <c r="C4753" s="10" t="s">
        <v>1977</v>
      </c>
      <c r="D4753" s="4" t="s">
        <v>2171</v>
      </c>
      <c r="E4753" s="4" t="s">
        <v>45</v>
      </c>
      <c r="F4753" s="70"/>
      <c r="G4753" s="193">
        <v>1200</v>
      </c>
      <c r="H4753" s="5"/>
    </row>
    <row r="4754" spans="2:11" x14ac:dyDescent="0.3">
      <c r="B4754" s="35">
        <v>43295</v>
      </c>
      <c r="C4754" s="10" t="s">
        <v>1977</v>
      </c>
      <c r="D4754" s="4" t="s">
        <v>1978</v>
      </c>
      <c r="E4754" s="4" t="s">
        <v>45</v>
      </c>
      <c r="F4754" s="70"/>
      <c r="G4754" s="193">
        <v>1500</v>
      </c>
      <c r="H4754" s="5"/>
    </row>
    <row r="4755" spans="2:11" x14ac:dyDescent="0.3">
      <c r="B4755" s="35">
        <v>43295</v>
      </c>
      <c r="C4755" s="10" t="s">
        <v>1977</v>
      </c>
      <c r="D4755" s="4" t="s">
        <v>121</v>
      </c>
      <c r="E4755" s="4" t="s">
        <v>45</v>
      </c>
      <c r="F4755" s="70"/>
      <c r="G4755" s="193">
        <v>1200</v>
      </c>
      <c r="H4755" s="5" t="s">
        <v>5</v>
      </c>
    </row>
    <row r="4756" spans="2:11" x14ac:dyDescent="0.3">
      <c r="B4756" s="35">
        <v>43295</v>
      </c>
      <c r="C4756" s="10" t="s">
        <v>1977</v>
      </c>
      <c r="D4756" s="4" t="s">
        <v>45</v>
      </c>
      <c r="E4756" s="4" t="s">
        <v>45</v>
      </c>
      <c r="F4756" s="70"/>
      <c r="G4756" s="193">
        <v>2000</v>
      </c>
      <c r="H4756" s="5"/>
    </row>
    <row r="4757" spans="2:11" x14ac:dyDescent="0.3">
      <c r="B4757" s="35">
        <v>43295</v>
      </c>
      <c r="C4757" s="10" t="s">
        <v>1977</v>
      </c>
      <c r="D4757" s="4" t="s">
        <v>119</v>
      </c>
      <c r="E4757" s="4" t="s">
        <v>45</v>
      </c>
      <c r="F4757" s="70"/>
      <c r="G4757" s="193">
        <v>3000</v>
      </c>
      <c r="H4757" s="5"/>
    </row>
    <row r="4758" spans="2:11" x14ac:dyDescent="0.3">
      <c r="B4758" s="35">
        <v>43295</v>
      </c>
      <c r="C4758" s="10" t="s">
        <v>1977</v>
      </c>
      <c r="D4758" s="4" t="s">
        <v>32</v>
      </c>
      <c r="E4758" s="4" t="s">
        <v>45</v>
      </c>
      <c r="F4758" s="70"/>
      <c r="G4758" s="193">
        <v>2000</v>
      </c>
      <c r="H4758" s="5"/>
    </row>
    <row r="4759" spans="2:11" x14ac:dyDescent="0.3">
      <c r="B4759" s="35">
        <v>43295</v>
      </c>
      <c r="C4759" s="10" t="s">
        <v>1977</v>
      </c>
      <c r="D4759" s="4" t="s">
        <v>148</v>
      </c>
      <c r="E4759" s="4" t="s">
        <v>45</v>
      </c>
      <c r="F4759" s="70"/>
      <c r="G4759" s="193">
        <v>0</v>
      </c>
      <c r="H4759" s="5"/>
    </row>
    <row r="4760" spans="2:11" x14ac:dyDescent="0.3">
      <c r="B4760" s="35">
        <v>43295</v>
      </c>
      <c r="C4760" s="10" t="s">
        <v>1977</v>
      </c>
      <c r="D4760" s="4" t="s">
        <v>598</v>
      </c>
      <c r="E4760" s="4" t="s">
        <v>45</v>
      </c>
      <c r="F4760" s="70"/>
      <c r="G4760" s="193">
        <v>1800</v>
      </c>
      <c r="H4760" s="5"/>
      <c r="K4760" t="s">
        <v>2198</v>
      </c>
    </row>
    <row r="4761" spans="2:11" x14ac:dyDescent="0.3">
      <c r="B4761" s="35">
        <v>43295</v>
      </c>
      <c r="C4761" s="10" t="s">
        <v>1977</v>
      </c>
      <c r="D4761" s="4" t="s">
        <v>2168</v>
      </c>
      <c r="E4761" s="4" t="s">
        <v>45</v>
      </c>
      <c r="F4761" s="70" t="s">
        <v>5</v>
      </c>
      <c r="G4761" s="193">
        <v>320</v>
      </c>
      <c r="H4761" s="5"/>
    </row>
    <row r="4762" spans="2:11" x14ac:dyDescent="0.3">
      <c r="B4762" s="35">
        <v>43295</v>
      </c>
      <c r="C4762" s="10" t="s">
        <v>1977</v>
      </c>
      <c r="D4762" s="4" t="s">
        <v>15</v>
      </c>
      <c r="E4762" s="4" t="s">
        <v>45</v>
      </c>
      <c r="F4762" s="70" t="s">
        <v>5</v>
      </c>
      <c r="G4762" s="193">
        <v>1600</v>
      </c>
      <c r="H4762" s="5"/>
    </row>
    <row r="4763" spans="2:11" x14ac:dyDescent="0.3">
      <c r="B4763" s="35">
        <v>43295</v>
      </c>
      <c r="C4763" s="10" t="s">
        <v>1977</v>
      </c>
      <c r="D4763" s="4" t="s">
        <v>2169</v>
      </c>
      <c r="E4763" s="4" t="s">
        <v>45</v>
      </c>
      <c r="F4763" s="70" t="s">
        <v>5</v>
      </c>
      <c r="G4763" s="193">
        <v>1200</v>
      </c>
      <c r="H4763" s="5"/>
    </row>
    <row r="4764" spans="2:11" x14ac:dyDescent="0.3">
      <c r="B4764" s="35"/>
      <c r="C4764" s="10"/>
      <c r="D4764" s="4"/>
      <c r="E4764" s="4"/>
      <c r="F4764" s="70" t="s">
        <v>5</v>
      </c>
      <c r="G4764" s="193"/>
      <c r="H4764" s="5"/>
    </row>
    <row r="4765" spans="2:11" x14ac:dyDescent="0.3">
      <c r="F4765" s="174">
        <v>0</v>
      </c>
      <c r="G4765" s="194">
        <f>SUM(G4747:G4764)</f>
        <v>29520</v>
      </c>
      <c r="H4765" s="62">
        <f>F4765-G4765</f>
        <v>-29520</v>
      </c>
    </row>
    <row r="4768" spans="2:11" x14ac:dyDescent="0.3">
      <c r="B4768" s="106" t="s">
        <v>404</v>
      </c>
      <c r="C4768" s="6" t="s">
        <v>7</v>
      </c>
      <c r="D4768" s="6" t="s">
        <v>11</v>
      </c>
      <c r="E4768" s="6" t="s">
        <v>8</v>
      </c>
      <c r="F4768" s="149" t="s">
        <v>2147</v>
      </c>
      <c r="G4768" s="149" t="s">
        <v>2148</v>
      </c>
      <c r="H4768" s="7" t="s">
        <v>1658</v>
      </c>
    </row>
    <row r="4769" spans="2:8" x14ac:dyDescent="0.3">
      <c r="B4769" s="35">
        <v>43302</v>
      </c>
      <c r="C4769" s="10" t="s">
        <v>1977</v>
      </c>
      <c r="D4769" s="4" t="s">
        <v>1502</v>
      </c>
      <c r="E4769" s="4" t="s">
        <v>45</v>
      </c>
      <c r="F4769" s="70"/>
      <c r="G4769" s="193">
        <v>0</v>
      </c>
      <c r="H4769" s="5"/>
    </row>
    <row r="4770" spans="2:8" x14ac:dyDescent="0.3">
      <c r="B4770" s="35">
        <v>43302</v>
      </c>
      <c r="C4770" s="10" t="s">
        <v>1977</v>
      </c>
      <c r="D4770" s="4" t="s">
        <v>114</v>
      </c>
      <c r="E4770" s="4" t="s">
        <v>45</v>
      </c>
      <c r="F4770" s="70"/>
      <c r="G4770" s="193">
        <v>3000</v>
      </c>
      <c r="H4770" s="5"/>
    </row>
    <row r="4771" spans="2:8" x14ac:dyDescent="0.3">
      <c r="B4771" s="35">
        <v>43302</v>
      </c>
      <c r="C4771" s="10" t="s">
        <v>1977</v>
      </c>
      <c r="D4771" s="4" t="s">
        <v>116</v>
      </c>
      <c r="E4771" s="4" t="s">
        <v>45</v>
      </c>
      <c r="F4771" s="70"/>
      <c r="G4771" s="193">
        <v>2500</v>
      </c>
      <c r="H4771" s="5"/>
    </row>
    <row r="4772" spans="2:8" x14ac:dyDescent="0.3">
      <c r="B4772" s="35">
        <v>43302</v>
      </c>
      <c r="C4772" s="10" t="s">
        <v>1977</v>
      </c>
      <c r="D4772" s="4" t="s">
        <v>2164</v>
      </c>
      <c r="E4772" s="4" t="s">
        <v>45</v>
      </c>
      <c r="F4772" s="70"/>
      <c r="G4772" s="193">
        <v>1100</v>
      </c>
      <c r="H4772" s="5"/>
    </row>
    <row r="4773" spans="2:8" x14ac:dyDescent="0.3">
      <c r="B4773" s="35">
        <v>43302</v>
      </c>
      <c r="C4773" s="10" t="s">
        <v>1977</v>
      </c>
      <c r="D4773" s="4" t="s">
        <v>1926</v>
      </c>
      <c r="E4773" s="4" t="s">
        <v>45</v>
      </c>
      <c r="F4773" s="70"/>
      <c r="G4773" s="193">
        <v>2500</v>
      </c>
      <c r="H4773" s="5" t="s">
        <v>5</v>
      </c>
    </row>
    <row r="4774" spans="2:8" x14ac:dyDescent="0.3">
      <c r="B4774" s="35">
        <v>43302</v>
      </c>
      <c r="C4774" s="10" t="s">
        <v>1977</v>
      </c>
      <c r="D4774" s="4" t="s">
        <v>2167</v>
      </c>
      <c r="E4774" s="4" t="s">
        <v>45</v>
      </c>
      <c r="F4774" s="70"/>
      <c r="G4774" s="193">
        <v>1100</v>
      </c>
      <c r="H4774" s="5"/>
    </row>
    <row r="4775" spans="2:8" x14ac:dyDescent="0.3">
      <c r="B4775" s="35">
        <v>43302</v>
      </c>
      <c r="C4775" s="10" t="s">
        <v>1977</v>
      </c>
      <c r="D4775" s="4" t="s">
        <v>2171</v>
      </c>
      <c r="E4775" s="4" t="s">
        <v>45</v>
      </c>
      <c r="F4775" s="70"/>
      <c r="G4775" s="193">
        <v>1200</v>
      </c>
      <c r="H4775" s="5"/>
    </row>
    <row r="4776" spans="2:8" x14ac:dyDescent="0.3">
      <c r="B4776" s="35">
        <v>43302</v>
      </c>
      <c r="C4776" s="10" t="s">
        <v>1977</v>
      </c>
      <c r="D4776" s="4" t="s">
        <v>1978</v>
      </c>
      <c r="E4776" s="4" t="s">
        <v>45</v>
      </c>
      <c r="F4776" s="70"/>
      <c r="G4776" s="193">
        <v>1500</v>
      </c>
      <c r="H4776" s="5"/>
    </row>
    <row r="4777" spans="2:8" x14ac:dyDescent="0.3">
      <c r="B4777" s="35">
        <v>43302</v>
      </c>
      <c r="C4777" s="10" t="s">
        <v>1977</v>
      </c>
      <c r="D4777" s="4" t="s">
        <v>121</v>
      </c>
      <c r="E4777" s="4" t="s">
        <v>45</v>
      </c>
      <c r="F4777" s="70"/>
      <c r="G4777" s="193">
        <v>1200</v>
      </c>
      <c r="H4777" s="5" t="s">
        <v>5</v>
      </c>
    </row>
    <row r="4778" spans="2:8" x14ac:dyDescent="0.3">
      <c r="B4778" s="35">
        <v>43302</v>
      </c>
      <c r="C4778" s="10" t="s">
        <v>1977</v>
      </c>
      <c r="D4778" s="4" t="s">
        <v>45</v>
      </c>
      <c r="E4778" s="4" t="s">
        <v>45</v>
      </c>
      <c r="F4778" s="70"/>
      <c r="G4778" s="193">
        <v>2000</v>
      </c>
      <c r="H4778" s="5"/>
    </row>
    <row r="4779" spans="2:8" x14ac:dyDescent="0.3">
      <c r="B4779" s="35">
        <v>43302</v>
      </c>
      <c r="C4779" s="10" t="s">
        <v>1977</v>
      </c>
      <c r="D4779" s="4" t="s">
        <v>119</v>
      </c>
      <c r="E4779" s="4" t="s">
        <v>45</v>
      </c>
      <c r="F4779" s="70"/>
      <c r="G4779" s="193">
        <v>3000</v>
      </c>
      <c r="H4779" s="5"/>
    </row>
    <row r="4780" spans="2:8" x14ac:dyDescent="0.3">
      <c r="B4780" s="35">
        <v>43302</v>
      </c>
      <c r="C4780" s="10" t="s">
        <v>1977</v>
      </c>
      <c r="D4780" s="4" t="s">
        <v>32</v>
      </c>
      <c r="E4780" s="4" t="s">
        <v>45</v>
      </c>
      <c r="F4780" s="70"/>
      <c r="G4780" s="193">
        <v>2500</v>
      </c>
      <c r="H4780" s="5"/>
    </row>
    <row r="4781" spans="2:8" x14ac:dyDescent="0.3">
      <c r="B4781" s="35">
        <v>43302</v>
      </c>
      <c r="C4781" s="10" t="s">
        <v>1977</v>
      </c>
      <c r="D4781" s="4" t="s">
        <v>148</v>
      </c>
      <c r="E4781" s="4" t="s">
        <v>45</v>
      </c>
      <c r="F4781" s="70"/>
      <c r="G4781" s="193">
        <v>1500</v>
      </c>
      <c r="H4781" s="5"/>
    </row>
    <row r="4782" spans="2:8" x14ac:dyDescent="0.3">
      <c r="B4782" s="35">
        <v>43302</v>
      </c>
      <c r="C4782" s="10" t="s">
        <v>1977</v>
      </c>
      <c r="D4782" s="4" t="s">
        <v>598</v>
      </c>
      <c r="E4782" s="4" t="s">
        <v>45</v>
      </c>
      <c r="F4782" s="70"/>
      <c r="G4782" s="193">
        <v>1800</v>
      </c>
      <c r="H4782" s="5"/>
    </row>
    <row r="4783" spans="2:8" x14ac:dyDescent="0.3">
      <c r="B4783" s="35">
        <v>43302</v>
      </c>
      <c r="C4783" s="10" t="s">
        <v>1977</v>
      </c>
      <c r="D4783" s="4" t="s">
        <v>2168</v>
      </c>
      <c r="E4783" s="4" t="s">
        <v>45</v>
      </c>
      <c r="F4783" s="70" t="s">
        <v>5</v>
      </c>
      <c r="G4783" s="193">
        <v>400</v>
      </c>
      <c r="H4783" s="5"/>
    </row>
    <row r="4784" spans="2:8" x14ac:dyDescent="0.3">
      <c r="B4784" s="35">
        <v>43302</v>
      </c>
      <c r="C4784" s="10" t="s">
        <v>1977</v>
      </c>
      <c r="D4784" s="4" t="s">
        <v>15</v>
      </c>
      <c r="E4784" s="4" t="s">
        <v>45</v>
      </c>
      <c r="F4784" s="70" t="s">
        <v>5</v>
      </c>
      <c r="G4784" s="193">
        <v>1600</v>
      </c>
      <c r="H4784" s="5"/>
    </row>
    <row r="4785" spans="2:8" x14ac:dyDescent="0.3">
      <c r="B4785" s="35">
        <v>43302</v>
      </c>
      <c r="C4785" s="10" t="s">
        <v>1977</v>
      </c>
      <c r="D4785" s="4" t="s">
        <v>2169</v>
      </c>
      <c r="E4785" s="4" t="s">
        <v>45</v>
      </c>
      <c r="F4785" s="70" t="s">
        <v>5</v>
      </c>
      <c r="G4785" s="193">
        <v>1200</v>
      </c>
      <c r="H4785" s="5"/>
    </row>
    <row r="4786" spans="2:8" x14ac:dyDescent="0.3">
      <c r="B4786" s="35"/>
      <c r="C4786" s="10"/>
      <c r="D4786" s="4"/>
      <c r="E4786" s="4"/>
      <c r="F4786" s="70" t="s">
        <v>5</v>
      </c>
      <c r="G4786" s="193"/>
      <c r="H4786" s="5"/>
    </row>
    <row r="4787" spans="2:8" x14ac:dyDescent="0.3">
      <c r="F4787" s="174">
        <v>0</v>
      </c>
      <c r="G4787" s="194">
        <f>SUM(G4769:G4786)</f>
        <v>28100</v>
      </c>
      <c r="H4787" s="62">
        <f>F4787-G4787</f>
        <v>-28100</v>
      </c>
    </row>
    <row r="4789" spans="2:8" x14ac:dyDescent="0.3">
      <c r="B4789" s="106" t="s">
        <v>404</v>
      </c>
      <c r="C4789" s="6" t="s">
        <v>7</v>
      </c>
      <c r="D4789" s="6" t="s">
        <v>11</v>
      </c>
      <c r="E4789" s="6" t="s">
        <v>8</v>
      </c>
      <c r="F4789" s="149" t="s">
        <v>2147</v>
      </c>
      <c r="G4789" s="149" t="s">
        <v>2148</v>
      </c>
      <c r="H4789" s="7" t="s">
        <v>1658</v>
      </c>
    </row>
    <row r="4790" spans="2:8" x14ac:dyDescent="0.3">
      <c r="B4790" s="35">
        <v>43309</v>
      </c>
      <c r="C4790" s="10" t="s">
        <v>1977</v>
      </c>
      <c r="D4790" s="4" t="s">
        <v>1502</v>
      </c>
      <c r="E4790" s="4" t="s">
        <v>45</v>
      </c>
      <c r="F4790" s="70"/>
      <c r="G4790" s="195">
        <v>3500</v>
      </c>
      <c r="H4790" s="5"/>
    </row>
    <row r="4791" spans="2:8" x14ac:dyDescent="0.3">
      <c r="B4791" s="35">
        <v>43309</v>
      </c>
      <c r="C4791" s="10" t="s">
        <v>1977</v>
      </c>
      <c r="D4791" s="4" t="s">
        <v>114</v>
      </c>
      <c r="E4791" s="4" t="s">
        <v>45</v>
      </c>
      <c r="F4791" s="70"/>
      <c r="G4791" s="195">
        <v>3000</v>
      </c>
      <c r="H4791" s="5"/>
    </row>
    <row r="4792" spans="2:8" x14ac:dyDescent="0.3">
      <c r="B4792" s="35">
        <v>43309</v>
      </c>
      <c r="C4792" s="10" t="s">
        <v>1977</v>
      </c>
      <c r="D4792" s="4" t="s">
        <v>116</v>
      </c>
      <c r="E4792" s="4" t="s">
        <v>45</v>
      </c>
      <c r="F4792" s="70"/>
      <c r="G4792" s="195">
        <v>2500</v>
      </c>
      <c r="H4792" s="5"/>
    </row>
    <row r="4793" spans="2:8" x14ac:dyDescent="0.3">
      <c r="B4793" s="35">
        <v>43309</v>
      </c>
      <c r="C4793" s="10" t="s">
        <v>1977</v>
      </c>
      <c r="D4793" s="4" t="s">
        <v>2164</v>
      </c>
      <c r="E4793" s="4" t="s">
        <v>45</v>
      </c>
      <c r="F4793" s="70"/>
      <c r="G4793" s="195">
        <v>1100</v>
      </c>
      <c r="H4793" s="5"/>
    </row>
    <row r="4794" spans="2:8" x14ac:dyDescent="0.3">
      <c r="B4794" s="35">
        <v>43309</v>
      </c>
      <c r="C4794" s="10" t="s">
        <v>1977</v>
      </c>
      <c r="D4794" s="4" t="s">
        <v>1926</v>
      </c>
      <c r="E4794" s="4" t="s">
        <v>45</v>
      </c>
      <c r="F4794" s="70"/>
      <c r="G4794" s="195">
        <v>2500</v>
      </c>
      <c r="H4794" s="5" t="s">
        <v>5</v>
      </c>
    </row>
    <row r="4795" spans="2:8" x14ac:dyDescent="0.3">
      <c r="B4795" s="35">
        <v>43309</v>
      </c>
      <c r="C4795" s="10" t="s">
        <v>1977</v>
      </c>
      <c r="D4795" s="4" t="s">
        <v>2167</v>
      </c>
      <c r="E4795" s="4" t="s">
        <v>45</v>
      </c>
      <c r="F4795" s="70"/>
      <c r="G4795" s="195">
        <v>1100</v>
      </c>
      <c r="H4795" s="5"/>
    </row>
    <row r="4796" spans="2:8" x14ac:dyDescent="0.3">
      <c r="B4796" s="35">
        <v>43309</v>
      </c>
      <c r="C4796" s="10" t="s">
        <v>1977</v>
      </c>
      <c r="D4796" s="4" t="s">
        <v>2171</v>
      </c>
      <c r="E4796" s="4" t="s">
        <v>45</v>
      </c>
      <c r="F4796" s="70"/>
      <c r="G4796" s="195">
        <v>1200</v>
      </c>
      <c r="H4796" s="5"/>
    </row>
    <row r="4797" spans="2:8" x14ac:dyDescent="0.3">
      <c r="B4797" s="35">
        <v>43309</v>
      </c>
      <c r="C4797" s="10" t="s">
        <v>1977</v>
      </c>
      <c r="D4797" s="4" t="s">
        <v>1978</v>
      </c>
      <c r="E4797" s="4" t="s">
        <v>45</v>
      </c>
      <c r="F4797" s="70"/>
      <c r="G4797" s="195">
        <v>1500</v>
      </c>
      <c r="H4797" s="5"/>
    </row>
    <row r="4798" spans="2:8" x14ac:dyDescent="0.3">
      <c r="B4798" s="35">
        <v>43309</v>
      </c>
      <c r="C4798" s="10" t="s">
        <v>1977</v>
      </c>
      <c r="D4798" s="4" t="s">
        <v>121</v>
      </c>
      <c r="E4798" s="4" t="s">
        <v>45</v>
      </c>
      <c r="F4798" s="70"/>
      <c r="G4798" s="195">
        <v>1200</v>
      </c>
      <c r="H4798" s="5" t="s">
        <v>5</v>
      </c>
    </row>
    <row r="4799" spans="2:8" x14ac:dyDescent="0.3">
      <c r="B4799" s="35">
        <v>43309</v>
      </c>
      <c r="C4799" s="10" t="s">
        <v>1977</v>
      </c>
      <c r="D4799" s="4" t="s">
        <v>45</v>
      </c>
      <c r="E4799" s="4" t="s">
        <v>45</v>
      </c>
      <c r="F4799" s="70"/>
      <c r="G4799" s="195">
        <v>2000</v>
      </c>
      <c r="H4799" s="5"/>
    </row>
    <row r="4800" spans="2:8" x14ac:dyDescent="0.3">
      <c r="B4800" s="35">
        <v>43309</v>
      </c>
      <c r="C4800" s="10" t="s">
        <v>1977</v>
      </c>
      <c r="D4800" s="4" t="s">
        <v>119</v>
      </c>
      <c r="E4800" s="4" t="s">
        <v>45</v>
      </c>
      <c r="F4800" s="70"/>
      <c r="G4800" s="195">
        <v>3000</v>
      </c>
      <c r="H4800" s="5"/>
    </row>
    <row r="4801" spans="2:8" x14ac:dyDescent="0.3">
      <c r="B4801" s="35">
        <v>43309</v>
      </c>
      <c r="C4801" s="10" t="s">
        <v>1977</v>
      </c>
      <c r="D4801" s="4" t="s">
        <v>32</v>
      </c>
      <c r="E4801" s="4" t="s">
        <v>45</v>
      </c>
      <c r="F4801" s="70"/>
      <c r="G4801" s="195">
        <v>2000</v>
      </c>
      <c r="H4801" s="5"/>
    </row>
    <row r="4802" spans="2:8" x14ac:dyDescent="0.3">
      <c r="B4802" s="35">
        <v>43309</v>
      </c>
      <c r="C4802" s="10" t="s">
        <v>1977</v>
      </c>
      <c r="D4802" s="4" t="s">
        <v>148</v>
      </c>
      <c r="E4802" s="4" t="s">
        <v>45</v>
      </c>
      <c r="F4802" s="70"/>
      <c r="G4802" s="195">
        <v>1000</v>
      </c>
      <c r="H4802" s="5"/>
    </row>
    <row r="4803" spans="2:8" x14ac:dyDescent="0.3">
      <c r="B4803" s="35">
        <v>43309</v>
      </c>
      <c r="C4803" s="10" t="s">
        <v>1977</v>
      </c>
      <c r="D4803" s="4" t="s">
        <v>598</v>
      </c>
      <c r="E4803" s="4" t="s">
        <v>45</v>
      </c>
      <c r="F4803" s="70"/>
      <c r="G4803" s="195">
        <v>1650</v>
      </c>
      <c r="H4803" s="5"/>
    </row>
    <row r="4804" spans="2:8" x14ac:dyDescent="0.3">
      <c r="B4804" s="35">
        <v>43309</v>
      </c>
      <c r="C4804" s="10" t="s">
        <v>1977</v>
      </c>
      <c r="D4804" s="4" t="s">
        <v>2168</v>
      </c>
      <c r="E4804" s="4" t="s">
        <v>45</v>
      </c>
      <c r="F4804" s="70" t="s">
        <v>5</v>
      </c>
      <c r="G4804" s="195">
        <v>400</v>
      </c>
      <c r="H4804" s="5"/>
    </row>
    <row r="4805" spans="2:8" x14ac:dyDescent="0.3">
      <c r="B4805" s="35">
        <v>43309</v>
      </c>
      <c r="C4805" s="10" t="s">
        <v>1977</v>
      </c>
      <c r="D4805" s="4" t="s">
        <v>15</v>
      </c>
      <c r="E4805" s="4" t="s">
        <v>45</v>
      </c>
      <c r="F4805" s="70" t="s">
        <v>5</v>
      </c>
      <c r="G4805" s="195">
        <v>1500</v>
      </c>
      <c r="H4805" s="5"/>
    </row>
    <row r="4806" spans="2:8" x14ac:dyDescent="0.3">
      <c r="B4806" s="35">
        <v>43309</v>
      </c>
      <c r="C4806" s="10" t="s">
        <v>1977</v>
      </c>
      <c r="D4806" s="4" t="s">
        <v>2169</v>
      </c>
      <c r="E4806" s="4" t="s">
        <v>45</v>
      </c>
      <c r="F4806" s="70" t="s">
        <v>5</v>
      </c>
      <c r="G4806" s="195">
        <v>1200</v>
      </c>
      <c r="H4806" s="5"/>
    </row>
    <row r="4807" spans="2:8" x14ac:dyDescent="0.3">
      <c r="B4807" s="35">
        <v>43309</v>
      </c>
      <c r="C4807" s="10" t="s">
        <v>1977</v>
      </c>
      <c r="D4807" s="4" t="s">
        <v>2007</v>
      </c>
      <c r="E4807" s="4" t="s">
        <v>45</v>
      </c>
      <c r="F4807" s="70"/>
      <c r="G4807" s="195">
        <v>450</v>
      </c>
      <c r="H4807" s="5"/>
    </row>
    <row r="4808" spans="2:8" x14ac:dyDescent="0.3">
      <c r="B4808" s="35">
        <v>43309</v>
      </c>
      <c r="C4808" s="10" t="s">
        <v>1977</v>
      </c>
      <c r="D4808" s="4" t="s">
        <v>2199</v>
      </c>
      <c r="E4808" s="4" t="s">
        <v>45</v>
      </c>
      <c r="F4808" s="70"/>
      <c r="G4808" s="195">
        <v>450</v>
      </c>
      <c r="H4808" s="5"/>
    </row>
    <row r="4809" spans="2:8" x14ac:dyDescent="0.3">
      <c r="B4809" s="35"/>
      <c r="C4809" s="10"/>
      <c r="D4809" s="4"/>
      <c r="E4809" s="4"/>
      <c r="F4809" s="70" t="s">
        <v>5</v>
      </c>
      <c r="G4809" s="193"/>
      <c r="H4809" s="5"/>
    </row>
    <row r="4810" spans="2:8" x14ac:dyDescent="0.3">
      <c r="F4810" s="174">
        <v>0</v>
      </c>
      <c r="G4810" s="194">
        <f>SUM(G4790:G4809)</f>
        <v>31250</v>
      </c>
      <c r="H4810" s="62">
        <f>F4810-G4810</f>
        <v>-31250</v>
      </c>
    </row>
    <row r="4813" spans="2:8" x14ac:dyDescent="0.3">
      <c r="B4813" s="106" t="s">
        <v>404</v>
      </c>
      <c r="C4813" s="6" t="s">
        <v>7</v>
      </c>
      <c r="D4813" s="6" t="s">
        <v>11</v>
      </c>
      <c r="E4813" s="6" t="s">
        <v>8</v>
      </c>
      <c r="F4813" s="149" t="s">
        <v>2147</v>
      </c>
      <c r="G4813" s="149" t="s">
        <v>2148</v>
      </c>
      <c r="H4813" s="7" t="s">
        <v>1658</v>
      </c>
    </row>
    <row r="4814" spans="2:8" x14ac:dyDescent="0.3">
      <c r="B4814" s="35">
        <v>43316</v>
      </c>
      <c r="C4814" s="10" t="s">
        <v>1977</v>
      </c>
      <c r="D4814" s="4" t="s">
        <v>1502</v>
      </c>
      <c r="E4814" s="4" t="s">
        <v>45</v>
      </c>
      <c r="F4814" s="70"/>
      <c r="G4814" s="197">
        <v>3500</v>
      </c>
      <c r="H4814" s="5"/>
    </row>
    <row r="4815" spans="2:8" x14ac:dyDescent="0.3">
      <c r="B4815" s="35">
        <v>43316</v>
      </c>
      <c r="C4815" s="10" t="s">
        <v>1977</v>
      </c>
      <c r="D4815" s="4" t="s">
        <v>114</v>
      </c>
      <c r="E4815" s="4" t="s">
        <v>45</v>
      </c>
      <c r="F4815" s="70"/>
      <c r="G4815" s="197">
        <v>3000</v>
      </c>
      <c r="H4815" s="5"/>
    </row>
    <row r="4816" spans="2:8" x14ac:dyDescent="0.3">
      <c r="B4816" s="35">
        <v>43316</v>
      </c>
      <c r="C4816" s="10" t="s">
        <v>1977</v>
      </c>
      <c r="D4816" s="4" t="s">
        <v>116</v>
      </c>
      <c r="E4816" s="4" t="s">
        <v>45</v>
      </c>
      <c r="F4816" s="70"/>
      <c r="G4816" s="197">
        <v>2500</v>
      </c>
      <c r="H4816" s="5"/>
    </row>
    <row r="4817" spans="2:8" x14ac:dyDescent="0.3">
      <c r="B4817" s="35">
        <v>43316</v>
      </c>
      <c r="C4817" s="10" t="s">
        <v>1977</v>
      </c>
      <c r="D4817" s="4" t="s">
        <v>2164</v>
      </c>
      <c r="E4817" s="4" t="s">
        <v>45</v>
      </c>
      <c r="F4817" s="70"/>
      <c r="G4817" s="197">
        <v>1100</v>
      </c>
      <c r="H4817" s="5"/>
    </row>
    <row r="4818" spans="2:8" x14ac:dyDescent="0.3">
      <c r="B4818" s="35">
        <v>43316</v>
      </c>
      <c r="C4818" s="10" t="s">
        <v>1977</v>
      </c>
      <c r="D4818" s="4" t="s">
        <v>1926</v>
      </c>
      <c r="E4818" s="4" t="s">
        <v>45</v>
      </c>
      <c r="F4818" s="70"/>
      <c r="G4818" s="197">
        <v>2500</v>
      </c>
      <c r="H4818" s="5" t="s">
        <v>5</v>
      </c>
    </row>
    <row r="4819" spans="2:8" x14ac:dyDescent="0.3">
      <c r="B4819" s="35">
        <v>43316</v>
      </c>
      <c r="C4819" s="10" t="s">
        <v>1977</v>
      </c>
      <c r="D4819" s="4" t="s">
        <v>2167</v>
      </c>
      <c r="E4819" s="4" t="s">
        <v>45</v>
      </c>
      <c r="F4819" s="70"/>
      <c r="G4819" s="197">
        <v>1100</v>
      </c>
      <c r="H4819" s="5"/>
    </row>
    <row r="4820" spans="2:8" x14ac:dyDescent="0.3">
      <c r="B4820" s="35">
        <v>43316</v>
      </c>
      <c r="C4820" s="10" t="s">
        <v>1977</v>
      </c>
      <c r="D4820" s="4" t="s">
        <v>2171</v>
      </c>
      <c r="E4820" s="4" t="s">
        <v>45</v>
      </c>
      <c r="F4820" s="70"/>
      <c r="G4820" s="197">
        <v>1200</v>
      </c>
      <c r="H4820" s="5"/>
    </row>
    <row r="4821" spans="2:8" x14ac:dyDescent="0.3">
      <c r="B4821" s="35">
        <v>43316</v>
      </c>
      <c r="C4821" s="10" t="s">
        <v>1977</v>
      </c>
      <c r="D4821" s="4" t="s">
        <v>1978</v>
      </c>
      <c r="E4821" s="4" t="s">
        <v>45</v>
      </c>
      <c r="F4821" s="70"/>
      <c r="G4821" s="197">
        <v>1500</v>
      </c>
      <c r="H4821" s="5"/>
    </row>
    <row r="4822" spans="2:8" x14ac:dyDescent="0.3">
      <c r="B4822" s="35">
        <v>43316</v>
      </c>
      <c r="C4822" s="10" t="s">
        <v>1977</v>
      </c>
      <c r="D4822" s="4" t="s">
        <v>121</v>
      </c>
      <c r="E4822" s="4" t="s">
        <v>45</v>
      </c>
      <c r="F4822" s="70"/>
      <c r="G4822" s="197">
        <v>1200</v>
      </c>
      <c r="H4822" s="5" t="s">
        <v>5</v>
      </c>
    </row>
    <row r="4823" spans="2:8" x14ac:dyDescent="0.3">
      <c r="B4823" s="35">
        <v>43316</v>
      </c>
      <c r="C4823" s="10" t="s">
        <v>1977</v>
      </c>
      <c r="D4823" s="4" t="s">
        <v>45</v>
      </c>
      <c r="E4823" s="4" t="s">
        <v>45</v>
      </c>
      <c r="F4823" s="70"/>
      <c r="G4823" s="197">
        <v>2000</v>
      </c>
      <c r="H4823" s="5"/>
    </row>
    <row r="4824" spans="2:8" x14ac:dyDescent="0.3">
      <c r="B4824" s="35">
        <v>43316</v>
      </c>
      <c r="C4824" s="10" t="s">
        <v>1977</v>
      </c>
      <c r="D4824" s="4" t="s">
        <v>119</v>
      </c>
      <c r="E4824" s="4" t="s">
        <v>45</v>
      </c>
      <c r="F4824" s="70"/>
      <c r="G4824" s="197">
        <v>3000</v>
      </c>
      <c r="H4824" s="5"/>
    </row>
    <row r="4825" spans="2:8" x14ac:dyDescent="0.3">
      <c r="B4825" s="35">
        <v>43316</v>
      </c>
      <c r="C4825" s="10" t="s">
        <v>1977</v>
      </c>
      <c r="D4825" s="4" t="s">
        <v>32</v>
      </c>
      <c r="E4825" s="4" t="s">
        <v>45</v>
      </c>
      <c r="F4825" s="70"/>
      <c r="G4825" s="197">
        <v>2000</v>
      </c>
      <c r="H4825" s="5"/>
    </row>
    <row r="4826" spans="2:8" x14ac:dyDescent="0.3">
      <c r="B4826" s="35">
        <v>43316</v>
      </c>
      <c r="C4826" s="10" t="s">
        <v>1977</v>
      </c>
      <c r="D4826" s="4" t="s">
        <v>148</v>
      </c>
      <c r="E4826" s="4" t="s">
        <v>45</v>
      </c>
      <c r="F4826" s="70"/>
      <c r="G4826" s="197">
        <v>1500</v>
      </c>
      <c r="H4826" s="5"/>
    </row>
    <row r="4827" spans="2:8" x14ac:dyDescent="0.3">
      <c r="B4827" s="35">
        <v>43316</v>
      </c>
      <c r="C4827" s="10" t="s">
        <v>1977</v>
      </c>
      <c r="D4827" s="4" t="s">
        <v>598</v>
      </c>
      <c r="E4827" s="4" t="s">
        <v>45</v>
      </c>
      <c r="F4827" s="70"/>
      <c r="G4827" s="197">
        <v>1680</v>
      </c>
      <c r="H4827" s="5"/>
    </row>
    <row r="4828" spans="2:8" x14ac:dyDescent="0.3">
      <c r="B4828" s="35">
        <v>43316</v>
      </c>
      <c r="C4828" s="10" t="s">
        <v>1977</v>
      </c>
      <c r="D4828" s="4" t="s">
        <v>2168</v>
      </c>
      <c r="E4828" s="4" t="s">
        <v>45</v>
      </c>
      <c r="F4828" s="70" t="s">
        <v>5</v>
      </c>
      <c r="G4828" s="197">
        <v>400</v>
      </c>
      <c r="H4828" s="5"/>
    </row>
    <row r="4829" spans="2:8" x14ac:dyDescent="0.3">
      <c r="B4829" s="35">
        <v>43316</v>
      </c>
      <c r="C4829" s="10" t="s">
        <v>1977</v>
      </c>
      <c r="D4829" s="4" t="s">
        <v>15</v>
      </c>
      <c r="E4829" s="4" t="s">
        <v>45</v>
      </c>
      <c r="F4829" s="70" t="s">
        <v>5</v>
      </c>
      <c r="G4829" s="197">
        <v>1500</v>
      </c>
      <c r="H4829" s="5"/>
    </row>
    <row r="4830" spans="2:8" x14ac:dyDescent="0.3">
      <c r="B4830" s="35">
        <v>43316</v>
      </c>
      <c r="C4830" s="10" t="s">
        <v>1977</v>
      </c>
      <c r="D4830" s="4" t="s">
        <v>2169</v>
      </c>
      <c r="E4830" s="4" t="s">
        <v>45</v>
      </c>
      <c r="F4830" s="70" t="s">
        <v>5</v>
      </c>
      <c r="G4830" s="197">
        <v>1200</v>
      </c>
      <c r="H4830" s="5"/>
    </row>
    <row r="4831" spans="2:8" x14ac:dyDescent="0.3">
      <c r="B4831" s="35">
        <v>43316</v>
      </c>
      <c r="C4831" s="10" t="s">
        <v>1977</v>
      </c>
      <c r="D4831" s="4" t="s">
        <v>2007</v>
      </c>
      <c r="E4831" s="4" t="s">
        <v>45</v>
      </c>
      <c r="F4831" s="70"/>
      <c r="G4831" s="197">
        <v>900</v>
      </c>
      <c r="H4831" s="5"/>
    </row>
    <row r="4832" spans="2:8" x14ac:dyDescent="0.3">
      <c r="B4832" s="35">
        <v>43316</v>
      </c>
      <c r="C4832" s="10" t="s">
        <v>1977</v>
      </c>
      <c r="D4832" s="4" t="s">
        <v>2199</v>
      </c>
      <c r="E4832" s="4" t="s">
        <v>45</v>
      </c>
      <c r="F4832" s="70"/>
      <c r="G4832" s="197">
        <v>900</v>
      </c>
      <c r="H4832" s="5"/>
    </row>
    <row r="4833" spans="2:8" x14ac:dyDescent="0.3">
      <c r="B4833" s="35"/>
      <c r="C4833" s="10"/>
      <c r="D4833" s="4"/>
      <c r="E4833" s="4"/>
      <c r="F4833" s="70" t="s">
        <v>5</v>
      </c>
      <c r="G4833" s="193"/>
      <c r="H4833" s="5"/>
    </row>
    <row r="4834" spans="2:8" x14ac:dyDescent="0.3">
      <c r="F4834" s="174">
        <v>0</v>
      </c>
      <c r="G4834" s="194">
        <f>SUM(G4814:G4833)</f>
        <v>32680</v>
      </c>
      <c r="H4834" s="62">
        <f>F4834-G4834</f>
        <v>-32680</v>
      </c>
    </row>
    <row r="4836" spans="2:8" x14ac:dyDescent="0.3">
      <c r="B4836" s="106" t="s">
        <v>404</v>
      </c>
      <c r="C4836" s="6" t="s">
        <v>7</v>
      </c>
      <c r="D4836" s="6" t="s">
        <v>11</v>
      </c>
      <c r="E4836" s="6" t="s">
        <v>8</v>
      </c>
      <c r="F4836" s="149" t="s">
        <v>2147</v>
      </c>
      <c r="G4836" s="149" t="s">
        <v>2148</v>
      </c>
      <c r="H4836" s="7" t="s">
        <v>1658</v>
      </c>
    </row>
    <row r="4837" spans="2:8" x14ac:dyDescent="0.3">
      <c r="B4837" s="35">
        <v>43323</v>
      </c>
      <c r="C4837" s="10" t="s">
        <v>1977</v>
      </c>
      <c r="D4837" s="4" t="s">
        <v>1502</v>
      </c>
      <c r="E4837" s="4" t="s">
        <v>45</v>
      </c>
      <c r="F4837" s="70"/>
      <c r="G4837" s="197">
        <v>3500</v>
      </c>
      <c r="H4837" s="5"/>
    </row>
    <row r="4838" spans="2:8" x14ac:dyDescent="0.3">
      <c r="B4838" s="35">
        <v>43323</v>
      </c>
      <c r="C4838" s="10" t="s">
        <v>1977</v>
      </c>
      <c r="D4838" s="4" t="s">
        <v>114</v>
      </c>
      <c r="E4838" s="4" t="s">
        <v>45</v>
      </c>
      <c r="F4838" s="70"/>
      <c r="G4838" s="197">
        <v>3000</v>
      </c>
      <c r="H4838" s="5"/>
    </row>
    <row r="4839" spans="2:8" x14ac:dyDescent="0.3">
      <c r="B4839" s="35">
        <v>43323</v>
      </c>
      <c r="C4839" s="10" t="s">
        <v>1977</v>
      </c>
      <c r="D4839" s="4" t="s">
        <v>116</v>
      </c>
      <c r="E4839" s="4" t="s">
        <v>45</v>
      </c>
      <c r="F4839" s="70"/>
      <c r="G4839" s="197">
        <v>2500</v>
      </c>
      <c r="H4839" s="5"/>
    </row>
    <row r="4840" spans="2:8" x14ac:dyDescent="0.3">
      <c r="B4840" s="35">
        <v>43323</v>
      </c>
      <c r="C4840" s="10" t="s">
        <v>1977</v>
      </c>
      <c r="D4840" s="4" t="s">
        <v>2164</v>
      </c>
      <c r="E4840" s="4" t="s">
        <v>45</v>
      </c>
      <c r="F4840" s="70"/>
      <c r="G4840" s="197">
        <v>1100</v>
      </c>
      <c r="H4840" s="5"/>
    </row>
    <row r="4841" spans="2:8" x14ac:dyDescent="0.3">
      <c r="B4841" s="35">
        <v>43323</v>
      </c>
      <c r="C4841" s="10" t="s">
        <v>1977</v>
      </c>
      <c r="D4841" s="4" t="s">
        <v>1926</v>
      </c>
      <c r="E4841" s="4" t="s">
        <v>45</v>
      </c>
      <c r="F4841" s="70"/>
      <c r="G4841" s="197">
        <v>2500</v>
      </c>
      <c r="H4841" s="5" t="s">
        <v>5</v>
      </c>
    </row>
    <row r="4842" spans="2:8" x14ac:dyDescent="0.3">
      <c r="B4842" s="35">
        <v>43323</v>
      </c>
      <c r="C4842" s="10" t="s">
        <v>1977</v>
      </c>
      <c r="D4842" s="4" t="s">
        <v>2167</v>
      </c>
      <c r="E4842" s="4" t="s">
        <v>45</v>
      </c>
      <c r="F4842" s="70"/>
      <c r="G4842" s="197">
        <v>1100</v>
      </c>
      <c r="H4842" s="5"/>
    </row>
    <row r="4843" spans="2:8" x14ac:dyDescent="0.3">
      <c r="B4843" s="35">
        <v>43323</v>
      </c>
      <c r="C4843" s="10" t="s">
        <v>1977</v>
      </c>
      <c r="D4843" s="4" t="s">
        <v>2171</v>
      </c>
      <c r="E4843" s="4" t="s">
        <v>45</v>
      </c>
      <c r="F4843" s="70"/>
      <c r="G4843" s="197">
        <v>1200</v>
      </c>
      <c r="H4843" s="5"/>
    </row>
    <row r="4844" spans="2:8" x14ac:dyDescent="0.3">
      <c r="B4844" s="35">
        <v>43323</v>
      </c>
      <c r="C4844" s="10" t="s">
        <v>1977</v>
      </c>
      <c r="D4844" s="4" t="s">
        <v>1978</v>
      </c>
      <c r="E4844" s="4" t="s">
        <v>45</v>
      </c>
      <c r="F4844" s="70"/>
      <c r="G4844" s="197">
        <v>1500</v>
      </c>
      <c r="H4844" s="5"/>
    </row>
    <row r="4845" spans="2:8" x14ac:dyDescent="0.3">
      <c r="B4845" s="35">
        <v>43323</v>
      </c>
      <c r="C4845" s="10" t="s">
        <v>1977</v>
      </c>
      <c r="D4845" s="4" t="s">
        <v>121</v>
      </c>
      <c r="E4845" s="4" t="s">
        <v>45</v>
      </c>
      <c r="F4845" s="70"/>
      <c r="G4845" s="197">
        <v>1200</v>
      </c>
      <c r="H4845" s="5" t="s">
        <v>5</v>
      </c>
    </row>
    <row r="4846" spans="2:8" x14ac:dyDescent="0.3">
      <c r="B4846" s="35">
        <v>43323</v>
      </c>
      <c r="C4846" s="10" t="s">
        <v>1977</v>
      </c>
      <c r="D4846" s="4" t="s">
        <v>45</v>
      </c>
      <c r="E4846" s="4" t="s">
        <v>45</v>
      </c>
      <c r="F4846" s="70"/>
      <c r="G4846" s="197">
        <v>2000</v>
      </c>
      <c r="H4846" s="5"/>
    </row>
    <row r="4847" spans="2:8" x14ac:dyDescent="0.3">
      <c r="B4847" s="35">
        <v>43323</v>
      </c>
      <c r="C4847" s="10" t="s">
        <v>1977</v>
      </c>
      <c r="D4847" s="4" t="s">
        <v>119</v>
      </c>
      <c r="E4847" s="4" t="s">
        <v>45</v>
      </c>
      <c r="F4847" s="70"/>
      <c r="G4847" s="197">
        <v>3000</v>
      </c>
      <c r="H4847" s="5"/>
    </row>
    <row r="4848" spans="2:8" x14ac:dyDescent="0.3">
      <c r="B4848" s="35">
        <v>43323</v>
      </c>
      <c r="C4848" s="10" t="s">
        <v>1977</v>
      </c>
      <c r="D4848" s="4" t="s">
        <v>32</v>
      </c>
      <c r="E4848" s="4" t="s">
        <v>45</v>
      </c>
      <c r="F4848" s="70"/>
      <c r="G4848" s="197">
        <v>2000</v>
      </c>
      <c r="H4848" s="5"/>
    </row>
    <row r="4849" spans="2:8" x14ac:dyDescent="0.3">
      <c r="B4849" s="35">
        <v>43323</v>
      </c>
      <c r="C4849" s="10" t="s">
        <v>1977</v>
      </c>
      <c r="D4849" s="4" t="s">
        <v>148</v>
      </c>
      <c r="E4849" s="4" t="s">
        <v>45</v>
      </c>
      <c r="F4849" s="70"/>
      <c r="G4849" s="197">
        <v>1000</v>
      </c>
      <c r="H4849" s="5"/>
    </row>
    <row r="4850" spans="2:8" x14ac:dyDescent="0.3">
      <c r="B4850" s="35">
        <v>43323</v>
      </c>
      <c r="C4850" s="10" t="s">
        <v>1977</v>
      </c>
      <c r="D4850" s="4" t="s">
        <v>598</v>
      </c>
      <c r="E4850" s="4" t="s">
        <v>45</v>
      </c>
      <c r="F4850" s="187" t="s">
        <v>2200</v>
      </c>
      <c r="G4850" s="197">
        <v>0</v>
      </c>
      <c r="H4850" s="5"/>
    </row>
    <row r="4851" spans="2:8" x14ac:dyDescent="0.3">
      <c r="B4851" s="35">
        <v>43323</v>
      </c>
      <c r="C4851" s="10" t="s">
        <v>1977</v>
      </c>
      <c r="D4851" s="4" t="s">
        <v>2168</v>
      </c>
      <c r="E4851" s="4" t="s">
        <v>45</v>
      </c>
      <c r="F4851" s="70" t="s">
        <v>5</v>
      </c>
      <c r="G4851" s="197">
        <v>400</v>
      </c>
      <c r="H4851" s="5"/>
    </row>
    <row r="4852" spans="2:8" x14ac:dyDescent="0.3">
      <c r="B4852" s="35">
        <v>43323</v>
      </c>
      <c r="C4852" s="10" t="s">
        <v>1977</v>
      </c>
      <c r="D4852" s="4" t="s">
        <v>15</v>
      </c>
      <c r="E4852" s="4" t="s">
        <v>45</v>
      </c>
      <c r="F4852" s="70" t="s">
        <v>5</v>
      </c>
      <c r="G4852" s="197">
        <v>1500</v>
      </c>
      <c r="H4852" s="5"/>
    </row>
    <row r="4853" spans="2:8" x14ac:dyDescent="0.3">
      <c r="B4853" s="35">
        <v>43323</v>
      </c>
      <c r="C4853" s="10" t="s">
        <v>1977</v>
      </c>
      <c r="D4853" s="4" t="s">
        <v>2169</v>
      </c>
      <c r="E4853" s="4" t="s">
        <v>45</v>
      </c>
      <c r="F4853" s="70" t="s">
        <v>5</v>
      </c>
      <c r="G4853" s="197">
        <v>1200</v>
      </c>
      <c r="H4853" s="5"/>
    </row>
    <row r="4854" spans="2:8" x14ac:dyDescent="0.3">
      <c r="B4854" s="35">
        <v>43323</v>
      </c>
      <c r="C4854" s="10" t="s">
        <v>1977</v>
      </c>
      <c r="D4854" s="4" t="s">
        <v>2007</v>
      </c>
      <c r="E4854" s="4" t="s">
        <v>45</v>
      </c>
      <c r="F4854" s="70"/>
      <c r="G4854" s="197">
        <v>900</v>
      </c>
      <c r="H4854" s="5"/>
    </row>
    <row r="4855" spans="2:8" x14ac:dyDescent="0.3">
      <c r="B4855" s="35">
        <v>43323</v>
      </c>
      <c r="C4855" s="10" t="s">
        <v>1977</v>
      </c>
      <c r="D4855" s="4" t="s">
        <v>2199</v>
      </c>
      <c r="E4855" s="4" t="s">
        <v>45</v>
      </c>
      <c r="F4855" s="70"/>
      <c r="G4855" s="197">
        <v>900</v>
      </c>
      <c r="H4855" s="5"/>
    </row>
    <row r="4856" spans="2:8" x14ac:dyDescent="0.3">
      <c r="B4856" s="35"/>
      <c r="C4856" s="10"/>
      <c r="D4856" s="4"/>
      <c r="E4856" s="4"/>
      <c r="F4856" s="70" t="s">
        <v>5</v>
      </c>
      <c r="G4856" s="193"/>
      <c r="H4856" s="5"/>
    </row>
    <row r="4857" spans="2:8" x14ac:dyDescent="0.3">
      <c r="F4857" s="174">
        <v>0</v>
      </c>
      <c r="G4857" s="194">
        <f>SUM(G4837:G4856)</f>
        <v>30500</v>
      </c>
      <c r="H4857" s="62">
        <f>F4857-G4857</f>
        <v>-30500</v>
      </c>
    </row>
    <row r="4860" spans="2:8" x14ac:dyDescent="0.3">
      <c r="B4860" s="106" t="s">
        <v>404</v>
      </c>
      <c r="C4860" s="6" t="s">
        <v>7</v>
      </c>
      <c r="D4860" s="6" t="s">
        <v>11</v>
      </c>
      <c r="E4860" s="6" t="s">
        <v>8</v>
      </c>
      <c r="F4860" s="149" t="s">
        <v>2147</v>
      </c>
      <c r="G4860" s="149" t="s">
        <v>2148</v>
      </c>
      <c r="H4860" s="7" t="s">
        <v>1658</v>
      </c>
    </row>
    <row r="4861" spans="2:8" x14ac:dyDescent="0.3">
      <c r="B4861" s="35">
        <v>43330</v>
      </c>
      <c r="C4861" s="10" t="s">
        <v>1977</v>
      </c>
      <c r="D4861" s="4" t="s">
        <v>1502</v>
      </c>
      <c r="E4861" s="4" t="s">
        <v>45</v>
      </c>
      <c r="F4861" s="70"/>
      <c r="G4861" s="197">
        <v>3500</v>
      </c>
      <c r="H4861" s="5"/>
    </row>
    <row r="4862" spans="2:8" x14ac:dyDescent="0.3">
      <c r="B4862" s="35">
        <v>43330</v>
      </c>
      <c r="C4862" s="10" t="s">
        <v>1977</v>
      </c>
      <c r="D4862" s="4" t="s">
        <v>114</v>
      </c>
      <c r="E4862" s="4" t="s">
        <v>45</v>
      </c>
      <c r="F4862" s="70"/>
      <c r="G4862" s="197">
        <v>3000</v>
      </c>
      <c r="H4862" s="5"/>
    </row>
    <row r="4863" spans="2:8" x14ac:dyDescent="0.3">
      <c r="B4863" s="35">
        <v>43330</v>
      </c>
      <c r="C4863" s="10" t="s">
        <v>1977</v>
      </c>
      <c r="D4863" s="4" t="s">
        <v>116</v>
      </c>
      <c r="E4863" s="4" t="s">
        <v>45</v>
      </c>
      <c r="F4863" s="70"/>
      <c r="G4863" s="197">
        <v>2500</v>
      </c>
      <c r="H4863" s="5"/>
    </row>
    <row r="4864" spans="2:8" x14ac:dyDescent="0.3">
      <c r="B4864" s="35">
        <v>43330</v>
      </c>
      <c r="C4864" s="10" t="s">
        <v>1977</v>
      </c>
      <c r="D4864" s="4" t="s">
        <v>2164</v>
      </c>
      <c r="E4864" s="4" t="s">
        <v>45</v>
      </c>
      <c r="F4864" s="70"/>
      <c r="G4864" s="197">
        <v>1100</v>
      </c>
      <c r="H4864" s="5"/>
    </row>
    <row r="4865" spans="2:8" x14ac:dyDescent="0.3">
      <c r="B4865" s="35">
        <v>43330</v>
      </c>
      <c r="C4865" s="10" t="s">
        <v>1977</v>
      </c>
      <c r="D4865" s="4" t="s">
        <v>1926</v>
      </c>
      <c r="E4865" s="4" t="s">
        <v>45</v>
      </c>
      <c r="F4865" s="70"/>
      <c r="G4865" s="197">
        <v>2500</v>
      </c>
      <c r="H4865" s="5" t="s">
        <v>5</v>
      </c>
    </row>
    <row r="4866" spans="2:8" x14ac:dyDescent="0.3">
      <c r="B4866" s="35"/>
      <c r="C4866" s="10"/>
      <c r="D4866" s="4"/>
      <c r="E4866" s="4"/>
      <c r="F4866" s="70"/>
      <c r="G4866" s="197"/>
      <c r="H4866" s="5"/>
    </row>
    <row r="4867" spans="2:8" x14ac:dyDescent="0.3">
      <c r="B4867" s="35">
        <v>43330</v>
      </c>
      <c r="C4867" s="10" t="s">
        <v>1977</v>
      </c>
      <c r="D4867" s="4" t="s">
        <v>2171</v>
      </c>
      <c r="E4867" s="4" t="s">
        <v>45</v>
      </c>
      <c r="F4867" s="70"/>
      <c r="G4867" s="197">
        <v>1200</v>
      </c>
      <c r="H4867" s="5"/>
    </row>
    <row r="4868" spans="2:8" x14ac:dyDescent="0.3">
      <c r="B4868" s="35">
        <v>43330</v>
      </c>
      <c r="C4868" s="10" t="s">
        <v>1977</v>
      </c>
      <c r="D4868" s="4" t="s">
        <v>1978</v>
      </c>
      <c r="E4868" s="4" t="s">
        <v>45</v>
      </c>
      <c r="F4868" s="70"/>
      <c r="G4868" s="197">
        <v>1400</v>
      </c>
      <c r="H4868" s="5"/>
    </row>
    <row r="4869" spans="2:8" x14ac:dyDescent="0.3">
      <c r="B4869" s="35">
        <v>43330</v>
      </c>
      <c r="C4869" s="10" t="s">
        <v>1977</v>
      </c>
      <c r="D4869" s="4" t="s">
        <v>121</v>
      </c>
      <c r="E4869" s="4" t="s">
        <v>45</v>
      </c>
      <c r="F4869" s="70"/>
      <c r="G4869" s="197">
        <v>1200</v>
      </c>
      <c r="H4869" s="5" t="s">
        <v>5</v>
      </c>
    </row>
    <row r="4870" spans="2:8" x14ac:dyDescent="0.3">
      <c r="B4870" s="35">
        <v>43330</v>
      </c>
      <c r="C4870" s="10" t="s">
        <v>1977</v>
      </c>
      <c r="D4870" s="4" t="s">
        <v>45</v>
      </c>
      <c r="E4870" s="4" t="s">
        <v>45</v>
      </c>
      <c r="F4870" s="70"/>
      <c r="G4870" s="197">
        <v>1800</v>
      </c>
      <c r="H4870" s="5"/>
    </row>
    <row r="4871" spans="2:8" x14ac:dyDescent="0.3">
      <c r="B4871" s="35">
        <v>43330</v>
      </c>
      <c r="C4871" s="10" t="s">
        <v>1977</v>
      </c>
      <c r="D4871" s="4" t="s">
        <v>119</v>
      </c>
      <c r="E4871" s="4" t="s">
        <v>45</v>
      </c>
      <c r="F4871" s="70"/>
      <c r="G4871" s="197">
        <v>3000</v>
      </c>
      <c r="H4871" s="5"/>
    </row>
    <row r="4872" spans="2:8" x14ac:dyDescent="0.3">
      <c r="B4872" s="35">
        <v>43330</v>
      </c>
      <c r="C4872" s="10" t="s">
        <v>1977</v>
      </c>
      <c r="D4872" s="4" t="s">
        <v>32</v>
      </c>
      <c r="E4872" s="4" t="s">
        <v>45</v>
      </c>
      <c r="F4872" s="70"/>
      <c r="G4872" s="197">
        <v>1500</v>
      </c>
      <c r="H4872" s="5"/>
    </row>
    <row r="4873" spans="2:8" x14ac:dyDescent="0.3">
      <c r="B4873" s="35">
        <v>43330</v>
      </c>
      <c r="C4873" s="10" t="s">
        <v>1977</v>
      </c>
      <c r="D4873" s="4" t="s">
        <v>148</v>
      </c>
      <c r="E4873" s="4" t="s">
        <v>45</v>
      </c>
      <c r="F4873" s="70"/>
      <c r="G4873" s="197">
        <v>1000</v>
      </c>
      <c r="H4873" s="5"/>
    </row>
    <row r="4874" spans="2:8" x14ac:dyDescent="0.3">
      <c r="B4874" s="35">
        <v>43330</v>
      </c>
      <c r="C4874" s="10" t="s">
        <v>1977</v>
      </c>
      <c r="D4874" s="4" t="s">
        <v>598</v>
      </c>
      <c r="E4874" s="4" t="s">
        <v>45</v>
      </c>
      <c r="F4874" s="187"/>
      <c r="G4874" s="197">
        <v>1400</v>
      </c>
      <c r="H4874" s="5"/>
    </row>
    <row r="4875" spans="2:8" x14ac:dyDescent="0.3">
      <c r="B4875" s="35">
        <v>43330</v>
      </c>
      <c r="C4875" s="10" t="s">
        <v>1977</v>
      </c>
      <c r="D4875" s="4" t="s">
        <v>2168</v>
      </c>
      <c r="E4875" s="4" t="s">
        <v>45</v>
      </c>
      <c r="F4875" s="70" t="s">
        <v>5</v>
      </c>
      <c r="G4875" s="197">
        <v>400</v>
      </c>
      <c r="H4875" s="5"/>
    </row>
    <row r="4876" spans="2:8" x14ac:dyDescent="0.3">
      <c r="B4876" s="35">
        <v>43330</v>
      </c>
      <c r="C4876" s="10" t="s">
        <v>1977</v>
      </c>
      <c r="D4876" s="4" t="s">
        <v>15</v>
      </c>
      <c r="E4876" s="4" t="s">
        <v>45</v>
      </c>
      <c r="F4876" s="70" t="s">
        <v>5</v>
      </c>
      <c r="G4876" s="197">
        <v>1500</v>
      </c>
      <c r="H4876" s="5"/>
    </row>
    <row r="4877" spans="2:8" x14ac:dyDescent="0.3">
      <c r="B4877" s="35">
        <v>43330</v>
      </c>
      <c r="C4877" s="10" t="s">
        <v>1977</v>
      </c>
      <c r="D4877" s="4" t="s">
        <v>2169</v>
      </c>
      <c r="E4877" s="4" t="s">
        <v>45</v>
      </c>
      <c r="F4877" s="70" t="s">
        <v>5</v>
      </c>
      <c r="G4877" s="197">
        <v>1200</v>
      </c>
      <c r="H4877" s="5"/>
    </row>
    <row r="4878" spans="2:8" x14ac:dyDescent="0.3">
      <c r="B4878" s="35">
        <v>43330</v>
      </c>
      <c r="C4878" s="10" t="s">
        <v>1977</v>
      </c>
      <c r="D4878" s="4" t="s">
        <v>2007</v>
      </c>
      <c r="E4878" s="4" t="s">
        <v>45</v>
      </c>
      <c r="F4878" s="70"/>
      <c r="G4878" s="197">
        <v>900</v>
      </c>
      <c r="H4878" s="5"/>
    </row>
    <row r="4879" spans="2:8" x14ac:dyDescent="0.3">
      <c r="B4879" s="35">
        <v>43330</v>
      </c>
      <c r="C4879" s="10" t="s">
        <v>1977</v>
      </c>
      <c r="D4879" s="4" t="s">
        <v>2199</v>
      </c>
      <c r="E4879" s="4" t="s">
        <v>45</v>
      </c>
      <c r="F4879" s="70"/>
      <c r="G4879" s="197">
        <v>900</v>
      </c>
      <c r="H4879" s="5"/>
    </row>
    <row r="4880" spans="2:8" x14ac:dyDescent="0.3">
      <c r="B4880" s="35"/>
      <c r="C4880" s="10"/>
      <c r="D4880" s="4"/>
      <c r="E4880" s="4"/>
      <c r="F4880" s="70" t="s">
        <v>5</v>
      </c>
      <c r="G4880" s="193"/>
      <c r="H4880" s="5"/>
    </row>
    <row r="4881" spans="2:8" x14ac:dyDescent="0.3">
      <c r="F4881" s="174">
        <v>0</v>
      </c>
      <c r="G4881" s="194">
        <f>SUM(G4861:G4880)</f>
        <v>30000</v>
      </c>
      <c r="H4881" s="62">
        <f>F4881-G4881</f>
        <v>-30000</v>
      </c>
    </row>
    <row r="4884" spans="2:8" x14ac:dyDescent="0.3">
      <c r="B4884" s="106" t="s">
        <v>404</v>
      </c>
      <c r="C4884" s="6" t="s">
        <v>7</v>
      </c>
      <c r="D4884" s="6" t="s">
        <v>11</v>
      </c>
      <c r="E4884" s="6" t="s">
        <v>8</v>
      </c>
      <c r="F4884" s="149" t="s">
        <v>2147</v>
      </c>
      <c r="G4884" s="149" t="s">
        <v>2148</v>
      </c>
      <c r="H4884" s="7" t="s">
        <v>1658</v>
      </c>
    </row>
    <row r="4885" spans="2:8" x14ac:dyDescent="0.3">
      <c r="B4885" s="35">
        <v>43337</v>
      </c>
      <c r="C4885" s="10" t="s">
        <v>1977</v>
      </c>
      <c r="D4885" s="4" t="s">
        <v>1502</v>
      </c>
      <c r="E4885" s="4" t="s">
        <v>45</v>
      </c>
      <c r="F4885" s="70"/>
      <c r="G4885" s="197">
        <v>3500</v>
      </c>
      <c r="H4885" s="5"/>
    </row>
    <row r="4886" spans="2:8" x14ac:dyDescent="0.3">
      <c r="B4886" s="35">
        <v>43337</v>
      </c>
      <c r="C4886" s="10" t="s">
        <v>1977</v>
      </c>
      <c r="D4886" s="4" t="s">
        <v>114</v>
      </c>
      <c r="E4886" s="4" t="s">
        <v>45</v>
      </c>
      <c r="F4886" s="70"/>
      <c r="G4886" s="197">
        <v>3000</v>
      </c>
      <c r="H4886" s="5"/>
    </row>
    <row r="4887" spans="2:8" x14ac:dyDescent="0.3">
      <c r="B4887" s="35">
        <v>43337</v>
      </c>
      <c r="C4887" s="10" t="s">
        <v>1977</v>
      </c>
      <c r="D4887" s="4" t="s">
        <v>116</v>
      </c>
      <c r="E4887" s="4" t="s">
        <v>45</v>
      </c>
      <c r="F4887" s="70"/>
      <c r="G4887" s="197">
        <v>2500</v>
      </c>
      <c r="H4887" s="5"/>
    </row>
    <row r="4888" spans="2:8" x14ac:dyDescent="0.3">
      <c r="B4888" s="35">
        <v>43337</v>
      </c>
      <c r="C4888" s="10" t="s">
        <v>1977</v>
      </c>
      <c r="D4888" s="4" t="s">
        <v>2164</v>
      </c>
      <c r="E4888" s="4" t="s">
        <v>45</v>
      </c>
      <c r="F4888" s="70"/>
      <c r="G4888" s="197">
        <v>1100</v>
      </c>
      <c r="H4888" s="5"/>
    </row>
    <row r="4889" spans="2:8" x14ac:dyDescent="0.3">
      <c r="B4889" s="35">
        <v>43337</v>
      </c>
      <c r="C4889" s="10" t="s">
        <v>1977</v>
      </c>
      <c r="D4889" s="4" t="s">
        <v>1926</v>
      </c>
      <c r="E4889" s="4" t="s">
        <v>45</v>
      </c>
      <c r="F4889" s="70"/>
      <c r="G4889" s="197">
        <v>2500</v>
      </c>
      <c r="H4889" s="5" t="s">
        <v>5</v>
      </c>
    </row>
    <row r="4890" spans="2:8" x14ac:dyDescent="0.3">
      <c r="B4890" s="35">
        <v>43337</v>
      </c>
      <c r="C4890" s="10" t="s">
        <v>1977</v>
      </c>
      <c r="D4890" s="4" t="s">
        <v>2171</v>
      </c>
      <c r="E4890" s="4" t="s">
        <v>45</v>
      </c>
      <c r="F4890" s="70"/>
      <c r="G4890" s="197">
        <v>1200</v>
      </c>
      <c r="H4890" s="5"/>
    </row>
    <row r="4891" spans="2:8" x14ac:dyDescent="0.3">
      <c r="B4891" s="35"/>
      <c r="C4891" s="10"/>
      <c r="D4891" s="4"/>
      <c r="E4891" s="4"/>
      <c r="F4891" s="70"/>
      <c r="G4891" s="73"/>
      <c r="H4891" s="5"/>
    </row>
    <row r="4892" spans="2:8" x14ac:dyDescent="0.3">
      <c r="B4892" s="35">
        <v>43337</v>
      </c>
      <c r="C4892" s="10" t="s">
        <v>1977</v>
      </c>
      <c r="D4892" s="4" t="s">
        <v>1978</v>
      </c>
      <c r="E4892" s="4" t="s">
        <v>45</v>
      </c>
      <c r="F4892" s="70"/>
      <c r="G4892" s="197">
        <v>1500</v>
      </c>
      <c r="H4892" s="5"/>
    </row>
    <row r="4893" spans="2:8" x14ac:dyDescent="0.3">
      <c r="B4893" s="35">
        <v>43337</v>
      </c>
      <c r="C4893" s="10" t="s">
        <v>1977</v>
      </c>
      <c r="D4893" s="4" t="s">
        <v>121</v>
      </c>
      <c r="E4893" s="4" t="s">
        <v>45</v>
      </c>
      <c r="F4893" s="70"/>
      <c r="G4893" s="197">
        <v>1300</v>
      </c>
      <c r="H4893" s="5" t="s">
        <v>5</v>
      </c>
    </row>
    <row r="4894" spans="2:8" x14ac:dyDescent="0.3">
      <c r="B4894" s="35">
        <v>43337</v>
      </c>
      <c r="C4894" s="10" t="s">
        <v>1977</v>
      </c>
      <c r="D4894" s="4" t="s">
        <v>45</v>
      </c>
      <c r="E4894" s="4" t="s">
        <v>45</v>
      </c>
      <c r="F4894" s="70"/>
      <c r="G4894" s="197">
        <v>2000</v>
      </c>
      <c r="H4894" s="5"/>
    </row>
    <row r="4895" spans="2:8" x14ac:dyDescent="0.3">
      <c r="B4895" s="35">
        <v>43337</v>
      </c>
      <c r="C4895" s="10" t="s">
        <v>1977</v>
      </c>
      <c r="D4895" s="4" t="s">
        <v>119</v>
      </c>
      <c r="E4895" s="4" t="s">
        <v>45</v>
      </c>
      <c r="F4895" s="70"/>
      <c r="G4895" s="197">
        <v>3000</v>
      </c>
      <c r="H4895" s="5"/>
    </row>
    <row r="4896" spans="2:8" x14ac:dyDescent="0.3">
      <c r="B4896" s="35">
        <v>43337</v>
      </c>
      <c r="C4896" s="10" t="s">
        <v>1977</v>
      </c>
      <c r="D4896" s="4" t="s">
        <v>32</v>
      </c>
      <c r="E4896" s="4" t="s">
        <v>45</v>
      </c>
      <c r="F4896" s="70"/>
      <c r="G4896" s="197">
        <v>1500</v>
      </c>
      <c r="H4896" s="5"/>
    </row>
    <row r="4897" spans="2:8" x14ac:dyDescent="0.3">
      <c r="B4897" s="35">
        <v>43337</v>
      </c>
      <c r="C4897" s="10" t="s">
        <v>1977</v>
      </c>
      <c r="D4897" s="4" t="s">
        <v>148</v>
      </c>
      <c r="E4897" s="4" t="s">
        <v>45</v>
      </c>
      <c r="F4897" s="70"/>
      <c r="G4897" s="197">
        <v>1000</v>
      </c>
      <c r="H4897" s="5"/>
    </row>
    <row r="4898" spans="2:8" x14ac:dyDescent="0.3">
      <c r="B4898" s="35">
        <v>43337</v>
      </c>
      <c r="C4898" s="10" t="s">
        <v>1977</v>
      </c>
      <c r="D4898" s="4" t="s">
        <v>598</v>
      </c>
      <c r="E4898" s="4" t="s">
        <v>45</v>
      </c>
      <c r="F4898" s="187"/>
      <c r="G4898" s="197">
        <v>1400</v>
      </c>
      <c r="H4898" s="5"/>
    </row>
    <row r="4899" spans="2:8" x14ac:dyDescent="0.3">
      <c r="B4899" s="35"/>
      <c r="C4899" s="10"/>
      <c r="D4899" s="4"/>
      <c r="E4899" s="4"/>
      <c r="F4899" s="70" t="s">
        <v>5</v>
      </c>
      <c r="G4899" s="197"/>
      <c r="H4899" s="5"/>
    </row>
    <row r="4900" spans="2:8" x14ac:dyDescent="0.3">
      <c r="B4900" s="35">
        <v>43337</v>
      </c>
      <c r="C4900" s="10" t="s">
        <v>1977</v>
      </c>
      <c r="D4900" s="4" t="s">
        <v>15</v>
      </c>
      <c r="E4900" s="4" t="s">
        <v>45</v>
      </c>
      <c r="F4900" s="70" t="s">
        <v>5</v>
      </c>
      <c r="G4900" s="197">
        <v>1500</v>
      </c>
      <c r="H4900" s="5"/>
    </row>
    <row r="4901" spans="2:8" x14ac:dyDescent="0.3">
      <c r="B4901" s="35">
        <v>43337</v>
      </c>
      <c r="C4901" s="10" t="s">
        <v>1977</v>
      </c>
      <c r="D4901" s="4" t="s">
        <v>2169</v>
      </c>
      <c r="E4901" s="4" t="s">
        <v>45</v>
      </c>
      <c r="F4901" s="70" t="s">
        <v>5</v>
      </c>
      <c r="G4901" s="197">
        <v>1400</v>
      </c>
      <c r="H4901" s="5"/>
    </row>
    <row r="4902" spans="2:8" x14ac:dyDescent="0.3">
      <c r="B4902" s="35">
        <v>43337</v>
      </c>
      <c r="C4902" s="10" t="s">
        <v>1977</v>
      </c>
      <c r="D4902" s="4" t="s">
        <v>2007</v>
      </c>
      <c r="E4902" s="4" t="s">
        <v>45</v>
      </c>
      <c r="F4902" s="70"/>
      <c r="G4902" s="197">
        <v>900</v>
      </c>
      <c r="H4902" s="5"/>
    </row>
    <row r="4903" spans="2:8" x14ac:dyDescent="0.3">
      <c r="B4903" s="35">
        <v>43337</v>
      </c>
      <c r="C4903" s="10" t="s">
        <v>1977</v>
      </c>
      <c r="D4903" s="4" t="s">
        <v>2199</v>
      </c>
      <c r="E4903" s="4" t="s">
        <v>45</v>
      </c>
      <c r="F4903" s="70"/>
      <c r="G4903" s="197">
        <v>900</v>
      </c>
      <c r="H4903" s="5"/>
    </row>
    <row r="4904" spans="2:8" x14ac:dyDescent="0.3">
      <c r="B4904" s="35">
        <v>43337</v>
      </c>
      <c r="C4904" s="10" t="s">
        <v>1977</v>
      </c>
      <c r="D4904" s="4" t="s">
        <v>2199</v>
      </c>
      <c r="E4904" s="4" t="s">
        <v>45</v>
      </c>
      <c r="F4904" s="70"/>
      <c r="G4904" s="197">
        <v>600</v>
      </c>
      <c r="H4904" s="5"/>
    </row>
    <row r="4905" spans="2:8" x14ac:dyDescent="0.3">
      <c r="B4905" s="35"/>
      <c r="C4905" s="10"/>
      <c r="D4905" s="4"/>
      <c r="E4905" s="4"/>
      <c r="F4905" s="70" t="s">
        <v>5</v>
      </c>
      <c r="G4905" s="193"/>
      <c r="H4905" s="5"/>
    </row>
    <row r="4906" spans="2:8" x14ac:dyDescent="0.3">
      <c r="F4906" s="174">
        <v>0</v>
      </c>
      <c r="G4906" s="194">
        <f>SUM(G4885:G4905)</f>
        <v>30800</v>
      </c>
      <c r="H4906" s="62">
        <f>F4906-G4906</f>
        <v>-30800</v>
      </c>
    </row>
    <row r="4908" spans="2:8" x14ac:dyDescent="0.3">
      <c r="B4908" s="106" t="s">
        <v>404</v>
      </c>
      <c r="C4908" s="6" t="s">
        <v>7</v>
      </c>
      <c r="D4908" s="6" t="s">
        <v>11</v>
      </c>
      <c r="E4908" s="6" t="s">
        <v>8</v>
      </c>
      <c r="F4908" s="149" t="s">
        <v>2147</v>
      </c>
      <c r="G4908" s="149" t="s">
        <v>2148</v>
      </c>
      <c r="H4908" s="7" t="s">
        <v>1658</v>
      </c>
    </row>
    <row r="4909" spans="2:8" x14ac:dyDescent="0.3">
      <c r="B4909" s="35">
        <v>43344</v>
      </c>
      <c r="C4909" s="10" t="s">
        <v>1977</v>
      </c>
      <c r="D4909" s="4" t="s">
        <v>1502</v>
      </c>
      <c r="E4909" s="4" t="s">
        <v>45</v>
      </c>
      <c r="F4909" s="70"/>
      <c r="G4909" s="197">
        <v>3500</v>
      </c>
      <c r="H4909" s="5"/>
    </row>
    <row r="4910" spans="2:8" x14ac:dyDescent="0.3">
      <c r="B4910" s="35">
        <v>43344</v>
      </c>
      <c r="C4910" s="10" t="s">
        <v>1977</v>
      </c>
      <c r="D4910" s="4" t="s">
        <v>114</v>
      </c>
      <c r="E4910" s="4" t="s">
        <v>45</v>
      </c>
      <c r="F4910" s="70"/>
      <c r="G4910" s="197">
        <v>3000</v>
      </c>
      <c r="H4910" s="5"/>
    </row>
    <row r="4911" spans="2:8" x14ac:dyDescent="0.3">
      <c r="B4911" s="35">
        <v>43344</v>
      </c>
      <c r="C4911" s="10" t="s">
        <v>1977</v>
      </c>
      <c r="D4911" s="4" t="s">
        <v>116</v>
      </c>
      <c r="E4911" s="4" t="s">
        <v>45</v>
      </c>
      <c r="F4911" s="70"/>
      <c r="G4911" s="197">
        <v>2500</v>
      </c>
      <c r="H4911" s="5"/>
    </row>
    <row r="4912" spans="2:8" x14ac:dyDescent="0.3">
      <c r="B4912" s="35">
        <v>43344</v>
      </c>
      <c r="C4912" s="10" t="s">
        <v>1977</v>
      </c>
      <c r="D4912" s="4" t="s">
        <v>2164</v>
      </c>
      <c r="E4912" s="4" t="s">
        <v>45</v>
      </c>
      <c r="F4912" s="70"/>
      <c r="G4912" s="197">
        <v>1100</v>
      </c>
      <c r="H4912" s="5"/>
    </row>
    <row r="4913" spans="2:8" x14ac:dyDescent="0.3">
      <c r="B4913" s="35">
        <v>43344</v>
      </c>
      <c r="C4913" s="10" t="s">
        <v>1977</v>
      </c>
      <c r="D4913" s="4" t="s">
        <v>1926</v>
      </c>
      <c r="E4913" s="4" t="s">
        <v>45</v>
      </c>
      <c r="F4913" s="70"/>
      <c r="G4913" s="197">
        <v>2500</v>
      </c>
      <c r="H4913" s="5" t="s">
        <v>5</v>
      </c>
    </row>
    <row r="4914" spans="2:8" x14ac:dyDescent="0.3">
      <c r="B4914" s="35">
        <v>43344</v>
      </c>
      <c r="C4914" s="10" t="s">
        <v>1977</v>
      </c>
      <c r="D4914" s="4" t="s">
        <v>2171</v>
      </c>
      <c r="E4914" s="4" t="s">
        <v>45</v>
      </c>
      <c r="F4914" s="70"/>
      <c r="G4914" s="197">
        <v>1200</v>
      </c>
      <c r="H4914" s="5"/>
    </row>
    <row r="4915" spans="2:8" x14ac:dyDescent="0.3">
      <c r="B4915" s="35"/>
      <c r="C4915" s="10"/>
      <c r="D4915" s="4"/>
      <c r="E4915" s="4"/>
      <c r="F4915" s="70"/>
      <c r="G4915" s="73"/>
      <c r="H4915" s="5"/>
    </row>
    <row r="4916" spans="2:8" x14ac:dyDescent="0.3">
      <c r="B4916" s="35">
        <v>43344</v>
      </c>
      <c r="C4916" s="10" t="s">
        <v>1977</v>
      </c>
      <c r="D4916" s="4" t="s">
        <v>1978</v>
      </c>
      <c r="E4916" s="4" t="s">
        <v>45</v>
      </c>
      <c r="F4916" s="70"/>
      <c r="G4916" s="197">
        <v>1500</v>
      </c>
      <c r="H4916" s="5"/>
    </row>
    <row r="4917" spans="2:8" x14ac:dyDescent="0.3">
      <c r="B4917" s="35">
        <v>43344</v>
      </c>
      <c r="C4917" s="10" t="s">
        <v>1977</v>
      </c>
      <c r="D4917" s="4" t="s">
        <v>121</v>
      </c>
      <c r="E4917" s="4" t="s">
        <v>45</v>
      </c>
      <c r="F4917" s="70"/>
      <c r="G4917" s="197">
        <v>1200</v>
      </c>
      <c r="H4917" s="5" t="s">
        <v>5</v>
      </c>
    </row>
    <row r="4918" spans="2:8" x14ac:dyDescent="0.3">
      <c r="B4918" s="35">
        <v>43344</v>
      </c>
      <c r="C4918" s="10" t="s">
        <v>1977</v>
      </c>
      <c r="D4918" s="4" t="s">
        <v>45</v>
      </c>
      <c r="E4918" s="4" t="s">
        <v>45</v>
      </c>
      <c r="F4918" s="70"/>
      <c r="G4918" s="197">
        <v>2000</v>
      </c>
      <c r="H4918" s="5"/>
    </row>
    <row r="4919" spans="2:8" x14ac:dyDescent="0.3">
      <c r="B4919" s="35">
        <v>43344</v>
      </c>
      <c r="C4919" s="10" t="s">
        <v>1977</v>
      </c>
      <c r="D4919" s="4" t="s">
        <v>119</v>
      </c>
      <c r="E4919" s="4" t="s">
        <v>45</v>
      </c>
      <c r="F4919" s="70"/>
      <c r="G4919" s="197">
        <v>3000</v>
      </c>
      <c r="H4919" s="5"/>
    </row>
    <row r="4920" spans="2:8" x14ac:dyDescent="0.3">
      <c r="B4920" s="35">
        <v>43344</v>
      </c>
      <c r="C4920" s="10" t="s">
        <v>1977</v>
      </c>
      <c r="D4920" s="4" t="s">
        <v>32</v>
      </c>
      <c r="E4920" s="4" t="s">
        <v>45</v>
      </c>
      <c r="F4920" s="70"/>
      <c r="G4920" s="197">
        <v>1500</v>
      </c>
      <c r="H4920" s="5"/>
    </row>
    <row r="4921" spans="2:8" x14ac:dyDescent="0.3">
      <c r="B4921" s="35">
        <v>43344</v>
      </c>
      <c r="C4921" s="10" t="s">
        <v>1977</v>
      </c>
      <c r="D4921" s="4" t="s">
        <v>148</v>
      </c>
      <c r="E4921" s="4" t="s">
        <v>45</v>
      </c>
      <c r="F4921" s="70"/>
      <c r="G4921" s="197">
        <v>0</v>
      </c>
      <c r="H4921" s="5"/>
    </row>
    <row r="4922" spans="2:8" x14ac:dyDescent="0.3">
      <c r="B4922" s="35">
        <v>43344</v>
      </c>
      <c r="C4922" s="10" t="s">
        <v>1977</v>
      </c>
      <c r="D4922" s="4" t="s">
        <v>598</v>
      </c>
      <c r="E4922" s="4" t="s">
        <v>45</v>
      </c>
      <c r="F4922" s="187"/>
      <c r="G4922" s="197">
        <v>1400</v>
      </c>
      <c r="H4922" s="5"/>
    </row>
    <row r="4923" spans="2:8" x14ac:dyDescent="0.3">
      <c r="B4923" s="35"/>
      <c r="C4923" s="10"/>
      <c r="D4923" s="4"/>
      <c r="E4923" s="4"/>
      <c r="F4923" s="70" t="s">
        <v>5</v>
      </c>
      <c r="G4923" s="197"/>
      <c r="H4923" s="5"/>
    </row>
    <row r="4924" spans="2:8" x14ac:dyDescent="0.3">
      <c r="B4924" s="35">
        <v>43344</v>
      </c>
      <c r="C4924" s="10" t="s">
        <v>1977</v>
      </c>
      <c r="D4924" s="4" t="s">
        <v>15</v>
      </c>
      <c r="E4924" s="4" t="s">
        <v>45</v>
      </c>
      <c r="F4924" s="70" t="s">
        <v>5</v>
      </c>
      <c r="G4924" s="197">
        <v>1500</v>
      </c>
      <c r="H4924" s="5"/>
    </row>
    <row r="4925" spans="2:8" x14ac:dyDescent="0.3">
      <c r="B4925" s="35">
        <v>43344</v>
      </c>
      <c r="C4925" s="10" t="s">
        <v>1977</v>
      </c>
      <c r="D4925" s="4" t="s">
        <v>2169</v>
      </c>
      <c r="E4925" s="4" t="s">
        <v>45</v>
      </c>
      <c r="F4925" s="70" t="s">
        <v>5</v>
      </c>
      <c r="G4925" s="197">
        <v>1400</v>
      </c>
      <c r="H4925" s="5"/>
    </row>
    <row r="4926" spans="2:8" x14ac:dyDescent="0.3">
      <c r="B4926" s="35">
        <v>43344</v>
      </c>
      <c r="C4926" s="10" t="s">
        <v>1977</v>
      </c>
      <c r="D4926" s="4" t="s">
        <v>2007</v>
      </c>
      <c r="E4926" s="4" t="s">
        <v>45</v>
      </c>
      <c r="F4926" s="70"/>
      <c r="G4926" s="197">
        <v>900</v>
      </c>
      <c r="H4926" s="5"/>
    </row>
    <row r="4927" spans="2:8" x14ac:dyDescent="0.3">
      <c r="B4927" s="35">
        <v>43344</v>
      </c>
      <c r="C4927" s="10" t="s">
        <v>1977</v>
      </c>
      <c r="D4927" s="4" t="s">
        <v>2199</v>
      </c>
      <c r="E4927" s="4" t="s">
        <v>45</v>
      </c>
      <c r="F4927" s="70"/>
      <c r="G4927" s="197">
        <v>0</v>
      </c>
      <c r="H4927" s="5"/>
    </row>
    <row r="4928" spans="2:8" x14ac:dyDescent="0.3">
      <c r="B4928" s="35">
        <v>43344</v>
      </c>
      <c r="C4928" s="10" t="s">
        <v>1977</v>
      </c>
      <c r="D4928" s="4" t="s">
        <v>1962</v>
      </c>
      <c r="E4928" s="4" t="s">
        <v>45</v>
      </c>
      <c r="F4928" s="70"/>
      <c r="G4928" s="197">
        <v>720</v>
      </c>
      <c r="H4928" s="5"/>
    </row>
    <row r="4929" spans="2:8" x14ac:dyDescent="0.3">
      <c r="B4929" s="35"/>
      <c r="C4929" s="10"/>
      <c r="D4929" s="4"/>
      <c r="E4929" s="4"/>
      <c r="F4929" s="70" t="s">
        <v>5</v>
      </c>
      <c r="G4929" s="193"/>
      <c r="H4929" s="5"/>
    </row>
    <row r="4930" spans="2:8" x14ac:dyDescent="0.3">
      <c r="F4930" s="174">
        <v>0</v>
      </c>
      <c r="G4930" s="194">
        <f>SUM(G4909:G4929)</f>
        <v>28920</v>
      </c>
      <c r="H4930" s="62">
        <f>F4930-G4930</f>
        <v>-28920</v>
      </c>
    </row>
    <row r="4932" spans="2:8" x14ac:dyDescent="0.3">
      <c r="B4932" s="106" t="s">
        <v>404</v>
      </c>
      <c r="C4932" s="6" t="s">
        <v>7</v>
      </c>
      <c r="D4932" s="6" t="s">
        <v>11</v>
      </c>
      <c r="E4932" s="6" t="s">
        <v>8</v>
      </c>
      <c r="F4932" s="149" t="s">
        <v>2147</v>
      </c>
      <c r="G4932" s="149" t="s">
        <v>2148</v>
      </c>
      <c r="H4932" s="7" t="s">
        <v>1658</v>
      </c>
    </row>
    <row r="4933" spans="2:8" x14ac:dyDescent="0.3">
      <c r="B4933" s="35">
        <v>43351</v>
      </c>
      <c r="C4933" s="10" t="s">
        <v>1977</v>
      </c>
      <c r="D4933" s="4" t="s">
        <v>1502</v>
      </c>
      <c r="E4933" s="4" t="s">
        <v>45</v>
      </c>
      <c r="F4933" s="70"/>
      <c r="G4933" s="197">
        <v>3500</v>
      </c>
      <c r="H4933" s="5"/>
    </row>
    <row r="4934" spans="2:8" x14ac:dyDescent="0.3">
      <c r="B4934" s="35">
        <v>43351</v>
      </c>
      <c r="C4934" s="10" t="s">
        <v>1977</v>
      </c>
      <c r="D4934" s="4" t="s">
        <v>114</v>
      </c>
      <c r="E4934" s="4" t="s">
        <v>45</v>
      </c>
      <c r="F4934" s="70"/>
      <c r="G4934" s="197">
        <v>3000</v>
      </c>
      <c r="H4934" s="5"/>
    </row>
    <row r="4935" spans="2:8" x14ac:dyDescent="0.3">
      <c r="B4935" s="35">
        <v>43351</v>
      </c>
      <c r="C4935" s="10" t="s">
        <v>1977</v>
      </c>
      <c r="D4935" s="4" t="s">
        <v>116</v>
      </c>
      <c r="E4935" s="4" t="s">
        <v>45</v>
      </c>
      <c r="F4935" s="70"/>
      <c r="G4935" s="197">
        <v>2500</v>
      </c>
      <c r="H4935" s="5"/>
    </row>
    <row r="4936" spans="2:8" x14ac:dyDescent="0.3">
      <c r="B4936" s="35">
        <v>43351</v>
      </c>
      <c r="C4936" s="10" t="s">
        <v>1977</v>
      </c>
      <c r="D4936" s="4" t="s">
        <v>2164</v>
      </c>
      <c r="E4936" s="4" t="s">
        <v>45</v>
      </c>
      <c r="F4936" s="70"/>
      <c r="G4936" s="197">
        <v>1100</v>
      </c>
      <c r="H4936" s="5"/>
    </row>
    <row r="4937" spans="2:8" x14ac:dyDescent="0.3">
      <c r="B4937" s="35">
        <v>43351</v>
      </c>
      <c r="C4937" s="10" t="s">
        <v>1977</v>
      </c>
      <c r="D4937" s="4" t="s">
        <v>1926</v>
      </c>
      <c r="E4937" s="4" t="s">
        <v>45</v>
      </c>
      <c r="F4937" s="70"/>
      <c r="G4937" s="197">
        <v>2500</v>
      </c>
      <c r="H4937" s="5" t="s">
        <v>5</v>
      </c>
    </row>
    <row r="4938" spans="2:8" x14ac:dyDescent="0.3">
      <c r="B4938" s="35">
        <v>43351</v>
      </c>
      <c r="C4938" s="10" t="s">
        <v>1977</v>
      </c>
      <c r="D4938" s="4" t="s">
        <v>2171</v>
      </c>
      <c r="E4938" s="4" t="s">
        <v>45</v>
      </c>
      <c r="F4938" s="70"/>
      <c r="G4938" s="197">
        <v>1200</v>
      </c>
      <c r="H4938" s="5"/>
    </row>
    <row r="4939" spans="2:8" x14ac:dyDescent="0.3">
      <c r="B4939" s="35"/>
      <c r="C4939" s="10"/>
      <c r="D4939" s="4"/>
      <c r="E4939" s="4"/>
      <c r="F4939" s="70"/>
      <c r="G4939" s="73"/>
      <c r="H4939" s="5"/>
    </row>
    <row r="4940" spans="2:8" x14ac:dyDescent="0.3">
      <c r="B4940" s="35">
        <v>43351</v>
      </c>
      <c r="C4940" s="10" t="s">
        <v>1977</v>
      </c>
      <c r="D4940" s="4" t="s">
        <v>1978</v>
      </c>
      <c r="E4940" s="4" t="s">
        <v>45</v>
      </c>
      <c r="F4940" s="70"/>
      <c r="G4940" s="197">
        <v>1500</v>
      </c>
      <c r="H4940" s="5"/>
    </row>
    <row r="4941" spans="2:8" x14ac:dyDescent="0.3">
      <c r="B4941" s="35">
        <v>43351</v>
      </c>
      <c r="C4941" s="10" t="s">
        <v>1977</v>
      </c>
      <c r="D4941" s="4" t="s">
        <v>121</v>
      </c>
      <c r="E4941" s="4" t="s">
        <v>45</v>
      </c>
      <c r="F4941" s="70"/>
      <c r="G4941" s="197">
        <v>1033</v>
      </c>
      <c r="H4941" s="5" t="s">
        <v>5</v>
      </c>
    </row>
    <row r="4942" spans="2:8" x14ac:dyDescent="0.3">
      <c r="B4942" s="35">
        <v>43351</v>
      </c>
      <c r="C4942" s="10" t="s">
        <v>1977</v>
      </c>
      <c r="D4942" s="4" t="s">
        <v>45</v>
      </c>
      <c r="E4942" s="4" t="s">
        <v>45</v>
      </c>
      <c r="F4942" s="70"/>
      <c r="G4942" s="197">
        <v>2000</v>
      </c>
      <c r="H4942" s="5"/>
    </row>
    <row r="4943" spans="2:8" x14ac:dyDescent="0.3">
      <c r="B4943" s="35">
        <v>43351</v>
      </c>
      <c r="C4943" s="10" t="s">
        <v>1977</v>
      </c>
      <c r="D4943" s="4" t="s">
        <v>119</v>
      </c>
      <c r="E4943" s="4" t="s">
        <v>45</v>
      </c>
      <c r="F4943" s="70"/>
      <c r="G4943" s="197">
        <v>3500</v>
      </c>
      <c r="H4943" s="5"/>
    </row>
    <row r="4944" spans="2:8" x14ac:dyDescent="0.3">
      <c r="B4944" s="35">
        <v>43351</v>
      </c>
      <c r="C4944" s="10" t="s">
        <v>1977</v>
      </c>
      <c r="D4944" s="4" t="s">
        <v>32</v>
      </c>
      <c r="E4944" s="4" t="s">
        <v>45</v>
      </c>
      <c r="F4944" s="70"/>
      <c r="G4944" s="197">
        <v>1500</v>
      </c>
      <c r="H4944" s="5"/>
    </row>
    <row r="4945" spans="2:8" x14ac:dyDescent="0.3">
      <c r="B4945" s="35">
        <v>43351</v>
      </c>
      <c r="C4945" s="10" t="s">
        <v>1977</v>
      </c>
      <c r="D4945" s="4" t="s">
        <v>148</v>
      </c>
      <c r="E4945" s="4" t="s">
        <v>45</v>
      </c>
      <c r="F4945" s="70"/>
      <c r="G4945" s="197">
        <v>0</v>
      </c>
      <c r="H4945" s="5"/>
    </row>
    <row r="4946" spans="2:8" x14ac:dyDescent="0.3">
      <c r="B4946" s="35">
        <v>43351</v>
      </c>
      <c r="C4946" s="10" t="s">
        <v>1977</v>
      </c>
      <c r="D4946" s="4" t="s">
        <v>598</v>
      </c>
      <c r="E4946" s="4" t="s">
        <v>45</v>
      </c>
      <c r="F4946" s="187"/>
      <c r="G4946" s="197">
        <v>1400</v>
      </c>
      <c r="H4946" s="5"/>
    </row>
    <row r="4947" spans="2:8" x14ac:dyDescent="0.3">
      <c r="B4947" s="35"/>
      <c r="C4947" s="10"/>
      <c r="D4947" s="4"/>
      <c r="E4947" s="4"/>
      <c r="F4947" s="70" t="s">
        <v>5</v>
      </c>
      <c r="G4947" s="197"/>
      <c r="H4947" s="5"/>
    </row>
    <row r="4948" spans="2:8" x14ac:dyDescent="0.3">
      <c r="B4948" s="35">
        <v>43351</v>
      </c>
      <c r="C4948" s="10" t="s">
        <v>1977</v>
      </c>
      <c r="D4948" s="4" t="s">
        <v>15</v>
      </c>
      <c r="E4948" s="4" t="s">
        <v>45</v>
      </c>
      <c r="F4948" s="70" t="s">
        <v>5</v>
      </c>
      <c r="G4948" s="197">
        <v>1500</v>
      </c>
      <c r="H4948" s="5"/>
    </row>
    <row r="4949" spans="2:8" x14ac:dyDescent="0.3">
      <c r="B4949" s="35">
        <v>43351</v>
      </c>
      <c r="C4949" s="10" t="s">
        <v>1977</v>
      </c>
      <c r="D4949" s="4" t="s">
        <v>2169</v>
      </c>
      <c r="E4949" s="4" t="s">
        <v>45</v>
      </c>
      <c r="F4949" s="70" t="s">
        <v>5</v>
      </c>
      <c r="G4949" s="197">
        <v>1300</v>
      </c>
      <c r="H4949" s="5"/>
    </row>
    <row r="4950" spans="2:8" x14ac:dyDescent="0.3">
      <c r="B4950" s="35">
        <v>43351</v>
      </c>
      <c r="C4950" s="10" t="s">
        <v>1977</v>
      </c>
      <c r="D4950" s="4" t="s">
        <v>2007</v>
      </c>
      <c r="E4950" s="4" t="s">
        <v>45</v>
      </c>
      <c r="F4950" s="70"/>
      <c r="G4950" s="197">
        <v>900</v>
      </c>
      <c r="H4950" s="5"/>
    </row>
    <row r="4951" spans="2:8" x14ac:dyDescent="0.3">
      <c r="B4951" s="35">
        <v>43351</v>
      </c>
      <c r="C4951" s="10" t="s">
        <v>1977</v>
      </c>
      <c r="D4951" s="4" t="s">
        <v>1962</v>
      </c>
      <c r="E4951" s="4" t="s">
        <v>45</v>
      </c>
      <c r="F4951" s="70"/>
      <c r="G4951" s="197">
        <v>720</v>
      </c>
      <c r="H4951" s="5"/>
    </row>
    <row r="4952" spans="2:8" x14ac:dyDescent="0.3">
      <c r="B4952" s="35">
        <v>43351</v>
      </c>
      <c r="C4952" s="10" t="s">
        <v>1977</v>
      </c>
      <c r="D4952" s="4" t="s">
        <v>2201</v>
      </c>
      <c r="E4952" s="4" t="s">
        <v>45</v>
      </c>
      <c r="F4952" s="70"/>
      <c r="G4952" s="197">
        <v>400</v>
      </c>
      <c r="H4952" s="5"/>
    </row>
    <row r="4953" spans="2:8" x14ac:dyDescent="0.3">
      <c r="B4953" s="35"/>
      <c r="C4953" s="10"/>
      <c r="D4953" s="4"/>
      <c r="E4953" s="4"/>
      <c r="F4953" s="70" t="s">
        <v>5</v>
      </c>
      <c r="G4953" s="193"/>
      <c r="H4953" s="5"/>
    </row>
    <row r="4954" spans="2:8" x14ac:dyDescent="0.3">
      <c r="F4954" s="174">
        <v>0</v>
      </c>
      <c r="G4954" s="194">
        <f>SUM(G4933:G4953)</f>
        <v>29553</v>
      </c>
      <c r="H4954" s="62">
        <f>F4954-G4954</f>
        <v>-29553</v>
      </c>
    </row>
    <row r="4956" spans="2:8" x14ac:dyDescent="0.3">
      <c r="B4956" s="106" t="s">
        <v>404</v>
      </c>
      <c r="C4956" s="6" t="s">
        <v>7</v>
      </c>
      <c r="D4956" s="6" t="s">
        <v>11</v>
      </c>
      <c r="E4956" s="6" t="s">
        <v>8</v>
      </c>
      <c r="F4956" s="149" t="s">
        <v>2147</v>
      </c>
      <c r="G4956" s="149" t="s">
        <v>2148</v>
      </c>
      <c r="H4956" s="7" t="s">
        <v>1658</v>
      </c>
    </row>
    <row r="4957" spans="2:8" x14ac:dyDescent="0.3">
      <c r="B4957" s="35">
        <v>43358</v>
      </c>
      <c r="C4957" s="10" t="s">
        <v>1977</v>
      </c>
      <c r="D4957" s="4" t="s">
        <v>1502</v>
      </c>
      <c r="E4957" s="4" t="s">
        <v>45</v>
      </c>
      <c r="F4957" s="70"/>
      <c r="G4957" s="197">
        <v>3500</v>
      </c>
      <c r="H4957" s="5"/>
    </row>
    <row r="4958" spans="2:8" x14ac:dyDescent="0.3">
      <c r="B4958" s="35">
        <v>43358</v>
      </c>
      <c r="C4958" s="10" t="s">
        <v>1977</v>
      </c>
      <c r="D4958" s="4" t="s">
        <v>114</v>
      </c>
      <c r="E4958" s="4" t="s">
        <v>45</v>
      </c>
      <c r="F4958" s="70"/>
      <c r="G4958" s="197">
        <v>3000</v>
      </c>
      <c r="H4958" s="5"/>
    </row>
    <row r="4959" spans="2:8" x14ac:dyDescent="0.3">
      <c r="B4959" s="35">
        <v>43358</v>
      </c>
      <c r="C4959" s="10" t="s">
        <v>1977</v>
      </c>
      <c r="D4959" s="4" t="s">
        <v>116</v>
      </c>
      <c r="E4959" s="4" t="s">
        <v>45</v>
      </c>
      <c r="F4959" s="70"/>
      <c r="G4959" s="197">
        <v>2500</v>
      </c>
      <c r="H4959" s="5"/>
    </row>
    <row r="4960" spans="2:8" x14ac:dyDescent="0.3">
      <c r="B4960" s="35">
        <v>43358</v>
      </c>
      <c r="C4960" s="10" t="s">
        <v>1977</v>
      </c>
      <c r="D4960" s="4" t="s">
        <v>1926</v>
      </c>
      <c r="E4960" s="4" t="s">
        <v>45</v>
      </c>
      <c r="F4960" s="70"/>
      <c r="G4960" s="197">
        <v>2500</v>
      </c>
      <c r="H4960" s="5" t="s">
        <v>5</v>
      </c>
    </row>
    <row r="4961" spans="2:8" x14ac:dyDescent="0.3">
      <c r="B4961" s="35">
        <v>43358</v>
      </c>
      <c r="C4961" s="10" t="s">
        <v>1977</v>
      </c>
      <c r="D4961" s="4" t="s">
        <v>2171</v>
      </c>
      <c r="E4961" s="4" t="s">
        <v>45</v>
      </c>
      <c r="F4961" s="70"/>
      <c r="G4961" s="197">
        <v>1200</v>
      </c>
      <c r="H4961" s="5"/>
    </row>
    <row r="4962" spans="2:8" x14ac:dyDescent="0.3">
      <c r="B4962" s="35"/>
      <c r="C4962" s="10"/>
      <c r="D4962" s="4"/>
      <c r="E4962" s="4"/>
      <c r="F4962" s="70"/>
      <c r="G4962" s="73"/>
      <c r="H4962" s="5"/>
    </row>
    <row r="4963" spans="2:8" x14ac:dyDescent="0.3">
      <c r="B4963" s="35">
        <v>43358</v>
      </c>
      <c r="C4963" s="10" t="s">
        <v>1977</v>
      </c>
      <c r="D4963" s="4" t="s">
        <v>1978</v>
      </c>
      <c r="E4963" s="4" t="s">
        <v>45</v>
      </c>
      <c r="F4963" s="70"/>
      <c r="G4963" s="197">
        <v>1500</v>
      </c>
      <c r="H4963" s="5"/>
    </row>
    <row r="4964" spans="2:8" x14ac:dyDescent="0.3">
      <c r="B4964" s="35">
        <v>43358</v>
      </c>
      <c r="C4964" s="10" t="s">
        <v>1977</v>
      </c>
      <c r="D4964" s="4" t="s">
        <v>121</v>
      </c>
      <c r="E4964" s="4" t="s">
        <v>45</v>
      </c>
      <c r="F4964" s="70"/>
      <c r="G4964" s="197">
        <v>1033</v>
      </c>
      <c r="H4964" s="5" t="s">
        <v>5</v>
      </c>
    </row>
    <row r="4965" spans="2:8" x14ac:dyDescent="0.3">
      <c r="B4965" s="35">
        <v>43358</v>
      </c>
      <c r="C4965" s="10" t="s">
        <v>1977</v>
      </c>
      <c r="D4965" s="4" t="s">
        <v>45</v>
      </c>
      <c r="E4965" s="4" t="s">
        <v>45</v>
      </c>
      <c r="F4965" s="70"/>
      <c r="G4965" s="197">
        <v>2000</v>
      </c>
      <c r="H4965" s="5"/>
    </row>
    <row r="4966" spans="2:8" x14ac:dyDescent="0.3">
      <c r="B4966" s="35">
        <v>43358</v>
      </c>
      <c r="C4966" s="10" t="s">
        <v>1977</v>
      </c>
      <c r="D4966" s="4" t="s">
        <v>119</v>
      </c>
      <c r="E4966" s="4" t="s">
        <v>45</v>
      </c>
      <c r="F4966" s="70"/>
      <c r="G4966" s="197">
        <v>3000</v>
      </c>
      <c r="H4966" s="5"/>
    </row>
    <row r="4967" spans="2:8" x14ac:dyDescent="0.3">
      <c r="B4967" s="35">
        <v>43358</v>
      </c>
      <c r="C4967" s="10" t="s">
        <v>1977</v>
      </c>
      <c r="D4967" s="4" t="s">
        <v>32</v>
      </c>
      <c r="E4967" s="4" t="s">
        <v>45</v>
      </c>
      <c r="F4967" s="70"/>
      <c r="G4967" s="197">
        <v>1500</v>
      </c>
      <c r="H4967" s="5"/>
    </row>
    <row r="4968" spans="2:8" x14ac:dyDescent="0.3">
      <c r="B4968" s="35">
        <v>43358</v>
      </c>
      <c r="C4968" s="10" t="s">
        <v>1977</v>
      </c>
      <c r="D4968" s="4" t="s">
        <v>148</v>
      </c>
      <c r="E4968" s="4" t="s">
        <v>45</v>
      </c>
      <c r="F4968" s="70"/>
      <c r="G4968" s="197">
        <v>0</v>
      </c>
      <c r="H4968" s="5"/>
    </row>
    <row r="4969" spans="2:8" x14ac:dyDescent="0.3">
      <c r="B4969" s="35">
        <v>43358</v>
      </c>
      <c r="C4969" s="10" t="s">
        <v>1977</v>
      </c>
      <c r="D4969" s="4" t="s">
        <v>598</v>
      </c>
      <c r="E4969" s="4" t="s">
        <v>45</v>
      </c>
      <c r="F4969" s="187"/>
      <c r="G4969" s="197">
        <v>1480</v>
      </c>
      <c r="H4969" s="5"/>
    </row>
    <row r="4970" spans="2:8" x14ac:dyDescent="0.3">
      <c r="B4970" s="35"/>
      <c r="C4970" s="10"/>
      <c r="D4970" s="4"/>
      <c r="E4970" s="4"/>
      <c r="F4970" s="70" t="s">
        <v>5</v>
      </c>
      <c r="G4970" s="197"/>
      <c r="H4970" s="5"/>
    </row>
    <row r="4971" spans="2:8" x14ac:dyDescent="0.3">
      <c r="B4971" s="35">
        <v>43358</v>
      </c>
      <c r="C4971" s="10" t="s">
        <v>1977</v>
      </c>
      <c r="D4971" s="4" t="s">
        <v>15</v>
      </c>
      <c r="E4971" s="4" t="s">
        <v>45</v>
      </c>
      <c r="F4971" s="70" t="s">
        <v>5</v>
      </c>
      <c r="G4971" s="197">
        <v>1500</v>
      </c>
      <c r="H4971" s="5"/>
    </row>
    <row r="4972" spans="2:8" x14ac:dyDescent="0.3">
      <c r="B4972" s="35">
        <v>43358</v>
      </c>
      <c r="C4972" s="10" t="s">
        <v>1977</v>
      </c>
      <c r="D4972" s="4" t="s">
        <v>2169</v>
      </c>
      <c r="E4972" s="4" t="s">
        <v>45</v>
      </c>
      <c r="F4972" s="70" t="s">
        <v>5</v>
      </c>
      <c r="G4972" s="197">
        <v>1200</v>
      </c>
      <c r="H4972" s="5"/>
    </row>
    <row r="4973" spans="2:8" x14ac:dyDescent="0.3">
      <c r="B4973" s="35">
        <v>43358</v>
      </c>
      <c r="C4973" s="10" t="s">
        <v>1977</v>
      </c>
      <c r="D4973" s="4" t="s">
        <v>2007</v>
      </c>
      <c r="E4973" s="4" t="s">
        <v>45</v>
      </c>
      <c r="F4973" s="70"/>
      <c r="G4973" s="197">
        <v>900</v>
      </c>
      <c r="H4973" s="5"/>
    </row>
    <row r="4974" spans="2:8" x14ac:dyDescent="0.3">
      <c r="B4974" s="35">
        <v>43358</v>
      </c>
      <c r="C4974" s="10" t="s">
        <v>1977</v>
      </c>
      <c r="D4974" s="4" t="s">
        <v>1962</v>
      </c>
      <c r="E4974" s="4" t="s">
        <v>45</v>
      </c>
      <c r="F4974" s="70" t="s">
        <v>2202</v>
      </c>
      <c r="G4974" s="197">
        <v>360</v>
      </c>
      <c r="H4974" s="5"/>
    </row>
    <row r="4975" spans="2:8" x14ac:dyDescent="0.3">
      <c r="B4975" s="35">
        <v>43358</v>
      </c>
      <c r="C4975" s="10" t="s">
        <v>1977</v>
      </c>
      <c r="D4975" s="4" t="s">
        <v>2201</v>
      </c>
      <c r="E4975" s="4" t="s">
        <v>45</v>
      </c>
      <c r="F4975" s="70"/>
      <c r="G4975" s="197">
        <v>0</v>
      </c>
      <c r="H4975" s="5"/>
    </row>
    <row r="4976" spans="2:8" x14ac:dyDescent="0.3">
      <c r="B4976" s="35"/>
      <c r="C4976" s="10"/>
      <c r="D4976" s="4"/>
      <c r="E4976" s="4"/>
      <c r="F4976" s="70" t="s">
        <v>5</v>
      </c>
      <c r="G4976" s="193"/>
      <c r="H4976" s="5"/>
    </row>
    <row r="4977" spans="2:8" x14ac:dyDescent="0.3">
      <c r="F4977" s="174">
        <v>0</v>
      </c>
      <c r="G4977" s="194">
        <f>SUM(G4957:G4976)</f>
        <v>27173</v>
      </c>
      <c r="H4977" s="62">
        <f>F4977-G4977</f>
        <v>-27173</v>
      </c>
    </row>
    <row r="4979" spans="2:8" x14ac:dyDescent="0.3">
      <c r="B4979" s="106" t="s">
        <v>404</v>
      </c>
      <c r="C4979" s="6" t="s">
        <v>7</v>
      </c>
      <c r="D4979" s="6" t="s">
        <v>11</v>
      </c>
      <c r="E4979" s="6" t="s">
        <v>8</v>
      </c>
      <c r="F4979" s="149" t="s">
        <v>2147</v>
      </c>
      <c r="G4979" s="149" t="s">
        <v>2148</v>
      </c>
      <c r="H4979" s="7" t="s">
        <v>1658</v>
      </c>
    </row>
    <row r="4980" spans="2:8" x14ac:dyDescent="0.3">
      <c r="B4980" s="35">
        <v>43365</v>
      </c>
      <c r="C4980" s="10" t="s">
        <v>1977</v>
      </c>
      <c r="D4980" s="4" t="s">
        <v>1502</v>
      </c>
      <c r="E4980" s="4" t="s">
        <v>45</v>
      </c>
      <c r="F4980" s="70"/>
      <c r="G4980" s="197">
        <v>3500</v>
      </c>
      <c r="H4980" s="5"/>
    </row>
    <row r="4981" spans="2:8" x14ac:dyDescent="0.3">
      <c r="B4981" s="35">
        <v>43365</v>
      </c>
      <c r="C4981" s="10" t="s">
        <v>1977</v>
      </c>
      <c r="D4981" s="4" t="s">
        <v>114</v>
      </c>
      <c r="E4981" s="4" t="s">
        <v>45</v>
      </c>
      <c r="F4981" s="70"/>
      <c r="G4981" s="197">
        <v>3000</v>
      </c>
      <c r="H4981" s="5"/>
    </row>
    <row r="4982" spans="2:8" x14ac:dyDescent="0.3">
      <c r="B4982" s="35">
        <v>43365</v>
      </c>
      <c r="C4982" s="10" t="s">
        <v>1977</v>
      </c>
      <c r="D4982" s="4" t="s">
        <v>116</v>
      </c>
      <c r="E4982" s="4" t="s">
        <v>45</v>
      </c>
      <c r="F4982" s="70"/>
      <c r="G4982" s="197">
        <v>2500</v>
      </c>
      <c r="H4982" s="5"/>
    </row>
    <row r="4983" spans="2:8" x14ac:dyDescent="0.3">
      <c r="B4983" s="35">
        <v>43365</v>
      </c>
      <c r="C4983" s="10" t="s">
        <v>1977</v>
      </c>
      <c r="D4983" s="4" t="s">
        <v>1926</v>
      </c>
      <c r="E4983" s="4" t="s">
        <v>45</v>
      </c>
      <c r="F4983" s="70"/>
      <c r="G4983" s="197">
        <v>2500</v>
      </c>
      <c r="H4983" s="5" t="s">
        <v>5</v>
      </c>
    </row>
    <row r="4984" spans="2:8" x14ac:dyDescent="0.3">
      <c r="B4984" s="35">
        <v>43365</v>
      </c>
      <c r="C4984" s="10" t="s">
        <v>1977</v>
      </c>
      <c r="D4984" s="4" t="s">
        <v>2171</v>
      </c>
      <c r="E4984" s="4" t="s">
        <v>45</v>
      </c>
      <c r="F4984" s="70"/>
      <c r="G4984" s="197">
        <v>1200</v>
      </c>
      <c r="H4984" s="5"/>
    </row>
    <row r="4985" spans="2:8" x14ac:dyDescent="0.3">
      <c r="B4985" s="35"/>
      <c r="C4985" s="10"/>
      <c r="D4985" s="4"/>
      <c r="E4985" s="4"/>
      <c r="F4985" s="70"/>
      <c r="G4985" s="73"/>
      <c r="H4985" s="5"/>
    </row>
    <row r="4986" spans="2:8" x14ac:dyDescent="0.3">
      <c r="B4986" s="35">
        <v>43365</v>
      </c>
      <c r="C4986" s="10" t="s">
        <v>1977</v>
      </c>
      <c r="D4986" s="4" t="s">
        <v>1978</v>
      </c>
      <c r="E4986" s="4" t="s">
        <v>45</v>
      </c>
      <c r="F4986" s="70"/>
      <c r="G4986" s="197">
        <v>1500</v>
      </c>
      <c r="H4986" s="5"/>
    </row>
    <row r="4987" spans="2:8" x14ac:dyDescent="0.3">
      <c r="B4987" s="35">
        <v>43365</v>
      </c>
      <c r="C4987" s="10" t="s">
        <v>1977</v>
      </c>
      <c r="D4987" s="4" t="s">
        <v>121</v>
      </c>
      <c r="E4987" s="4" t="s">
        <v>45</v>
      </c>
      <c r="F4987" s="70"/>
      <c r="G4987" s="197">
        <v>1034</v>
      </c>
      <c r="H4987" s="5" t="s">
        <v>5</v>
      </c>
    </row>
    <row r="4988" spans="2:8" x14ac:dyDescent="0.3">
      <c r="B4988" s="35">
        <v>43365</v>
      </c>
      <c r="C4988" s="10" t="s">
        <v>1977</v>
      </c>
      <c r="D4988" s="4" t="s">
        <v>45</v>
      </c>
      <c r="E4988" s="4" t="s">
        <v>45</v>
      </c>
      <c r="F4988" s="70"/>
      <c r="G4988" s="197">
        <v>1900</v>
      </c>
      <c r="H4988" s="5"/>
    </row>
    <row r="4989" spans="2:8" x14ac:dyDescent="0.3">
      <c r="B4989" s="35">
        <v>43365</v>
      </c>
      <c r="C4989" s="10" t="s">
        <v>1977</v>
      </c>
      <c r="D4989" s="4" t="s">
        <v>119</v>
      </c>
      <c r="E4989" s="4" t="s">
        <v>45</v>
      </c>
      <c r="F4989" s="70"/>
      <c r="G4989" s="197">
        <v>3500</v>
      </c>
      <c r="H4989" s="5"/>
    </row>
    <row r="4990" spans="2:8" x14ac:dyDescent="0.3">
      <c r="B4990" s="35">
        <v>43365</v>
      </c>
      <c r="C4990" s="10" t="s">
        <v>1977</v>
      </c>
      <c r="D4990" s="4" t="s">
        <v>32</v>
      </c>
      <c r="E4990" s="4" t="s">
        <v>45</v>
      </c>
      <c r="F4990" s="70"/>
      <c r="G4990" s="197">
        <v>1500</v>
      </c>
      <c r="H4990" s="5"/>
    </row>
    <row r="4991" spans="2:8" x14ac:dyDescent="0.3">
      <c r="B4991" s="35">
        <v>43365</v>
      </c>
      <c r="C4991" s="10" t="s">
        <v>1977</v>
      </c>
      <c r="D4991" s="4" t="s">
        <v>148</v>
      </c>
      <c r="E4991" s="4" t="s">
        <v>45</v>
      </c>
      <c r="F4991" s="70"/>
      <c r="G4991" s="197">
        <v>0</v>
      </c>
      <c r="H4991" s="5"/>
    </row>
    <row r="4992" spans="2:8" x14ac:dyDescent="0.3">
      <c r="B4992" s="35">
        <v>43365</v>
      </c>
      <c r="C4992" s="10" t="s">
        <v>1977</v>
      </c>
      <c r="D4992" s="4" t="s">
        <v>598</v>
      </c>
      <c r="E4992" s="4" t="s">
        <v>45</v>
      </c>
      <c r="F4992" s="187"/>
      <c r="G4992" s="197">
        <v>1800</v>
      </c>
      <c r="H4992" s="5"/>
    </row>
    <row r="4993" spans="2:8" x14ac:dyDescent="0.3">
      <c r="B4993" s="35"/>
      <c r="C4993" s="10"/>
      <c r="D4993" s="4"/>
      <c r="E4993" s="4"/>
      <c r="F4993" s="70" t="s">
        <v>5</v>
      </c>
      <c r="G4993" s="197"/>
      <c r="H4993" s="5"/>
    </row>
    <row r="4994" spans="2:8" x14ac:dyDescent="0.3">
      <c r="B4994" s="35">
        <v>43365</v>
      </c>
      <c r="C4994" s="10" t="s">
        <v>1977</v>
      </c>
      <c r="D4994" s="4" t="s">
        <v>15</v>
      </c>
      <c r="E4994" s="4" t="s">
        <v>45</v>
      </c>
      <c r="F4994" s="70" t="s">
        <v>5</v>
      </c>
      <c r="G4994" s="197">
        <v>1500</v>
      </c>
      <c r="H4994" s="5"/>
    </row>
    <row r="4995" spans="2:8" x14ac:dyDescent="0.3">
      <c r="B4995" s="35">
        <v>43365</v>
      </c>
      <c r="C4995" s="10" t="s">
        <v>1977</v>
      </c>
      <c r="D4995" s="4" t="s">
        <v>2169</v>
      </c>
      <c r="E4995" s="4" t="s">
        <v>45</v>
      </c>
      <c r="F4995" s="70" t="s">
        <v>5</v>
      </c>
      <c r="G4995" s="197">
        <v>1200</v>
      </c>
      <c r="H4995" s="5"/>
    </row>
    <row r="4996" spans="2:8" x14ac:dyDescent="0.3">
      <c r="B4996" s="35">
        <v>43365</v>
      </c>
      <c r="C4996" s="10" t="s">
        <v>1977</v>
      </c>
      <c r="D4996" s="4" t="s">
        <v>2007</v>
      </c>
      <c r="E4996" s="4" t="s">
        <v>45</v>
      </c>
      <c r="F4996" s="70"/>
      <c r="G4996" s="197">
        <v>900</v>
      </c>
      <c r="H4996" s="5"/>
    </row>
    <row r="4997" spans="2:8" x14ac:dyDescent="0.3">
      <c r="B4997" s="35">
        <v>43365</v>
      </c>
      <c r="C4997" s="10" t="s">
        <v>1977</v>
      </c>
      <c r="D4997" s="4" t="s">
        <v>2201</v>
      </c>
      <c r="E4997" s="4" t="s">
        <v>45</v>
      </c>
      <c r="F4997" s="70"/>
      <c r="G4997" s="197">
        <v>480</v>
      </c>
      <c r="H4997" s="5"/>
    </row>
    <row r="4998" spans="2:8" x14ac:dyDescent="0.3">
      <c r="B4998" s="35"/>
      <c r="C4998" s="10"/>
      <c r="D4998" s="4"/>
      <c r="E4998" s="4"/>
      <c r="F4998" s="70" t="s">
        <v>5</v>
      </c>
      <c r="G4998" s="193"/>
      <c r="H4998" s="5"/>
    </row>
    <row r="4999" spans="2:8" x14ac:dyDescent="0.3">
      <c r="F4999" s="174">
        <v>0</v>
      </c>
      <c r="G4999" s="194">
        <f>SUM(G4980:G4998)</f>
        <v>28014</v>
      </c>
      <c r="H4999" s="62">
        <f>F4999-G4999</f>
        <v>-28014</v>
      </c>
    </row>
    <row r="5002" spans="2:8" x14ac:dyDescent="0.3">
      <c r="B5002" s="106" t="s">
        <v>404</v>
      </c>
      <c r="C5002" s="6" t="s">
        <v>7</v>
      </c>
      <c r="D5002" s="6" t="s">
        <v>11</v>
      </c>
      <c r="E5002" s="6" t="s">
        <v>8</v>
      </c>
      <c r="F5002" s="149" t="s">
        <v>2147</v>
      </c>
      <c r="G5002" s="149" t="s">
        <v>2148</v>
      </c>
      <c r="H5002" s="7" t="s">
        <v>1658</v>
      </c>
    </row>
    <row r="5003" spans="2:8" x14ac:dyDescent="0.3">
      <c r="B5003" s="35">
        <v>43371</v>
      </c>
      <c r="C5003" s="10" t="s">
        <v>1977</v>
      </c>
      <c r="D5003" s="4" t="s">
        <v>1502</v>
      </c>
      <c r="E5003" s="4" t="s">
        <v>45</v>
      </c>
      <c r="F5003" s="70"/>
      <c r="G5003" s="197">
        <v>3500</v>
      </c>
      <c r="H5003" s="5"/>
    </row>
    <row r="5004" spans="2:8" x14ac:dyDescent="0.3">
      <c r="B5004" s="35">
        <v>43371</v>
      </c>
      <c r="C5004" s="10" t="s">
        <v>1977</v>
      </c>
      <c r="D5004" s="4" t="s">
        <v>114</v>
      </c>
      <c r="E5004" s="4" t="s">
        <v>45</v>
      </c>
      <c r="F5004" s="70"/>
      <c r="G5004" s="197">
        <v>3000</v>
      </c>
      <c r="H5004" s="5"/>
    </row>
    <row r="5005" spans="2:8" x14ac:dyDescent="0.3">
      <c r="B5005" s="35">
        <v>43371</v>
      </c>
      <c r="C5005" s="10" t="s">
        <v>1977</v>
      </c>
      <c r="D5005" s="4" t="s">
        <v>116</v>
      </c>
      <c r="E5005" s="4" t="s">
        <v>45</v>
      </c>
      <c r="F5005" s="70"/>
      <c r="G5005" s="197">
        <v>2500</v>
      </c>
      <c r="H5005" s="5"/>
    </row>
    <row r="5006" spans="2:8" x14ac:dyDescent="0.3">
      <c r="B5006" s="35">
        <v>43371</v>
      </c>
      <c r="C5006" s="10" t="s">
        <v>1977</v>
      </c>
      <c r="D5006" s="4" t="s">
        <v>1926</v>
      </c>
      <c r="E5006" s="4" t="s">
        <v>45</v>
      </c>
      <c r="F5006" s="70"/>
      <c r="G5006" s="197">
        <v>2500</v>
      </c>
      <c r="H5006" s="5" t="s">
        <v>5</v>
      </c>
    </row>
    <row r="5007" spans="2:8" x14ac:dyDescent="0.3">
      <c r="B5007" s="35">
        <v>43371</v>
      </c>
      <c r="C5007" s="10" t="s">
        <v>1977</v>
      </c>
      <c r="D5007" s="4" t="s">
        <v>2164</v>
      </c>
      <c r="E5007" s="4" t="s">
        <v>45</v>
      </c>
      <c r="F5007" s="70"/>
      <c r="G5007" s="197">
        <v>1300</v>
      </c>
      <c r="H5007" s="5"/>
    </row>
    <row r="5008" spans="2:8" x14ac:dyDescent="0.3">
      <c r="B5008" s="35">
        <v>43371</v>
      </c>
      <c r="C5008" s="10" t="s">
        <v>1977</v>
      </c>
      <c r="D5008" s="4" t="s">
        <v>2171</v>
      </c>
      <c r="E5008" s="4" t="s">
        <v>45</v>
      </c>
      <c r="F5008" s="70"/>
      <c r="G5008" s="197">
        <v>1200</v>
      </c>
      <c r="H5008" s="5"/>
    </row>
    <row r="5009" spans="2:8" x14ac:dyDescent="0.3">
      <c r="B5009" s="35"/>
      <c r="C5009" s="10"/>
      <c r="D5009" s="4"/>
      <c r="E5009" s="4"/>
      <c r="F5009" s="70"/>
      <c r="G5009" s="73"/>
      <c r="H5009" s="5"/>
    </row>
    <row r="5010" spans="2:8" x14ac:dyDescent="0.3">
      <c r="B5010" s="35">
        <v>43371</v>
      </c>
      <c r="C5010" s="10" t="s">
        <v>1977</v>
      </c>
      <c r="D5010" s="4" t="s">
        <v>1978</v>
      </c>
      <c r="E5010" s="4" t="s">
        <v>45</v>
      </c>
      <c r="F5010" s="70"/>
      <c r="G5010" s="197">
        <v>1500</v>
      </c>
      <c r="H5010" s="5"/>
    </row>
    <row r="5011" spans="2:8" x14ac:dyDescent="0.3">
      <c r="B5011" s="35">
        <v>43371</v>
      </c>
      <c r="C5011" s="10" t="s">
        <v>1977</v>
      </c>
      <c r="D5011" s="4" t="s">
        <v>121</v>
      </c>
      <c r="E5011" s="4" t="s">
        <v>45</v>
      </c>
      <c r="F5011" s="70"/>
      <c r="G5011" s="197">
        <v>0</v>
      </c>
      <c r="H5011" s="5" t="s">
        <v>5</v>
      </c>
    </row>
    <row r="5012" spans="2:8" x14ac:dyDescent="0.3">
      <c r="B5012" s="35">
        <v>43371</v>
      </c>
      <c r="C5012" s="10" t="s">
        <v>1977</v>
      </c>
      <c r="D5012" s="4" t="s">
        <v>45</v>
      </c>
      <c r="E5012" s="4" t="s">
        <v>45</v>
      </c>
      <c r="F5012" s="70"/>
      <c r="G5012" s="197">
        <v>2000</v>
      </c>
      <c r="H5012" s="5"/>
    </row>
    <row r="5013" spans="2:8" x14ac:dyDescent="0.3">
      <c r="B5013" s="35">
        <v>43371</v>
      </c>
      <c r="C5013" s="10" t="s">
        <v>1977</v>
      </c>
      <c r="D5013" s="4" t="s">
        <v>119</v>
      </c>
      <c r="E5013" s="4" t="s">
        <v>45</v>
      </c>
      <c r="F5013" s="70"/>
      <c r="G5013" s="197">
        <v>3500</v>
      </c>
      <c r="H5013" s="5"/>
    </row>
    <row r="5014" spans="2:8" x14ac:dyDescent="0.3">
      <c r="B5014" s="35">
        <v>43371</v>
      </c>
      <c r="C5014" s="10" t="s">
        <v>1977</v>
      </c>
      <c r="D5014" s="4" t="s">
        <v>32</v>
      </c>
      <c r="E5014" s="4" t="s">
        <v>45</v>
      </c>
      <c r="F5014" s="70"/>
      <c r="G5014" s="197">
        <v>1500</v>
      </c>
      <c r="H5014" s="5"/>
    </row>
    <row r="5015" spans="2:8" x14ac:dyDescent="0.3">
      <c r="B5015" s="35">
        <v>43371</v>
      </c>
      <c r="C5015" s="10" t="s">
        <v>1977</v>
      </c>
      <c r="D5015" s="4" t="s">
        <v>148</v>
      </c>
      <c r="E5015" s="4" t="s">
        <v>45</v>
      </c>
      <c r="F5015" s="70"/>
      <c r="G5015" s="197">
        <v>0</v>
      </c>
      <c r="H5015" s="5"/>
    </row>
    <row r="5016" spans="2:8" x14ac:dyDescent="0.3">
      <c r="B5016" s="35">
        <v>43371</v>
      </c>
      <c r="C5016" s="10" t="s">
        <v>1977</v>
      </c>
      <c r="D5016" s="4" t="s">
        <v>598</v>
      </c>
      <c r="E5016" s="4" t="s">
        <v>45</v>
      </c>
      <c r="F5016" s="187"/>
      <c r="G5016" s="197">
        <v>1800</v>
      </c>
      <c r="H5016" s="5"/>
    </row>
    <row r="5017" spans="2:8" x14ac:dyDescent="0.3">
      <c r="B5017" s="35"/>
      <c r="C5017" s="10"/>
      <c r="D5017" s="4"/>
      <c r="E5017" s="4"/>
      <c r="F5017" s="70" t="s">
        <v>5</v>
      </c>
      <c r="G5017" s="197"/>
      <c r="H5017" s="5"/>
    </row>
    <row r="5018" spans="2:8" x14ac:dyDescent="0.3">
      <c r="B5018" s="35">
        <v>43371</v>
      </c>
      <c r="C5018" s="10" t="s">
        <v>1977</v>
      </c>
      <c r="D5018" s="4" t="s">
        <v>15</v>
      </c>
      <c r="E5018" s="4" t="s">
        <v>45</v>
      </c>
      <c r="F5018" s="70" t="s">
        <v>5</v>
      </c>
      <c r="G5018" s="197">
        <v>1500</v>
      </c>
      <c r="H5018" s="5"/>
    </row>
    <row r="5019" spans="2:8" x14ac:dyDescent="0.3">
      <c r="B5019" s="35">
        <v>43371</v>
      </c>
      <c r="C5019" s="10" t="s">
        <v>1977</v>
      </c>
      <c r="D5019" s="4" t="s">
        <v>2169</v>
      </c>
      <c r="E5019" s="4" t="s">
        <v>45</v>
      </c>
      <c r="F5019" s="70" t="s">
        <v>5</v>
      </c>
      <c r="G5019" s="197">
        <v>1200</v>
      </c>
      <c r="H5019" s="5"/>
    </row>
    <row r="5020" spans="2:8" x14ac:dyDescent="0.3">
      <c r="B5020" s="35">
        <v>43371</v>
      </c>
      <c r="C5020" s="10" t="s">
        <v>1977</v>
      </c>
      <c r="D5020" s="4" t="s">
        <v>2007</v>
      </c>
      <c r="E5020" s="4" t="s">
        <v>45</v>
      </c>
      <c r="F5020" s="70"/>
      <c r="G5020" s="197">
        <v>900</v>
      </c>
      <c r="H5020" s="5"/>
    </row>
    <row r="5021" spans="2:8" x14ac:dyDescent="0.3">
      <c r="B5021" s="35">
        <v>43371</v>
      </c>
      <c r="C5021" s="10" t="s">
        <v>1977</v>
      </c>
      <c r="D5021" s="4" t="s">
        <v>2201</v>
      </c>
      <c r="E5021" s="4" t="s">
        <v>45</v>
      </c>
      <c r="F5021" s="70"/>
      <c r="G5021" s="197">
        <v>480</v>
      </c>
      <c r="H5021" s="5"/>
    </row>
    <row r="5022" spans="2:8" x14ac:dyDescent="0.3">
      <c r="B5022" s="35"/>
      <c r="C5022" s="10"/>
      <c r="D5022" s="4"/>
      <c r="E5022" s="4"/>
      <c r="F5022" s="70" t="s">
        <v>5</v>
      </c>
      <c r="G5022" s="193"/>
      <c r="H5022" s="5"/>
    </row>
    <row r="5023" spans="2:8" x14ac:dyDescent="0.3">
      <c r="F5023" s="174">
        <v>0</v>
      </c>
      <c r="G5023" s="194">
        <f>SUM(G5003:G5022)</f>
        <v>28380</v>
      </c>
      <c r="H5023" s="62">
        <f>F5023-G5023</f>
        <v>-28380</v>
      </c>
    </row>
    <row r="5025" spans="2:8" x14ac:dyDescent="0.3">
      <c r="B5025" s="106" t="s">
        <v>404</v>
      </c>
      <c r="C5025" s="6" t="s">
        <v>7</v>
      </c>
      <c r="D5025" s="6" t="s">
        <v>11</v>
      </c>
      <c r="E5025" s="6" t="s">
        <v>8</v>
      </c>
      <c r="F5025" s="149" t="s">
        <v>2147</v>
      </c>
      <c r="G5025" s="149" t="s">
        <v>2148</v>
      </c>
      <c r="H5025" s="7" t="s">
        <v>1658</v>
      </c>
    </row>
    <row r="5026" spans="2:8" x14ac:dyDescent="0.3">
      <c r="B5026" s="35">
        <v>43379</v>
      </c>
      <c r="C5026" s="10" t="s">
        <v>1977</v>
      </c>
      <c r="D5026" s="4" t="s">
        <v>1502</v>
      </c>
      <c r="E5026" s="4" t="s">
        <v>45</v>
      </c>
      <c r="F5026" s="70"/>
      <c r="G5026" s="197">
        <v>3500</v>
      </c>
      <c r="H5026" s="5"/>
    </row>
    <row r="5027" spans="2:8" x14ac:dyDescent="0.3">
      <c r="B5027" s="35">
        <v>43379</v>
      </c>
      <c r="C5027" s="10" t="s">
        <v>1977</v>
      </c>
      <c r="D5027" s="4" t="s">
        <v>114</v>
      </c>
      <c r="E5027" s="4" t="s">
        <v>45</v>
      </c>
      <c r="F5027" s="70"/>
      <c r="G5027" s="197">
        <v>3000</v>
      </c>
      <c r="H5027" s="5"/>
    </row>
    <row r="5028" spans="2:8" x14ac:dyDescent="0.3">
      <c r="B5028" s="35">
        <v>43379</v>
      </c>
      <c r="C5028" s="10" t="s">
        <v>1977</v>
      </c>
      <c r="D5028" s="4" t="s">
        <v>116</v>
      </c>
      <c r="E5028" s="4" t="s">
        <v>45</v>
      </c>
      <c r="F5028" s="70"/>
      <c r="G5028" s="197">
        <v>2500</v>
      </c>
      <c r="H5028" s="5"/>
    </row>
    <row r="5029" spans="2:8" x14ac:dyDescent="0.3">
      <c r="B5029" s="35">
        <v>43379</v>
      </c>
      <c r="C5029" s="10" t="s">
        <v>1977</v>
      </c>
      <c r="D5029" s="4" t="s">
        <v>1926</v>
      </c>
      <c r="E5029" s="4" t="s">
        <v>45</v>
      </c>
      <c r="F5029" s="70"/>
      <c r="G5029" s="197">
        <v>2108</v>
      </c>
      <c r="H5029" s="5" t="s">
        <v>5</v>
      </c>
    </row>
    <row r="5030" spans="2:8" x14ac:dyDescent="0.3">
      <c r="B5030" s="35">
        <v>43379</v>
      </c>
      <c r="C5030" s="10" t="s">
        <v>1977</v>
      </c>
      <c r="D5030" s="4" t="s">
        <v>2164</v>
      </c>
      <c r="E5030" s="4" t="s">
        <v>45</v>
      </c>
      <c r="F5030" s="70"/>
      <c r="G5030" s="197">
        <v>1300</v>
      </c>
      <c r="H5030" s="5"/>
    </row>
    <row r="5031" spans="2:8" x14ac:dyDescent="0.3">
      <c r="B5031" s="35">
        <v>43379</v>
      </c>
      <c r="C5031" s="10" t="s">
        <v>1977</v>
      </c>
      <c r="D5031" s="4" t="s">
        <v>2171</v>
      </c>
      <c r="E5031" s="4" t="s">
        <v>45</v>
      </c>
      <c r="F5031" s="70"/>
      <c r="G5031" s="197">
        <v>1200</v>
      </c>
      <c r="H5031" s="5"/>
    </row>
    <row r="5032" spans="2:8" x14ac:dyDescent="0.3">
      <c r="B5032" s="35"/>
      <c r="C5032" s="10"/>
      <c r="D5032" s="4"/>
      <c r="E5032" s="4"/>
      <c r="F5032" s="70"/>
      <c r="G5032" s="73"/>
      <c r="H5032" s="5"/>
    </row>
    <row r="5033" spans="2:8" x14ac:dyDescent="0.3">
      <c r="B5033" s="35">
        <v>43379</v>
      </c>
      <c r="C5033" s="10" t="s">
        <v>1977</v>
      </c>
      <c r="D5033" s="4" t="s">
        <v>1978</v>
      </c>
      <c r="E5033" s="4" t="s">
        <v>45</v>
      </c>
      <c r="F5033" s="70"/>
      <c r="G5033" s="197">
        <v>1500</v>
      </c>
      <c r="H5033" s="5"/>
    </row>
    <row r="5034" spans="2:8" s="40" customFormat="1" x14ac:dyDescent="0.3">
      <c r="B5034" s="199">
        <v>43379</v>
      </c>
      <c r="C5034" s="200" t="s">
        <v>1977</v>
      </c>
      <c r="D5034" s="196" t="s">
        <v>121</v>
      </c>
      <c r="E5034" s="196" t="s">
        <v>45</v>
      </c>
      <c r="F5034" s="183"/>
      <c r="G5034" s="195">
        <v>0</v>
      </c>
      <c r="H5034" s="201" t="s">
        <v>5</v>
      </c>
    </row>
    <row r="5035" spans="2:8" x14ac:dyDescent="0.3">
      <c r="B5035" s="35">
        <v>43379</v>
      </c>
      <c r="C5035" s="10" t="s">
        <v>1977</v>
      </c>
      <c r="D5035" s="4" t="s">
        <v>45</v>
      </c>
      <c r="E5035" s="4" t="s">
        <v>45</v>
      </c>
      <c r="F5035" s="70"/>
      <c r="G5035" s="197">
        <v>2000</v>
      </c>
      <c r="H5035" s="5"/>
    </row>
    <row r="5036" spans="2:8" x14ac:dyDescent="0.3">
      <c r="B5036" s="35">
        <v>43379</v>
      </c>
      <c r="C5036" s="10" t="s">
        <v>1977</v>
      </c>
      <c r="D5036" s="4" t="s">
        <v>119</v>
      </c>
      <c r="E5036" s="4" t="s">
        <v>45</v>
      </c>
      <c r="F5036" s="70"/>
      <c r="G5036" s="197">
        <v>3500</v>
      </c>
      <c r="H5036" s="5"/>
    </row>
    <row r="5037" spans="2:8" x14ac:dyDescent="0.3">
      <c r="B5037" s="35">
        <v>43379</v>
      </c>
      <c r="C5037" s="10" t="s">
        <v>1977</v>
      </c>
      <c r="D5037" s="4" t="s">
        <v>32</v>
      </c>
      <c r="E5037" s="4" t="s">
        <v>45</v>
      </c>
      <c r="F5037" s="70"/>
      <c r="G5037" s="197">
        <v>1500</v>
      </c>
      <c r="H5037" s="5"/>
    </row>
    <row r="5038" spans="2:8" x14ac:dyDescent="0.3">
      <c r="B5038" s="35">
        <v>43379</v>
      </c>
      <c r="C5038" s="10" t="s">
        <v>1977</v>
      </c>
      <c r="D5038" s="4" t="s">
        <v>148</v>
      </c>
      <c r="E5038" s="4" t="s">
        <v>45</v>
      </c>
      <c r="F5038" s="70"/>
      <c r="G5038" s="197">
        <v>0</v>
      </c>
      <c r="H5038" s="5"/>
    </row>
    <row r="5039" spans="2:8" x14ac:dyDescent="0.3">
      <c r="B5039" s="35">
        <v>43379</v>
      </c>
      <c r="C5039" s="10" t="s">
        <v>1977</v>
      </c>
      <c r="D5039" s="4" t="s">
        <v>598</v>
      </c>
      <c r="E5039" s="4" t="s">
        <v>45</v>
      </c>
      <c r="F5039" s="187"/>
      <c r="G5039" s="197">
        <v>1800</v>
      </c>
      <c r="H5039" s="5"/>
    </row>
    <row r="5040" spans="2:8" x14ac:dyDescent="0.3">
      <c r="B5040" s="35"/>
      <c r="C5040" s="10"/>
      <c r="D5040" s="4"/>
      <c r="E5040" s="4"/>
      <c r="F5040" s="70" t="s">
        <v>5</v>
      </c>
      <c r="G5040" s="197"/>
      <c r="H5040" s="5"/>
    </row>
    <row r="5041" spans="2:8" s="40" customFormat="1" x14ac:dyDescent="0.3">
      <c r="B5041" s="199">
        <v>43379</v>
      </c>
      <c r="C5041" s="200" t="s">
        <v>1977</v>
      </c>
      <c r="D5041" s="196" t="s">
        <v>15</v>
      </c>
      <c r="E5041" s="196" t="s">
        <v>45</v>
      </c>
      <c r="F5041" s="183" t="s">
        <v>5</v>
      </c>
      <c r="G5041" s="195">
        <v>0</v>
      </c>
      <c r="H5041" s="201"/>
    </row>
    <row r="5042" spans="2:8" x14ac:dyDescent="0.3">
      <c r="B5042" s="35">
        <v>43379</v>
      </c>
      <c r="C5042" s="10" t="s">
        <v>1977</v>
      </c>
      <c r="D5042" s="4" t="s">
        <v>2169</v>
      </c>
      <c r="E5042" s="4" t="s">
        <v>45</v>
      </c>
      <c r="F5042" s="70" t="s">
        <v>5</v>
      </c>
      <c r="G5042" s="197">
        <v>1200</v>
      </c>
      <c r="H5042" s="5"/>
    </row>
    <row r="5043" spans="2:8" x14ac:dyDescent="0.3">
      <c r="B5043" s="35">
        <v>43379</v>
      </c>
      <c r="C5043" s="10" t="s">
        <v>1977</v>
      </c>
      <c r="D5043" s="4" t="s">
        <v>2007</v>
      </c>
      <c r="E5043" s="4" t="s">
        <v>45</v>
      </c>
      <c r="F5043" s="70"/>
      <c r="G5043" s="197">
        <v>1000</v>
      </c>
      <c r="H5043" s="5"/>
    </row>
    <row r="5044" spans="2:8" x14ac:dyDescent="0.3">
      <c r="B5044" s="35">
        <v>43379</v>
      </c>
      <c r="C5044" s="10" t="s">
        <v>1977</v>
      </c>
      <c r="D5044" s="4" t="s">
        <v>2201</v>
      </c>
      <c r="E5044" s="4" t="s">
        <v>45</v>
      </c>
      <c r="F5044" s="70"/>
      <c r="G5044" s="197">
        <v>480</v>
      </c>
      <c r="H5044" s="5"/>
    </row>
    <row r="5045" spans="2:8" x14ac:dyDescent="0.3">
      <c r="B5045" s="35"/>
      <c r="C5045" s="10"/>
      <c r="D5045" s="4"/>
      <c r="E5045" s="4"/>
      <c r="F5045" s="70" t="s">
        <v>5</v>
      </c>
      <c r="G5045" s="193"/>
      <c r="H5045" s="5"/>
    </row>
    <row r="5046" spans="2:8" x14ac:dyDescent="0.3">
      <c r="F5046" s="174">
        <v>0</v>
      </c>
      <c r="G5046" s="194">
        <f>SUM(G5026:G5045)</f>
        <v>26588</v>
      </c>
      <c r="H5046" s="62">
        <f>F5046-G5046</f>
        <v>-26588</v>
      </c>
    </row>
    <row r="5048" spans="2:8" x14ac:dyDescent="0.3">
      <c r="B5048" s="106" t="s">
        <v>404</v>
      </c>
      <c r="C5048" s="6" t="s">
        <v>7</v>
      </c>
      <c r="D5048" s="6" t="s">
        <v>11</v>
      </c>
      <c r="E5048" s="6" t="s">
        <v>8</v>
      </c>
      <c r="F5048" s="149" t="s">
        <v>2147</v>
      </c>
      <c r="G5048" s="149" t="s">
        <v>2148</v>
      </c>
      <c r="H5048" s="7" t="s">
        <v>1658</v>
      </c>
    </row>
    <row r="5049" spans="2:8" x14ac:dyDescent="0.3">
      <c r="B5049" s="35">
        <v>43386</v>
      </c>
      <c r="C5049" s="10" t="s">
        <v>1977</v>
      </c>
      <c r="D5049" s="4" t="s">
        <v>1502</v>
      </c>
      <c r="E5049" s="4" t="s">
        <v>45</v>
      </c>
      <c r="F5049" s="70"/>
      <c r="G5049" s="195">
        <v>3500</v>
      </c>
      <c r="H5049" s="5"/>
    </row>
    <row r="5050" spans="2:8" x14ac:dyDescent="0.3">
      <c r="B5050" s="35">
        <v>43386</v>
      </c>
      <c r="C5050" s="10" t="s">
        <v>1977</v>
      </c>
      <c r="D5050" s="4" t="s">
        <v>114</v>
      </c>
      <c r="E5050" s="4" t="s">
        <v>45</v>
      </c>
      <c r="F5050" s="70"/>
      <c r="G5050" s="195">
        <v>3000</v>
      </c>
      <c r="H5050" s="5"/>
    </row>
    <row r="5051" spans="2:8" x14ac:dyDescent="0.3">
      <c r="B5051" s="35">
        <v>43386</v>
      </c>
      <c r="C5051" s="10" t="s">
        <v>1977</v>
      </c>
      <c r="D5051" s="4" t="s">
        <v>116</v>
      </c>
      <c r="E5051" s="4" t="s">
        <v>45</v>
      </c>
      <c r="F5051" s="70"/>
      <c r="G5051" s="195">
        <v>2500</v>
      </c>
      <c r="H5051" s="5"/>
    </row>
    <row r="5052" spans="2:8" x14ac:dyDescent="0.3">
      <c r="B5052" s="35">
        <v>43386</v>
      </c>
      <c r="C5052" s="10" t="s">
        <v>1977</v>
      </c>
      <c r="D5052" s="4" t="s">
        <v>1926</v>
      </c>
      <c r="E5052" s="4" t="s">
        <v>45</v>
      </c>
      <c r="F5052" s="70"/>
      <c r="G5052" s="195">
        <v>2500</v>
      </c>
      <c r="H5052" s="5" t="s">
        <v>5</v>
      </c>
    </row>
    <row r="5053" spans="2:8" x14ac:dyDescent="0.3">
      <c r="B5053" s="35">
        <v>43386</v>
      </c>
      <c r="C5053" s="10" t="s">
        <v>1977</v>
      </c>
      <c r="D5053" s="4" t="s">
        <v>2164</v>
      </c>
      <c r="E5053" s="4" t="s">
        <v>45</v>
      </c>
      <c r="F5053" s="70"/>
      <c r="G5053" s="195">
        <v>1300</v>
      </c>
      <c r="H5053" s="5"/>
    </row>
    <row r="5054" spans="2:8" x14ac:dyDescent="0.3">
      <c r="B5054" s="35">
        <v>43386</v>
      </c>
      <c r="C5054" s="10" t="s">
        <v>1977</v>
      </c>
      <c r="D5054" s="4" t="s">
        <v>2171</v>
      </c>
      <c r="E5054" s="4" t="s">
        <v>45</v>
      </c>
      <c r="F5054" s="70"/>
      <c r="G5054" s="195">
        <v>1200</v>
      </c>
      <c r="H5054" s="5"/>
    </row>
    <row r="5055" spans="2:8" x14ac:dyDescent="0.3">
      <c r="B5055" s="35">
        <v>43386</v>
      </c>
      <c r="C5055" s="10" t="s">
        <v>1977</v>
      </c>
      <c r="D5055" s="4" t="s">
        <v>2203</v>
      </c>
      <c r="E5055" s="4" t="s">
        <v>45</v>
      </c>
      <c r="F5055" s="70"/>
      <c r="G5055" s="195">
        <v>1050</v>
      </c>
      <c r="H5055" s="5"/>
    </row>
    <row r="5056" spans="2:8" x14ac:dyDescent="0.3">
      <c r="B5056" s="35"/>
      <c r="C5056" s="10"/>
      <c r="D5056" s="4"/>
      <c r="E5056" s="4"/>
      <c r="F5056" s="70"/>
      <c r="G5056" s="73"/>
      <c r="H5056" s="5"/>
    </row>
    <row r="5057" spans="2:8" x14ac:dyDescent="0.3">
      <c r="B5057" s="35">
        <v>43386</v>
      </c>
      <c r="C5057" s="10" t="s">
        <v>1977</v>
      </c>
      <c r="D5057" s="4" t="s">
        <v>1978</v>
      </c>
      <c r="E5057" s="4" t="s">
        <v>45</v>
      </c>
      <c r="F5057" s="70"/>
      <c r="G5057" s="195">
        <v>1500</v>
      </c>
      <c r="H5057" s="5"/>
    </row>
    <row r="5058" spans="2:8" x14ac:dyDescent="0.3">
      <c r="B5058" s="35">
        <v>43386</v>
      </c>
      <c r="C5058" s="10" t="s">
        <v>1977</v>
      </c>
      <c r="D5058" s="4" t="s">
        <v>45</v>
      </c>
      <c r="E5058" s="4" t="s">
        <v>45</v>
      </c>
      <c r="F5058" s="70"/>
      <c r="G5058" s="195">
        <v>2000</v>
      </c>
      <c r="H5058" s="5"/>
    </row>
    <row r="5059" spans="2:8" x14ac:dyDescent="0.3">
      <c r="B5059" s="35">
        <v>43386</v>
      </c>
      <c r="C5059" s="10" t="s">
        <v>1977</v>
      </c>
      <c r="D5059" s="4" t="s">
        <v>119</v>
      </c>
      <c r="E5059" s="4" t="s">
        <v>45</v>
      </c>
      <c r="F5059" s="70"/>
      <c r="G5059" s="197">
        <v>3500</v>
      </c>
      <c r="H5059" s="5"/>
    </row>
    <row r="5060" spans="2:8" x14ac:dyDescent="0.3">
      <c r="B5060" s="35">
        <v>43386</v>
      </c>
      <c r="C5060" s="10" t="s">
        <v>1977</v>
      </c>
      <c r="D5060" s="4" t="s">
        <v>32</v>
      </c>
      <c r="E5060" s="4" t="s">
        <v>45</v>
      </c>
      <c r="F5060" s="70"/>
      <c r="G5060" s="197">
        <v>1500</v>
      </c>
      <c r="H5060" s="5"/>
    </row>
    <row r="5061" spans="2:8" x14ac:dyDescent="0.3">
      <c r="B5061" s="35">
        <v>43386</v>
      </c>
      <c r="C5061" s="10" t="s">
        <v>1977</v>
      </c>
      <c r="D5061" s="4" t="s">
        <v>148</v>
      </c>
      <c r="E5061" s="4" t="s">
        <v>45</v>
      </c>
      <c r="F5061" s="70"/>
      <c r="G5061" s="195">
        <v>1000</v>
      </c>
      <c r="H5061" s="5"/>
    </row>
    <row r="5062" spans="2:8" x14ac:dyDescent="0.3">
      <c r="B5062" s="35">
        <v>43386</v>
      </c>
      <c r="C5062" s="10" t="s">
        <v>1977</v>
      </c>
      <c r="D5062" s="4" t="s">
        <v>598</v>
      </c>
      <c r="E5062" s="4" t="s">
        <v>45</v>
      </c>
      <c r="F5062" s="187" t="s">
        <v>2205</v>
      </c>
      <c r="G5062" s="195">
        <v>1984</v>
      </c>
      <c r="H5062" s="5"/>
    </row>
    <row r="5063" spans="2:8" x14ac:dyDescent="0.3">
      <c r="B5063" s="35"/>
      <c r="C5063" s="10"/>
      <c r="D5063" s="4"/>
      <c r="E5063" s="4"/>
      <c r="F5063" s="70" t="s">
        <v>5</v>
      </c>
      <c r="G5063" s="197"/>
      <c r="H5063" s="5"/>
    </row>
    <row r="5064" spans="2:8" x14ac:dyDescent="0.3">
      <c r="B5064" s="35">
        <v>43386</v>
      </c>
      <c r="C5064" s="10" t="s">
        <v>1977</v>
      </c>
      <c r="D5064" s="4" t="s">
        <v>2169</v>
      </c>
      <c r="E5064" s="4" t="s">
        <v>45</v>
      </c>
      <c r="F5064" s="70" t="s">
        <v>5</v>
      </c>
      <c r="G5064" s="195">
        <v>1200</v>
      </c>
      <c r="H5064" s="5"/>
    </row>
    <row r="5065" spans="2:8" x14ac:dyDescent="0.3">
      <c r="B5065" s="35">
        <v>43386</v>
      </c>
      <c r="C5065" s="10" t="s">
        <v>1977</v>
      </c>
      <c r="D5065" s="4" t="s">
        <v>2007</v>
      </c>
      <c r="E5065" s="4" t="s">
        <v>45</v>
      </c>
      <c r="F5065" s="70"/>
      <c r="G5065" s="195">
        <v>700</v>
      </c>
      <c r="H5065" s="5"/>
    </row>
    <row r="5066" spans="2:8" x14ac:dyDescent="0.3">
      <c r="B5066" s="35">
        <v>43386</v>
      </c>
      <c r="C5066" s="10" t="s">
        <v>1977</v>
      </c>
      <c r="D5066" s="4" t="s">
        <v>19</v>
      </c>
      <c r="E5066" s="4" t="s">
        <v>45</v>
      </c>
      <c r="F5066" s="70"/>
      <c r="G5066" s="195">
        <v>1400</v>
      </c>
      <c r="H5066" s="5"/>
    </row>
    <row r="5067" spans="2:8" x14ac:dyDescent="0.3">
      <c r="B5067" s="35">
        <v>43386</v>
      </c>
      <c r="C5067" s="10" t="s">
        <v>1977</v>
      </c>
      <c r="D5067" s="4" t="s">
        <v>2204</v>
      </c>
      <c r="E5067" s="4" t="s">
        <v>45</v>
      </c>
      <c r="F5067" s="70"/>
      <c r="G5067" s="195">
        <v>300</v>
      </c>
      <c r="H5067" s="5"/>
    </row>
    <row r="5068" spans="2:8" x14ac:dyDescent="0.3">
      <c r="B5068" s="35">
        <v>43386</v>
      </c>
      <c r="C5068" s="10" t="s">
        <v>1977</v>
      </c>
      <c r="D5068" s="4" t="s">
        <v>2201</v>
      </c>
      <c r="E5068" s="4" t="s">
        <v>45</v>
      </c>
      <c r="F5068" s="70"/>
      <c r="G5068" s="195">
        <v>480</v>
      </c>
      <c r="H5068" s="5"/>
    </row>
    <row r="5069" spans="2:8" x14ac:dyDescent="0.3">
      <c r="B5069" s="35"/>
      <c r="C5069" s="10"/>
      <c r="D5069" s="4"/>
      <c r="E5069" s="4"/>
      <c r="F5069" s="70" t="s">
        <v>5</v>
      </c>
      <c r="G5069" s="193"/>
      <c r="H5069" s="5"/>
    </row>
    <row r="5070" spans="2:8" x14ac:dyDescent="0.3">
      <c r="F5070" s="174">
        <v>0</v>
      </c>
      <c r="G5070" s="194">
        <f>SUM(G5049:G5069)</f>
        <v>30614</v>
      </c>
      <c r="H5070" s="62">
        <f>F5070-G5070</f>
        <v>-30614</v>
      </c>
    </row>
    <row r="5072" spans="2:8" x14ac:dyDescent="0.3">
      <c r="B5072" s="106" t="s">
        <v>404</v>
      </c>
      <c r="C5072" s="6" t="s">
        <v>7</v>
      </c>
      <c r="D5072" s="6" t="s">
        <v>11</v>
      </c>
      <c r="E5072" s="6" t="s">
        <v>8</v>
      </c>
      <c r="F5072" s="149" t="s">
        <v>2147</v>
      </c>
      <c r="G5072" s="149" t="s">
        <v>2148</v>
      </c>
      <c r="H5072" s="7" t="s">
        <v>1658</v>
      </c>
    </row>
    <row r="5073" spans="2:8" x14ac:dyDescent="0.3">
      <c r="B5073" s="35">
        <v>43392</v>
      </c>
      <c r="C5073" s="10" t="s">
        <v>1977</v>
      </c>
      <c r="D5073" s="4" t="s">
        <v>1502</v>
      </c>
      <c r="E5073" s="4" t="s">
        <v>45</v>
      </c>
      <c r="F5073" s="70"/>
      <c r="G5073" s="197">
        <v>3500</v>
      </c>
      <c r="H5073" s="5"/>
    </row>
    <row r="5074" spans="2:8" x14ac:dyDescent="0.3">
      <c r="B5074" s="35">
        <v>43392</v>
      </c>
      <c r="C5074" s="10" t="s">
        <v>1977</v>
      </c>
      <c r="D5074" s="4" t="s">
        <v>114</v>
      </c>
      <c r="E5074" s="4" t="s">
        <v>45</v>
      </c>
      <c r="F5074" s="70"/>
      <c r="G5074" s="197">
        <v>3000</v>
      </c>
      <c r="H5074" s="5"/>
    </row>
    <row r="5075" spans="2:8" x14ac:dyDescent="0.3">
      <c r="B5075" s="35">
        <v>43392</v>
      </c>
      <c r="C5075" s="10" t="s">
        <v>1977</v>
      </c>
      <c r="D5075" s="4" t="s">
        <v>116</v>
      </c>
      <c r="E5075" s="4" t="s">
        <v>45</v>
      </c>
      <c r="F5075" s="70"/>
      <c r="G5075" s="197">
        <v>2500</v>
      </c>
      <c r="H5075" s="5"/>
    </row>
    <row r="5076" spans="2:8" x14ac:dyDescent="0.3">
      <c r="B5076" s="35">
        <v>43392</v>
      </c>
      <c r="C5076" s="10" t="s">
        <v>1977</v>
      </c>
      <c r="D5076" s="4" t="s">
        <v>1926</v>
      </c>
      <c r="E5076" s="4" t="s">
        <v>45</v>
      </c>
      <c r="F5076" s="70"/>
      <c r="G5076" s="197">
        <v>2150</v>
      </c>
      <c r="H5076" s="5" t="s">
        <v>5</v>
      </c>
    </row>
    <row r="5077" spans="2:8" x14ac:dyDescent="0.3">
      <c r="B5077" s="35">
        <v>43392</v>
      </c>
      <c r="C5077" s="10" t="s">
        <v>1977</v>
      </c>
      <c r="D5077" s="4" t="s">
        <v>2164</v>
      </c>
      <c r="E5077" s="4" t="s">
        <v>45</v>
      </c>
      <c r="F5077" s="70"/>
      <c r="G5077" s="197">
        <v>1300</v>
      </c>
      <c r="H5077" s="5"/>
    </row>
    <row r="5078" spans="2:8" x14ac:dyDescent="0.3">
      <c r="B5078" s="35">
        <v>43392</v>
      </c>
      <c r="C5078" s="10" t="s">
        <v>1977</v>
      </c>
      <c r="D5078" s="4" t="s">
        <v>2171</v>
      </c>
      <c r="E5078" s="4" t="s">
        <v>45</v>
      </c>
      <c r="F5078" s="70"/>
      <c r="G5078" s="197">
        <v>1200</v>
      </c>
      <c r="H5078" s="5"/>
    </row>
    <row r="5079" spans="2:8" x14ac:dyDescent="0.3">
      <c r="B5079" s="35">
        <v>43392</v>
      </c>
      <c r="C5079" s="10" t="s">
        <v>1977</v>
      </c>
      <c r="D5079" s="4" t="s">
        <v>2203</v>
      </c>
      <c r="E5079" s="4" t="s">
        <v>45</v>
      </c>
      <c r="F5079" s="70"/>
      <c r="G5079" s="197">
        <v>1050</v>
      </c>
      <c r="H5079" s="5"/>
    </row>
    <row r="5080" spans="2:8" x14ac:dyDescent="0.3">
      <c r="B5080" s="35"/>
      <c r="C5080" s="10"/>
      <c r="D5080" s="4"/>
      <c r="E5080" s="4"/>
      <c r="F5080" s="70"/>
      <c r="G5080" s="73"/>
      <c r="H5080" s="5"/>
    </row>
    <row r="5081" spans="2:8" x14ac:dyDescent="0.3">
      <c r="B5081" s="35">
        <v>43392</v>
      </c>
      <c r="C5081" s="10" t="s">
        <v>1977</v>
      </c>
      <c r="D5081" s="4" t="s">
        <v>1978</v>
      </c>
      <c r="E5081" s="4" t="s">
        <v>45</v>
      </c>
      <c r="F5081" s="70"/>
      <c r="G5081" s="197">
        <v>1500</v>
      </c>
      <c r="H5081" s="5"/>
    </row>
    <row r="5082" spans="2:8" x14ac:dyDescent="0.3">
      <c r="B5082" s="35">
        <v>43392</v>
      </c>
      <c r="C5082" s="10" t="s">
        <v>1977</v>
      </c>
      <c r="D5082" s="4" t="s">
        <v>45</v>
      </c>
      <c r="E5082" s="4" t="s">
        <v>45</v>
      </c>
      <c r="F5082" s="70"/>
      <c r="G5082" s="197">
        <v>2000</v>
      </c>
      <c r="H5082" s="5"/>
    </row>
    <row r="5083" spans="2:8" x14ac:dyDescent="0.3">
      <c r="B5083" s="35">
        <v>43392</v>
      </c>
      <c r="C5083" s="10" t="s">
        <v>1977</v>
      </c>
      <c r="D5083" s="4" t="s">
        <v>119</v>
      </c>
      <c r="E5083" s="4" t="s">
        <v>45</v>
      </c>
      <c r="F5083" s="70"/>
      <c r="G5083" s="197">
        <v>3500</v>
      </c>
      <c r="H5083" s="5"/>
    </row>
    <row r="5084" spans="2:8" x14ac:dyDescent="0.3">
      <c r="B5084" s="35">
        <v>43392</v>
      </c>
      <c r="C5084" s="10" t="s">
        <v>1977</v>
      </c>
      <c r="D5084" s="4" t="s">
        <v>32</v>
      </c>
      <c r="E5084" s="4" t="s">
        <v>45</v>
      </c>
      <c r="F5084" s="70"/>
      <c r="G5084" s="197">
        <v>1500</v>
      </c>
      <c r="H5084" s="5"/>
    </row>
    <row r="5085" spans="2:8" x14ac:dyDescent="0.3">
      <c r="B5085" s="35">
        <v>43392</v>
      </c>
      <c r="C5085" s="10" t="s">
        <v>1977</v>
      </c>
      <c r="D5085" s="4" t="s">
        <v>148</v>
      </c>
      <c r="E5085" s="4" t="s">
        <v>45</v>
      </c>
      <c r="F5085" s="70"/>
      <c r="G5085" s="197">
        <v>1000</v>
      </c>
      <c r="H5085" s="5"/>
    </row>
    <row r="5086" spans="2:8" x14ac:dyDescent="0.3">
      <c r="B5086" s="35">
        <v>43392</v>
      </c>
      <c r="C5086" s="10" t="s">
        <v>1977</v>
      </c>
      <c r="D5086" s="4" t="s">
        <v>598</v>
      </c>
      <c r="E5086" s="4" t="s">
        <v>45</v>
      </c>
      <c r="F5086" s="187"/>
      <c r="G5086" s="197">
        <v>1800</v>
      </c>
      <c r="H5086" s="5"/>
    </row>
    <row r="5087" spans="2:8" x14ac:dyDescent="0.3">
      <c r="B5087" s="35"/>
      <c r="C5087" s="10"/>
      <c r="D5087" s="4"/>
      <c r="E5087" s="4"/>
      <c r="F5087" s="70" t="s">
        <v>5</v>
      </c>
      <c r="G5087" s="197"/>
      <c r="H5087" s="5"/>
    </row>
    <row r="5088" spans="2:8" x14ac:dyDescent="0.3">
      <c r="B5088" s="35">
        <v>43392</v>
      </c>
      <c r="C5088" s="10" t="s">
        <v>1977</v>
      </c>
      <c r="D5088" s="4" t="s">
        <v>2169</v>
      </c>
      <c r="E5088" s="4" t="s">
        <v>45</v>
      </c>
      <c r="F5088" s="70" t="s">
        <v>5</v>
      </c>
      <c r="G5088" s="197">
        <v>1200</v>
      </c>
      <c r="H5088" s="5"/>
    </row>
    <row r="5089" spans="2:8" x14ac:dyDescent="0.3">
      <c r="B5089" s="35">
        <v>43392</v>
      </c>
      <c r="C5089" s="10" t="s">
        <v>1977</v>
      </c>
      <c r="D5089" s="4" t="s">
        <v>2007</v>
      </c>
      <c r="E5089" s="4" t="s">
        <v>45</v>
      </c>
      <c r="F5089" s="70"/>
      <c r="G5089" s="197">
        <v>700</v>
      </c>
      <c r="H5089" s="5"/>
    </row>
    <row r="5090" spans="2:8" x14ac:dyDescent="0.3">
      <c r="B5090" s="35">
        <v>43392</v>
      </c>
      <c r="C5090" s="10" t="s">
        <v>1977</v>
      </c>
      <c r="D5090" s="4" t="s">
        <v>19</v>
      </c>
      <c r="E5090" s="4" t="s">
        <v>45</v>
      </c>
      <c r="F5090" s="70"/>
      <c r="G5090" s="197">
        <v>1600</v>
      </c>
      <c r="H5090" s="5"/>
    </row>
    <row r="5091" spans="2:8" x14ac:dyDescent="0.3">
      <c r="B5091" s="35">
        <v>43392</v>
      </c>
      <c r="C5091" s="10" t="s">
        <v>1977</v>
      </c>
      <c r="D5091" s="4" t="s">
        <v>2204</v>
      </c>
      <c r="E5091" s="4" t="s">
        <v>45</v>
      </c>
      <c r="F5091" s="70"/>
      <c r="G5091" s="197">
        <v>900</v>
      </c>
      <c r="H5091" s="5"/>
    </row>
    <row r="5092" spans="2:8" x14ac:dyDescent="0.3">
      <c r="B5092" s="35">
        <v>43392</v>
      </c>
      <c r="C5092" s="10" t="s">
        <v>1977</v>
      </c>
      <c r="D5092" s="4" t="s">
        <v>2201</v>
      </c>
      <c r="E5092" s="4" t="s">
        <v>45</v>
      </c>
      <c r="F5092" s="70"/>
      <c r="G5092" s="197">
        <v>480</v>
      </c>
      <c r="H5092" s="5"/>
    </row>
    <row r="5093" spans="2:8" x14ac:dyDescent="0.3">
      <c r="B5093" s="35"/>
      <c r="C5093" s="10"/>
      <c r="D5093" s="4"/>
      <c r="E5093" s="4"/>
      <c r="F5093" s="70" t="s">
        <v>5</v>
      </c>
      <c r="G5093" s="193"/>
      <c r="H5093" s="5"/>
    </row>
    <row r="5094" spans="2:8" x14ac:dyDescent="0.3">
      <c r="F5094" s="174">
        <v>0</v>
      </c>
      <c r="G5094" s="194">
        <f>SUM(G5073:G5093)</f>
        <v>30880</v>
      </c>
      <c r="H5094" s="62">
        <f>F5094-G5094</f>
        <v>-30880</v>
      </c>
    </row>
    <row r="5097" spans="2:8" x14ac:dyDescent="0.3">
      <c r="B5097" s="106" t="s">
        <v>404</v>
      </c>
      <c r="C5097" s="6" t="s">
        <v>7</v>
      </c>
      <c r="D5097" s="6" t="s">
        <v>11</v>
      </c>
      <c r="E5097" s="6" t="s">
        <v>8</v>
      </c>
      <c r="F5097" s="149" t="s">
        <v>2147</v>
      </c>
      <c r="G5097" s="149" t="s">
        <v>2148</v>
      </c>
      <c r="H5097" s="7" t="s">
        <v>1658</v>
      </c>
    </row>
    <row r="5098" spans="2:8" x14ac:dyDescent="0.3">
      <c r="B5098" s="35">
        <v>43400</v>
      </c>
      <c r="C5098" s="10" t="s">
        <v>1977</v>
      </c>
      <c r="D5098" s="4" t="s">
        <v>1502</v>
      </c>
      <c r="E5098" s="4" t="s">
        <v>45</v>
      </c>
      <c r="F5098" s="70"/>
      <c r="G5098" s="195">
        <v>3500</v>
      </c>
      <c r="H5098" s="5"/>
    </row>
    <row r="5099" spans="2:8" x14ac:dyDescent="0.3">
      <c r="B5099" s="35">
        <v>43400</v>
      </c>
      <c r="C5099" s="10" t="s">
        <v>1977</v>
      </c>
      <c r="D5099" s="4" t="s">
        <v>114</v>
      </c>
      <c r="E5099" s="4" t="s">
        <v>45</v>
      </c>
      <c r="F5099" s="70"/>
      <c r="G5099" s="195">
        <v>3000</v>
      </c>
      <c r="H5099" s="5"/>
    </row>
    <row r="5100" spans="2:8" x14ac:dyDescent="0.3">
      <c r="B5100" s="35">
        <v>43400</v>
      </c>
      <c r="C5100" s="10" t="s">
        <v>1977</v>
      </c>
      <c r="D5100" s="4" t="s">
        <v>116</v>
      </c>
      <c r="E5100" s="4" t="s">
        <v>45</v>
      </c>
      <c r="F5100" s="70"/>
      <c r="G5100" s="195">
        <v>2500</v>
      </c>
      <c r="H5100" s="5"/>
    </row>
    <row r="5101" spans="2:8" x14ac:dyDescent="0.3">
      <c r="B5101" s="35">
        <v>43400</v>
      </c>
      <c r="C5101" s="10" t="s">
        <v>1977</v>
      </c>
      <c r="D5101" s="4" t="s">
        <v>1926</v>
      </c>
      <c r="E5101" s="4" t="s">
        <v>45</v>
      </c>
      <c r="F5101" s="70"/>
      <c r="G5101" s="195">
        <v>2500</v>
      </c>
      <c r="H5101" s="5" t="s">
        <v>5</v>
      </c>
    </row>
    <row r="5102" spans="2:8" x14ac:dyDescent="0.3">
      <c r="B5102" s="35">
        <v>43400</v>
      </c>
      <c r="C5102" s="10" t="s">
        <v>1977</v>
      </c>
      <c r="D5102" s="4" t="s">
        <v>2164</v>
      </c>
      <c r="E5102" s="4" t="s">
        <v>45</v>
      </c>
      <c r="F5102" s="70"/>
      <c r="G5102" s="195">
        <v>1300</v>
      </c>
      <c r="H5102" s="5"/>
    </row>
    <row r="5103" spans="2:8" x14ac:dyDescent="0.3">
      <c r="B5103" s="35">
        <v>43400</v>
      </c>
      <c r="C5103" s="10" t="s">
        <v>1977</v>
      </c>
      <c r="D5103" s="4" t="s">
        <v>2171</v>
      </c>
      <c r="E5103" s="4" t="s">
        <v>45</v>
      </c>
      <c r="F5103" s="70"/>
      <c r="G5103" s="195">
        <v>1200</v>
      </c>
      <c r="H5103" s="5"/>
    </row>
    <row r="5104" spans="2:8" x14ac:dyDescent="0.3">
      <c r="B5104" s="35">
        <v>43400</v>
      </c>
      <c r="C5104" s="10" t="s">
        <v>1977</v>
      </c>
      <c r="D5104" s="4" t="s">
        <v>2203</v>
      </c>
      <c r="E5104" s="4" t="s">
        <v>45</v>
      </c>
      <c r="F5104" s="70"/>
      <c r="G5104" s="195">
        <v>1050</v>
      </c>
      <c r="H5104" s="5"/>
    </row>
    <row r="5105" spans="2:8" x14ac:dyDescent="0.3">
      <c r="B5105" s="35"/>
      <c r="C5105" s="10"/>
      <c r="D5105" s="4"/>
      <c r="E5105" s="4"/>
      <c r="F5105" s="70"/>
      <c r="G5105" s="73"/>
      <c r="H5105" s="5"/>
    </row>
    <row r="5106" spans="2:8" x14ac:dyDescent="0.3">
      <c r="B5106" s="35">
        <v>43400</v>
      </c>
      <c r="C5106" s="10" t="s">
        <v>1977</v>
      </c>
      <c r="D5106" s="4" t="s">
        <v>1978</v>
      </c>
      <c r="E5106" s="4" t="s">
        <v>45</v>
      </c>
      <c r="F5106" s="70"/>
      <c r="G5106" s="195">
        <v>1500</v>
      </c>
      <c r="H5106" s="5"/>
    </row>
    <row r="5107" spans="2:8" x14ac:dyDescent="0.3">
      <c r="B5107" s="35">
        <v>43400</v>
      </c>
      <c r="C5107" s="10" t="s">
        <v>1977</v>
      </c>
      <c r="D5107" s="4" t="s">
        <v>45</v>
      </c>
      <c r="E5107" s="4" t="s">
        <v>45</v>
      </c>
      <c r="F5107" s="70"/>
      <c r="G5107" s="195">
        <v>2000</v>
      </c>
      <c r="H5107" s="5"/>
    </row>
    <row r="5108" spans="2:8" x14ac:dyDescent="0.3">
      <c r="B5108" s="35">
        <v>43400</v>
      </c>
      <c r="C5108" s="10" t="s">
        <v>1977</v>
      </c>
      <c r="D5108" s="4" t="s">
        <v>119</v>
      </c>
      <c r="E5108" s="4" t="s">
        <v>45</v>
      </c>
      <c r="F5108" s="70"/>
      <c r="G5108" s="195">
        <v>3500</v>
      </c>
      <c r="H5108" s="5"/>
    </row>
    <row r="5109" spans="2:8" x14ac:dyDescent="0.3">
      <c r="B5109" s="35">
        <v>43400</v>
      </c>
      <c r="C5109" s="10" t="s">
        <v>1977</v>
      </c>
      <c r="D5109" s="4" t="s">
        <v>32</v>
      </c>
      <c r="E5109" s="4" t="s">
        <v>45</v>
      </c>
      <c r="F5109" s="70"/>
      <c r="G5109" s="195">
        <v>1500</v>
      </c>
      <c r="H5109" s="5"/>
    </row>
    <row r="5110" spans="2:8" x14ac:dyDescent="0.3">
      <c r="B5110" s="35">
        <v>43400</v>
      </c>
      <c r="C5110" s="10" t="s">
        <v>1977</v>
      </c>
      <c r="D5110" s="4" t="s">
        <v>148</v>
      </c>
      <c r="E5110" s="4" t="s">
        <v>45</v>
      </c>
      <c r="F5110" s="70"/>
      <c r="G5110" s="195">
        <v>1000</v>
      </c>
      <c r="H5110" s="5"/>
    </row>
    <row r="5111" spans="2:8" x14ac:dyDescent="0.3">
      <c r="B5111" s="35">
        <v>43400</v>
      </c>
      <c r="C5111" s="10" t="s">
        <v>1977</v>
      </c>
      <c r="D5111" s="4" t="s">
        <v>598</v>
      </c>
      <c r="E5111" s="4" t="s">
        <v>45</v>
      </c>
      <c r="F5111" s="187"/>
      <c r="G5111" s="195">
        <v>1800</v>
      </c>
      <c r="H5111" s="5"/>
    </row>
    <row r="5112" spans="2:8" x14ac:dyDescent="0.3">
      <c r="B5112" s="35"/>
      <c r="C5112" s="10"/>
      <c r="D5112" s="4"/>
      <c r="E5112" s="4"/>
      <c r="F5112" s="70" t="s">
        <v>5</v>
      </c>
      <c r="G5112" s="197"/>
      <c r="H5112" s="5"/>
    </row>
    <row r="5113" spans="2:8" x14ac:dyDescent="0.3">
      <c r="B5113" s="35">
        <v>43400</v>
      </c>
      <c r="C5113" s="10" t="s">
        <v>1977</v>
      </c>
      <c r="D5113" s="4" t="s">
        <v>2169</v>
      </c>
      <c r="E5113" s="4" t="s">
        <v>45</v>
      </c>
      <c r="F5113" s="70" t="s">
        <v>5</v>
      </c>
      <c r="G5113" s="195">
        <v>1200</v>
      </c>
      <c r="H5113" s="5"/>
    </row>
    <row r="5114" spans="2:8" x14ac:dyDescent="0.3">
      <c r="B5114" s="35">
        <v>43400</v>
      </c>
      <c r="C5114" s="10" t="s">
        <v>1977</v>
      </c>
      <c r="D5114" s="4" t="s">
        <v>2007</v>
      </c>
      <c r="E5114" s="4" t="s">
        <v>45</v>
      </c>
      <c r="F5114" s="70"/>
      <c r="G5114" s="195">
        <v>780</v>
      </c>
      <c r="H5114" s="5"/>
    </row>
    <row r="5115" spans="2:8" x14ac:dyDescent="0.3">
      <c r="B5115" s="35">
        <v>43400</v>
      </c>
      <c r="C5115" s="10" t="s">
        <v>1977</v>
      </c>
      <c r="D5115" s="4" t="s">
        <v>19</v>
      </c>
      <c r="E5115" s="4" t="s">
        <v>45</v>
      </c>
      <c r="F5115" s="70"/>
      <c r="G5115" s="195">
        <v>1660</v>
      </c>
      <c r="H5115" s="5"/>
    </row>
    <row r="5116" spans="2:8" x14ac:dyDescent="0.3">
      <c r="B5116" s="35">
        <v>43400</v>
      </c>
      <c r="C5116" s="10" t="s">
        <v>1977</v>
      </c>
      <c r="D5116" s="4" t="s">
        <v>2201</v>
      </c>
      <c r="E5116" s="4" t="s">
        <v>45</v>
      </c>
      <c r="F5116" s="70"/>
      <c r="G5116" s="195">
        <v>480</v>
      </c>
      <c r="H5116" s="5"/>
    </row>
    <row r="5117" spans="2:8" x14ac:dyDescent="0.3">
      <c r="B5117" s="35">
        <v>43400</v>
      </c>
      <c r="C5117" s="10" t="s">
        <v>1977</v>
      </c>
      <c r="D5117" s="4" t="s">
        <v>2206</v>
      </c>
      <c r="E5117" s="4" t="s">
        <v>45</v>
      </c>
      <c r="F5117" s="70" t="s">
        <v>5</v>
      </c>
      <c r="G5117" s="195">
        <v>300</v>
      </c>
      <c r="H5117" s="5"/>
    </row>
    <row r="5118" spans="2:8" x14ac:dyDescent="0.3">
      <c r="F5118" s="174">
        <v>0</v>
      </c>
      <c r="G5118" s="194">
        <f>SUM(G5098:G5117)</f>
        <v>30770</v>
      </c>
      <c r="H5118" s="62">
        <f>F5118-G5118</f>
        <v>-30770</v>
      </c>
    </row>
    <row r="5121" spans="2:8" x14ac:dyDescent="0.3">
      <c r="B5121" s="106" t="s">
        <v>404</v>
      </c>
      <c r="C5121" s="6" t="s">
        <v>7</v>
      </c>
      <c r="D5121" s="6" t="s">
        <v>11</v>
      </c>
      <c r="E5121" s="6" t="s">
        <v>8</v>
      </c>
      <c r="F5121" s="149" t="s">
        <v>2147</v>
      </c>
      <c r="G5121" s="149" t="s">
        <v>2148</v>
      </c>
      <c r="H5121" s="7" t="s">
        <v>1658</v>
      </c>
    </row>
    <row r="5122" spans="2:8" x14ac:dyDescent="0.3">
      <c r="B5122" s="35">
        <v>43407</v>
      </c>
      <c r="C5122" s="10" t="s">
        <v>1977</v>
      </c>
      <c r="D5122" s="4" t="s">
        <v>1502</v>
      </c>
      <c r="E5122" s="4" t="s">
        <v>45</v>
      </c>
      <c r="F5122" s="70"/>
      <c r="G5122" s="195">
        <v>3500</v>
      </c>
      <c r="H5122" s="5"/>
    </row>
    <row r="5123" spans="2:8" x14ac:dyDescent="0.3">
      <c r="B5123" s="35">
        <v>43407</v>
      </c>
      <c r="C5123" s="10" t="s">
        <v>1977</v>
      </c>
      <c r="D5123" s="4" t="s">
        <v>114</v>
      </c>
      <c r="E5123" s="4" t="s">
        <v>45</v>
      </c>
      <c r="F5123" s="70"/>
      <c r="G5123" s="195">
        <v>3000</v>
      </c>
      <c r="H5123" s="5"/>
    </row>
    <row r="5124" spans="2:8" x14ac:dyDescent="0.3">
      <c r="B5124" s="35">
        <v>43407</v>
      </c>
      <c r="C5124" s="10" t="s">
        <v>1977</v>
      </c>
      <c r="D5124" s="4" t="s">
        <v>116</v>
      </c>
      <c r="E5124" s="4" t="s">
        <v>45</v>
      </c>
      <c r="F5124" s="70"/>
      <c r="G5124" s="195">
        <v>2500</v>
      </c>
      <c r="H5124" s="5"/>
    </row>
    <row r="5125" spans="2:8" x14ac:dyDescent="0.3">
      <c r="B5125" s="35">
        <v>43407</v>
      </c>
      <c r="C5125" s="10" t="s">
        <v>1977</v>
      </c>
      <c r="D5125" s="4" t="s">
        <v>1926</v>
      </c>
      <c r="E5125" s="4" t="s">
        <v>45</v>
      </c>
      <c r="F5125" s="70"/>
      <c r="G5125" s="195">
        <v>2500</v>
      </c>
      <c r="H5125" s="5" t="s">
        <v>5</v>
      </c>
    </row>
    <row r="5126" spans="2:8" x14ac:dyDescent="0.3">
      <c r="B5126" s="35">
        <v>43407</v>
      </c>
      <c r="C5126" s="10" t="s">
        <v>1977</v>
      </c>
      <c r="D5126" s="4" t="s">
        <v>2164</v>
      </c>
      <c r="E5126" s="4" t="s">
        <v>45</v>
      </c>
      <c r="F5126" s="70"/>
      <c r="G5126" s="195">
        <v>1300</v>
      </c>
      <c r="H5126" s="5"/>
    </row>
    <row r="5127" spans="2:8" x14ac:dyDescent="0.3">
      <c r="B5127" s="35">
        <v>43407</v>
      </c>
      <c r="C5127" s="10" t="s">
        <v>1977</v>
      </c>
      <c r="D5127" s="4" t="s">
        <v>2171</v>
      </c>
      <c r="E5127" s="4" t="s">
        <v>45</v>
      </c>
      <c r="F5127" s="70"/>
      <c r="G5127" s="195">
        <v>1200</v>
      </c>
      <c r="H5127" s="5"/>
    </row>
    <row r="5128" spans="2:8" x14ac:dyDescent="0.3">
      <c r="B5128" s="35">
        <v>43407</v>
      </c>
      <c r="C5128" s="10" t="s">
        <v>1977</v>
      </c>
      <c r="D5128" s="4" t="s">
        <v>2203</v>
      </c>
      <c r="E5128" s="4" t="s">
        <v>45</v>
      </c>
      <c r="F5128" s="70"/>
      <c r="G5128" s="195">
        <v>1050</v>
      </c>
      <c r="H5128" s="5"/>
    </row>
    <row r="5129" spans="2:8" x14ac:dyDescent="0.3">
      <c r="B5129" s="35"/>
      <c r="C5129" s="10"/>
      <c r="D5129" s="4"/>
      <c r="E5129" s="4"/>
      <c r="F5129" s="70"/>
      <c r="G5129" s="73"/>
      <c r="H5129" s="5"/>
    </row>
    <row r="5130" spans="2:8" x14ac:dyDescent="0.3">
      <c r="B5130" s="35">
        <v>43407</v>
      </c>
      <c r="C5130" s="10" t="s">
        <v>1977</v>
      </c>
      <c r="D5130" s="4" t="s">
        <v>1978</v>
      </c>
      <c r="E5130" s="4" t="s">
        <v>45</v>
      </c>
      <c r="F5130" s="70"/>
      <c r="G5130" s="195">
        <v>1800</v>
      </c>
      <c r="H5130" s="5"/>
    </row>
    <row r="5131" spans="2:8" x14ac:dyDescent="0.3">
      <c r="B5131" s="35">
        <v>43407</v>
      </c>
      <c r="C5131" s="10" t="s">
        <v>1977</v>
      </c>
      <c r="D5131" s="4" t="s">
        <v>45</v>
      </c>
      <c r="E5131" s="4" t="s">
        <v>45</v>
      </c>
      <c r="F5131" s="70"/>
      <c r="G5131" s="195">
        <v>2000</v>
      </c>
      <c r="H5131" s="5"/>
    </row>
    <row r="5132" spans="2:8" x14ac:dyDescent="0.3">
      <c r="B5132" s="35">
        <v>43407</v>
      </c>
      <c r="C5132" s="10" t="s">
        <v>1977</v>
      </c>
      <c r="D5132" s="4" t="s">
        <v>119</v>
      </c>
      <c r="E5132" s="4" t="s">
        <v>45</v>
      </c>
      <c r="F5132" s="70"/>
      <c r="G5132" s="195">
        <v>3500</v>
      </c>
      <c r="H5132" s="5"/>
    </row>
    <row r="5133" spans="2:8" x14ac:dyDescent="0.3">
      <c r="B5133" s="35">
        <v>43407</v>
      </c>
      <c r="C5133" s="10" t="s">
        <v>1977</v>
      </c>
      <c r="D5133" s="4" t="s">
        <v>32</v>
      </c>
      <c r="E5133" s="4" t="s">
        <v>45</v>
      </c>
      <c r="F5133" s="70"/>
      <c r="G5133" s="195">
        <v>1500</v>
      </c>
      <c r="H5133" s="5"/>
    </row>
    <row r="5134" spans="2:8" x14ac:dyDescent="0.3">
      <c r="B5134" s="35">
        <v>43407</v>
      </c>
      <c r="C5134" s="10" t="s">
        <v>1977</v>
      </c>
      <c r="D5134" s="4" t="s">
        <v>148</v>
      </c>
      <c r="E5134" s="4" t="s">
        <v>45</v>
      </c>
      <c r="F5134" s="70"/>
      <c r="G5134" s="195">
        <v>1000</v>
      </c>
      <c r="H5134" s="5"/>
    </row>
    <row r="5135" spans="2:8" x14ac:dyDescent="0.3">
      <c r="B5135" s="35">
        <v>43407</v>
      </c>
      <c r="C5135" s="10" t="s">
        <v>1977</v>
      </c>
      <c r="D5135" s="4" t="s">
        <v>598</v>
      </c>
      <c r="E5135" s="4" t="s">
        <v>45</v>
      </c>
      <c r="F5135" s="187"/>
      <c r="G5135" s="195">
        <v>1800</v>
      </c>
      <c r="H5135" s="5"/>
    </row>
    <row r="5136" spans="2:8" x14ac:dyDescent="0.3">
      <c r="B5136" s="35"/>
      <c r="C5136" s="10"/>
      <c r="D5136" s="4"/>
      <c r="E5136" s="4"/>
      <c r="F5136" s="70" t="s">
        <v>5</v>
      </c>
      <c r="G5136" s="197"/>
      <c r="H5136" s="5"/>
    </row>
    <row r="5137" spans="2:8" x14ac:dyDescent="0.3">
      <c r="B5137" s="35">
        <v>43407</v>
      </c>
      <c r="C5137" s="10" t="s">
        <v>1977</v>
      </c>
      <c r="D5137" s="4" t="s">
        <v>2169</v>
      </c>
      <c r="E5137" s="4" t="s">
        <v>45</v>
      </c>
      <c r="F5137" s="70" t="s">
        <v>5</v>
      </c>
      <c r="G5137" s="195">
        <v>1400</v>
      </c>
      <c r="H5137" s="5"/>
    </row>
    <row r="5138" spans="2:8" x14ac:dyDescent="0.3">
      <c r="B5138" s="35">
        <v>43407</v>
      </c>
      <c r="C5138" s="10" t="s">
        <v>1977</v>
      </c>
      <c r="D5138" s="4" t="s">
        <v>2007</v>
      </c>
      <c r="E5138" s="4" t="s">
        <v>45</v>
      </c>
      <c r="F5138" s="70"/>
      <c r="G5138" s="195">
        <v>900</v>
      </c>
      <c r="H5138" s="5"/>
    </row>
    <row r="5139" spans="2:8" x14ac:dyDescent="0.3">
      <c r="B5139" s="35">
        <v>43407</v>
      </c>
      <c r="C5139" s="10" t="s">
        <v>1977</v>
      </c>
      <c r="D5139" s="4" t="s">
        <v>19</v>
      </c>
      <c r="E5139" s="4" t="s">
        <v>45</v>
      </c>
      <c r="F5139" s="183"/>
      <c r="G5139" s="197">
        <v>1500</v>
      </c>
      <c r="H5139" s="5"/>
    </row>
    <row r="5140" spans="2:8" x14ac:dyDescent="0.3">
      <c r="B5140" s="35">
        <v>43407</v>
      </c>
      <c r="C5140" s="10" t="s">
        <v>1977</v>
      </c>
      <c r="D5140" s="4" t="s">
        <v>2201</v>
      </c>
      <c r="E5140" s="4" t="s">
        <v>45</v>
      </c>
      <c r="F5140" s="70"/>
      <c r="G5140" s="197">
        <v>0</v>
      </c>
      <c r="H5140" s="5"/>
    </row>
    <row r="5141" spans="2:8" x14ac:dyDescent="0.3">
      <c r="B5141" s="35">
        <v>43407</v>
      </c>
      <c r="C5141" s="10" t="s">
        <v>1977</v>
      </c>
      <c r="D5141" s="4" t="s">
        <v>2204</v>
      </c>
      <c r="E5141" s="4" t="s">
        <v>45</v>
      </c>
      <c r="F5141" s="70"/>
      <c r="G5141" s="195">
        <v>900</v>
      </c>
      <c r="H5141" s="5"/>
    </row>
    <row r="5142" spans="2:8" x14ac:dyDescent="0.3">
      <c r="B5142" s="35">
        <v>43407</v>
      </c>
      <c r="C5142" s="10" t="s">
        <v>1977</v>
      </c>
      <c r="D5142" s="4" t="s">
        <v>2206</v>
      </c>
      <c r="E5142" s="4" t="s">
        <v>45</v>
      </c>
      <c r="F5142" s="70" t="s">
        <v>5</v>
      </c>
      <c r="G5142" s="195">
        <v>300</v>
      </c>
      <c r="H5142" s="5"/>
    </row>
    <row r="5143" spans="2:8" x14ac:dyDescent="0.3">
      <c r="F5143" s="174">
        <v>0</v>
      </c>
      <c r="G5143" s="194">
        <f>SUM(G5122:G5142)</f>
        <v>31650</v>
      </c>
      <c r="H5143" s="62">
        <f>F5143-G5143</f>
        <v>-31650</v>
      </c>
    </row>
    <row r="5145" spans="2:8" x14ac:dyDescent="0.3">
      <c r="B5145" s="106" t="s">
        <v>404</v>
      </c>
      <c r="C5145" s="6" t="s">
        <v>7</v>
      </c>
      <c r="D5145" s="6" t="s">
        <v>11</v>
      </c>
      <c r="E5145" s="6" t="s">
        <v>8</v>
      </c>
      <c r="F5145" s="149" t="s">
        <v>2147</v>
      </c>
      <c r="G5145" s="149" t="s">
        <v>2148</v>
      </c>
      <c r="H5145" s="7" t="s">
        <v>1658</v>
      </c>
    </row>
    <row r="5146" spans="2:8" x14ac:dyDescent="0.3">
      <c r="B5146" s="35">
        <v>43414</v>
      </c>
      <c r="C5146" s="10" t="s">
        <v>1977</v>
      </c>
      <c r="D5146" s="4" t="s">
        <v>1502</v>
      </c>
      <c r="E5146" s="4" t="s">
        <v>45</v>
      </c>
      <c r="F5146" s="73"/>
      <c r="G5146" s="197">
        <v>3500</v>
      </c>
      <c r="H5146" s="5"/>
    </row>
    <row r="5147" spans="2:8" x14ac:dyDescent="0.3">
      <c r="B5147" s="35">
        <v>43414</v>
      </c>
      <c r="C5147" s="10" t="s">
        <v>1977</v>
      </c>
      <c r="D5147" s="4" t="s">
        <v>114</v>
      </c>
      <c r="E5147" s="4" t="s">
        <v>45</v>
      </c>
      <c r="F5147" s="73"/>
      <c r="G5147" s="197">
        <v>3000</v>
      </c>
      <c r="H5147" s="5"/>
    </row>
    <row r="5148" spans="2:8" x14ac:dyDescent="0.3">
      <c r="B5148" s="35">
        <v>43414</v>
      </c>
      <c r="C5148" s="10" t="s">
        <v>1977</v>
      </c>
      <c r="D5148" s="4" t="s">
        <v>116</v>
      </c>
      <c r="E5148" s="4" t="s">
        <v>45</v>
      </c>
      <c r="F5148" s="73"/>
      <c r="G5148" s="197">
        <v>2500</v>
      </c>
      <c r="H5148" s="5"/>
    </row>
    <row r="5149" spans="2:8" x14ac:dyDescent="0.3">
      <c r="B5149" s="35">
        <v>43414</v>
      </c>
      <c r="C5149" s="10" t="s">
        <v>1977</v>
      </c>
      <c r="D5149" s="4" t="s">
        <v>1926</v>
      </c>
      <c r="E5149" s="4" t="s">
        <v>45</v>
      </c>
      <c r="F5149" s="73"/>
      <c r="G5149" s="197">
        <v>2500</v>
      </c>
      <c r="H5149" s="5" t="s">
        <v>5</v>
      </c>
    </row>
    <row r="5150" spans="2:8" x14ac:dyDescent="0.3">
      <c r="B5150" s="35">
        <v>43414</v>
      </c>
      <c r="C5150" s="10" t="s">
        <v>1977</v>
      </c>
      <c r="D5150" s="4" t="s">
        <v>2164</v>
      </c>
      <c r="E5150" s="4" t="s">
        <v>45</v>
      </c>
      <c r="F5150" s="73"/>
      <c r="G5150" s="197">
        <v>1300</v>
      </c>
      <c r="H5150" s="5"/>
    </row>
    <row r="5151" spans="2:8" x14ac:dyDescent="0.3">
      <c r="B5151" s="35">
        <v>43414</v>
      </c>
      <c r="C5151" s="10" t="s">
        <v>1977</v>
      </c>
      <c r="D5151" s="4" t="s">
        <v>2171</v>
      </c>
      <c r="E5151" s="4" t="s">
        <v>45</v>
      </c>
      <c r="F5151" s="73"/>
      <c r="G5151" s="197">
        <v>1200</v>
      </c>
      <c r="H5151" s="5"/>
    </row>
    <row r="5152" spans="2:8" x14ac:dyDescent="0.3">
      <c r="B5152" s="35">
        <v>43414</v>
      </c>
      <c r="C5152" s="10" t="s">
        <v>1977</v>
      </c>
      <c r="D5152" s="4" t="s">
        <v>2203</v>
      </c>
      <c r="E5152" s="4" t="s">
        <v>45</v>
      </c>
      <c r="F5152" s="73"/>
      <c r="G5152" s="197">
        <v>1050</v>
      </c>
      <c r="H5152" s="5"/>
    </row>
    <row r="5153" spans="2:8" x14ac:dyDescent="0.3">
      <c r="B5153" s="35"/>
      <c r="C5153" s="10"/>
      <c r="D5153" s="4"/>
      <c r="E5153" s="4"/>
      <c r="F5153" s="73"/>
      <c r="G5153" s="73"/>
      <c r="H5153" s="5"/>
    </row>
    <row r="5154" spans="2:8" x14ac:dyDescent="0.3">
      <c r="B5154" s="35">
        <v>43414</v>
      </c>
      <c r="C5154" s="10" t="s">
        <v>1977</v>
      </c>
      <c r="D5154" s="4" t="s">
        <v>1978</v>
      </c>
      <c r="E5154" s="4" t="s">
        <v>45</v>
      </c>
      <c r="F5154" s="73"/>
      <c r="G5154" s="197">
        <v>1800</v>
      </c>
      <c r="H5154" s="5"/>
    </row>
    <row r="5155" spans="2:8" x14ac:dyDescent="0.3">
      <c r="B5155" s="35">
        <v>43414</v>
      </c>
      <c r="C5155" s="10" t="s">
        <v>1977</v>
      </c>
      <c r="D5155" s="4" t="s">
        <v>45</v>
      </c>
      <c r="E5155" s="4" t="s">
        <v>45</v>
      </c>
      <c r="F5155" s="73"/>
      <c r="G5155" s="197">
        <v>2000</v>
      </c>
      <c r="H5155" s="5"/>
    </row>
    <row r="5156" spans="2:8" x14ac:dyDescent="0.3">
      <c r="B5156" s="35">
        <v>43414</v>
      </c>
      <c r="C5156" s="10" t="s">
        <v>1977</v>
      </c>
      <c r="D5156" s="4" t="s">
        <v>119</v>
      </c>
      <c r="E5156" s="4" t="s">
        <v>45</v>
      </c>
      <c r="F5156" s="73"/>
      <c r="G5156" s="197">
        <v>0</v>
      </c>
      <c r="H5156" s="5"/>
    </row>
    <row r="5157" spans="2:8" x14ac:dyDescent="0.3">
      <c r="B5157" s="35">
        <v>43414</v>
      </c>
      <c r="C5157" s="10" t="s">
        <v>1977</v>
      </c>
      <c r="D5157" s="4" t="s">
        <v>32</v>
      </c>
      <c r="E5157" s="4" t="s">
        <v>45</v>
      </c>
      <c r="F5157" s="73"/>
      <c r="G5157" s="197">
        <v>1500</v>
      </c>
      <c r="H5157" s="5"/>
    </row>
    <row r="5158" spans="2:8" x14ac:dyDescent="0.3">
      <c r="B5158" s="35">
        <v>43414</v>
      </c>
      <c r="C5158" s="10" t="s">
        <v>1977</v>
      </c>
      <c r="D5158" s="4" t="s">
        <v>148</v>
      </c>
      <c r="E5158" s="4" t="s">
        <v>45</v>
      </c>
      <c r="F5158" s="73"/>
      <c r="G5158" s="197">
        <v>1500</v>
      </c>
      <c r="H5158" s="5"/>
    </row>
    <row r="5159" spans="2:8" x14ac:dyDescent="0.3">
      <c r="B5159" s="35">
        <v>43414</v>
      </c>
      <c r="C5159" s="10" t="s">
        <v>1977</v>
      </c>
      <c r="D5159" s="4" t="s">
        <v>598</v>
      </c>
      <c r="E5159" s="4" t="s">
        <v>45</v>
      </c>
      <c r="F5159" s="202"/>
      <c r="G5159" s="197">
        <v>1800</v>
      </c>
      <c r="H5159" s="5"/>
    </row>
    <row r="5160" spans="2:8" x14ac:dyDescent="0.3">
      <c r="B5160" s="35"/>
      <c r="C5160" s="10"/>
      <c r="D5160" s="4"/>
      <c r="E5160" s="4"/>
      <c r="F5160" s="73" t="s">
        <v>5</v>
      </c>
      <c r="G5160" s="197"/>
      <c r="H5160" s="5"/>
    </row>
    <row r="5161" spans="2:8" x14ac:dyDescent="0.3">
      <c r="B5161" s="35">
        <v>43414</v>
      </c>
      <c r="C5161" s="10" t="s">
        <v>1977</v>
      </c>
      <c r="D5161" s="4" t="s">
        <v>2169</v>
      </c>
      <c r="E5161" s="4" t="s">
        <v>45</v>
      </c>
      <c r="F5161" s="73" t="s">
        <v>5</v>
      </c>
      <c r="G5161" s="197">
        <v>1200</v>
      </c>
      <c r="H5161" s="5"/>
    </row>
    <row r="5162" spans="2:8" x14ac:dyDescent="0.3">
      <c r="B5162" s="35">
        <v>43414</v>
      </c>
      <c r="C5162" s="10" t="s">
        <v>1977</v>
      </c>
      <c r="D5162" s="4" t="s">
        <v>2007</v>
      </c>
      <c r="E5162" s="4" t="s">
        <v>45</v>
      </c>
      <c r="F5162" s="73"/>
      <c r="G5162" s="197">
        <v>780</v>
      </c>
      <c r="H5162" s="5"/>
    </row>
    <row r="5163" spans="2:8" x14ac:dyDescent="0.3">
      <c r="B5163" s="35">
        <v>43414</v>
      </c>
      <c r="C5163" s="10" t="s">
        <v>1977</v>
      </c>
      <c r="D5163" s="4" t="s">
        <v>19</v>
      </c>
      <c r="E5163" s="4" t="s">
        <v>45</v>
      </c>
      <c r="F5163" s="73"/>
      <c r="G5163" s="197">
        <v>1100</v>
      </c>
      <c r="H5163" s="5"/>
    </row>
    <row r="5164" spans="2:8" x14ac:dyDescent="0.3">
      <c r="B5164" s="35">
        <v>43414</v>
      </c>
      <c r="C5164" s="10" t="s">
        <v>1977</v>
      </c>
      <c r="D5164" s="4" t="s">
        <v>2201</v>
      </c>
      <c r="E5164" s="4" t="s">
        <v>45</v>
      </c>
      <c r="F5164" s="73"/>
      <c r="G5164" s="197">
        <v>480</v>
      </c>
      <c r="H5164" s="5"/>
    </row>
    <row r="5165" spans="2:8" x14ac:dyDescent="0.3">
      <c r="B5165" s="35">
        <v>43414</v>
      </c>
      <c r="C5165" s="10" t="s">
        <v>1977</v>
      </c>
      <c r="D5165" s="4" t="s">
        <v>2204</v>
      </c>
      <c r="E5165" s="4" t="s">
        <v>45</v>
      </c>
      <c r="F5165" s="73"/>
      <c r="G5165" s="197">
        <v>780</v>
      </c>
      <c r="H5165" s="5"/>
    </row>
    <row r="5166" spans="2:8" x14ac:dyDescent="0.3">
      <c r="B5166" s="35">
        <v>43414</v>
      </c>
      <c r="C5166" s="10" t="s">
        <v>1977</v>
      </c>
      <c r="D5166" s="4" t="s">
        <v>2207</v>
      </c>
      <c r="E5166" s="4" t="s">
        <v>45</v>
      </c>
      <c r="F5166" s="73" t="s">
        <v>2200</v>
      </c>
      <c r="G5166" s="197">
        <v>750</v>
      </c>
      <c r="H5166" s="5"/>
    </row>
    <row r="5167" spans="2:8" x14ac:dyDescent="0.3">
      <c r="B5167" s="35">
        <v>43414</v>
      </c>
      <c r="C5167" s="10" t="s">
        <v>1977</v>
      </c>
      <c r="D5167" s="4" t="s">
        <v>2206</v>
      </c>
      <c r="E5167" s="4" t="s">
        <v>45</v>
      </c>
      <c r="F5167" s="73" t="s">
        <v>5</v>
      </c>
      <c r="G5167" s="197">
        <v>300</v>
      </c>
      <c r="H5167" s="5"/>
    </row>
    <row r="5168" spans="2:8" x14ac:dyDescent="0.3">
      <c r="F5168" s="174">
        <v>0</v>
      </c>
      <c r="G5168" s="194">
        <f>SUM(G5146:G5167)</f>
        <v>29040</v>
      </c>
      <c r="H5168" s="62">
        <f>F5168-G5168</f>
        <v>-29040</v>
      </c>
    </row>
    <row r="5170" spans="2:8" x14ac:dyDescent="0.3">
      <c r="B5170" s="106" t="s">
        <v>404</v>
      </c>
      <c r="C5170" s="6" t="s">
        <v>7</v>
      </c>
      <c r="D5170" s="6" t="s">
        <v>11</v>
      </c>
      <c r="E5170" s="6" t="s">
        <v>8</v>
      </c>
      <c r="F5170" s="149" t="s">
        <v>2147</v>
      </c>
      <c r="G5170" s="149" t="s">
        <v>2148</v>
      </c>
      <c r="H5170" s="7" t="s">
        <v>1658</v>
      </c>
    </row>
    <row r="5171" spans="2:8" x14ac:dyDescent="0.3">
      <c r="B5171" s="35">
        <v>43416</v>
      </c>
      <c r="C5171" s="10" t="s">
        <v>2208</v>
      </c>
      <c r="D5171" s="4" t="s">
        <v>2209</v>
      </c>
      <c r="E5171" s="4" t="s">
        <v>45</v>
      </c>
      <c r="F5171" s="73">
        <v>480</v>
      </c>
      <c r="G5171" s="197"/>
      <c r="H5171" s="5"/>
    </row>
    <row r="5172" spans="2:8" x14ac:dyDescent="0.3">
      <c r="B5172" s="35">
        <v>43416</v>
      </c>
      <c r="C5172" s="10" t="s">
        <v>2210</v>
      </c>
      <c r="D5172" s="4" t="s">
        <v>2211</v>
      </c>
      <c r="E5172" s="4" t="s">
        <v>45</v>
      </c>
      <c r="F5172" s="73">
        <v>3300</v>
      </c>
      <c r="G5172" s="197"/>
      <c r="H5172" s="5"/>
    </row>
    <row r="5173" spans="2:8" x14ac:dyDescent="0.3">
      <c r="B5173" s="35">
        <v>43416</v>
      </c>
      <c r="C5173" s="10" t="s">
        <v>1852</v>
      </c>
      <c r="D5173" s="4" t="s">
        <v>1852</v>
      </c>
      <c r="E5173" s="4" t="s">
        <v>19</v>
      </c>
      <c r="F5173" s="73"/>
      <c r="G5173" s="197">
        <v>176</v>
      </c>
      <c r="H5173" s="5"/>
    </row>
    <row r="5174" spans="2:8" x14ac:dyDescent="0.3">
      <c r="B5174" s="35">
        <v>43417</v>
      </c>
      <c r="C5174" s="10" t="s">
        <v>1171</v>
      </c>
      <c r="D5174" s="4" t="s">
        <v>1835</v>
      </c>
      <c r="E5174" s="4" t="s">
        <v>45</v>
      </c>
      <c r="F5174" s="73"/>
      <c r="G5174" s="197">
        <v>705</v>
      </c>
      <c r="H5174" s="5" t="s">
        <v>5</v>
      </c>
    </row>
    <row r="5175" spans="2:8" x14ac:dyDescent="0.3">
      <c r="B5175" s="35">
        <v>43417</v>
      </c>
      <c r="C5175" s="10" t="s">
        <v>53</v>
      </c>
      <c r="D5175" s="4" t="s">
        <v>2212</v>
      </c>
      <c r="E5175" s="4" t="s">
        <v>45</v>
      </c>
      <c r="F5175" s="73"/>
      <c r="G5175" s="197">
        <v>600</v>
      </c>
      <c r="H5175" s="5"/>
    </row>
    <row r="5176" spans="2:8" x14ac:dyDescent="0.3">
      <c r="B5176" s="35">
        <v>43417</v>
      </c>
      <c r="C5176" s="10" t="s">
        <v>53</v>
      </c>
      <c r="D5176" s="4" t="s">
        <v>2213</v>
      </c>
      <c r="E5176" s="4" t="s">
        <v>45</v>
      </c>
      <c r="F5176" s="73"/>
      <c r="G5176" s="197">
        <v>1381</v>
      </c>
      <c r="H5176" s="5"/>
    </row>
    <row r="5177" spans="2:8" x14ac:dyDescent="0.3">
      <c r="B5177" s="35">
        <v>43417</v>
      </c>
      <c r="C5177" s="10" t="s">
        <v>1658</v>
      </c>
      <c r="D5177" s="4" t="s">
        <v>2214</v>
      </c>
      <c r="E5177" s="4" t="s">
        <v>45</v>
      </c>
      <c r="F5177" s="73"/>
      <c r="G5177" s="197">
        <v>500</v>
      </c>
      <c r="H5177" s="5"/>
    </row>
    <row r="5178" spans="2:8" x14ac:dyDescent="0.3">
      <c r="B5178" s="35">
        <v>43417</v>
      </c>
      <c r="C5178" s="10" t="s">
        <v>1182</v>
      </c>
      <c r="D5178" s="4" t="s">
        <v>2215</v>
      </c>
      <c r="E5178" s="4" t="s">
        <v>19</v>
      </c>
      <c r="F5178" s="73"/>
      <c r="G5178" s="73">
        <v>120</v>
      </c>
      <c r="H5178" s="5"/>
    </row>
    <row r="5179" spans="2:8" x14ac:dyDescent="0.3">
      <c r="B5179" s="35">
        <v>43417</v>
      </c>
      <c r="C5179" s="10" t="s">
        <v>53</v>
      </c>
      <c r="D5179" s="4" t="s">
        <v>2216</v>
      </c>
      <c r="E5179" s="4" t="s">
        <v>45</v>
      </c>
      <c r="F5179" s="73"/>
      <c r="G5179" s="197">
        <v>2000</v>
      </c>
      <c r="H5179" s="5"/>
    </row>
    <row r="5180" spans="2:8" x14ac:dyDescent="0.3">
      <c r="B5180" s="35">
        <v>43417</v>
      </c>
      <c r="C5180" s="10" t="s">
        <v>53</v>
      </c>
      <c r="D5180" s="4" t="s">
        <v>2217</v>
      </c>
      <c r="E5180" s="4" t="s">
        <v>45</v>
      </c>
      <c r="F5180" s="73"/>
      <c r="G5180" s="197">
        <v>1468</v>
      </c>
      <c r="H5180" s="5"/>
    </row>
    <row r="5181" spans="2:8" x14ac:dyDescent="0.3">
      <c r="B5181" s="35">
        <v>43417</v>
      </c>
      <c r="C5181" s="10" t="s">
        <v>53</v>
      </c>
      <c r="D5181" s="4" t="s">
        <v>2218</v>
      </c>
      <c r="E5181" s="4" t="s">
        <v>45</v>
      </c>
      <c r="F5181" s="73"/>
      <c r="G5181" s="197">
        <v>100</v>
      </c>
      <c r="H5181" s="5"/>
    </row>
    <row r="5182" spans="2:8" x14ac:dyDescent="0.3">
      <c r="B5182" s="35">
        <v>43419</v>
      </c>
      <c r="C5182" s="10" t="s">
        <v>53</v>
      </c>
      <c r="D5182" s="4" t="s">
        <v>2219</v>
      </c>
      <c r="E5182" s="4" t="s">
        <v>45</v>
      </c>
      <c r="F5182" s="73"/>
      <c r="G5182" s="197">
        <v>150</v>
      </c>
      <c r="H5182" s="5"/>
    </row>
    <row r="5183" spans="2:8" x14ac:dyDescent="0.3">
      <c r="B5183" s="35"/>
      <c r="C5183" s="10"/>
      <c r="D5183" s="4"/>
      <c r="E5183" s="4"/>
      <c r="F5183" s="73"/>
      <c r="G5183" s="197"/>
      <c r="H5183" s="5"/>
    </row>
    <row r="5184" spans="2:8" x14ac:dyDescent="0.3">
      <c r="B5184" s="35"/>
      <c r="C5184" s="10"/>
      <c r="D5184" s="4"/>
      <c r="E5184" s="4"/>
      <c r="F5184" s="73"/>
      <c r="G5184" s="197"/>
      <c r="H5184" s="5"/>
    </row>
    <row r="5185" spans="2:9" x14ac:dyDescent="0.3">
      <c r="F5185" s="174">
        <f>SUM(F5171:F5184)</f>
        <v>3780</v>
      </c>
      <c r="G5185" s="194">
        <f>SUM(G5171:G5184)</f>
        <v>7200</v>
      </c>
      <c r="H5185" s="62">
        <f>F5185-G5185</f>
        <v>-3420</v>
      </c>
    </row>
    <row r="5187" spans="2:9" x14ac:dyDescent="0.3">
      <c r="B5187" s="122" t="s">
        <v>460</v>
      </c>
    </row>
    <row r="5188" spans="2:9" x14ac:dyDescent="0.3">
      <c r="B5188" s="106" t="s">
        <v>6</v>
      </c>
      <c r="C5188" s="6" t="s">
        <v>7</v>
      </c>
      <c r="D5188" s="6" t="s">
        <v>11</v>
      </c>
      <c r="E5188" s="6" t="s">
        <v>8</v>
      </c>
      <c r="F5188" s="149" t="s">
        <v>9</v>
      </c>
      <c r="G5188" s="149" t="s">
        <v>10</v>
      </c>
      <c r="H5188" s="7" t="s">
        <v>12</v>
      </c>
      <c r="I5188" s="7" t="s">
        <v>432</v>
      </c>
    </row>
    <row r="5189" spans="2:9" x14ac:dyDescent="0.3">
      <c r="B5189" s="35">
        <v>43419</v>
      </c>
      <c r="C5189" s="10" t="s">
        <v>2220</v>
      </c>
      <c r="D5189" s="4" t="s">
        <v>2221</v>
      </c>
      <c r="E5189" s="4" t="s">
        <v>45</v>
      </c>
      <c r="F5189" s="70">
        <v>4800</v>
      </c>
      <c r="G5189" s="70"/>
      <c r="H5189" s="5"/>
      <c r="I5189" s="4"/>
    </row>
    <row r="5190" spans="2:9" x14ac:dyDescent="0.3">
      <c r="B5190" s="35">
        <v>43419</v>
      </c>
      <c r="C5190" s="10" t="s">
        <v>1182</v>
      </c>
      <c r="D5190" s="4" t="s">
        <v>292</v>
      </c>
      <c r="E5190" s="4" t="s">
        <v>37</v>
      </c>
      <c r="F5190" s="70"/>
      <c r="G5190" s="70">
        <v>51.3</v>
      </c>
      <c r="H5190" s="5"/>
      <c r="I5190" s="4"/>
    </row>
    <row r="5191" spans="2:9" x14ac:dyDescent="0.3">
      <c r="B5191" s="35">
        <v>43419</v>
      </c>
      <c r="C5191" s="10" t="s">
        <v>1182</v>
      </c>
      <c r="D5191" s="4" t="s">
        <v>2222</v>
      </c>
      <c r="E5191" s="4" t="s">
        <v>32</v>
      </c>
      <c r="F5191" s="70"/>
      <c r="G5191" s="70">
        <v>150</v>
      </c>
      <c r="H5191" s="5"/>
      <c r="I5191" s="4"/>
    </row>
    <row r="5192" spans="2:9" x14ac:dyDescent="0.3">
      <c r="B5192" s="35"/>
      <c r="C5192" s="10"/>
      <c r="D5192" s="4"/>
      <c r="E5192" s="4"/>
      <c r="F5192" s="70"/>
      <c r="G5192" s="70"/>
      <c r="H5192" s="5"/>
      <c r="I5192" s="4"/>
    </row>
    <row r="5193" spans="2:9" x14ac:dyDescent="0.3">
      <c r="B5193" s="35"/>
      <c r="C5193" s="10"/>
      <c r="D5193" s="4"/>
      <c r="E5193" s="4"/>
      <c r="F5193" s="70"/>
      <c r="G5193" s="70"/>
      <c r="H5193" s="5"/>
      <c r="I5193" s="4"/>
    </row>
    <row r="5194" spans="2:9" x14ac:dyDescent="0.3">
      <c r="B5194" s="35"/>
      <c r="C5194" s="10"/>
      <c r="D5194" s="14"/>
      <c r="E5194" s="14"/>
      <c r="F5194" s="70"/>
      <c r="G5194" s="70"/>
      <c r="H5194" s="5"/>
      <c r="I5194" s="4"/>
    </row>
    <row r="5195" spans="2:9" x14ac:dyDescent="0.3">
      <c r="F5195" s="173">
        <f>SUM(F5189:F5193)</f>
        <v>4800</v>
      </c>
      <c r="G5195" s="173">
        <f>SUM(G5190:G5194)</f>
        <v>201.3</v>
      </c>
      <c r="H5195" s="60">
        <f>F5195-G5195</f>
        <v>4598.7</v>
      </c>
    </row>
    <row r="5197" spans="2:9" x14ac:dyDescent="0.3">
      <c r="B5197" s="106" t="s">
        <v>6</v>
      </c>
      <c r="C5197" s="6" t="s">
        <v>7</v>
      </c>
      <c r="D5197" s="6" t="s">
        <v>11</v>
      </c>
      <c r="E5197" s="6" t="s">
        <v>8</v>
      </c>
      <c r="F5197" s="149" t="s">
        <v>9</v>
      </c>
      <c r="G5197" s="149" t="s">
        <v>10</v>
      </c>
      <c r="H5197" s="7" t="s">
        <v>12</v>
      </c>
      <c r="I5197" s="7" t="s">
        <v>432</v>
      </c>
    </row>
    <row r="5198" spans="2:9" x14ac:dyDescent="0.3">
      <c r="B5198" s="35">
        <v>43419</v>
      </c>
      <c r="C5198" s="10" t="s">
        <v>2223</v>
      </c>
      <c r="D5198" s="4" t="s">
        <v>2224</v>
      </c>
      <c r="E5198" s="4" t="s">
        <v>32</v>
      </c>
      <c r="F5198" s="70">
        <v>1900</v>
      </c>
      <c r="G5198" s="70"/>
      <c r="H5198" s="5"/>
      <c r="I5198" s="4"/>
    </row>
    <row r="5199" spans="2:9" x14ac:dyDescent="0.3">
      <c r="B5199" s="35">
        <v>43419</v>
      </c>
      <c r="C5199" s="10" t="s">
        <v>1182</v>
      </c>
      <c r="D5199" s="4" t="s">
        <v>2225</v>
      </c>
      <c r="E5199" s="4" t="s">
        <v>32</v>
      </c>
      <c r="F5199" s="70"/>
      <c r="G5199" s="70">
        <v>400</v>
      </c>
      <c r="H5199" s="5"/>
      <c r="I5199" s="4"/>
    </row>
    <row r="5200" spans="2:9" x14ac:dyDescent="0.3">
      <c r="B5200" s="35">
        <v>43420</v>
      </c>
      <c r="C5200" s="10" t="s">
        <v>1182</v>
      </c>
      <c r="D5200" s="4" t="s">
        <v>1852</v>
      </c>
      <c r="E5200" s="4" t="s">
        <v>2226</v>
      </c>
      <c r="F5200" s="70"/>
      <c r="G5200" s="70">
        <v>259</v>
      </c>
      <c r="H5200" s="5"/>
      <c r="I5200" s="4"/>
    </row>
    <row r="5201" spans="2:9" x14ac:dyDescent="0.3">
      <c r="B5201" s="35">
        <v>43420</v>
      </c>
      <c r="C5201" s="10" t="s">
        <v>53</v>
      </c>
      <c r="D5201" s="4" t="s">
        <v>2005</v>
      </c>
      <c r="E5201" s="4" t="s">
        <v>45</v>
      </c>
      <c r="F5201" s="70"/>
      <c r="G5201" s="70">
        <v>324</v>
      </c>
      <c r="H5201" s="5"/>
      <c r="I5201" s="4"/>
    </row>
    <row r="5202" spans="2:9" x14ac:dyDescent="0.3">
      <c r="B5202" s="35">
        <v>43420</v>
      </c>
      <c r="C5202" s="10" t="s">
        <v>1182</v>
      </c>
      <c r="D5202" s="4" t="s">
        <v>2230</v>
      </c>
      <c r="E5202" s="4" t="s">
        <v>669</v>
      </c>
      <c r="F5202" s="70"/>
      <c r="G5202" s="70">
        <v>40</v>
      </c>
      <c r="H5202" s="5"/>
      <c r="I5202" s="4"/>
    </row>
    <row r="5203" spans="2:9" x14ac:dyDescent="0.3">
      <c r="B5203" s="35">
        <v>43420</v>
      </c>
      <c r="C5203" s="10" t="s">
        <v>2227</v>
      </c>
      <c r="D5203" s="4" t="s">
        <v>2228</v>
      </c>
      <c r="E5203" s="4" t="s">
        <v>45</v>
      </c>
      <c r="F5203" s="70">
        <v>5700</v>
      </c>
      <c r="G5203" s="70">
        <v>0</v>
      </c>
      <c r="H5203" s="5"/>
      <c r="I5203" s="4" t="s">
        <v>2229</v>
      </c>
    </row>
    <row r="5204" spans="2:9" x14ac:dyDescent="0.3">
      <c r="B5204" s="35">
        <v>43420</v>
      </c>
      <c r="C5204" s="10" t="s">
        <v>68</v>
      </c>
      <c r="D5204" s="14" t="s">
        <v>219</v>
      </c>
      <c r="E5204" s="14" t="s">
        <v>45</v>
      </c>
      <c r="F5204" s="70">
        <v>18569.5</v>
      </c>
      <c r="G5204" s="70" t="s">
        <v>5</v>
      </c>
      <c r="H5204" s="5" t="s">
        <v>5</v>
      </c>
      <c r="I5204" s="4"/>
    </row>
    <row r="5205" spans="2:9" x14ac:dyDescent="0.3">
      <c r="B5205" s="35">
        <v>43421</v>
      </c>
      <c r="C5205" s="10" t="s">
        <v>53</v>
      </c>
      <c r="D5205" s="4" t="s">
        <v>2231</v>
      </c>
      <c r="E5205" s="4" t="s">
        <v>45</v>
      </c>
      <c r="F5205" s="70"/>
      <c r="G5205" s="70">
        <v>1000</v>
      </c>
      <c r="H5205" s="5"/>
      <c r="I5205" s="4"/>
    </row>
    <row r="5206" spans="2:9" x14ac:dyDescent="0.3">
      <c r="B5206" s="35">
        <v>43421</v>
      </c>
      <c r="C5206" s="10" t="s">
        <v>53</v>
      </c>
      <c r="D5206" s="4" t="s">
        <v>2233</v>
      </c>
      <c r="E5206" s="4" t="s">
        <v>45</v>
      </c>
      <c r="F5206" s="70"/>
      <c r="G5206" s="70">
        <v>6000</v>
      </c>
      <c r="H5206" s="5"/>
      <c r="I5206" s="4"/>
    </row>
    <row r="5207" spans="2:9" x14ac:dyDescent="0.3">
      <c r="B5207" s="35">
        <v>43421</v>
      </c>
      <c r="C5207" s="10" t="s">
        <v>1180</v>
      </c>
      <c r="D5207" s="4" t="s">
        <v>2232</v>
      </c>
      <c r="E5207" s="4" t="s">
        <v>45</v>
      </c>
      <c r="F5207" s="70">
        <v>250</v>
      </c>
      <c r="G5207" s="70">
        <v>0</v>
      </c>
      <c r="H5207" s="5"/>
      <c r="I5207" s="4"/>
    </row>
    <row r="5208" spans="2:9" x14ac:dyDescent="0.3">
      <c r="B5208" s="35">
        <v>43421</v>
      </c>
      <c r="C5208" s="10" t="s">
        <v>1182</v>
      </c>
      <c r="D5208" s="4" t="s">
        <v>2237</v>
      </c>
      <c r="E5208" s="4" t="s">
        <v>45</v>
      </c>
      <c r="F5208" s="70"/>
      <c r="G5208" s="70">
        <v>210</v>
      </c>
      <c r="H5208" s="5"/>
      <c r="I5208" s="4"/>
    </row>
    <row r="5209" spans="2:9" x14ac:dyDescent="0.3">
      <c r="B5209" s="35">
        <v>43421</v>
      </c>
      <c r="C5209" s="10" t="s">
        <v>1658</v>
      </c>
      <c r="D5209" s="4" t="s">
        <v>2238</v>
      </c>
      <c r="E5209" s="4" t="s">
        <v>45</v>
      </c>
      <c r="F5209" s="70">
        <v>5000</v>
      </c>
      <c r="G5209" s="70">
        <v>0</v>
      </c>
      <c r="H5209" s="5"/>
      <c r="I5209" s="4"/>
    </row>
    <row r="5210" spans="2:9" x14ac:dyDescent="0.3">
      <c r="B5210" s="35">
        <v>43421</v>
      </c>
      <c r="C5210" s="10" t="s">
        <v>1171</v>
      </c>
      <c r="D5210" s="4" t="s">
        <v>2239</v>
      </c>
      <c r="E5210" s="4" t="s">
        <v>45</v>
      </c>
      <c r="F5210" s="70"/>
      <c r="G5210" s="70">
        <v>1510</v>
      </c>
      <c r="H5210" s="5"/>
      <c r="I5210" s="4"/>
    </row>
    <row r="5211" spans="2:9" x14ac:dyDescent="0.3">
      <c r="B5211" s="35">
        <v>43421</v>
      </c>
      <c r="C5211" s="10" t="s">
        <v>1774</v>
      </c>
      <c r="D5211" s="4" t="s">
        <v>1303</v>
      </c>
      <c r="E5211" s="4" t="s">
        <v>2240</v>
      </c>
      <c r="F5211" s="70">
        <v>4047</v>
      </c>
      <c r="G5211" s="70">
        <v>0</v>
      </c>
      <c r="H5211" s="5"/>
      <c r="I5211" s="4"/>
    </row>
    <row r="5212" spans="2:9" x14ac:dyDescent="0.3">
      <c r="B5212" s="35">
        <v>43421</v>
      </c>
      <c r="C5212" s="10" t="s">
        <v>53</v>
      </c>
      <c r="D5212" s="4" t="s">
        <v>219</v>
      </c>
      <c r="E5212" s="4" t="s">
        <v>45</v>
      </c>
      <c r="F5212" s="70"/>
      <c r="G5212" s="70">
        <v>22070</v>
      </c>
      <c r="H5212" s="5"/>
      <c r="I5212" s="4"/>
    </row>
    <row r="5213" spans="2:9" x14ac:dyDescent="0.3">
      <c r="B5213" s="35">
        <v>43423</v>
      </c>
      <c r="C5213" s="10" t="s">
        <v>1658</v>
      </c>
      <c r="D5213" s="4" t="s">
        <v>2241</v>
      </c>
      <c r="E5213" s="4" t="s">
        <v>119</v>
      </c>
      <c r="F5213" s="70"/>
      <c r="G5213" s="70">
        <v>2000</v>
      </c>
      <c r="H5213" s="5"/>
      <c r="I5213" s="4"/>
    </row>
    <row r="5214" spans="2:9" x14ac:dyDescent="0.3">
      <c r="B5214" s="35">
        <v>43423</v>
      </c>
      <c r="C5214" s="10" t="s">
        <v>1182</v>
      </c>
      <c r="D5214" s="4" t="s">
        <v>2242</v>
      </c>
      <c r="E5214" s="4" t="s">
        <v>45</v>
      </c>
      <c r="F5214" s="70"/>
      <c r="G5214" s="70">
        <v>809</v>
      </c>
      <c r="H5214" s="5"/>
      <c r="I5214" s="4"/>
    </row>
    <row r="5215" spans="2:9" x14ac:dyDescent="0.3">
      <c r="B5215" s="35"/>
      <c r="C5215" s="10"/>
      <c r="D5215" s="4"/>
      <c r="E5215" s="4"/>
      <c r="F5215" s="70"/>
      <c r="G5215" s="70"/>
      <c r="H5215" s="5"/>
      <c r="I5215" s="4"/>
    </row>
    <row r="5216" spans="2:9" x14ac:dyDescent="0.3">
      <c r="B5216" s="35"/>
      <c r="C5216" s="10"/>
      <c r="D5216" s="14"/>
      <c r="E5216" s="14"/>
      <c r="F5216" s="70"/>
      <c r="G5216" s="70">
        <v>0</v>
      </c>
      <c r="H5216" s="5"/>
      <c r="I5216" s="4"/>
    </row>
    <row r="5217" spans="2:8" x14ac:dyDescent="0.3">
      <c r="F5217" s="173">
        <f>SUM(F5198:F5216)</f>
        <v>35466.5</v>
      </c>
      <c r="G5217" s="173">
        <f>SUM(G5199:G5216)</f>
        <v>34622</v>
      </c>
      <c r="H5217" s="60">
        <f>F5217-G5217</f>
        <v>844.5</v>
      </c>
    </row>
    <row r="5219" spans="2:8" x14ac:dyDescent="0.3">
      <c r="B5219" s="106" t="s">
        <v>404</v>
      </c>
      <c r="C5219" s="6" t="s">
        <v>7</v>
      </c>
      <c r="D5219" s="6" t="s">
        <v>11</v>
      </c>
      <c r="E5219" s="6" t="s">
        <v>8</v>
      </c>
      <c r="F5219" s="149" t="s">
        <v>2147</v>
      </c>
      <c r="G5219" s="149" t="s">
        <v>2148</v>
      </c>
      <c r="H5219" s="7" t="s">
        <v>1658</v>
      </c>
    </row>
    <row r="5220" spans="2:8" x14ac:dyDescent="0.3">
      <c r="B5220" s="35">
        <v>43421</v>
      </c>
      <c r="C5220" s="10" t="s">
        <v>1977</v>
      </c>
      <c r="D5220" s="4" t="s">
        <v>1502</v>
      </c>
      <c r="E5220" s="4" t="s">
        <v>45</v>
      </c>
      <c r="F5220" s="73"/>
      <c r="G5220" s="197">
        <v>3500</v>
      </c>
      <c r="H5220" s="5"/>
    </row>
    <row r="5221" spans="2:8" x14ac:dyDescent="0.3">
      <c r="B5221" s="35">
        <v>43421</v>
      </c>
      <c r="C5221" s="10" t="s">
        <v>1977</v>
      </c>
      <c r="D5221" s="4" t="s">
        <v>114</v>
      </c>
      <c r="E5221" s="4" t="s">
        <v>45</v>
      </c>
      <c r="F5221" s="73"/>
      <c r="G5221" s="197">
        <v>0</v>
      </c>
      <c r="H5221" s="5"/>
    </row>
    <row r="5222" spans="2:8" x14ac:dyDescent="0.3">
      <c r="B5222" s="35">
        <v>43421</v>
      </c>
      <c r="C5222" s="10" t="s">
        <v>1977</v>
      </c>
      <c r="D5222" s="4" t="s">
        <v>116</v>
      </c>
      <c r="E5222" s="4" t="s">
        <v>45</v>
      </c>
      <c r="F5222" s="73"/>
      <c r="G5222" s="197">
        <v>2500</v>
      </c>
      <c r="H5222" s="5"/>
    </row>
    <row r="5223" spans="2:8" x14ac:dyDescent="0.3">
      <c r="B5223" s="35">
        <v>43421</v>
      </c>
      <c r="C5223" s="10" t="s">
        <v>1977</v>
      </c>
      <c r="D5223" s="4" t="s">
        <v>1926</v>
      </c>
      <c r="E5223" s="4" t="s">
        <v>45</v>
      </c>
      <c r="F5223" s="73"/>
      <c r="G5223" s="197">
        <v>2500</v>
      </c>
      <c r="H5223" s="5" t="s">
        <v>5</v>
      </c>
    </row>
    <row r="5224" spans="2:8" x14ac:dyDescent="0.3">
      <c r="B5224" s="35">
        <v>43421</v>
      </c>
      <c r="C5224" s="10" t="s">
        <v>1977</v>
      </c>
      <c r="D5224" s="4" t="s">
        <v>2164</v>
      </c>
      <c r="E5224" s="4" t="s">
        <v>45</v>
      </c>
      <c r="F5224" s="73"/>
      <c r="G5224" s="197">
        <v>1300</v>
      </c>
      <c r="H5224" s="5"/>
    </row>
    <row r="5225" spans="2:8" x14ac:dyDescent="0.3">
      <c r="B5225" s="35">
        <v>43421</v>
      </c>
      <c r="C5225" s="10" t="s">
        <v>1977</v>
      </c>
      <c r="D5225" s="4" t="s">
        <v>2171</v>
      </c>
      <c r="E5225" s="4" t="s">
        <v>45</v>
      </c>
      <c r="F5225" s="73"/>
      <c r="G5225" s="197">
        <v>1200</v>
      </c>
      <c r="H5225" s="5"/>
    </row>
    <row r="5226" spans="2:8" x14ac:dyDescent="0.3">
      <c r="B5226" s="35">
        <v>43421</v>
      </c>
      <c r="C5226" s="10" t="s">
        <v>1977</v>
      </c>
      <c r="D5226" s="4" t="s">
        <v>2234</v>
      </c>
      <c r="E5226" s="4" t="s">
        <v>45</v>
      </c>
      <c r="F5226" s="73"/>
      <c r="G5226" s="197">
        <v>800</v>
      </c>
      <c r="H5226" s="5"/>
    </row>
    <row r="5227" spans="2:8" x14ac:dyDescent="0.3">
      <c r="B5227" s="35" t="s">
        <v>5</v>
      </c>
      <c r="C5227" s="10"/>
      <c r="D5227" s="4"/>
      <c r="E5227" s="4"/>
      <c r="F5227" s="73"/>
      <c r="G5227" s="73"/>
      <c r="H5227" s="5"/>
    </row>
    <row r="5228" spans="2:8" x14ac:dyDescent="0.3">
      <c r="B5228" s="35">
        <v>43421</v>
      </c>
      <c r="C5228" s="10" t="s">
        <v>1977</v>
      </c>
      <c r="D5228" s="4" t="s">
        <v>1978</v>
      </c>
      <c r="E5228" s="4" t="s">
        <v>45</v>
      </c>
      <c r="F5228" s="73"/>
      <c r="G5228" s="197">
        <v>1800</v>
      </c>
      <c r="H5228" s="5"/>
    </row>
    <row r="5229" spans="2:8" x14ac:dyDescent="0.3">
      <c r="B5229" s="35">
        <v>43421</v>
      </c>
      <c r="C5229" s="10" t="s">
        <v>1977</v>
      </c>
      <c r="D5229" s="4" t="s">
        <v>45</v>
      </c>
      <c r="E5229" s="4" t="s">
        <v>45</v>
      </c>
      <c r="F5229" s="73"/>
      <c r="G5229" s="197">
        <v>2000</v>
      </c>
      <c r="H5229" s="5"/>
    </row>
    <row r="5230" spans="2:8" x14ac:dyDescent="0.3">
      <c r="B5230" s="35">
        <v>43421</v>
      </c>
      <c r="C5230" s="10" t="s">
        <v>1977</v>
      </c>
      <c r="D5230" s="4" t="s">
        <v>119</v>
      </c>
      <c r="E5230" s="4" t="s">
        <v>45</v>
      </c>
      <c r="F5230" s="73"/>
      <c r="G5230" s="197">
        <v>0</v>
      </c>
      <c r="H5230" s="5"/>
    </row>
    <row r="5231" spans="2:8" x14ac:dyDescent="0.3">
      <c r="B5231" s="35">
        <v>43421</v>
      </c>
      <c r="C5231" s="10" t="s">
        <v>1977</v>
      </c>
      <c r="D5231" s="4" t="s">
        <v>32</v>
      </c>
      <c r="E5231" s="4" t="s">
        <v>45</v>
      </c>
      <c r="F5231" s="73"/>
      <c r="G5231" s="197">
        <v>0</v>
      </c>
      <c r="H5231" s="5"/>
    </row>
    <row r="5232" spans="2:8" x14ac:dyDescent="0.3">
      <c r="B5232" s="35">
        <v>43421</v>
      </c>
      <c r="C5232" s="10" t="s">
        <v>1977</v>
      </c>
      <c r="D5232" s="4" t="s">
        <v>148</v>
      </c>
      <c r="E5232" s="4" t="s">
        <v>45</v>
      </c>
      <c r="F5232" s="73"/>
      <c r="G5232" s="197">
        <v>0</v>
      </c>
      <c r="H5232" s="5"/>
    </row>
    <row r="5233" spans="2:9" x14ac:dyDescent="0.3">
      <c r="B5233" s="35">
        <v>43421</v>
      </c>
      <c r="C5233" s="10" t="s">
        <v>1977</v>
      </c>
      <c r="D5233" s="4" t="s">
        <v>598</v>
      </c>
      <c r="E5233" s="4" t="s">
        <v>45</v>
      </c>
      <c r="F5233" s="202"/>
      <c r="G5233" s="197">
        <v>2300</v>
      </c>
      <c r="H5233" s="5"/>
    </row>
    <row r="5234" spans="2:9" x14ac:dyDescent="0.3">
      <c r="B5234" s="35" t="s">
        <v>5</v>
      </c>
      <c r="C5234" s="10"/>
      <c r="D5234" s="4"/>
      <c r="E5234" s="4"/>
      <c r="F5234" s="73" t="s">
        <v>5</v>
      </c>
      <c r="G5234" s="197"/>
      <c r="H5234" s="5"/>
    </row>
    <row r="5235" spans="2:9" x14ac:dyDescent="0.3">
      <c r="B5235" s="35">
        <v>43421</v>
      </c>
      <c r="C5235" s="10" t="s">
        <v>1977</v>
      </c>
      <c r="D5235" s="4" t="s">
        <v>2169</v>
      </c>
      <c r="E5235" s="4" t="s">
        <v>45</v>
      </c>
      <c r="F5235" s="73" t="s">
        <v>5</v>
      </c>
      <c r="G5235" s="197">
        <v>1200</v>
      </c>
      <c r="H5235" s="5"/>
    </row>
    <row r="5236" spans="2:9" x14ac:dyDescent="0.3">
      <c r="B5236" s="35">
        <v>43421</v>
      </c>
      <c r="C5236" s="10" t="s">
        <v>1977</v>
      </c>
      <c r="D5236" s="4" t="s">
        <v>2007</v>
      </c>
      <c r="E5236" s="4" t="s">
        <v>45</v>
      </c>
      <c r="F5236" s="73" t="s">
        <v>2236</v>
      </c>
      <c r="G5236" s="197">
        <v>550</v>
      </c>
      <c r="H5236" s="5"/>
    </row>
    <row r="5237" spans="2:9" x14ac:dyDescent="0.3">
      <c r="B5237" s="35">
        <v>43421</v>
      </c>
      <c r="C5237" s="10" t="s">
        <v>1977</v>
      </c>
      <c r="D5237" s="4" t="s">
        <v>19</v>
      </c>
      <c r="E5237" s="4" t="s">
        <v>45</v>
      </c>
      <c r="F5237" s="73" t="s">
        <v>2235</v>
      </c>
      <c r="G5237" s="197">
        <v>1280</v>
      </c>
      <c r="H5237" s="5"/>
    </row>
    <row r="5238" spans="2:9" x14ac:dyDescent="0.3">
      <c r="B5238" s="35" t="s">
        <v>5</v>
      </c>
      <c r="C5238" s="10" t="s">
        <v>5</v>
      </c>
      <c r="D5238" s="4" t="s">
        <v>5</v>
      </c>
      <c r="E5238" s="4" t="s">
        <v>5</v>
      </c>
      <c r="F5238" s="73"/>
      <c r="G5238" s="197">
        <v>0</v>
      </c>
      <c r="H5238" s="5"/>
    </row>
    <row r="5239" spans="2:9" x14ac:dyDescent="0.3">
      <c r="B5239" s="35" t="s">
        <v>5</v>
      </c>
      <c r="C5239" s="10" t="s">
        <v>5</v>
      </c>
      <c r="D5239" s="4" t="s">
        <v>5</v>
      </c>
      <c r="E5239" s="4" t="s">
        <v>5</v>
      </c>
      <c r="F5239" s="73"/>
      <c r="G5239" s="197">
        <v>0</v>
      </c>
      <c r="H5239" s="5"/>
      <c r="I5239" s="198" t="s">
        <v>5</v>
      </c>
    </row>
    <row r="5240" spans="2:9" x14ac:dyDescent="0.3">
      <c r="B5240" s="35">
        <v>43421</v>
      </c>
      <c r="C5240" s="10" t="s">
        <v>1977</v>
      </c>
      <c r="D5240" s="4" t="s">
        <v>2207</v>
      </c>
      <c r="E5240" s="4" t="s">
        <v>45</v>
      </c>
      <c r="F5240" s="73" t="s">
        <v>2236</v>
      </c>
      <c r="G5240" s="197">
        <v>940</v>
      </c>
      <c r="H5240" s="5"/>
    </row>
    <row r="5241" spans="2:9" x14ac:dyDescent="0.3">
      <c r="B5241" s="35">
        <v>43421</v>
      </c>
      <c r="C5241" s="10" t="s">
        <v>1977</v>
      </c>
      <c r="D5241" s="4" t="s">
        <v>2206</v>
      </c>
      <c r="E5241" s="4" t="s">
        <v>45</v>
      </c>
      <c r="F5241" s="73" t="s">
        <v>5</v>
      </c>
      <c r="G5241" s="197">
        <v>200</v>
      </c>
      <c r="H5241" s="5"/>
    </row>
    <row r="5242" spans="2:9" x14ac:dyDescent="0.3">
      <c r="F5242" s="174">
        <v>0</v>
      </c>
      <c r="G5242" s="194">
        <f>SUM(G5220:G5241)</f>
        <v>22070</v>
      </c>
      <c r="H5242" s="62">
        <f>F5242-G5242</f>
        <v>-22070</v>
      </c>
      <c r="I5242" s="3"/>
    </row>
    <row r="5244" spans="2:9" x14ac:dyDescent="0.3">
      <c r="B5244" s="106" t="s">
        <v>6</v>
      </c>
      <c r="C5244" s="6" t="s">
        <v>7</v>
      </c>
      <c r="D5244" s="6" t="s">
        <v>11</v>
      </c>
      <c r="E5244" s="6" t="s">
        <v>8</v>
      </c>
      <c r="F5244" s="149" t="s">
        <v>9</v>
      </c>
      <c r="G5244" s="149" t="s">
        <v>10</v>
      </c>
      <c r="H5244" s="7" t="s">
        <v>12</v>
      </c>
      <c r="I5244" s="7" t="s">
        <v>432</v>
      </c>
    </row>
    <row r="5245" spans="2:9" x14ac:dyDescent="0.3">
      <c r="B5245" s="35">
        <v>43425</v>
      </c>
      <c r="C5245" s="10" t="s">
        <v>1302</v>
      </c>
      <c r="D5245" s="4" t="s">
        <v>1303</v>
      </c>
      <c r="E5245" s="4" t="s">
        <v>45</v>
      </c>
      <c r="F5245" s="70">
        <v>8772</v>
      </c>
      <c r="G5245" s="70"/>
      <c r="H5245" s="5"/>
      <c r="I5245" s="4"/>
    </row>
    <row r="5246" spans="2:9" x14ac:dyDescent="0.3">
      <c r="B5246" s="35">
        <v>43425</v>
      </c>
      <c r="C5246" s="10">
        <v>62</v>
      </c>
      <c r="D5246" s="4" t="s">
        <v>119</v>
      </c>
      <c r="E5246" s="4" t="s">
        <v>45</v>
      </c>
      <c r="F5246" s="70"/>
      <c r="G5246" s="70">
        <v>1500</v>
      </c>
      <c r="H5246" s="5"/>
      <c r="I5246" s="4"/>
    </row>
    <row r="5247" spans="2:9" x14ac:dyDescent="0.3">
      <c r="B5247" s="35">
        <v>43425</v>
      </c>
      <c r="C5247" s="10" t="s">
        <v>53</v>
      </c>
      <c r="D5247" s="4" t="s">
        <v>2243</v>
      </c>
      <c r="E5247" s="4" t="s">
        <v>39</v>
      </c>
      <c r="F5247" s="70"/>
      <c r="G5247" s="70">
        <v>270</v>
      </c>
      <c r="H5247" s="5"/>
      <c r="I5247" s="4"/>
    </row>
    <row r="5248" spans="2:9" x14ac:dyDescent="0.3">
      <c r="B5248" s="35">
        <v>43425</v>
      </c>
      <c r="C5248" s="10" t="s">
        <v>53</v>
      </c>
      <c r="D5248" s="4" t="s">
        <v>69</v>
      </c>
      <c r="E5248" s="4" t="s">
        <v>45</v>
      </c>
      <c r="F5248" s="70"/>
      <c r="G5248" s="70">
        <v>440</v>
      </c>
      <c r="H5248" s="5"/>
      <c r="I5248" s="4"/>
    </row>
    <row r="5249" spans="2:9" x14ac:dyDescent="0.3">
      <c r="B5249" s="35">
        <v>43425</v>
      </c>
      <c r="C5249" s="10" t="s">
        <v>1182</v>
      </c>
      <c r="D5249" s="4" t="s">
        <v>2113</v>
      </c>
      <c r="E5249" s="4" t="s">
        <v>39</v>
      </c>
      <c r="F5249" s="70"/>
      <c r="G5249" s="70">
        <v>1235</v>
      </c>
      <c r="H5249" s="5"/>
      <c r="I5249" s="4"/>
    </row>
    <row r="5250" spans="2:9" x14ac:dyDescent="0.3">
      <c r="B5250" s="35">
        <v>43425</v>
      </c>
      <c r="C5250" s="10" t="s">
        <v>1182</v>
      </c>
      <c r="D5250" s="4" t="s">
        <v>2244</v>
      </c>
      <c r="E5250" s="4" t="s">
        <v>19</v>
      </c>
      <c r="F5250" s="70"/>
      <c r="G5250" s="70">
        <v>171</v>
      </c>
      <c r="H5250" s="5"/>
      <c r="I5250" s="4"/>
    </row>
    <row r="5251" spans="2:9" x14ac:dyDescent="0.3">
      <c r="B5251" s="35">
        <v>43425</v>
      </c>
      <c r="C5251" s="10" t="s">
        <v>1182</v>
      </c>
      <c r="D5251" s="4" t="s">
        <v>2245</v>
      </c>
      <c r="E5251" s="4" t="s">
        <v>45</v>
      </c>
      <c r="F5251" s="70"/>
      <c r="G5251" s="70">
        <v>115</v>
      </c>
      <c r="H5251" s="5"/>
      <c r="I5251" s="4"/>
    </row>
    <row r="5252" spans="2:9" x14ac:dyDescent="0.3">
      <c r="B5252" s="35">
        <v>43425</v>
      </c>
      <c r="C5252" s="10" t="s">
        <v>2034</v>
      </c>
      <c r="D5252" s="4" t="s">
        <v>2246</v>
      </c>
      <c r="E5252" s="4" t="s">
        <v>19</v>
      </c>
      <c r="F5252" s="70"/>
      <c r="G5252" s="70">
        <v>10</v>
      </c>
      <c r="H5252" s="5"/>
      <c r="I5252" s="4"/>
    </row>
    <row r="5253" spans="2:9" x14ac:dyDescent="0.3">
      <c r="B5253" s="35"/>
      <c r="C5253" s="10"/>
      <c r="D5253" s="14"/>
      <c r="E5253" s="14"/>
      <c r="F5253" s="70"/>
      <c r="G5253" s="70"/>
      <c r="H5253" s="5"/>
      <c r="I5253" s="4"/>
    </row>
    <row r="5254" spans="2:9" x14ac:dyDescent="0.3">
      <c r="F5254" s="173">
        <f>SUM(F5245:F5249)</f>
        <v>8772</v>
      </c>
      <c r="G5254" s="173">
        <f>SUM(G5246:G5253)</f>
        <v>3741</v>
      </c>
      <c r="H5254" s="60">
        <f>F5254-G5254</f>
        <v>5031</v>
      </c>
    </row>
    <row r="5256" spans="2:9" x14ac:dyDescent="0.3">
      <c r="B5256" s="106" t="s">
        <v>404</v>
      </c>
      <c r="C5256" s="6" t="s">
        <v>7</v>
      </c>
      <c r="D5256" s="6" t="s">
        <v>11</v>
      </c>
      <c r="E5256" s="6" t="s">
        <v>8</v>
      </c>
      <c r="F5256" s="149" t="s">
        <v>2147</v>
      </c>
      <c r="G5256" s="149" t="s">
        <v>2148</v>
      </c>
      <c r="H5256" s="7" t="s">
        <v>1658</v>
      </c>
    </row>
    <row r="5257" spans="2:9" x14ac:dyDescent="0.3">
      <c r="B5257" s="35">
        <v>43428</v>
      </c>
      <c r="C5257" s="10" t="s">
        <v>1977</v>
      </c>
      <c r="D5257" s="4" t="s">
        <v>1502</v>
      </c>
      <c r="E5257" s="4" t="s">
        <v>45</v>
      </c>
      <c r="F5257" s="73"/>
      <c r="G5257" s="195">
        <v>3500</v>
      </c>
      <c r="H5257" s="5"/>
    </row>
    <row r="5258" spans="2:9" x14ac:dyDescent="0.3">
      <c r="B5258" s="35">
        <v>43428</v>
      </c>
      <c r="C5258" s="10" t="s">
        <v>1977</v>
      </c>
      <c r="D5258" s="4" t="s">
        <v>114</v>
      </c>
      <c r="E5258" s="4" t="s">
        <v>45</v>
      </c>
      <c r="F5258" s="73"/>
      <c r="G5258" s="195">
        <v>3000</v>
      </c>
      <c r="H5258" s="5"/>
    </row>
    <row r="5259" spans="2:9" x14ac:dyDescent="0.3">
      <c r="B5259" s="35">
        <v>43428</v>
      </c>
      <c r="C5259" s="10" t="s">
        <v>1977</v>
      </c>
      <c r="D5259" s="4" t="s">
        <v>116</v>
      </c>
      <c r="E5259" s="4" t="s">
        <v>45</v>
      </c>
      <c r="F5259" s="73"/>
      <c r="G5259" s="195">
        <v>2500</v>
      </c>
      <c r="H5259" s="5"/>
    </row>
    <row r="5260" spans="2:9" x14ac:dyDescent="0.3">
      <c r="B5260" s="35">
        <v>43428</v>
      </c>
      <c r="C5260" s="10" t="s">
        <v>1977</v>
      </c>
      <c r="D5260" s="4" t="s">
        <v>1926</v>
      </c>
      <c r="E5260" s="4" t="s">
        <v>45</v>
      </c>
      <c r="F5260" s="73"/>
      <c r="G5260" s="195">
        <v>2500</v>
      </c>
      <c r="H5260" s="5" t="s">
        <v>5</v>
      </c>
    </row>
    <row r="5261" spans="2:9" x14ac:dyDescent="0.3">
      <c r="B5261" s="35">
        <v>43428</v>
      </c>
      <c r="C5261" s="10" t="s">
        <v>1977</v>
      </c>
      <c r="D5261" s="4" t="s">
        <v>2164</v>
      </c>
      <c r="E5261" s="4" t="s">
        <v>45</v>
      </c>
      <c r="F5261" s="73"/>
      <c r="G5261" s="195">
        <v>1300</v>
      </c>
      <c r="H5261" s="5"/>
    </row>
    <row r="5262" spans="2:9" x14ac:dyDescent="0.3">
      <c r="B5262" s="35">
        <v>43428</v>
      </c>
      <c r="C5262" s="10" t="s">
        <v>1977</v>
      </c>
      <c r="D5262" s="4" t="s">
        <v>2171</v>
      </c>
      <c r="E5262" s="4" t="s">
        <v>45</v>
      </c>
      <c r="F5262" s="73"/>
      <c r="G5262" s="195">
        <v>1200</v>
      </c>
      <c r="H5262" s="5"/>
    </row>
    <row r="5263" spans="2:9" x14ac:dyDescent="0.3">
      <c r="B5263" s="35">
        <v>43428</v>
      </c>
      <c r="C5263" s="10" t="s">
        <v>1977</v>
      </c>
      <c r="D5263" s="4" t="s">
        <v>2234</v>
      </c>
      <c r="E5263" s="4" t="s">
        <v>45</v>
      </c>
      <c r="F5263" s="73"/>
      <c r="G5263" s="195">
        <v>800</v>
      </c>
      <c r="H5263" s="5"/>
    </row>
    <row r="5264" spans="2:9" x14ac:dyDescent="0.3">
      <c r="B5264" s="35" t="s">
        <v>5</v>
      </c>
      <c r="C5264" s="10"/>
      <c r="D5264" s="4"/>
      <c r="E5264" s="4"/>
      <c r="F5264" s="73"/>
      <c r="G5264" s="73"/>
      <c r="H5264" s="5"/>
    </row>
    <row r="5265" spans="2:15" x14ac:dyDescent="0.3">
      <c r="B5265" s="35">
        <v>43428</v>
      </c>
      <c r="C5265" s="10" t="s">
        <v>1977</v>
      </c>
      <c r="D5265" s="4" t="s">
        <v>1978</v>
      </c>
      <c r="E5265" s="4" t="s">
        <v>45</v>
      </c>
      <c r="F5265" s="73"/>
      <c r="G5265" s="195">
        <v>1800</v>
      </c>
      <c r="H5265" s="5"/>
    </row>
    <row r="5266" spans="2:15" x14ac:dyDescent="0.3">
      <c r="B5266" s="35">
        <v>43428</v>
      </c>
      <c r="C5266" s="10" t="s">
        <v>1977</v>
      </c>
      <c r="D5266" s="4" t="s">
        <v>45</v>
      </c>
      <c r="E5266" s="4" t="s">
        <v>45</v>
      </c>
      <c r="F5266" s="73" t="s">
        <v>2247</v>
      </c>
      <c r="G5266" s="195">
        <v>1800</v>
      </c>
      <c r="H5266" s="5"/>
    </row>
    <row r="5267" spans="2:15" x14ac:dyDescent="0.3">
      <c r="B5267" s="35">
        <v>43428</v>
      </c>
      <c r="C5267" s="10" t="s">
        <v>1977</v>
      </c>
      <c r="D5267" s="4" t="s">
        <v>119</v>
      </c>
      <c r="E5267" s="4" t="s">
        <v>45</v>
      </c>
      <c r="F5267" s="73"/>
      <c r="G5267" s="195">
        <v>3500</v>
      </c>
      <c r="H5267" s="5"/>
    </row>
    <row r="5268" spans="2:15" x14ac:dyDescent="0.3">
      <c r="B5268" s="35">
        <v>43428</v>
      </c>
      <c r="C5268" s="10" t="s">
        <v>1977</v>
      </c>
      <c r="D5268" s="4" t="s">
        <v>32</v>
      </c>
      <c r="E5268" s="4" t="s">
        <v>45</v>
      </c>
      <c r="F5268" s="73"/>
      <c r="G5268" s="195">
        <v>1500</v>
      </c>
      <c r="H5268" s="5"/>
    </row>
    <row r="5269" spans="2:15" x14ac:dyDescent="0.3">
      <c r="B5269" s="35">
        <v>43428</v>
      </c>
      <c r="C5269" s="10" t="s">
        <v>1977</v>
      </c>
      <c r="D5269" s="4" t="s">
        <v>148</v>
      </c>
      <c r="E5269" s="4" t="s">
        <v>45</v>
      </c>
      <c r="F5269" s="73"/>
      <c r="G5269" s="195">
        <v>1500</v>
      </c>
      <c r="H5269" s="5"/>
    </row>
    <row r="5270" spans="2:15" x14ac:dyDescent="0.3">
      <c r="B5270" s="35">
        <v>43428</v>
      </c>
      <c r="C5270" s="10" t="s">
        <v>1977</v>
      </c>
      <c r="D5270" s="4" t="s">
        <v>598</v>
      </c>
      <c r="E5270" s="4" t="s">
        <v>45</v>
      </c>
      <c r="F5270" s="202"/>
      <c r="G5270" s="195">
        <v>2300</v>
      </c>
      <c r="H5270" s="5"/>
    </row>
    <row r="5271" spans="2:15" x14ac:dyDescent="0.3">
      <c r="B5271" s="35" t="s">
        <v>5</v>
      </c>
      <c r="C5271" s="10"/>
      <c r="D5271" s="4"/>
      <c r="E5271" s="4"/>
      <c r="F5271" s="73" t="s">
        <v>5</v>
      </c>
      <c r="G5271" s="197"/>
      <c r="H5271" s="5"/>
    </row>
    <row r="5272" spans="2:15" x14ac:dyDescent="0.3">
      <c r="B5272" s="35">
        <v>43428</v>
      </c>
      <c r="C5272" s="10" t="s">
        <v>1977</v>
      </c>
      <c r="D5272" s="4" t="s">
        <v>2169</v>
      </c>
      <c r="E5272" s="4" t="s">
        <v>45</v>
      </c>
      <c r="F5272" s="73" t="s">
        <v>5</v>
      </c>
      <c r="G5272" s="195">
        <v>1200</v>
      </c>
      <c r="H5272" s="5"/>
    </row>
    <row r="5273" spans="2:15" x14ac:dyDescent="0.3">
      <c r="B5273" s="35">
        <v>43428</v>
      </c>
      <c r="C5273" s="10" t="s">
        <v>1977</v>
      </c>
      <c r="D5273" s="4" t="s">
        <v>2007</v>
      </c>
      <c r="E5273" s="4" t="s">
        <v>45</v>
      </c>
      <c r="F5273" s="73" t="s">
        <v>2236</v>
      </c>
      <c r="G5273" s="195">
        <v>580</v>
      </c>
      <c r="H5273" s="5"/>
    </row>
    <row r="5274" spans="2:15" x14ac:dyDescent="0.3">
      <c r="B5274" s="35">
        <v>43428</v>
      </c>
      <c r="C5274" s="10" t="s">
        <v>1977</v>
      </c>
      <c r="D5274" s="4" t="s">
        <v>19</v>
      </c>
      <c r="E5274" s="4" t="s">
        <v>45</v>
      </c>
      <c r="F5274" s="73" t="s">
        <v>2248</v>
      </c>
      <c r="G5274" s="195">
        <v>1340</v>
      </c>
      <c r="H5274" s="5"/>
      <c r="I5274" s="225" t="s">
        <v>2249</v>
      </c>
      <c r="J5274" s="226"/>
      <c r="K5274" s="226"/>
      <c r="L5274" s="226"/>
      <c r="M5274" s="226"/>
      <c r="N5274" s="226"/>
      <c r="O5274" s="226"/>
    </row>
    <row r="5275" spans="2:15" x14ac:dyDescent="0.3">
      <c r="B5275" s="35">
        <v>43428</v>
      </c>
      <c r="C5275" s="10" t="s">
        <v>1977</v>
      </c>
      <c r="D5275" s="4" t="s">
        <v>1903</v>
      </c>
      <c r="E5275" s="4" t="s">
        <v>45</v>
      </c>
      <c r="F5275" s="73"/>
      <c r="G5275" s="195">
        <v>50</v>
      </c>
      <c r="H5275" s="5"/>
    </row>
    <row r="5276" spans="2:15" x14ac:dyDescent="0.3">
      <c r="B5276" s="35">
        <v>43428</v>
      </c>
      <c r="C5276" s="10" t="s">
        <v>1977</v>
      </c>
      <c r="D5276" s="4" t="s">
        <v>2201</v>
      </c>
      <c r="E5276" s="4" t="s">
        <v>45</v>
      </c>
      <c r="F5276" s="73" t="s">
        <v>2247</v>
      </c>
      <c r="G5276" s="197">
        <v>400</v>
      </c>
      <c r="H5276" s="5"/>
    </row>
    <row r="5277" spans="2:15" x14ac:dyDescent="0.3">
      <c r="F5277" s="174">
        <v>0</v>
      </c>
      <c r="G5277" s="194">
        <f>SUM(G5257:G5276)</f>
        <v>30770</v>
      </c>
      <c r="H5277" s="62">
        <f>F5277-G5277</f>
        <v>-30770</v>
      </c>
    </row>
    <row r="5280" spans="2:15" x14ac:dyDescent="0.3">
      <c r="B5280" s="106" t="s">
        <v>404</v>
      </c>
      <c r="C5280" s="6" t="s">
        <v>7</v>
      </c>
      <c r="D5280" s="6" t="s">
        <v>11</v>
      </c>
      <c r="E5280" s="6" t="s">
        <v>8</v>
      </c>
      <c r="F5280" s="149" t="s">
        <v>2147</v>
      </c>
      <c r="G5280" s="149" t="s">
        <v>2148</v>
      </c>
      <c r="H5280" s="7" t="s">
        <v>1658</v>
      </c>
    </row>
    <row r="5281" spans="2:8" x14ac:dyDescent="0.3">
      <c r="B5281" s="35">
        <v>43435</v>
      </c>
      <c r="C5281" s="10" t="s">
        <v>1977</v>
      </c>
      <c r="D5281" s="4" t="s">
        <v>1502</v>
      </c>
      <c r="E5281" s="4" t="s">
        <v>45</v>
      </c>
      <c r="F5281" s="73"/>
      <c r="G5281" s="195">
        <v>3500</v>
      </c>
      <c r="H5281" s="5"/>
    </row>
    <row r="5282" spans="2:8" x14ac:dyDescent="0.3">
      <c r="B5282" s="35">
        <v>43435</v>
      </c>
      <c r="C5282" s="10" t="s">
        <v>1977</v>
      </c>
      <c r="D5282" s="4" t="s">
        <v>114</v>
      </c>
      <c r="E5282" s="4" t="s">
        <v>45</v>
      </c>
      <c r="F5282" s="73"/>
      <c r="G5282" s="195">
        <v>3000</v>
      </c>
      <c r="H5282" s="5"/>
    </row>
    <row r="5283" spans="2:8" x14ac:dyDescent="0.3">
      <c r="B5283" s="35">
        <v>43435</v>
      </c>
      <c r="C5283" s="10" t="s">
        <v>1977</v>
      </c>
      <c r="D5283" s="4" t="s">
        <v>116</v>
      </c>
      <c r="E5283" s="4" t="s">
        <v>45</v>
      </c>
      <c r="F5283" s="73"/>
      <c r="G5283" s="195">
        <v>2500</v>
      </c>
      <c r="H5283" s="5"/>
    </row>
    <row r="5284" spans="2:8" x14ac:dyDescent="0.3">
      <c r="B5284" s="35">
        <v>43435</v>
      </c>
      <c r="C5284" s="10" t="s">
        <v>1977</v>
      </c>
      <c r="D5284" s="4" t="s">
        <v>1926</v>
      </c>
      <c r="E5284" s="4" t="s">
        <v>45</v>
      </c>
      <c r="F5284" s="73"/>
      <c r="G5284" s="195">
        <v>2500</v>
      </c>
      <c r="H5284" s="5" t="s">
        <v>5</v>
      </c>
    </row>
    <row r="5285" spans="2:8" x14ac:dyDescent="0.3">
      <c r="B5285" s="35">
        <v>43435</v>
      </c>
      <c r="C5285" s="10" t="s">
        <v>1977</v>
      </c>
      <c r="D5285" s="4" t="s">
        <v>2164</v>
      </c>
      <c r="E5285" s="4" t="s">
        <v>45</v>
      </c>
      <c r="F5285" s="73"/>
      <c r="G5285" s="195">
        <v>1300</v>
      </c>
      <c r="H5285" s="5"/>
    </row>
    <row r="5286" spans="2:8" x14ac:dyDescent="0.3">
      <c r="B5286" s="35">
        <v>43435</v>
      </c>
      <c r="C5286" s="10" t="s">
        <v>1977</v>
      </c>
      <c r="D5286" s="4" t="s">
        <v>2171</v>
      </c>
      <c r="E5286" s="4" t="s">
        <v>45</v>
      </c>
      <c r="F5286" s="73"/>
      <c r="G5286" s="195">
        <v>1200</v>
      </c>
      <c r="H5286" s="5"/>
    </row>
    <row r="5287" spans="2:8" x14ac:dyDescent="0.3">
      <c r="B5287" s="35">
        <v>43435</v>
      </c>
      <c r="C5287" s="10" t="s">
        <v>1977</v>
      </c>
      <c r="D5287" s="4" t="s">
        <v>2234</v>
      </c>
      <c r="E5287" s="4" t="s">
        <v>45</v>
      </c>
      <c r="F5287" s="73"/>
      <c r="G5287" s="195">
        <v>800</v>
      </c>
      <c r="H5287" s="5"/>
    </row>
    <row r="5288" spans="2:8" x14ac:dyDescent="0.3">
      <c r="B5288" s="35" t="s">
        <v>5</v>
      </c>
      <c r="C5288" s="10"/>
      <c r="D5288" s="4"/>
      <c r="E5288" s="4"/>
      <c r="F5288" s="73"/>
      <c r="G5288" s="73"/>
      <c r="H5288" s="5"/>
    </row>
    <row r="5289" spans="2:8" x14ac:dyDescent="0.3">
      <c r="B5289" s="35">
        <v>43435</v>
      </c>
      <c r="C5289" s="10" t="s">
        <v>1977</v>
      </c>
      <c r="D5289" s="4" t="s">
        <v>1978</v>
      </c>
      <c r="E5289" s="4" t="s">
        <v>45</v>
      </c>
      <c r="F5289" s="73"/>
      <c r="G5289" s="195">
        <v>1600</v>
      </c>
      <c r="H5289" s="5"/>
    </row>
    <row r="5290" spans="2:8" x14ac:dyDescent="0.3">
      <c r="B5290" s="35">
        <v>43435</v>
      </c>
      <c r="C5290" s="10" t="s">
        <v>1977</v>
      </c>
      <c r="D5290" s="4" t="s">
        <v>45</v>
      </c>
      <c r="E5290" s="4" t="s">
        <v>45</v>
      </c>
      <c r="F5290" s="73"/>
      <c r="G5290" s="195">
        <v>2000</v>
      </c>
      <c r="H5290" s="5"/>
    </row>
    <row r="5291" spans="2:8" x14ac:dyDescent="0.3">
      <c r="B5291" s="35">
        <v>43435</v>
      </c>
      <c r="C5291" s="10" t="s">
        <v>1977</v>
      </c>
      <c r="D5291" s="4" t="s">
        <v>119</v>
      </c>
      <c r="E5291" s="4" t="s">
        <v>45</v>
      </c>
      <c r="F5291" s="73"/>
      <c r="G5291" s="195">
        <v>3500</v>
      </c>
      <c r="H5291" s="5"/>
    </row>
    <row r="5292" spans="2:8" x14ac:dyDescent="0.3">
      <c r="B5292" s="35">
        <v>43435</v>
      </c>
      <c r="C5292" s="10" t="s">
        <v>1977</v>
      </c>
      <c r="D5292" s="4" t="s">
        <v>32</v>
      </c>
      <c r="E5292" s="4" t="s">
        <v>45</v>
      </c>
      <c r="F5292" s="73"/>
      <c r="G5292" s="195">
        <v>1500</v>
      </c>
      <c r="H5292" s="5"/>
    </row>
    <row r="5293" spans="2:8" x14ac:dyDescent="0.3">
      <c r="B5293" s="35">
        <v>43435</v>
      </c>
      <c r="C5293" s="10" t="s">
        <v>1977</v>
      </c>
      <c r="D5293" s="4" t="s">
        <v>148</v>
      </c>
      <c r="E5293" s="4" t="s">
        <v>45</v>
      </c>
      <c r="F5293" s="73"/>
      <c r="G5293" s="195">
        <v>1000</v>
      </c>
      <c r="H5293" s="5"/>
    </row>
    <row r="5294" spans="2:8" x14ac:dyDescent="0.3">
      <c r="B5294" s="35">
        <v>43435</v>
      </c>
      <c r="C5294" s="10" t="s">
        <v>1977</v>
      </c>
      <c r="D5294" s="4" t="s">
        <v>598</v>
      </c>
      <c r="E5294" s="4" t="s">
        <v>45</v>
      </c>
      <c r="F5294" s="202"/>
      <c r="G5294" s="195">
        <v>2300</v>
      </c>
      <c r="H5294" s="5"/>
    </row>
    <row r="5295" spans="2:8" x14ac:dyDescent="0.3">
      <c r="B5295" s="35" t="s">
        <v>5</v>
      </c>
      <c r="C5295" s="10"/>
      <c r="D5295" s="4"/>
      <c r="E5295" s="4"/>
      <c r="F5295" s="73" t="s">
        <v>5</v>
      </c>
      <c r="G5295" s="197"/>
      <c r="H5295" s="5"/>
    </row>
    <row r="5296" spans="2:8" x14ac:dyDescent="0.3">
      <c r="B5296" s="35">
        <v>43435</v>
      </c>
      <c r="C5296" s="10" t="s">
        <v>1977</v>
      </c>
      <c r="D5296" s="4" t="s">
        <v>2169</v>
      </c>
      <c r="E5296" s="4" t="s">
        <v>45</v>
      </c>
      <c r="F5296" s="73" t="s">
        <v>5</v>
      </c>
      <c r="G5296" s="195">
        <v>1300</v>
      </c>
      <c r="H5296" s="5"/>
    </row>
    <row r="5297" spans="2:15" x14ac:dyDescent="0.3">
      <c r="B5297" s="35">
        <v>43435</v>
      </c>
      <c r="C5297" s="10" t="s">
        <v>1977</v>
      </c>
      <c r="D5297" s="4" t="s">
        <v>2007</v>
      </c>
      <c r="E5297" s="4" t="s">
        <v>45</v>
      </c>
      <c r="F5297" s="73"/>
      <c r="G5297" s="205">
        <v>700</v>
      </c>
      <c r="H5297" s="5"/>
    </row>
    <row r="5298" spans="2:15" x14ac:dyDescent="0.3">
      <c r="B5298" s="35">
        <v>43435</v>
      </c>
      <c r="C5298" s="10" t="s">
        <v>1977</v>
      </c>
      <c r="D5298" s="4" t="s">
        <v>19</v>
      </c>
      <c r="E5298" s="4" t="s">
        <v>45</v>
      </c>
      <c r="F5298" s="73" t="s">
        <v>2235</v>
      </c>
      <c r="G5298" s="195">
        <v>680</v>
      </c>
      <c r="H5298" s="5"/>
      <c r="I5298" s="203"/>
      <c r="J5298" s="204"/>
      <c r="K5298" s="204"/>
      <c r="L5298" s="204"/>
      <c r="M5298" s="204"/>
      <c r="N5298" s="204"/>
      <c r="O5298" s="204"/>
    </row>
    <row r="5299" spans="2:15" x14ac:dyDescent="0.3">
      <c r="B5299" s="35">
        <v>43435</v>
      </c>
      <c r="C5299" s="10" t="s">
        <v>1977</v>
      </c>
      <c r="D5299" s="4" t="s">
        <v>2201</v>
      </c>
      <c r="E5299" s="4" t="s">
        <v>45</v>
      </c>
      <c r="F5299" s="73" t="s">
        <v>2250</v>
      </c>
      <c r="G5299" s="195">
        <v>400</v>
      </c>
      <c r="H5299" s="5"/>
    </row>
    <row r="5300" spans="2:15" x14ac:dyDescent="0.3">
      <c r="F5300" s="174">
        <v>0</v>
      </c>
      <c r="G5300" s="194">
        <f>SUM(G5281:G5299)</f>
        <v>29780</v>
      </c>
      <c r="H5300" s="62">
        <f>F5300-G5300</f>
        <v>-29780</v>
      </c>
    </row>
    <row r="5303" spans="2:15" x14ac:dyDescent="0.3">
      <c r="B5303" s="106" t="s">
        <v>404</v>
      </c>
      <c r="C5303" s="6" t="s">
        <v>7</v>
      </c>
      <c r="D5303" s="6" t="s">
        <v>11</v>
      </c>
      <c r="E5303" s="6" t="s">
        <v>8</v>
      </c>
      <c r="F5303" s="149" t="s">
        <v>2147</v>
      </c>
      <c r="G5303" s="149" t="s">
        <v>2148</v>
      </c>
      <c r="H5303" s="7" t="s">
        <v>1658</v>
      </c>
    </row>
    <row r="5304" spans="2:15" x14ac:dyDescent="0.3">
      <c r="B5304" s="35">
        <v>43442</v>
      </c>
      <c r="C5304" s="10" t="s">
        <v>1977</v>
      </c>
      <c r="D5304" s="4" t="s">
        <v>1502</v>
      </c>
      <c r="E5304" s="4" t="s">
        <v>45</v>
      </c>
      <c r="F5304" s="73"/>
      <c r="G5304" s="195">
        <v>3500</v>
      </c>
      <c r="H5304" s="5"/>
    </row>
    <row r="5305" spans="2:15" x14ac:dyDescent="0.3">
      <c r="B5305" s="35">
        <v>43442</v>
      </c>
      <c r="C5305" s="10" t="s">
        <v>1977</v>
      </c>
      <c r="D5305" s="4" t="s">
        <v>114</v>
      </c>
      <c r="E5305" s="4" t="s">
        <v>45</v>
      </c>
      <c r="F5305" s="73"/>
      <c r="G5305" s="195">
        <v>3000</v>
      </c>
      <c r="H5305" s="5"/>
    </row>
    <row r="5306" spans="2:15" x14ac:dyDescent="0.3">
      <c r="B5306" s="35">
        <v>43442</v>
      </c>
      <c r="C5306" s="10" t="s">
        <v>1977</v>
      </c>
      <c r="D5306" s="4" t="s">
        <v>116</v>
      </c>
      <c r="E5306" s="4" t="s">
        <v>45</v>
      </c>
      <c r="F5306" s="73"/>
      <c r="G5306" s="195">
        <v>2500</v>
      </c>
      <c r="H5306" s="5"/>
    </row>
    <row r="5307" spans="2:15" x14ac:dyDescent="0.3">
      <c r="B5307" s="35">
        <v>43442</v>
      </c>
      <c r="C5307" s="10" t="s">
        <v>1977</v>
      </c>
      <c r="D5307" s="4" t="s">
        <v>1926</v>
      </c>
      <c r="E5307" s="4" t="s">
        <v>45</v>
      </c>
      <c r="F5307" s="73"/>
      <c r="G5307" s="195">
        <v>2500</v>
      </c>
      <c r="H5307" s="5" t="s">
        <v>5</v>
      </c>
    </row>
    <row r="5308" spans="2:15" x14ac:dyDescent="0.3">
      <c r="B5308" s="35">
        <v>43442</v>
      </c>
      <c r="C5308" s="10" t="s">
        <v>1977</v>
      </c>
      <c r="D5308" s="4" t="s">
        <v>2164</v>
      </c>
      <c r="E5308" s="4" t="s">
        <v>45</v>
      </c>
      <c r="F5308" s="73"/>
      <c r="G5308" s="195">
        <v>1300</v>
      </c>
      <c r="H5308" s="5"/>
    </row>
    <row r="5309" spans="2:15" x14ac:dyDescent="0.3">
      <c r="B5309" s="35">
        <v>43442</v>
      </c>
      <c r="C5309" s="10" t="s">
        <v>1977</v>
      </c>
      <c r="D5309" s="4" t="s">
        <v>2171</v>
      </c>
      <c r="E5309" s="4" t="s">
        <v>45</v>
      </c>
      <c r="F5309" s="73"/>
      <c r="G5309" s="195">
        <v>1200</v>
      </c>
      <c r="H5309" s="5"/>
    </row>
    <row r="5310" spans="2:15" x14ac:dyDescent="0.3">
      <c r="B5310" s="35">
        <v>43442</v>
      </c>
      <c r="C5310" s="10" t="s">
        <v>1977</v>
      </c>
      <c r="D5310" s="4" t="s">
        <v>2234</v>
      </c>
      <c r="E5310" s="4" t="s">
        <v>45</v>
      </c>
      <c r="F5310" s="73"/>
      <c r="G5310" s="195">
        <v>800</v>
      </c>
      <c r="H5310" s="5"/>
    </row>
    <row r="5311" spans="2:15" x14ac:dyDescent="0.3">
      <c r="B5311" s="35" t="s">
        <v>5</v>
      </c>
      <c r="C5311" s="10"/>
      <c r="D5311" s="4"/>
      <c r="E5311" s="4"/>
      <c r="F5311" s="73"/>
      <c r="G5311" s="73"/>
      <c r="H5311" s="5"/>
    </row>
    <row r="5312" spans="2:15" x14ac:dyDescent="0.3">
      <c r="B5312" s="35">
        <v>43442</v>
      </c>
      <c r="C5312" s="10" t="s">
        <v>1977</v>
      </c>
      <c r="D5312" s="4" t="s">
        <v>1978</v>
      </c>
      <c r="E5312" s="4" t="s">
        <v>45</v>
      </c>
      <c r="F5312" s="73"/>
      <c r="G5312" s="195">
        <v>1800</v>
      </c>
      <c r="H5312" s="5"/>
    </row>
    <row r="5313" spans="2:12" x14ac:dyDescent="0.3">
      <c r="B5313" s="35">
        <v>43442</v>
      </c>
      <c r="C5313" s="10" t="s">
        <v>1977</v>
      </c>
      <c r="D5313" s="4" t="s">
        <v>45</v>
      </c>
      <c r="E5313" s="4" t="s">
        <v>45</v>
      </c>
      <c r="F5313" s="73"/>
      <c r="G5313" s="197">
        <v>0</v>
      </c>
      <c r="H5313" s="5"/>
    </row>
    <row r="5314" spans="2:12" x14ac:dyDescent="0.3">
      <c r="B5314" s="35">
        <v>43442</v>
      </c>
      <c r="C5314" s="10" t="s">
        <v>1977</v>
      </c>
      <c r="D5314" s="4" t="s">
        <v>119</v>
      </c>
      <c r="E5314" s="4" t="s">
        <v>45</v>
      </c>
      <c r="F5314" s="73"/>
      <c r="G5314" s="195">
        <v>3500</v>
      </c>
      <c r="H5314" s="5"/>
    </row>
    <row r="5315" spans="2:12" x14ac:dyDescent="0.3">
      <c r="B5315" s="35">
        <v>43442</v>
      </c>
      <c r="C5315" s="10" t="s">
        <v>1977</v>
      </c>
      <c r="D5315" s="4" t="s">
        <v>32</v>
      </c>
      <c r="E5315" s="4" t="s">
        <v>45</v>
      </c>
      <c r="F5315" s="73"/>
      <c r="G5315" s="195">
        <v>1500</v>
      </c>
      <c r="H5315" s="5"/>
      <c r="L5315" s="197">
        <v>21600</v>
      </c>
    </row>
    <row r="5316" spans="2:12" x14ac:dyDescent="0.3">
      <c r="B5316" s="35">
        <v>43442</v>
      </c>
      <c r="C5316" s="10" t="s">
        <v>1977</v>
      </c>
      <c r="D5316" s="4" t="s">
        <v>148</v>
      </c>
      <c r="E5316" s="4" t="s">
        <v>45</v>
      </c>
      <c r="F5316" s="73"/>
      <c r="G5316" s="195">
        <v>1000</v>
      </c>
      <c r="H5316" s="5"/>
      <c r="L5316" s="197">
        <f>L5315+4500</f>
        <v>26100</v>
      </c>
    </row>
    <row r="5317" spans="2:12" x14ac:dyDescent="0.3">
      <c r="B5317" s="35">
        <v>43442</v>
      </c>
      <c r="C5317" s="10" t="s">
        <v>1977</v>
      </c>
      <c r="D5317" s="4" t="s">
        <v>598</v>
      </c>
      <c r="E5317" s="4" t="s">
        <v>45</v>
      </c>
      <c r="F5317" s="202"/>
      <c r="G5317" s="195">
        <v>2300</v>
      </c>
      <c r="H5317" s="5"/>
    </row>
    <row r="5318" spans="2:12" x14ac:dyDescent="0.3">
      <c r="B5318" s="35" t="s">
        <v>5</v>
      </c>
      <c r="C5318" s="10"/>
      <c r="D5318" s="4"/>
      <c r="E5318" s="4"/>
      <c r="F5318" s="73" t="s">
        <v>5</v>
      </c>
      <c r="G5318" s="197"/>
      <c r="H5318" s="5"/>
    </row>
    <row r="5319" spans="2:12" x14ac:dyDescent="0.3">
      <c r="B5319" s="35">
        <v>43442</v>
      </c>
      <c r="C5319" s="10" t="s">
        <v>1977</v>
      </c>
      <c r="D5319" s="4" t="s">
        <v>2169</v>
      </c>
      <c r="E5319" s="4" t="s">
        <v>45</v>
      </c>
      <c r="F5319" s="73" t="s">
        <v>5</v>
      </c>
      <c r="G5319" s="195">
        <v>1200</v>
      </c>
      <c r="H5319" s="5"/>
    </row>
    <row r="5320" spans="2:12" x14ac:dyDescent="0.3">
      <c r="B5320" s="35">
        <v>43442</v>
      </c>
      <c r="C5320" s="10" t="s">
        <v>1977</v>
      </c>
      <c r="D5320" s="4" t="s">
        <v>2007</v>
      </c>
      <c r="E5320" s="4" t="s">
        <v>45</v>
      </c>
      <c r="F5320" s="73"/>
      <c r="G5320" s="195">
        <v>700</v>
      </c>
      <c r="H5320" s="5"/>
    </row>
    <row r="5321" spans="2:12" x14ac:dyDescent="0.3">
      <c r="B5321" s="35">
        <v>43442</v>
      </c>
      <c r="C5321" s="10" t="s">
        <v>1977</v>
      </c>
      <c r="D5321" s="4" t="s">
        <v>19</v>
      </c>
      <c r="E5321" s="4" t="s">
        <v>45</v>
      </c>
      <c r="F5321" s="73" t="s">
        <v>2235</v>
      </c>
      <c r="G5321" s="195">
        <v>1080</v>
      </c>
      <c r="H5321" s="5"/>
    </row>
    <row r="5322" spans="2:12" x14ac:dyDescent="0.3">
      <c r="B5322" s="35">
        <v>43442</v>
      </c>
      <c r="C5322" s="10" t="s">
        <v>1977</v>
      </c>
      <c r="D5322" s="4" t="s">
        <v>2201</v>
      </c>
      <c r="E5322" s="4" t="s">
        <v>45</v>
      </c>
      <c r="F5322" s="73"/>
      <c r="G5322" s="195">
        <v>480</v>
      </c>
      <c r="H5322" s="5"/>
    </row>
    <row r="5323" spans="2:12" x14ac:dyDescent="0.3">
      <c r="F5323" s="174">
        <v>0</v>
      </c>
      <c r="G5323" s="194">
        <f>SUM(G5304:G5322)</f>
        <v>28360</v>
      </c>
      <c r="H5323" s="62">
        <f>F5323-G5323</f>
        <v>-28360</v>
      </c>
    </row>
    <row r="5325" spans="2:12" x14ac:dyDescent="0.3">
      <c r="H5325" s="3">
        <f>G5323-L5316</f>
        <v>2260</v>
      </c>
      <c r="I5325" s="198">
        <f>G5314-H5325</f>
        <v>1240</v>
      </c>
    </row>
    <row r="5327" spans="2:12" x14ac:dyDescent="0.3">
      <c r="B5327" s="106" t="s">
        <v>404</v>
      </c>
      <c r="C5327" s="6" t="s">
        <v>7</v>
      </c>
      <c r="D5327" s="6" t="s">
        <v>11</v>
      </c>
      <c r="E5327" s="6" t="s">
        <v>8</v>
      </c>
      <c r="F5327" s="149" t="s">
        <v>2147</v>
      </c>
      <c r="G5327" s="149" t="s">
        <v>2148</v>
      </c>
      <c r="H5327" s="7" t="s">
        <v>1658</v>
      </c>
    </row>
    <row r="5328" spans="2:12" x14ac:dyDescent="0.3">
      <c r="B5328" s="35">
        <v>43448</v>
      </c>
      <c r="C5328" s="10" t="s">
        <v>1977</v>
      </c>
      <c r="D5328" s="4" t="s">
        <v>1502</v>
      </c>
      <c r="E5328" s="4" t="s">
        <v>45</v>
      </c>
      <c r="F5328" s="73"/>
      <c r="G5328" s="197">
        <v>3500</v>
      </c>
      <c r="H5328" s="5"/>
    </row>
    <row r="5329" spans="2:8" x14ac:dyDescent="0.3">
      <c r="B5329" s="35">
        <v>43448</v>
      </c>
      <c r="C5329" s="10" t="s">
        <v>1977</v>
      </c>
      <c r="D5329" s="4" t="s">
        <v>114</v>
      </c>
      <c r="E5329" s="4" t="s">
        <v>45</v>
      </c>
      <c r="F5329" s="73"/>
      <c r="G5329" s="197">
        <v>3000</v>
      </c>
      <c r="H5329" s="5"/>
    </row>
    <row r="5330" spans="2:8" x14ac:dyDescent="0.3">
      <c r="B5330" s="35">
        <v>43448</v>
      </c>
      <c r="C5330" s="10" t="s">
        <v>1977</v>
      </c>
      <c r="D5330" s="4" t="s">
        <v>116</v>
      </c>
      <c r="E5330" s="4" t="s">
        <v>45</v>
      </c>
      <c r="F5330" s="73"/>
      <c r="G5330" s="197">
        <v>2500</v>
      </c>
      <c r="H5330" s="5"/>
    </row>
    <row r="5331" spans="2:8" x14ac:dyDescent="0.3">
      <c r="B5331" s="35">
        <v>43448</v>
      </c>
      <c r="C5331" s="10" t="s">
        <v>1977</v>
      </c>
      <c r="D5331" s="4" t="s">
        <v>1926</v>
      </c>
      <c r="E5331" s="4" t="s">
        <v>45</v>
      </c>
      <c r="F5331" s="73"/>
      <c r="G5331" s="197">
        <v>2500</v>
      </c>
      <c r="H5331" s="5" t="s">
        <v>5</v>
      </c>
    </row>
    <row r="5332" spans="2:8" x14ac:dyDescent="0.3">
      <c r="B5332" s="35">
        <v>43448</v>
      </c>
      <c r="C5332" s="10" t="s">
        <v>1977</v>
      </c>
      <c r="D5332" s="4" t="s">
        <v>2164</v>
      </c>
      <c r="E5332" s="4" t="s">
        <v>45</v>
      </c>
      <c r="F5332" s="73"/>
      <c r="G5332" s="197">
        <v>1300</v>
      </c>
      <c r="H5332" s="5"/>
    </row>
    <row r="5333" spans="2:8" x14ac:dyDescent="0.3">
      <c r="B5333" s="35">
        <v>43448</v>
      </c>
      <c r="C5333" s="10" t="s">
        <v>1977</v>
      </c>
      <c r="D5333" s="4" t="s">
        <v>2171</v>
      </c>
      <c r="E5333" s="4" t="s">
        <v>45</v>
      </c>
      <c r="F5333" s="73"/>
      <c r="G5333" s="197">
        <v>1200</v>
      </c>
      <c r="H5333" s="5"/>
    </row>
    <row r="5334" spans="2:8" x14ac:dyDescent="0.3">
      <c r="B5334" s="35">
        <v>43448</v>
      </c>
      <c r="C5334" s="10" t="s">
        <v>1977</v>
      </c>
      <c r="D5334" s="4" t="s">
        <v>2234</v>
      </c>
      <c r="E5334" s="4" t="s">
        <v>45</v>
      </c>
      <c r="F5334" s="73"/>
      <c r="G5334" s="197">
        <v>800</v>
      </c>
      <c r="H5334" s="5"/>
    </row>
    <row r="5335" spans="2:8" x14ac:dyDescent="0.3">
      <c r="B5335" s="35" t="s">
        <v>5</v>
      </c>
      <c r="C5335" s="10"/>
      <c r="D5335" s="4"/>
      <c r="E5335" s="4"/>
      <c r="F5335" s="73"/>
      <c r="G5335" s="73"/>
      <c r="H5335" s="5"/>
    </row>
    <row r="5336" spans="2:8" x14ac:dyDescent="0.3">
      <c r="B5336" s="35">
        <v>43448</v>
      </c>
      <c r="C5336" s="10" t="s">
        <v>1977</v>
      </c>
      <c r="D5336" s="4" t="s">
        <v>1978</v>
      </c>
      <c r="E5336" s="4" t="s">
        <v>45</v>
      </c>
      <c r="F5336" s="73"/>
      <c r="G5336" s="197">
        <v>1800</v>
      </c>
      <c r="H5336" s="5"/>
    </row>
    <row r="5337" spans="2:8" x14ac:dyDescent="0.3">
      <c r="B5337" s="35">
        <v>43448</v>
      </c>
      <c r="C5337" s="10" t="s">
        <v>1977</v>
      </c>
      <c r="D5337" s="4" t="s">
        <v>119</v>
      </c>
      <c r="E5337" s="4" t="s">
        <v>45</v>
      </c>
      <c r="F5337" s="73"/>
      <c r="G5337" s="197">
        <v>3500</v>
      </c>
      <c r="H5337" s="5"/>
    </row>
    <row r="5338" spans="2:8" x14ac:dyDescent="0.3">
      <c r="B5338" s="35">
        <v>43448</v>
      </c>
      <c r="C5338" s="10" t="s">
        <v>1977</v>
      </c>
      <c r="D5338" s="4" t="s">
        <v>32</v>
      </c>
      <c r="E5338" s="4" t="s">
        <v>45</v>
      </c>
      <c r="F5338" s="73"/>
      <c r="G5338" s="197">
        <v>1500</v>
      </c>
      <c r="H5338" s="5"/>
    </row>
    <row r="5339" spans="2:8" x14ac:dyDescent="0.3">
      <c r="B5339" s="35">
        <v>43448</v>
      </c>
      <c r="C5339" s="10" t="s">
        <v>1977</v>
      </c>
      <c r="D5339" s="4" t="s">
        <v>148</v>
      </c>
      <c r="E5339" s="4" t="s">
        <v>45</v>
      </c>
      <c r="F5339" s="73"/>
      <c r="G5339" s="197">
        <v>1000</v>
      </c>
      <c r="H5339" s="5"/>
    </row>
    <row r="5340" spans="2:8" x14ac:dyDescent="0.3">
      <c r="B5340" s="35">
        <v>43448</v>
      </c>
      <c r="C5340" s="10" t="s">
        <v>1977</v>
      </c>
      <c r="D5340" s="4" t="s">
        <v>598</v>
      </c>
      <c r="E5340" s="4" t="s">
        <v>45</v>
      </c>
      <c r="F5340" s="202"/>
      <c r="G5340" s="197">
        <v>2300</v>
      </c>
      <c r="H5340" s="5"/>
    </row>
    <row r="5341" spans="2:8" x14ac:dyDescent="0.3">
      <c r="B5341" s="35" t="s">
        <v>5</v>
      </c>
      <c r="C5341" s="10"/>
      <c r="D5341" s="4"/>
      <c r="E5341" s="4"/>
      <c r="F5341" s="73" t="s">
        <v>5</v>
      </c>
      <c r="G5341" s="197"/>
      <c r="H5341" s="5"/>
    </row>
    <row r="5342" spans="2:8" x14ac:dyDescent="0.3">
      <c r="B5342" s="35">
        <v>43448</v>
      </c>
      <c r="C5342" s="10" t="s">
        <v>1977</v>
      </c>
      <c r="D5342" s="4" t="s">
        <v>2169</v>
      </c>
      <c r="E5342" s="4" t="s">
        <v>45</v>
      </c>
      <c r="F5342" s="73" t="s">
        <v>5</v>
      </c>
      <c r="G5342" s="197">
        <v>1200</v>
      </c>
      <c r="H5342" s="5"/>
    </row>
    <row r="5343" spans="2:8" x14ac:dyDescent="0.3">
      <c r="B5343" s="35">
        <v>43448</v>
      </c>
      <c r="C5343" s="10" t="s">
        <v>1977</v>
      </c>
      <c r="D5343" s="4" t="s">
        <v>2007</v>
      </c>
      <c r="E5343" s="4" t="s">
        <v>45</v>
      </c>
      <c r="F5343" s="73"/>
      <c r="G5343" s="197">
        <v>700</v>
      </c>
      <c r="H5343" s="5"/>
    </row>
    <row r="5344" spans="2:8" x14ac:dyDescent="0.3">
      <c r="B5344" s="35">
        <v>43448</v>
      </c>
      <c r="C5344" s="10" t="s">
        <v>1977</v>
      </c>
      <c r="D5344" s="4" t="s">
        <v>19</v>
      </c>
      <c r="E5344" s="4" t="s">
        <v>45</v>
      </c>
      <c r="F5344" s="73" t="s">
        <v>2235</v>
      </c>
      <c r="G5344" s="197">
        <v>1080</v>
      </c>
      <c r="H5344" s="5"/>
    </row>
    <row r="5345" spans="2:11" x14ac:dyDescent="0.3">
      <c r="B5345" s="35">
        <v>43448</v>
      </c>
      <c r="C5345" s="10" t="s">
        <v>1977</v>
      </c>
      <c r="D5345" s="4" t="s">
        <v>2201</v>
      </c>
      <c r="E5345" s="4" t="s">
        <v>45</v>
      </c>
      <c r="F5345" s="73"/>
      <c r="G5345" s="197">
        <v>480</v>
      </c>
      <c r="H5345" s="5"/>
    </row>
    <row r="5346" spans="2:11" x14ac:dyDescent="0.3">
      <c r="F5346" s="174">
        <v>0</v>
      </c>
      <c r="G5346" s="194">
        <f>SUM(G5328:G5345)</f>
        <v>28360</v>
      </c>
      <c r="H5346" s="62">
        <f>F5346-G5346</f>
        <v>-28360</v>
      </c>
    </row>
    <row r="5348" spans="2:11" ht="15" thickBot="1" x14ac:dyDescent="0.35"/>
    <row r="5349" spans="2:11" x14ac:dyDescent="0.3">
      <c r="B5349" s="106" t="s">
        <v>404</v>
      </c>
      <c r="C5349" s="6" t="s">
        <v>7</v>
      </c>
      <c r="D5349" s="6" t="s">
        <v>11</v>
      </c>
      <c r="E5349" s="6" t="s">
        <v>8</v>
      </c>
      <c r="F5349" s="149" t="s">
        <v>2147</v>
      </c>
      <c r="G5349" s="149" t="s">
        <v>2148</v>
      </c>
      <c r="H5349" s="206" t="s">
        <v>1658</v>
      </c>
      <c r="I5349" s="227" t="s">
        <v>2251</v>
      </c>
    </row>
    <row r="5350" spans="2:11" x14ac:dyDescent="0.3">
      <c r="B5350" s="35">
        <v>43453</v>
      </c>
      <c r="C5350" s="10" t="s">
        <v>1977</v>
      </c>
      <c r="D5350" s="4" t="s">
        <v>1502</v>
      </c>
      <c r="E5350" s="4" t="s">
        <v>0</v>
      </c>
      <c r="F5350" s="73"/>
      <c r="G5350" s="197">
        <v>0</v>
      </c>
      <c r="H5350" s="80"/>
      <c r="I5350" s="228"/>
    </row>
    <row r="5351" spans="2:11" x14ac:dyDescent="0.3">
      <c r="B5351" s="35">
        <v>43453</v>
      </c>
      <c r="C5351" s="10" t="s">
        <v>1977</v>
      </c>
      <c r="D5351" s="4" t="s">
        <v>114</v>
      </c>
      <c r="E5351" s="4" t="s">
        <v>0</v>
      </c>
      <c r="F5351" s="73"/>
      <c r="G5351" s="197">
        <v>0</v>
      </c>
      <c r="H5351" s="80"/>
      <c r="I5351" s="228"/>
    </row>
    <row r="5352" spans="2:11" x14ac:dyDescent="0.3">
      <c r="B5352" s="35">
        <v>43453</v>
      </c>
      <c r="C5352" s="10" t="s">
        <v>1977</v>
      </c>
      <c r="D5352" s="4" t="s">
        <v>116</v>
      </c>
      <c r="E5352" s="4" t="s">
        <v>0</v>
      </c>
      <c r="F5352" s="73"/>
      <c r="G5352" s="195">
        <v>2500</v>
      </c>
      <c r="H5352" s="80"/>
      <c r="I5352" s="228"/>
    </row>
    <row r="5353" spans="2:11" x14ac:dyDescent="0.3">
      <c r="B5353" s="35">
        <v>43453</v>
      </c>
      <c r="C5353" s="10" t="s">
        <v>1977</v>
      </c>
      <c r="D5353" s="4" t="s">
        <v>1926</v>
      </c>
      <c r="E5353" s="4" t="s">
        <v>0</v>
      </c>
      <c r="F5353" s="73"/>
      <c r="G5353" s="195">
        <v>2500</v>
      </c>
      <c r="H5353" s="80" t="s">
        <v>5</v>
      </c>
      <c r="I5353" s="228"/>
    </row>
    <row r="5354" spans="2:11" x14ac:dyDescent="0.3">
      <c r="B5354" s="35">
        <v>43453</v>
      </c>
      <c r="C5354" s="10" t="s">
        <v>1977</v>
      </c>
      <c r="D5354" s="4" t="s">
        <v>2164</v>
      </c>
      <c r="E5354" s="4" t="s">
        <v>0</v>
      </c>
      <c r="F5354" s="73"/>
      <c r="G5354" s="195">
        <v>1300</v>
      </c>
      <c r="H5354" s="80"/>
      <c r="I5354" s="228"/>
    </row>
    <row r="5355" spans="2:11" x14ac:dyDescent="0.3">
      <c r="B5355" s="35">
        <v>43453</v>
      </c>
      <c r="C5355" s="10" t="s">
        <v>1977</v>
      </c>
      <c r="D5355" s="4" t="s">
        <v>2171</v>
      </c>
      <c r="E5355" s="4" t="s">
        <v>0</v>
      </c>
      <c r="F5355" s="73"/>
      <c r="G5355" s="195">
        <v>1200</v>
      </c>
      <c r="H5355" s="80"/>
      <c r="I5355" s="228"/>
    </row>
    <row r="5356" spans="2:11" x14ac:dyDescent="0.3">
      <c r="B5356" s="35">
        <v>43453</v>
      </c>
      <c r="C5356" s="10" t="s">
        <v>1977</v>
      </c>
      <c r="D5356" s="4" t="s">
        <v>2234</v>
      </c>
      <c r="E5356" s="4" t="s">
        <v>0</v>
      </c>
      <c r="F5356" s="73"/>
      <c r="G5356" s="195">
        <v>300</v>
      </c>
      <c r="H5356" s="80"/>
      <c r="I5356" s="228"/>
      <c r="K5356" t="s">
        <v>2252</v>
      </c>
    </row>
    <row r="5357" spans="2:11" x14ac:dyDescent="0.3">
      <c r="B5357" s="35" t="s">
        <v>5</v>
      </c>
      <c r="C5357" s="10"/>
      <c r="D5357" s="4"/>
      <c r="E5357" s="4"/>
      <c r="F5357" s="73"/>
      <c r="G5357" s="73"/>
      <c r="H5357" s="80"/>
      <c r="I5357" s="228"/>
    </row>
    <row r="5358" spans="2:11" x14ac:dyDescent="0.3">
      <c r="B5358" s="35">
        <v>43453</v>
      </c>
      <c r="C5358" s="10" t="s">
        <v>1977</v>
      </c>
      <c r="D5358" s="4" t="s">
        <v>1978</v>
      </c>
      <c r="E5358" s="4" t="s">
        <v>0</v>
      </c>
      <c r="F5358" s="73"/>
      <c r="G5358" s="195">
        <v>1800</v>
      </c>
      <c r="H5358" s="80"/>
      <c r="I5358" s="228"/>
    </row>
    <row r="5359" spans="2:11" x14ac:dyDescent="0.3">
      <c r="B5359" s="35">
        <v>43453</v>
      </c>
      <c r="C5359" s="10" t="s">
        <v>1977</v>
      </c>
      <c r="D5359" s="4" t="s">
        <v>119</v>
      </c>
      <c r="E5359" s="4" t="s">
        <v>0</v>
      </c>
      <c r="F5359" s="73"/>
      <c r="G5359" s="197">
        <v>0</v>
      </c>
      <c r="H5359" s="80"/>
      <c r="I5359" s="228"/>
    </row>
    <row r="5360" spans="2:11" x14ac:dyDescent="0.3">
      <c r="B5360" s="35">
        <v>43453</v>
      </c>
      <c r="C5360" s="10" t="s">
        <v>1977</v>
      </c>
      <c r="D5360" s="4" t="s">
        <v>32</v>
      </c>
      <c r="E5360" s="4" t="s">
        <v>0</v>
      </c>
      <c r="F5360" s="73"/>
      <c r="G5360" s="195">
        <v>1500</v>
      </c>
      <c r="H5360" s="80"/>
      <c r="I5360" s="228"/>
    </row>
    <row r="5361" spans="2:9" x14ac:dyDescent="0.3">
      <c r="B5361" s="35">
        <v>43453</v>
      </c>
      <c r="C5361" s="10" t="s">
        <v>1977</v>
      </c>
      <c r="D5361" s="4" t="s">
        <v>148</v>
      </c>
      <c r="E5361" s="4" t="s">
        <v>0</v>
      </c>
      <c r="F5361" s="73"/>
      <c r="G5361" s="195">
        <v>1000</v>
      </c>
      <c r="H5361" s="80"/>
      <c r="I5361" s="228"/>
    </row>
    <row r="5362" spans="2:9" x14ac:dyDescent="0.3">
      <c r="B5362" s="35">
        <v>43453</v>
      </c>
      <c r="C5362" s="10" t="s">
        <v>1977</v>
      </c>
      <c r="D5362" s="4" t="s">
        <v>598</v>
      </c>
      <c r="E5362" s="4" t="s">
        <v>0</v>
      </c>
      <c r="F5362" s="202"/>
      <c r="G5362" s="195">
        <v>2000</v>
      </c>
      <c r="H5362" s="80"/>
      <c r="I5362" s="228"/>
    </row>
    <row r="5363" spans="2:9" x14ac:dyDescent="0.3">
      <c r="B5363" s="35" t="s">
        <v>5</v>
      </c>
      <c r="C5363" s="10"/>
      <c r="D5363" s="4"/>
      <c r="E5363" s="4"/>
      <c r="F5363" s="73" t="s">
        <v>5</v>
      </c>
      <c r="G5363" s="197"/>
      <c r="H5363" s="80"/>
      <c r="I5363" s="228"/>
    </row>
    <row r="5364" spans="2:9" x14ac:dyDescent="0.3">
      <c r="B5364" s="35">
        <v>43453</v>
      </c>
      <c r="C5364" s="10" t="s">
        <v>1977</v>
      </c>
      <c r="D5364" s="4" t="s">
        <v>2169</v>
      </c>
      <c r="E5364" s="4" t="s">
        <v>0</v>
      </c>
      <c r="F5364" s="73" t="s">
        <v>5</v>
      </c>
      <c r="G5364" s="195">
        <v>1200</v>
      </c>
      <c r="H5364" s="80"/>
      <c r="I5364" s="228"/>
    </row>
    <row r="5365" spans="2:9" x14ac:dyDescent="0.3">
      <c r="B5365" s="35">
        <v>43453</v>
      </c>
      <c r="C5365" s="10" t="s">
        <v>1977</v>
      </c>
      <c r="D5365" s="4" t="s">
        <v>2007</v>
      </c>
      <c r="E5365" s="4" t="s">
        <v>0</v>
      </c>
      <c r="F5365" s="73"/>
      <c r="G5365" s="195">
        <v>300</v>
      </c>
      <c r="H5365" s="80"/>
      <c r="I5365" s="228"/>
    </row>
    <row r="5366" spans="2:9" x14ac:dyDescent="0.3">
      <c r="B5366" s="35">
        <v>43453</v>
      </c>
      <c r="C5366" s="10" t="s">
        <v>1977</v>
      </c>
      <c r="D5366" s="4" t="s">
        <v>19</v>
      </c>
      <c r="E5366" s="4" t="s">
        <v>0</v>
      </c>
      <c r="F5366" s="73"/>
      <c r="G5366" s="195">
        <v>300</v>
      </c>
      <c r="H5366" s="80"/>
      <c r="I5366" s="228"/>
    </row>
    <row r="5367" spans="2:9" x14ac:dyDescent="0.3">
      <c r="B5367" s="35">
        <v>43453</v>
      </c>
      <c r="C5367" s="10" t="s">
        <v>1977</v>
      </c>
      <c r="D5367" s="4" t="s">
        <v>2201</v>
      </c>
      <c r="E5367" s="4" t="s">
        <v>0</v>
      </c>
      <c r="F5367" s="73"/>
      <c r="G5367" s="197">
        <v>0</v>
      </c>
      <c r="H5367" s="80"/>
      <c r="I5367" s="228"/>
    </row>
    <row r="5368" spans="2:9" ht="15" thickBot="1" x14ac:dyDescent="0.35">
      <c r="F5368" s="174">
        <v>0</v>
      </c>
      <c r="G5368" s="194">
        <f>SUM(G5350:G5367)</f>
        <v>15900</v>
      </c>
      <c r="H5368" s="207">
        <f>F5368-G5368</f>
        <v>-15900</v>
      </c>
      <c r="I5368" s="229"/>
    </row>
    <row r="5371" spans="2:9" x14ac:dyDescent="0.3">
      <c r="B5371" s="106" t="s">
        <v>404</v>
      </c>
      <c r="C5371" s="6" t="s">
        <v>7</v>
      </c>
      <c r="D5371" s="6" t="s">
        <v>11</v>
      </c>
      <c r="E5371" s="6" t="s">
        <v>8</v>
      </c>
      <c r="F5371" s="149" t="s">
        <v>2147</v>
      </c>
      <c r="G5371" s="149" t="s">
        <v>2148</v>
      </c>
      <c r="H5371" s="7" t="s">
        <v>1658</v>
      </c>
    </row>
    <row r="5372" spans="2:9" x14ac:dyDescent="0.3">
      <c r="B5372" s="35">
        <v>43456</v>
      </c>
      <c r="C5372" s="10" t="s">
        <v>1977</v>
      </c>
      <c r="D5372" s="4" t="s">
        <v>1502</v>
      </c>
      <c r="E5372" s="4" t="s">
        <v>0</v>
      </c>
      <c r="F5372" s="73"/>
      <c r="G5372" s="195">
        <v>0</v>
      </c>
      <c r="H5372" s="5"/>
    </row>
    <row r="5373" spans="2:9" x14ac:dyDescent="0.3">
      <c r="B5373" s="35">
        <v>43456</v>
      </c>
      <c r="C5373" s="10" t="s">
        <v>1977</v>
      </c>
      <c r="D5373" s="4" t="s">
        <v>114</v>
      </c>
      <c r="E5373" s="4" t="s">
        <v>0</v>
      </c>
      <c r="F5373" s="73"/>
      <c r="G5373" s="195">
        <v>3000</v>
      </c>
      <c r="H5373" s="5"/>
    </row>
    <row r="5374" spans="2:9" x14ac:dyDescent="0.3">
      <c r="B5374" s="35">
        <v>43456</v>
      </c>
      <c r="C5374" s="10" t="s">
        <v>1977</v>
      </c>
      <c r="D5374" s="4" t="s">
        <v>116</v>
      </c>
      <c r="E5374" s="4" t="s">
        <v>0</v>
      </c>
      <c r="F5374" s="73"/>
      <c r="G5374" s="195">
        <v>2500</v>
      </c>
      <c r="H5374" s="5"/>
    </row>
    <row r="5375" spans="2:9" x14ac:dyDescent="0.3">
      <c r="B5375" s="35">
        <v>43456</v>
      </c>
      <c r="C5375" s="10" t="s">
        <v>1977</v>
      </c>
      <c r="D5375" s="4" t="s">
        <v>1926</v>
      </c>
      <c r="E5375" s="4" t="s">
        <v>0</v>
      </c>
      <c r="F5375" s="73"/>
      <c r="G5375" s="195">
        <v>2500</v>
      </c>
      <c r="H5375" s="5" t="s">
        <v>5</v>
      </c>
    </row>
    <row r="5376" spans="2:9" x14ac:dyDescent="0.3">
      <c r="B5376" s="35">
        <v>43456</v>
      </c>
      <c r="C5376" s="10" t="s">
        <v>1977</v>
      </c>
      <c r="D5376" s="4" t="s">
        <v>2164</v>
      </c>
      <c r="E5376" s="4" t="s">
        <v>0</v>
      </c>
      <c r="F5376" s="73"/>
      <c r="G5376" s="195">
        <v>1300</v>
      </c>
      <c r="H5376" s="5"/>
    </row>
    <row r="5377" spans="2:8" x14ac:dyDescent="0.3">
      <c r="B5377" s="35">
        <v>43456</v>
      </c>
      <c r="C5377" s="10" t="s">
        <v>1977</v>
      </c>
      <c r="D5377" s="4" t="s">
        <v>2171</v>
      </c>
      <c r="E5377" s="4" t="s">
        <v>0</v>
      </c>
      <c r="F5377" s="73"/>
      <c r="G5377" s="195">
        <v>1200</v>
      </c>
      <c r="H5377" s="5"/>
    </row>
    <row r="5378" spans="2:8" x14ac:dyDescent="0.3">
      <c r="B5378" s="35">
        <v>43456</v>
      </c>
      <c r="C5378" s="10" t="s">
        <v>1977</v>
      </c>
      <c r="D5378" s="4" t="s">
        <v>2234</v>
      </c>
      <c r="E5378" s="4" t="s">
        <v>0</v>
      </c>
      <c r="F5378" s="73"/>
      <c r="G5378" s="195">
        <v>800</v>
      </c>
      <c r="H5378" s="5"/>
    </row>
    <row r="5379" spans="2:8" x14ac:dyDescent="0.3">
      <c r="B5379" s="35" t="s">
        <v>5</v>
      </c>
      <c r="C5379" s="10"/>
      <c r="D5379" s="4"/>
      <c r="E5379" s="4"/>
      <c r="F5379" s="73"/>
      <c r="G5379" s="73"/>
      <c r="H5379" s="5"/>
    </row>
    <row r="5380" spans="2:8" x14ac:dyDescent="0.3">
      <c r="B5380" s="35">
        <v>43456</v>
      </c>
      <c r="C5380" s="10" t="s">
        <v>1977</v>
      </c>
      <c r="D5380" s="4" t="s">
        <v>1978</v>
      </c>
      <c r="E5380" s="4" t="s">
        <v>0</v>
      </c>
      <c r="F5380" s="73"/>
      <c r="G5380" s="195">
        <v>1800</v>
      </c>
      <c r="H5380" s="5"/>
    </row>
    <row r="5381" spans="2:8" x14ac:dyDescent="0.3">
      <c r="B5381" s="35">
        <v>43456</v>
      </c>
      <c r="C5381" s="10" t="s">
        <v>1977</v>
      </c>
      <c r="D5381" s="4" t="s">
        <v>119</v>
      </c>
      <c r="E5381" s="4" t="s">
        <v>0</v>
      </c>
      <c r="F5381" s="73"/>
      <c r="G5381" s="195">
        <v>3500</v>
      </c>
      <c r="H5381" s="5"/>
    </row>
    <row r="5382" spans="2:8" x14ac:dyDescent="0.3">
      <c r="B5382" s="35">
        <v>43456</v>
      </c>
      <c r="C5382" s="10" t="s">
        <v>1977</v>
      </c>
      <c r="D5382" s="4" t="s">
        <v>32</v>
      </c>
      <c r="E5382" s="4" t="s">
        <v>0</v>
      </c>
      <c r="F5382" s="73"/>
      <c r="G5382" s="195">
        <v>1500</v>
      </c>
      <c r="H5382" s="5"/>
    </row>
    <row r="5383" spans="2:8" x14ac:dyDescent="0.3">
      <c r="B5383" s="35">
        <v>43456</v>
      </c>
      <c r="C5383" s="10" t="s">
        <v>1977</v>
      </c>
      <c r="D5383" s="4" t="s">
        <v>148</v>
      </c>
      <c r="E5383" s="4" t="s">
        <v>0</v>
      </c>
      <c r="F5383" s="73"/>
      <c r="G5383" s="195">
        <v>1000</v>
      </c>
      <c r="H5383" s="5"/>
    </row>
    <row r="5384" spans="2:8" x14ac:dyDescent="0.3">
      <c r="B5384" s="35">
        <v>43456</v>
      </c>
      <c r="C5384" s="10" t="s">
        <v>1977</v>
      </c>
      <c r="D5384" s="4" t="s">
        <v>598</v>
      </c>
      <c r="E5384" s="4" t="s">
        <v>0</v>
      </c>
      <c r="F5384" s="202"/>
      <c r="G5384" s="195">
        <v>2300</v>
      </c>
      <c r="H5384" s="5"/>
    </row>
    <row r="5385" spans="2:8" x14ac:dyDescent="0.3">
      <c r="B5385" s="35" t="s">
        <v>5</v>
      </c>
      <c r="C5385" s="10"/>
      <c r="D5385" s="4"/>
      <c r="E5385" s="4"/>
      <c r="F5385" s="73" t="s">
        <v>5</v>
      </c>
      <c r="G5385" s="197"/>
      <c r="H5385" s="5"/>
    </row>
    <row r="5386" spans="2:8" x14ac:dyDescent="0.3">
      <c r="B5386" s="35">
        <v>43456</v>
      </c>
      <c r="C5386" s="10" t="s">
        <v>1977</v>
      </c>
      <c r="D5386" s="4" t="s">
        <v>2254</v>
      </c>
      <c r="E5386" s="4" t="s">
        <v>0</v>
      </c>
      <c r="F5386" s="73"/>
      <c r="G5386" s="195">
        <v>0</v>
      </c>
      <c r="H5386" s="5"/>
    </row>
    <row r="5387" spans="2:8" x14ac:dyDescent="0.3">
      <c r="B5387" s="35">
        <v>43456</v>
      </c>
      <c r="C5387" s="10" t="s">
        <v>1977</v>
      </c>
      <c r="D5387" s="4" t="s">
        <v>2169</v>
      </c>
      <c r="E5387" s="4" t="s">
        <v>0</v>
      </c>
      <c r="F5387" s="73" t="s">
        <v>5</v>
      </c>
      <c r="G5387" s="195">
        <v>1200</v>
      </c>
      <c r="H5387" s="5"/>
    </row>
    <row r="5388" spans="2:8" x14ac:dyDescent="0.3">
      <c r="B5388" s="35">
        <v>43456</v>
      </c>
      <c r="C5388" s="10" t="s">
        <v>1977</v>
      </c>
      <c r="D5388" s="4" t="s">
        <v>2207</v>
      </c>
      <c r="E5388" s="4" t="s">
        <v>0</v>
      </c>
      <c r="F5388" s="73"/>
      <c r="G5388" s="195">
        <v>1000</v>
      </c>
      <c r="H5388" s="5"/>
    </row>
    <row r="5389" spans="2:8" x14ac:dyDescent="0.3">
      <c r="B5389" s="35">
        <v>43456</v>
      </c>
      <c r="C5389" s="10" t="s">
        <v>1977</v>
      </c>
      <c r="D5389" s="4" t="s">
        <v>2007</v>
      </c>
      <c r="E5389" s="4" t="s">
        <v>0</v>
      </c>
      <c r="F5389" s="73" t="s">
        <v>2202</v>
      </c>
      <c r="G5389" s="195">
        <v>0</v>
      </c>
      <c r="H5389" s="5"/>
    </row>
    <row r="5390" spans="2:8" x14ac:dyDescent="0.3">
      <c r="B5390" s="35">
        <v>43456</v>
      </c>
      <c r="C5390" s="10" t="s">
        <v>1977</v>
      </c>
      <c r="D5390" s="4" t="s">
        <v>19</v>
      </c>
      <c r="E5390" s="4" t="s">
        <v>0</v>
      </c>
      <c r="F5390" s="73" t="s">
        <v>2253</v>
      </c>
      <c r="G5390" s="195">
        <v>960</v>
      </c>
      <c r="H5390" s="5"/>
    </row>
    <row r="5391" spans="2:8" x14ac:dyDescent="0.3">
      <c r="B5391" s="35">
        <v>43456</v>
      </c>
      <c r="C5391" s="10" t="s">
        <v>1977</v>
      </c>
      <c r="D5391" s="4" t="s">
        <v>2201</v>
      </c>
      <c r="E5391" s="4" t="s">
        <v>0</v>
      </c>
      <c r="F5391" s="73"/>
      <c r="G5391" s="195">
        <v>480</v>
      </c>
      <c r="H5391" s="5"/>
    </row>
    <row r="5392" spans="2:8" x14ac:dyDescent="0.3">
      <c r="F5392" s="174">
        <v>0</v>
      </c>
      <c r="G5392" s="194">
        <f>SUM(G5372:G5391)</f>
        <v>25040</v>
      </c>
      <c r="H5392" s="62">
        <f>F5392-G5392</f>
        <v>-25040</v>
      </c>
    </row>
    <row r="5394" spans="2:8" x14ac:dyDescent="0.3">
      <c r="B5394" s="106" t="s">
        <v>404</v>
      </c>
      <c r="C5394" s="6" t="s">
        <v>7</v>
      </c>
      <c r="D5394" s="6" t="s">
        <v>11</v>
      </c>
      <c r="E5394" s="6" t="s">
        <v>8</v>
      </c>
      <c r="F5394" s="149" t="s">
        <v>2147</v>
      </c>
      <c r="G5394" s="149" t="s">
        <v>2148</v>
      </c>
      <c r="H5394" s="7" t="s">
        <v>1658</v>
      </c>
    </row>
    <row r="5395" spans="2:8" x14ac:dyDescent="0.3">
      <c r="B5395" s="35">
        <v>43463</v>
      </c>
      <c r="C5395" s="10" t="s">
        <v>1977</v>
      </c>
      <c r="D5395" s="4" t="s">
        <v>1502</v>
      </c>
      <c r="E5395" s="4" t="s">
        <v>0</v>
      </c>
      <c r="F5395" s="73"/>
      <c r="G5395" s="197">
        <v>3500</v>
      </c>
      <c r="H5395" s="5"/>
    </row>
    <row r="5396" spans="2:8" x14ac:dyDescent="0.3">
      <c r="B5396" s="35">
        <v>43463</v>
      </c>
      <c r="C5396" s="10" t="s">
        <v>1977</v>
      </c>
      <c r="D5396" s="4" t="s">
        <v>114</v>
      </c>
      <c r="E5396" s="4" t="s">
        <v>0</v>
      </c>
      <c r="F5396" s="73"/>
      <c r="G5396" s="197">
        <v>3000</v>
      </c>
      <c r="H5396" s="5"/>
    </row>
    <row r="5397" spans="2:8" x14ac:dyDescent="0.3">
      <c r="B5397" s="35">
        <v>43463</v>
      </c>
      <c r="C5397" s="10" t="s">
        <v>1977</v>
      </c>
      <c r="D5397" s="4" t="s">
        <v>116</v>
      </c>
      <c r="E5397" s="4" t="s">
        <v>0</v>
      </c>
      <c r="F5397" s="73"/>
      <c r="G5397" s="197">
        <v>2500</v>
      </c>
      <c r="H5397" s="5"/>
    </row>
    <row r="5398" spans="2:8" x14ac:dyDescent="0.3">
      <c r="B5398" s="35">
        <v>43463</v>
      </c>
      <c r="C5398" s="10" t="s">
        <v>1977</v>
      </c>
      <c r="D5398" s="4" t="s">
        <v>1926</v>
      </c>
      <c r="E5398" s="4" t="s">
        <v>0</v>
      </c>
      <c r="F5398" s="73"/>
      <c r="G5398" s="197">
        <v>2500</v>
      </c>
      <c r="H5398" s="5" t="s">
        <v>5</v>
      </c>
    </row>
    <row r="5399" spans="2:8" x14ac:dyDescent="0.3">
      <c r="B5399" s="35">
        <v>43463</v>
      </c>
      <c r="C5399" s="10" t="s">
        <v>1977</v>
      </c>
      <c r="D5399" s="4" t="s">
        <v>2164</v>
      </c>
      <c r="E5399" s="4" t="s">
        <v>0</v>
      </c>
      <c r="F5399" s="73"/>
      <c r="G5399" s="197">
        <v>1300</v>
      </c>
      <c r="H5399" s="5"/>
    </row>
    <row r="5400" spans="2:8" x14ac:dyDescent="0.3">
      <c r="B5400" s="35">
        <v>43463</v>
      </c>
      <c r="C5400" s="10" t="s">
        <v>1977</v>
      </c>
      <c r="D5400" s="4" t="s">
        <v>2171</v>
      </c>
      <c r="E5400" s="4" t="s">
        <v>0</v>
      </c>
      <c r="F5400" s="73"/>
      <c r="G5400" s="197">
        <v>1200</v>
      </c>
      <c r="H5400" s="5"/>
    </row>
    <row r="5401" spans="2:8" x14ac:dyDescent="0.3">
      <c r="B5401" s="35">
        <v>43463</v>
      </c>
      <c r="C5401" s="10" t="s">
        <v>1977</v>
      </c>
      <c r="D5401" s="4" t="s">
        <v>2234</v>
      </c>
      <c r="E5401" s="4" t="s">
        <v>0</v>
      </c>
      <c r="F5401" s="73"/>
      <c r="G5401" s="197">
        <v>800</v>
      </c>
      <c r="H5401" s="5"/>
    </row>
    <row r="5402" spans="2:8" x14ac:dyDescent="0.3">
      <c r="B5402" s="35" t="s">
        <v>5</v>
      </c>
      <c r="C5402" s="10"/>
      <c r="D5402" s="4"/>
      <c r="E5402" s="4"/>
      <c r="F5402" s="73"/>
      <c r="G5402" s="73"/>
      <c r="H5402" s="5"/>
    </row>
    <row r="5403" spans="2:8" x14ac:dyDescent="0.3">
      <c r="B5403" s="35">
        <v>43463</v>
      </c>
      <c r="C5403" s="10" t="s">
        <v>1977</v>
      </c>
      <c r="D5403" s="4" t="s">
        <v>1978</v>
      </c>
      <c r="E5403" s="4" t="s">
        <v>0</v>
      </c>
      <c r="F5403" s="73"/>
      <c r="G5403" s="197">
        <v>1750</v>
      </c>
      <c r="H5403" s="5"/>
    </row>
    <row r="5404" spans="2:8" x14ac:dyDescent="0.3">
      <c r="B5404" s="35">
        <v>43463</v>
      </c>
      <c r="C5404" s="10" t="s">
        <v>1977</v>
      </c>
      <c r="D5404" s="4" t="s">
        <v>119</v>
      </c>
      <c r="E5404" s="4" t="s">
        <v>0</v>
      </c>
      <c r="F5404" s="73"/>
      <c r="G5404" s="197">
        <v>3500</v>
      </c>
      <c r="H5404" s="5"/>
    </row>
    <row r="5405" spans="2:8" x14ac:dyDescent="0.3">
      <c r="B5405" s="35">
        <v>43463</v>
      </c>
      <c r="C5405" s="10" t="s">
        <v>1977</v>
      </c>
      <c r="D5405" s="4" t="s">
        <v>32</v>
      </c>
      <c r="E5405" s="4" t="s">
        <v>0</v>
      </c>
      <c r="F5405" s="73"/>
      <c r="G5405" s="197">
        <v>1500</v>
      </c>
      <c r="H5405" s="5"/>
    </row>
    <row r="5406" spans="2:8" x14ac:dyDescent="0.3">
      <c r="B5406" s="35">
        <v>43463</v>
      </c>
      <c r="C5406" s="10" t="s">
        <v>1977</v>
      </c>
      <c r="D5406" s="4" t="s">
        <v>148</v>
      </c>
      <c r="E5406" s="4" t="s">
        <v>0</v>
      </c>
      <c r="F5406" s="73"/>
      <c r="G5406" s="197">
        <v>1000</v>
      </c>
      <c r="H5406" s="5"/>
    </row>
    <row r="5407" spans="2:8" x14ac:dyDescent="0.3">
      <c r="B5407" s="35">
        <v>43463</v>
      </c>
      <c r="C5407" s="10" t="s">
        <v>1977</v>
      </c>
      <c r="D5407" s="4" t="s">
        <v>598</v>
      </c>
      <c r="E5407" s="4" t="s">
        <v>0</v>
      </c>
      <c r="F5407" s="202"/>
      <c r="G5407" s="197">
        <v>1150</v>
      </c>
      <c r="H5407" s="5"/>
    </row>
    <row r="5408" spans="2:8" x14ac:dyDescent="0.3">
      <c r="B5408" s="35" t="s">
        <v>5</v>
      </c>
      <c r="C5408" s="10"/>
      <c r="D5408" s="4"/>
      <c r="E5408" s="4"/>
      <c r="F5408" s="73" t="s">
        <v>5</v>
      </c>
      <c r="G5408" s="197"/>
      <c r="H5408" s="5"/>
    </row>
    <row r="5409" spans="2:9" x14ac:dyDescent="0.3">
      <c r="B5409" s="35">
        <v>43463</v>
      </c>
      <c r="C5409" s="10" t="s">
        <v>1977</v>
      </c>
      <c r="D5409" s="4" t="s">
        <v>2255</v>
      </c>
      <c r="E5409" s="4" t="s">
        <v>0</v>
      </c>
      <c r="F5409" s="73"/>
      <c r="G5409" s="197">
        <v>700</v>
      </c>
      <c r="H5409" s="5"/>
    </row>
    <row r="5410" spans="2:9" x14ac:dyDescent="0.3">
      <c r="B5410" s="35">
        <v>43463</v>
      </c>
      <c r="C5410" s="10" t="s">
        <v>1977</v>
      </c>
      <c r="D5410" s="4" t="s">
        <v>2169</v>
      </c>
      <c r="E5410" s="4" t="s">
        <v>0</v>
      </c>
      <c r="F5410" s="73" t="s">
        <v>5</v>
      </c>
      <c r="G5410" s="197">
        <v>200</v>
      </c>
      <c r="H5410" s="5"/>
    </row>
    <row r="5411" spans="2:9" x14ac:dyDescent="0.3">
      <c r="B5411" s="35">
        <v>43463</v>
      </c>
      <c r="C5411" s="10" t="s">
        <v>1977</v>
      </c>
      <c r="D5411" s="4" t="s">
        <v>2207</v>
      </c>
      <c r="E5411" s="4" t="s">
        <v>0</v>
      </c>
      <c r="F5411" s="73" t="s">
        <v>2256</v>
      </c>
      <c r="G5411" s="197">
        <v>430</v>
      </c>
      <c r="H5411" s="5"/>
    </row>
    <row r="5412" spans="2:9" x14ac:dyDescent="0.3">
      <c r="B5412" s="35">
        <v>43463</v>
      </c>
      <c r="C5412" s="10" t="s">
        <v>1977</v>
      </c>
      <c r="D5412" s="4" t="s">
        <v>19</v>
      </c>
      <c r="E5412" s="4" t="s">
        <v>0</v>
      </c>
      <c r="F5412" s="73" t="s">
        <v>2258</v>
      </c>
      <c r="G5412" s="197">
        <v>1320</v>
      </c>
      <c r="H5412" s="5"/>
    </row>
    <row r="5413" spans="2:9" x14ac:dyDescent="0.3">
      <c r="B5413" s="35">
        <v>43463</v>
      </c>
      <c r="C5413" s="10" t="s">
        <v>1977</v>
      </c>
      <c r="D5413" s="4" t="s">
        <v>2257</v>
      </c>
      <c r="E5413" s="4" t="s">
        <v>0</v>
      </c>
      <c r="F5413" s="73"/>
      <c r="G5413" s="197">
        <v>700</v>
      </c>
      <c r="H5413" s="5"/>
    </row>
    <row r="5414" spans="2:9" x14ac:dyDescent="0.3">
      <c r="B5414" s="35">
        <v>43463</v>
      </c>
      <c r="C5414" s="10" t="s">
        <v>1977</v>
      </c>
      <c r="D5414" s="4" t="s">
        <v>2201</v>
      </c>
      <c r="E5414" s="4" t="s">
        <v>0</v>
      </c>
      <c r="F5414" s="73" t="s">
        <v>2247</v>
      </c>
      <c r="G5414" s="197">
        <v>400</v>
      </c>
      <c r="H5414" s="5"/>
    </row>
    <row r="5415" spans="2:9" x14ac:dyDescent="0.3">
      <c r="F5415" s="174">
        <v>0</v>
      </c>
      <c r="G5415" s="194">
        <f>SUM(G5395:G5414)</f>
        <v>27450</v>
      </c>
      <c r="H5415" s="62">
        <f>F5415-G5415</f>
        <v>-27450</v>
      </c>
    </row>
    <row r="5416" spans="2:9" ht="15" thickBot="1" x14ac:dyDescent="0.35"/>
    <row r="5417" spans="2:9" x14ac:dyDescent="0.3">
      <c r="B5417" s="106" t="s">
        <v>404</v>
      </c>
      <c r="C5417" s="6" t="s">
        <v>7</v>
      </c>
      <c r="D5417" s="6" t="s">
        <v>11</v>
      </c>
      <c r="E5417" s="6" t="s">
        <v>8</v>
      </c>
      <c r="F5417" s="149" t="s">
        <v>2147</v>
      </c>
      <c r="G5417" s="149" t="s">
        <v>2148</v>
      </c>
      <c r="H5417" s="206" t="s">
        <v>1658</v>
      </c>
      <c r="I5417" s="230" t="s">
        <v>2259</v>
      </c>
    </row>
    <row r="5418" spans="2:9" x14ac:dyDescent="0.3">
      <c r="B5418" s="35">
        <v>43465</v>
      </c>
      <c r="C5418" s="10" t="s">
        <v>1977</v>
      </c>
      <c r="D5418" s="4" t="s">
        <v>1502</v>
      </c>
      <c r="E5418" s="4" t="s">
        <v>0</v>
      </c>
      <c r="F5418" s="73"/>
      <c r="G5418" s="197">
        <v>0</v>
      </c>
      <c r="H5418" s="80"/>
      <c r="I5418" s="231"/>
    </row>
    <row r="5419" spans="2:9" x14ac:dyDescent="0.3">
      <c r="B5419" s="35">
        <v>43465</v>
      </c>
      <c r="C5419" s="10" t="s">
        <v>1977</v>
      </c>
      <c r="D5419" s="4" t="s">
        <v>114</v>
      </c>
      <c r="E5419" s="4" t="s">
        <v>0</v>
      </c>
      <c r="F5419" s="73"/>
      <c r="G5419" s="197">
        <v>0</v>
      </c>
      <c r="H5419" s="80"/>
      <c r="I5419" s="231"/>
    </row>
    <row r="5420" spans="2:9" x14ac:dyDescent="0.3">
      <c r="B5420" s="35">
        <v>43465</v>
      </c>
      <c r="C5420" s="10" t="s">
        <v>1977</v>
      </c>
      <c r="D5420" s="4" t="s">
        <v>116</v>
      </c>
      <c r="E5420" s="4" t="s">
        <v>0</v>
      </c>
      <c r="F5420" s="73"/>
      <c r="G5420" s="197">
        <v>2000</v>
      </c>
      <c r="H5420" s="80"/>
      <c r="I5420" s="231"/>
    </row>
    <row r="5421" spans="2:9" x14ac:dyDescent="0.3">
      <c r="B5421" s="35">
        <v>43465</v>
      </c>
      <c r="C5421" s="10" t="s">
        <v>1977</v>
      </c>
      <c r="D5421" s="4" t="s">
        <v>1926</v>
      </c>
      <c r="E5421" s="4" t="s">
        <v>0</v>
      </c>
      <c r="F5421" s="73"/>
      <c r="G5421" s="197">
        <v>2000</v>
      </c>
      <c r="H5421" s="80" t="s">
        <v>5</v>
      </c>
      <c r="I5421" s="231"/>
    </row>
    <row r="5422" spans="2:9" x14ac:dyDescent="0.3">
      <c r="B5422" s="35">
        <v>43465</v>
      </c>
      <c r="C5422" s="10" t="s">
        <v>1977</v>
      </c>
      <c r="D5422" s="4" t="s">
        <v>2164</v>
      </c>
      <c r="E5422" s="4" t="s">
        <v>0</v>
      </c>
      <c r="F5422" s="73"/>
      <c r="G5422" s="197">
        <v>0</v>
      </c>
      <c r="H5422" s="80"/>
      <c r="I5422" s="231"/>
    </row>
    <row r="5423" spans="2:9" x14ac:dyDescent="0.3">
      <c r="B5423" s="35">
        <v>43465</v>
      </c>
      <c r="C5423" s="10" t="s">
        <v>1977</v>
      </c>
      <c r="D5423" s="4" t="s">
        <v>2171</v>
      </c>
      <c r="E5423" s="4" t="s">
        <v>0</v>
      </c>
      <c r="F5423" s="73"/>
      <c r="G5423" s="197">
        <v>0</v>
      </c>
      <c r="H5423" s="80"/>
      <c r="I5423" s="231"/>
    </row>
    <row r="5424" spans="2:9" x14ac:dyDescent="0.3">
      <c r="B5424" s="35">
        <v>43465</v>
      </c>
      <c r="C5424" s="10" t="s">
        <v>1977</v>
      </c>
      <c r="D5424" s="4" t="s">
        <v>2234</v>
      </c>
      <c r="E5424" s="4" t="s">
        <v>0</v>
      </c>
      <c r="F5424" s="73"/>
      <c r="G5424" s="197">
        <v>0</v>
      </c>
      <c r="H5424" s="80"/>
      <c r="I5424" s="231"/>
    </row>
    <row r="5425" spans="2:9" x14ac:dyDescent="0.3">
      <c r="B5425" s="35" t="s">
        <v>5</v>
      </c>
      <c r="C5425" s="10"/>
      <c r="D5425" s="4"/>
      <c r="E5425" s="4"/>
      <c r="F5425" s="73"/>
      <c r="G5425" s="73"/>
      <c r="H5425" s="80"/>
      <c r="I5425" s="231"/>
    </row>
    <row r="5426" spans="2:9" x14ac:dyDescent="0.3">
      <c r="B5426" s="35">
        <v>43465</v>
      </c>
      <c r="C5426" s="10" t="s">
        <v>1977</v>
      </c>
      <c r="D5426" s="4" t="s">
        <v>1978</v>
      </c>
      <c r="E5426" s="4" t="s">
        <v>0</v>
      </c>
      <c r="F5426" s="73"/>
      <c r="G5426" s="197">
        <v>1500</v>
      </c>
      <c r="H5426" s="80"/>
      <c r="I5426" s="231"/>
    </row>
    <row r="5427" spans="2:9" x14ac:dyDescent="0.3">
      <c r="B5427" s="35">
        <v>43465</v>
      </c>
      <c r="C5427" s="10" t="s">
        <v>1977</v>
      </c>
      <c r="D5427" s="4" t="s">
        <v>119</v>
      </c>
      <c r="E5427" s="4" t="s">
        <v>0</v>
      </c>
      <c r="F5427" s="73"/>
      <c r="G5427" s="197">
        <v>0</v>
      </c>
      <c r="H5427" s="80"/>
      <c r="I5427" s="231"/>
    </row>
    <row r="5428" spans="2:9" x14ac:dyDescent="0.3">
      <c r="B5428" s="35">
        <v>43465</v>
      </c>
      <c r="C5428" s="10" t="s">
        <v>1977</v>
      </c>
      <c r="D5428" s="4" t="s">
        <v>32</v>
      </c>
      <c r="E5428" s="4" t="s">
        <v>0</v>
      </c>
      <c r="F5428" s="73"/>
      <c r="G5428" s="197">
        <v>1500</v>
      </c>
      <c r="H5428" s="80"/>
      <c r="I5428" s="231"/>
    </row>
    <row r="5429" spans="2:9" x14ac:dyDescent="0.3">
      <c r="B5429" s="35">
        <v>43465</v>
      </c>
      <c r="C5429" s="10" t="s">
        <v>1977</v>
      </c>
      <c r="D5429" s="4" t="s">
        <v>148</v>
      </c>
      <c r="E5429" s="4" t="s">
        <v>0</v>
      </c>
      <c r="F5429" s="73"/>
      <c r="G5429" s="197">
        <v>1000</v>
      </c>
      <c r="H5429" s="80"/>
      <c r="I5429" s="231"/>
    </row>
    <row r="5430" spans="2:9" x14ac:dyDescent="0.3">
      <c r="B5430" s="35">
        <v>43465</v>
      </c>
      <c r="C5430" s="10" t="s">
        <v>1977</v>
      </c>
      <c r="D5430" s="4" t="s">
        <v>598</v>
      </c>
      <c r="E5430" s="4" t="s">
        <v>0</v>
      </c>
      <c r="F5430" s="202"/>
      <c r="G5430" s="197">
        <v>1500</v>
      </c>
      <c r="H5430" s="80"/>
      <c r="I5430" s="231"/>
    </row>
    <row r="5431" spans="2:9" x14ac:dyDescent="0.3">
      <c r="B5431" s="35" t="s">
        <v>5</v>
      </c>
      <c r="C5431" s="10"/>
      <c r="D5431" s="4"/>
      <c r="E5431" s="4"/>
      <c r="F5431" s="73" t="s">
        <v>5</v>
      </c>
      <c r="G5431" s="197"/>
      <c r="H5431" s="80"/>
      <c r="I5431" s="231"/>
    </row>
    <row r="5432" spans="2:9" x14ac:dyDescent="0.3">
      <c r="B5432" s="35">
        <v>43465</v>
      </c>
      <c r="C5432" s="10" t="s">
        <v>1977</v>
      </c>
      <c r="D5432" s="4" t="s">
        <v>2169</v>
      </c>
      <c r="E5432" s="4" t="s">
        <v>0</v>
      </c>
      <c r="F5432" s="73" t="s">
        <v>5</v>
      </c>
      <c r="G5432" s="197">
        <v>1200</v>
      </c>
      <c r="H5432" s="80"/>
      <c r="I5432" s="231"/>
    </row>
    <row r="5433" spans="2:9" x14ac:dyDescent="0.3">
      <c r="B5433" s="35">
        <v>43465</v>
      </c>
      <c r="C5433" s="10" t="s">
        <v>1977</v>
      </c>
      <c r="D5433" s="4" t="s">
        <v>2007</v>
      </c>
      <c r="E5433" s="4" t="s">
        <v>0</v>
      </c>
      <c r="F5433" s="73"/>
      <c r="G5433" s="197">
        <v>0</v>
      </c>
      <c r="H5433" s="80"/>
      <c r="I5433" s="231"/>
    </row>
    <row r="5434" spans="2:9" x14ac:dyDescent="0.3">
      <c r="B5434" s="35">
        <v>43465</v>
      </c>
      <c r="C5434" s="10" t="s">
        <v>1977</v>
      </c>
      <c r="D5434" s="4" t="s">
        <v>19</v>
      </c>
      <c r="E5434" s="4" t="s">
        <v>0</v>
      </c>
      <c r="F5434" s="73"/>
      <c r="G5434" s="197">
        <v>0</v>
      </c>
      <c r="H5434" s="80"/>
      <c r="I5434" s="231"/>
    </row>
    <row r="5435" spans="2:9" x14ac:dyDescent="0.3">
      <c r="B5435" s="35">
        <v>43465</v>
      </c>
      <c r="C5435" s="10" t="s">
        <v>1977</v>
      </c>
      <c r="D5435" s="4" t="s">
        <v>2201</v>
      </c>
      <c r="E5435" s="4" t="s">
        <v>0</v>
      </c>
      <c r="F5435" s="73"/>
      <c r="G5435" s="197">
        <v>0</v>
      </c>
      <c r="H5435" s="80"/>
      <c r="I5435" s="231"/>
    </row>
    <row r="5436" spans="2:9" ht="15" thickBot="1" x14ac:dyDescent="0.35">
      <c r="F5436" s="174">
        <v>0</v>
      </c>
      <c r="G5436" s="194">
        <f>SUM(G5418:G5435)</f>
        <v>10700</v>
      </c>
      <c r="H5436" s="207">
        <f>F5436-G5436</f>
        <v>-10700</v>
      </c>
      <c r="I5436" s="232"/>
    </row>
    <row r="5438" spans="2:9" x14ac:dyDescent="0.3">
      <c r="B5438" s="106" t="s">
        <v>404</v>
      </c>
      <c r="C5438" s="6" t="s">
        <v>7</v>
      </c>
      <c r="D5438" s="6" t="s">
        <v>11</v>
      </c>
      <c r="E5438" s="6" t="s">
        <v>8</v>
      </c>
      <c r="F5438" s="149" t="s">
        <v>2147</v>
      </c>
      <c r="G5438" s="149" t="s">
        <v>2148</v>
      </c>
      <c r="H5438" s="7" t="s">
        <v>1658</v>
      </c>
    </row>
    <row r="5439" spans="2:9" x14ac:dyDescent="0.3">
      <c r="B5439" s="35">
        <v>43470</v>
      </c>
      <c r="C5439" s="10" t="s">
        <v>1977</v>
      </c>
      <c r="D5439" s="4" t="s">
        <v>1502</v>
      </c>
      <c r="E5439" s="4" t="s">
        <v>0</v>
      </c>
      <c r="F5439" s="73"/>
      <c r="G5439" s="197">
        <v>0</v>
      </c>
      <c r="H5439" s="5"/>
    </row>
    <row r="5440" spans="2:9" x14ac:dyDescent="0.3">
      <c r="B5440" s="35">
        <v>43470</v>
      </c>
      <c r="C5440" s="10" t="s">
        <v>1977</v>
      </c>
      <c r="D5440" s="4" t="s">
        <v>114</v>
      </c>
      <c r="E5440" s="4" t="s">
        <v>0</v>
      </c>
      <c r="F5440" s="73"/>
      <c r="G5440" s="197">
        <v>3000</v>
      </c>
      <c r="H5440" s="5"/>
    </row>
    <row r="5441" spans="2:8" x14ac:dyDescent="0.3">
      <c r="B5441" s="35">
        <v>43470</v>
      </c>
      <c r="C5441" s="10" t="s">
        <v>1977</v>
      </c>
      <c r="D5441" s="4" t="s">
        <v>116</v>
      </c>
      <c r="E5441" s="4" t="s">
        <v>0</v>
      </c>
      <c r="F5441" s="73"/>
      <c r="G5441" s="197">
        <v>2500</v>
      </c>
      <c r="H5441" s="5"/>
    </row>
    <row r="5442" spans="2:8" x14ac:dyDescent="0.3">
      <c r="B5442" s="35">
        <v>43470</v>
      </c>
      <c r="C5442" s="10" t="s">
        <v>1977</v>
      </c>
      <c r="D5442" s="4" t="s">
        <v>1926</v>
      </c>
      <c r="E5442" s="4" t="s">
        <v>0</v>
      </c>
      <c r="F5442" s="73"/>
      <c r="G5442" s="197">
        <v>2500</v>
      </c>
      <c r="H5442" s="5" t="s">
        <v>5</v>
      </c>
    </row>
    <row r="5443" spans="2:8" x14ac:dyDescent="0.3">
      <c r="B5443" s="35">
        <v>43470</v>
      </c>
      <c r="C5443" s="10" t="s">
        <v>1977</v>
      </c>
      <c r="D5443" s="4" t="s">
        <v>2164</v>
      </c>
      <c r="E5443" s="4" t="s">
        <v>0</v>
      </c>
      <c r="F5443" s="73"/>
      <c r="G5443" s="197">
        <v>1300</v>
      </c>
      <c r="H5443" s="5"/>
    </row>
    <row r="5444" spans="2:8" x14ac:dyDescent="0.3">
      <c r="B5444" s="35">
        <v>43470</v>
      </c>
      <c r="C5444" s="10" t="s">
        <v>1977</v>
      </c>
      <c r="D5444" s="4" t="s">
        <v>2171</v>
      </c>
      <c r="E5444" s="4" t="s">
        <v>0</v>
      </c>
      <c r="F5444" s="73"/>
      <c r="G5444" s="197">
        <v>1200</v>
      </c>
      <c r="H5444" s="5"/>
    </row>
    <row r="5445" spans="2:8" x14ac:dyDescent="0.3">
      <c r="B5445" s="35">
        <v>43470</v>
      </c>
      <c r="C5445" s="10" t="s">
        <v>1977</v>
      </c>
      <c r="D5445" s="4" t="s">
        <v>2234</v>
      </c>
      <c r="E5445" s="4" t="s">
        <v>0</v>
      </c>
      <c r="F5445" s="73"/>
      <c r="G5445" s="197">
        <v>800</v>
      </c>
      <c r="H5445" s="5"/>
    </row>
    <row r="5446" spans="2:8" x14ac:dyDescent="0.3">
      <c r="B5446" s="35" t="s">
        <v>5</v>
      </c>
      <c r="C5446" s="10"/>
      <c r="D5446" s="4"/>
      <c r="E5446" s="4"/>
      <c r="F5446" s="73"/>
      <c r="G5446" s="73"/>
      <c r="H5446" s="5"/>
    </row>
    <row r="5447" spans="2:8" x14ac:dyDescent="0.3">
      <c r="B5447" s="35">
        <v>43470</v>
      </c>
      <c r="C5447" s="10" t="s">
        <v>1977</v>
      </c>
      <c r="D5447" s="4" t="s">
        <v>1978</v>
      </c>
      <c r="E5447" s="4" t="s">
        <v>0</v>
      </c>
      <c r="F5447" s="73"/>
      <c r="G5447" s="197">
        <v>1800</v>
      </c>
      <c r="H5447" s="5"/>
    </row>
    <row r="5448" spans="2:8" x14ac:dyDescent="0.3">
      <c r="B5448" s="35">
        <v>43470</v>
      </c>
      <c r="C5448" s="10" t="s">
        <v>1977</v>
      </c>
      <c r="D5448" s="4" t="s">
        <v>119</v>
      </c>
      <c r="E5448" s="4" t="s">
        <v>0</v>
      </c>
      <c r="F5448" s="73"/>
      <c r="G5448" s="197">
        <v>3500</v>
      </c>
      <c r="H5448" s="5"/>
    </row>
    <row r="5449" spans="2:8" x14ac:dyDescent="0.3">
      <c r="B5449" s="35">
        <v>43470</v>
      </c>
      <c r="C5449" s="10" t="s">
        <v>1977</v>
      </c>
      <c r="D5449" s="4" t="s">
        <v>32</v>
      </c>
      <c r="E5449" s="4" t="s">
        <v>0</v>
      </c>
      <c r="F5449" s="73"/>
      <c r="G5449" s="197">
        <v>1500</v>
      </c>
      <c r="H5449" s="5"/>
    </row>
    <row r="5450" spans="2:8" x14ac:dyDescent="0.3">
      <c r="B5450" s="35">
        <v>43470</v>
      </c>
      <c r="C5450" s="10" t="s">
        <v>1977</v>
      </c>
      <c r="D5450" s="4" t="s">
        <v>148</v>
      </c>
      <c r="E5450" s="4" t="s">
        <v>0</v>
      </c>
      <c r="F5450" s="73"/>
      <c r="G5450" s="197">
        <v>1000</v>
      </c>
      <c r="H5450" s="5"/>
    </row>
    <row r="5451" spans="2:8" x14ac:dyDescent="0.3">
      <c r="B5451" s="35">
        <v>43470</v>
      </c>
      <c r="C5451" s="10" t="s">
        <v>1977</v>
      </c>
      <c r="D5451" s="4" t="s">
        <v>598</v>
      </c>
      <c r="E5451" s="4" t="s">
        <v>0</v>
      </c>
      <c r="F5451" s="202"/>
      <c r="G5451" s="197">
        <v>2300</v>
      </c>
      <c r="H5451" s="5"/>
    </row>
    <row r="5452" spans="2:8" x14ac:dyDescent="0.3">
      <c r="B5452" s="35" t="s">
        <v>5</v>
      </c>
      <c r="C5452" s="10"/>
      <c r="D5452" s="4"/>
      <c r="E5452" s="4"/>
      <c r="F5452" s="73" t="s">
        <v>5</v>
      </c>
      <c r="G5452" s="197"/>
      <c r="H5452" s="5"/>
    </row>
    <row r="5453" spans="2:8" x14ac:dyDescent="0.3">
      <c r="B5453" s="35">
        <v>43470</v>
      </c>
      <c r="C5453" s="10" t="s">
        <v>1977</v>
      </c>
      <c r="D5453" s="4" t="s">
        <v>2255</v>
      </c>
      <c r="E5453" s="4" t="s">
        <v>0</v>
      </c>
      <c r="F5453" s="73"/>
      <c r="G5453" s="197">
        <v>0</v>
      </c>
      <c r="H5453" s="5"/>
    </row>
    <row r="5454" spans="2:8" x14ac:dyDescent="0.3">
      <c r="B5454" s="35">
        <v>43470</v>
      </c>
      <c r="C5454" s="10" t="s">
        <v>1977</v>
      </c>
      <c r="D5454" s="4" t="s">
        <v>2169</v>
      </c>
      <c r="E5454" s="4" t="s">
        <v>0</v>
      </c>
      <c r="F5454" s="73" t="s">
        <v>2260</v>
      </c>
      <c r="G5454" s="197">
        <v>1400</v>
      </c>
      <c r="H5454" s="5"/>
    </row>
    <row r="5455" spans="2:8" x14ac:dyDescent="0.3">
      <c r="B5455" s="35">
        <v>43470</v>
      </c>
      <c r="C5455" s="10" t="s">
        <v>1977</v>
      </c>
      <c r="D5455" s="4" t="s">
        <v>19</v>
      </c>
      <c r="E5455" s="4" t="s">
        <v>0</v>
      </c>
      <c r="F5455" s="73"/>
      <c r="G5455" s="197">
        <v>1200</v>
      </c>
      <c r="H5455" s="5"/>
    </row>
    <row r="5456" spans="2:8" x14ac:dyDescent="0.3">
      <c r="B5456" s="35">
        <v>43470</v>
      </c>
      <c r="C5456" s="10" t="s">
        <v>1977</v>
      </c>
      <c r="D5456" s="4" t="s">
        <v>2201</v>
      </c>
      <c r="E5456" s="4" t="s">
        <v>0</v>
      </c>
      <c r="F5456" s="73" t="s">
        <v>2247</v>
      </c>
      <c r="G5456" s="197">
        <v>400</v>
      </c>
      <c r="H5456" s="5"/>
    </row>
    <row r="5457" spans="2:8" x14ac:dyDescent="0.3">
      <c r="F5457" s="174">
        <v>0</v>
      </c>
      <c r="G5457" s="194">
        <f>SUM(G5439:G5456)</f>
        <v>24400</v>
      </c>
      <c r="H5457" s="62">
        <f>F5457-G5457</f>
        <v>-24400</v>
      </c>
    </row>
    <row r="5459" spans="2:8" x14ac:dyDescent="0.3">
      <c r="B5459" s="106" t="s">
        <v>404</v>
      </c>
      <c r="C5459" s="6" t="s">
        <v>7</v>
      </c>
      <c r="D5459" s="6" t="s">
        <v>11</v>
      </c>
      <c r="E5459" s="6" t="s">
        <v>8</v>
      </c>
      <c r="F5459" s="149" t="s">
        <v>2147</v>
      </c>
      <c r="G5459" s="149" t="s">
        <v>2148</v>
      </c>
      <c r="H5459" s="7" t="s">
        <v>1658</v>
      </c>
    </row>
    <row r="5460" spans="2:8" x14ac:dyDescent="0.3">
      <c r="B5460" s="35">
        <v>43477</v>
      </c>
      <c r="C5460" s="10" t="s">
        <v>1977</v>
      </c>
      <c r="D5460" s="4" t="s">
        <v>1502</v>
      </c>
      <c r="E5460" s="4" t="s">
        <v>0</v>
      </c>
      <c r="F5460" s="73"/>
      <c r="G5460" s="195">
        <v>3500</v>
      </c>
      <c r="H5460" s="5"/>
    </row>
    <row r="5461" spans="2:8" x14ac:dyDescent="0.3">
      <c r="B5461" s="35">
        <v>43477</v>
      </c>
      <c r="C5461" s="10" t="s">
        <v>1977</v>
      </c>
      <c r="D5461" s="4" t="s">
        <v>114</v>
      </c>
      <c r="E5461" s="4" t="s">
        <v>0</v>
      </c>
      <c r="F5461" s="73"/>
      <c r="G5461" s="195">
        <v>3000</v>
      </c>
      <c r="H5461" s="5"/>
    </row>
    <row r="5462" spans="2:8" x14ac:dyDescent="0.3">
      <c r="B5462" s="35">
        <v>43477</v>
      </c>
      <c r="C5462" s="10" t="s">
        <v>1977</v>
      </c>
      <c r="D5462" s="4" t="s">
        <v>116</v>
      </c>
      <c r="E5462" s="4" t="s">
        <v>0</v>
      </c>
      <c r="F5462" s="73"/>
      <c r="G5462" s="195">
        <v>2500</v>
      </c>
      <c r="H5462" s="5"/>
    </row>
    <row r="5463" spans="2:8" x14ac:dyDescent="0.3">
      <c r="B5463" s="35">
        <v>43477</v>
      </c>
      <c r="C5463" s="10" t="s">
        <v>1977</v>
      </c>
      <c r="D5463" s="4" t="s">
        <v>1926</v>
      </c>
      <c r="E5463" s="4" t="s">
        <v>0</v>
      </c>
      <c r="F5463" s="73"/>
      <c r="G5463" s="195">
        <v>2500</v>
      </c>
      <c r="H5463" s="5" t="s">
        <v>5</v>
      </c>
    </row>
    <row r="5464" spans="2:8" x14ac:dyDescent="0.3">
      <c r="B5464" s="35">
        <v>43477</v>
      </c>
      <c r="C5464" s="10" t="s">
        <v>1977</v>
      </c>
      <c r="D5464" s="4" t="s">
        <v>2164</v>
      </c>
      <c r="E5464" s="4" t="s">
        <v>0</v>
      </c>
      <c r="F5464" s="73"/>
      <c r="G5464" s="195">
        <v>1300</v>
      </c>
      <c r="H5464" s="5"/>
    </row>
    <row r="5465" spans="2:8" x14ac:dyDescent="0.3">
      <c r="B5465" s="35">
        <v>43477</v>
      </c>
      <c r="C5465" s="10" t="s">
        <v>1977</v>
      </c>
      <c r="D5465" s="4" t="s">
        <v>2171</v>
      </c>
      <c r="E5465" s="4" t="s">
        <v>0</v>
      </c>
      <c r="F5465" s="73"/>
      <c r="G5465" s="195">
        <v>1200</v>
      </c>
      <c r="H5465" s="5"/>
    </row>
    <row r="5466" spans="2:8" x14ac:dyDescent="0.3">
      <c r="B5466" s="35">
        <v>43477</v>
      </c>
      <c r="C5466" s="10" t="s">
        <v>1977</v>
      </c>
      <c r="D5466" s="4" t="s">
        <v>2234</v>
      </c>
      <c r="E5466" s="4" t="s">
        <v>0</v>
      </c>
      <c r="F5466" s="73"/>
      <c r="G5466" s="195">
        <v>800</v>
      </c>
      <c r="H5466" s="5"/>
    </row>
    <row r="5467" spans="2:8" x14ac:dyDescent="0.3">
      <c r="B5467" s="35" t="s">
        <v>5</v>
      </c>
      <c r="C5467" s="10"/>
      <c r="D5467" s="4"/>
      <c r="E5467" s="4"/>
      <c r="F5467" s="73"/>
      <c r="G5467" s="73"/>
      <c r="H5467" s="5"/>
    </row>
    <row r="5468" spans="2:8" x14ac:dyDescent="0.3">
      <c r="B5468" s="35">
        <v>43477</v>
      </c>
      <c r="C5468" s="10" t="s">
        <v>1977</v>
      </c>
      <c r="D5468" s="4" t="s">
        <v>1978</v>
      </c>
      <c r="E5468" s="4" t="s">
        <v>0</v>
      </c>
      <c r="F5468" s="73"/>
      <c r="G5468" s="195">
        <v>1800</v>
      </c>
      <c r="H5468" s="5"/>
    </row>
    <row r="5469" spans="2:8" x14ac:dyDescent="0.3">
      <c r="B5469" s="35">
        <v>43477</v>
      </c>
      <c r="C5469" s="10" t="s">
        <v>1977</v>
      </c>
      <c r="D5469" s="4" t="s">
        <v>119</v>
      </c>
      <c r="E5469" s="4" t="s">
        <v>0</v>
      </c>
      <c r="F5469" s="73"/>
      <c r="G5469" s="195">
        <v>3500</v>
      </c>
      <c r="H5469" s="5"/>
    </row>
    <row r="5470" spans="2:8" x14ac:dyDescent="0.3">
      <c r="B5470" s="35">
        <v>43477</v>
      </c>
      <c r="C5470" s="10" t="s">
        <v>1977</v>
      </c>
      <c r="D5470" s="4" t="s">
        <v>32</v>
      </c>
      <c r="E5470" s="4" t="s">
        <v>0</v>
      </c>
      <c r="F5470" s="73"/>
      <c r="G5470" s="195">
        <v>1500</v>
      </c>
      <c r="H5470" s="5"/>
    </row>
    <row r="5471" spans="2:8" x14ac:dyDescent="0.3">
      <c r="B5471" s="35">
        <v>43477</v>
      </c>
      <c r="C5471" s="10" t="s">
        <v>1977</v>
      </c>
      <c r="D5471" s="4" t="s">
        <v>148</v>
      </c>
      <c r="E5471" s="4" t="s">
        <v>0</v>
      </c>
      <c r="F5471" s="73"/>
      <c r="G5471" s="195">
        <v>1000</v>
      </c>
      <c r="H5471" s="5"/>
    </row>
    <row r="5472" spans="2:8" x14ac:dyDescent="0.3">
      <c r="B5472" s="35">
        <v>43477</v>
      </c>
      <c r="C5472" s="10" t="s">
        <v>1977</v>
      </c>
      <c r="D5472" s="4" t="s">
        <v>598</v>
      </c>
      <c r="E5472" s="4" t="s">
        <v>0</v>
      </c>
      <c r="F5472" s="202"/>
      <c r="G5472" s="195">
        <v>2300</v>
      </c>
      <c r="H5472" s="5"/>
    </row>
    <row r="5473" spans="2:8" x14ac:dyDescent="0.3">
      <c r="B5473" s="35" t="s">
        <v>5</v>
      </c>
      <c r="C5473" s="10"/>
      <c r="D5473" s="4"/>
      <c r="E5473" s="4"/>
      <c r="F5473" s="73" t="s">
        <v>5</v>
      </c>
      <c r="G5473" s="197"/>
      <c r="H5473" s="5"/>
    </row>
    <row r="5474" spans="2:8" x14ac:dyDescent="0.3">
      <c r="B5474" s="35">
        <v>43477</v>
      </c>
      <c r="C5474" s="10" t="s">
        <v>1977</v>
      </c>
      <c r="D5474" s="4" t="s">
        <v>2255</v>
      </c>
      <c r="E5474" s="4" t="s">
        <v>0</v>
      </c>
      <c r="F5474" s="73"/>
      <c r="G5474" s="195">
        <v>685</v>
      </c>
      <c r="H5474" s="5"/>
    </row>
    <row r="5475" spans="2:8" x14ac:dyDescent="0.3">
      <c r="B5475" s="35">
        <v>43477</v>
      </c>
      <c r="C5475" s="10" t="s">
        <v>1977</v>
      </c>
      <c r="D5475" s="4" t="s">
        <v>2261</v>
      </c>
      <c r="E5475" s="4" t="s">
        <v>0</v>
      </c>
      <c r="F5475" s="73" t="s">
        <v>2260</v>
      </c>
      <c r="G5475" s="195">
        <v>1371.5</v>
      </c>
      <c r="H5475" s="5"/>
    </row>
    <row r="5476" spans="2:8" x14ac:dyDescent="0.3">
      <c r="B5476" s="35">
        <v>43477</v>
      </c>
      <c r="C5476" s="10" t="s">
        <v>1977</v>
      </c>
      <c r="D5476" s="4" t="s">
        <v>2169</v>
      </c>
      <c r="E5476" s="4" t="s">
        <v>0</v>
      </c>
      <c r="F5476" s="73"/>
      <c r="G5476" s="195">
        <v>1200</v>
      </c>
      <c r="H5476" s="5"/>
    </row>
    <row r="5477" spans="2:8" x14ac:dyDescent="0.3">
      <c r="B5477" s="35">
        <v>43477</v>
      </c>
      <c r="C5477" s="10" t="s">
        <v>1977</v>
      </c>
      <c r="D5477" s="4" t="s">
        <v>19</v>
      </c>
      <c r="E5477" s="4" t="s">
        <v>0</v>
      </c>
      <c r="F5477" s="73" t="s">
        <v>2262</v>
      </c>
      <c r="G5477" s="195">
        <v>1420</v>
      </c>
      <c r="H5477" s="5"/>
    </row>
    <row r="5478" spans="2:8" x14ac:dyDescent="0.3">
      <c r="B5478" s="35">
        <v>43477</v>
      </c>
      <c r="C5478" s="10" t="s">
        <v>1977</v>
      </c>
      <c r="D5478" s="4" t="s">
        <v>2118</v>
      </c>
      <c r="E5478" s="4" t="s">
        <v>0</v>
      </c>
      <c r="F5478" s="73"/>
      <c r="G5478" s="195">
        <v>900</v>
      </c>
      <c r="H5478" s="5"/>
    </row>
    <row r="5479" spans="2:8" x14ac:dyDescent="0.3">
      <c r="B5479" s="35">
        <v>43477</v>
      </c>
      <c r="C5479" s="10" t="s">
        <v>1977</v>
      </c>
      <c r="D5479" s="4" t="s">
        <v>2201</v>
      </c>
      <c r="E5479" s="4" t="s">
        <v>0</v>
      </c>
      <c r="F5479" s="73"/>
      <c r="G5479" s="195">
        <v>480</v>
      </c>
      <c r="H5479" s="5"/>
    </row>
    <row r="5480" spans="2:8" x14ac:dyDescent="0.3">
      <c r="F5480" s="174">
        <v>0</v>
      </c>
      <c r="G5480" s="194">
        <f>SUM(G5460:G5479)</f>
        <v>30956.5</v>
      </c>
      <c r="H5480" s="62">
        <f>F5480-G5480</f>
        <v>-30956.5</v>
      </c>
    </row>
    <row r="5482" spans="2:8" x14ac:dyDescent="0.3">
      <c r="B5482" s="106" t="s">
        <v>404</v>
      </c>
      <c r="C5482" s="6" t="s">
        <v>7</v>
      </c>
      <c r="D5482" s="6" t="s">
        <v>11</v>
      </c>
      <c r="E5482" s="6" t="s">
        <v>8</v>
      </c>
      <c r="F5482" s="149" t="s">
        <v>2147</v>
      </c>
      <c r="G5482" s="149" t="s">
        <v>2148</v>
      </c>
      <c r="H5482" s="7" t="s">
        <v>1658</v>
      </c>
    </row>
    <row r="5483" spans="2:8" x14ac:dyDescent="0.3">
      <c r="B5483" s="35">
        <v>43484</v>
      </c>
      <c r="C5483" s="10" t="s">
        <v>1977</v>
      </c>
      <c r="D5483" s="4" t="s">
        <v>1502</v>
      </c>
      <c r="E5483" s="4" t="s">
        <v>0</v>
      </c>
      <c r="F5483" s="73"/>
      <c r="G5483" s="195">
        <v>3500</v>
      </c>
      <c r="H5483" s="5"/>
    </row>
    <row r="5484" spans="2:8" x14ac:dyDescent="0.3">
      <c r="B5484" s="35">
        <v>43484</v>
      </c>
      <c r="C5484" s="10" t="s">
        <v>1977</v>
      </c>
      <c r="D5484" s="4" t="s">
        <v>114</v>
      </c>
      <c r="E5484" s="4" t="s">
        <v>0</v>
      </c>
      <c r="F5484" s="73"/>
      <c r="G5484" s="195">
        <v>3000</v>
      </c>
      <c r="H5484" s="5"/>
    </row>
    <row r="5485" spans="2:8" x14ac:dyDescent="0.3">
      <c r="B5485" s="35">
        <v>43484</v>
      </c>
      <c r="C5485" s="10" t="s">
        <v>1977</v>
      </c>
      <c r="D5485" s="4" t="s">
        <v>116</v>
      </c>
      <c r="E5485" s="4" t="s">
        <v>0</v>
      </c>
      <c r="F5485" s="73"/>
      <c r="G5485" s="195">
        <v>2500</v>
      </c>
      <c r="H5485" s="5"/>
    </row>
    <row r="5486" spans="2:8" x14ac:dyDescent="0.3">
      <c r="B5486" s="35">
        <v>43484</v>
      </c>
      <c r="C5486" s="10" t="s">
        <v>1977</v>
      </c>
      <c r="D5486" s="4" t="s">
        <v>1926</v>
      </c>
      <c r="E5486" s="4" t="s">
        <v>0</v>
      </c>
      <c r="F5486" s="73"/>
      <c r="G5486" s="195">
        <v>2500</v>
      </c>
      <c r="H5486" s="5" t="s">
        <v>5</v>
      </c>
    </row>
    <row r="5487" spans="2:8" x14ac:dyDescent="0.3">
      <c r="B5487" s="35">
        <v>43484</v>
      </c>
      <c r="C5487" s="10" t="s">
        <v>1977</v>
      </c>
      <c r="D5487" s="4" t="s">
        <v>2164</v>
      </c>
      <c r="E5487" s="4" t="s">
        <v>0</v>
      </c>
      <c r="F5487" s="73"/>
      <c r="G5487" s="195">
        <v>1300</v>
      </c>
      <c r="H5487" s="5"/>
    </row>
    <row r="5488" spans="2:8" x14ac:dyDescent="0.3">
      <c r="B5488" s="35">
        <v>43484</v>
      </c>
      <c r="C5488" s="10" t="s">
        <v>1977</v>
      </c>
      <c r="D5488" s="4" t="s">
        <v>2171</v>
      </c>
      <c r="E5488" s="4" t="s">
        <v>0</v>
      </c>
      <c r="F5488" s="73"/>
      <c r="G5488" s="195">
        <v>1200</v>
      </c>
      <c r="H5488" s="5"/>
    </row>
    <row r="5489" spans="2:8" x14ac:dyDescent="0.3">
      <c r="B5489" s="35">
        <v>43484</v>
      </c>
      <c r="C5489" s="10" t="s">
        <v>1977</v>
      </c>
      <c r="D5489" s="4" t="s">
        <v>2234</v>
      </c>
      <c r="E5489" s="4" t="s">
        <v>0</v>
      </c>
      <c r="F5489" s="73"/>
      <c r="G5489" s="195">
        <v>800</v>
      </c>
      <c r="H5489" s="5"/>
    </row>
    <row r="5490" spans="2:8" x14ac:dyDescent="0.3">
      <c r="B5490" s="35" t="s">
        <v>5</v>
      </c>
      <c r="C5490" s="10"/>
      <c r="D5490" s="4"/>
      <c r="E5490" s="4"/>
      <c r="F5490" s="73"/>
      <c r="G5490" s="73"/>
      <c r="H5490" s="5"/>
    </row>
    <row r="5491" spans="2:8" x14ac:dyDescent="0.3">
      <c r="B5491" s="35">
        <v>43484</v>
      </c>
      <c r="C5491" s="10" t="s">
        <v>1977</v>
      </c>
      <c r="D5491" s="4" t="s">
        <v>1978</v>
      </c>
      <c r="E5491" s="4" t="s">
        <v>0</v>
      </c>
      <c r="F5491" s="73"/>
      <c r="G5491" s="195">
        <v>1800</v>
      </c>
      <c r="H5491" s="5"/>
    </row>
    <row r="5492" spans="2:8" x14ac:dyDescent="0.3">
      <c r="B5492" s="35">
        <v>43484</v>
      </c>
      <c r="C5492" s="10" t="s">
        <v>1977</v>
      </c>
      <c r="D5492" s="4" t="s">
        <v>119</v>
      </c>
      <c r="E5492" s="4" t="s">
        <v>0</v>
      </c>
      <c r="F5492" s="73"/>
      <c r="G5492" s="195">
        <v>3500</v>
      </c>
      <c r="H5492" s="5"/>
    </row>
    <row r="5493" spans="2:8" x14ac:dyDescent="0.3">
      <c r="B5493" s="35">
        <v>43484</v>
      </c>
      <c r="C5493" s="10" t="s">
        <v>1977</v>
      </c>
      <c r="D5493" s="4" t="s">
        <v>32</v>
      </c>
      <c r="E5493" s="4" t="s">
        <v>0</v>
      </c>
      <c r="F5493" s="73"/>
      <c r="G5493" s="195">
        <v>2000</v>
      </c>
      <c r="H5493" s="5"/>
    </row>
    <row r="5494" spans="2:8" x14ac:dyDescent="0.3">
      <c r="B5494" s="35">
        <v>43484</v>
      </c>
      <c r="C5494" s="10" t="s">
        <v>1977</v>
      </c>
      <c r="D5494" s="4" t="s">
        <v>148</v>
      </c>
      <c r="E5494" s="4" t="s">
        <v>0</v>
      </c>
      <c r="F5494" s="73"/>
      <c r="G5494" s="195">
        <v>1000</v>
      </c>
      <c r="H5494" s="5"/>
    </row>
    <row r="5495" spans="2:8" x14ac:dyDescent="0.3">
      <c r="B5495" s="35">
        <v>43484</v>
      </c>
      <c r="C5495" s="10" t="s">
        <v>1977</v>
      </c>
      <c r="D5495" s="4" t="s">
        <v>598</v>
      </c>
      <c r="E5495" s="4" t="s">
        <v>0</v>
      </c>
      <c r="F5495" s="202"/>
      <c r="G5495" s="195">
        <v>2200</v>
      </c>
      <c r="H5495" s="5"/>
    </row>
    <row r="5496" spans="2:8" x14ac:dyDescent="0.3">
      <c r="B5496" s="35" t="s">
        <v>5</v>
      </c>
      <c r="C5496" s="10"/>
      <c r="D5496" s="4"/>
      <c r="E5496" s="4"/>
      <c r="F5496" s="73" t="s">
        <v>5</v>
      </c>
      <c r="G5496" s="197"/>
      <c r="H5496" s="5"/>
    </row>
    <row r="5497" spans="2:8" x14ac:dyDescent="0.3">
      <c r="B5497" s="35">
        <v>43484</v>
      </c>
      <c r="C5497" s="10" t="s">
        <v>1977</v>
      </c>
      <c r="D5497" s="4" t="s">
        <v>2261</v>
      </c>
      <c r="E5497" s="4" t="s">
        <v>0</v>
      </c>
      <c r="F5497" s="73"/>
      <c r="G5497" s="195">
        <v>0</v>
      </c>
      <c r="H5497" s="5"/>
    </row>
    <row r="5498" spans="2:8" x14ac:dyDescent="0.3">
      <c r="B5498" s="35">
        <v>43484</v>
      </c>
      <c r="C5498" s="10" t="s">
        <v>1977</v>
      </c>
      <c r="D5498" s="4" t="s">
        <v>2263</v>
      </c>
      <c r="E5498" s="4"/>
      <c r="F5498" s="73" t="s">
        <v>2264</v>
      </c>
      <c r="G5498" s="195">
        <v>0</v>
      </c>
      <c r="H5498" s="5"/>
    </row>
    <row r="5499" spans="2:8" x14ac:dyDescent="0.3">
      <c r="B5499" s="35">
        <v>43484</v>
      </c>
      <c r="C5499" s="10" t="s">
        <v>1977</v>
      </c>
      <c r="D5499" s="4" t="s">
        <v>2169</v>
      </c>
      <c r="E5499" s="4" t="s">
        <v>0</v>
      </c>
      <c r="F5499" s="73"/>
      <c r="G5499" s="195">
        <v>1200</v>
      </c>
      <c r="H5499" s="5"/>
    </row>
    <row r="5500" spans="2:8" x14ac:dyDescent="0.3">
      <c r="B5500" s="35">
        <v>43484</v>
      </c>
      <c r="C5500" s="10" t="s">
        <v>1977</v>
      </c>
      <c r="D5500" s="4" t="s">
        <v>19</v>
      </c>
      <c r="E5500" s="4" t="s">
        <v>0</v>
      </c>
      <c r="F5500" s="73" t="s">
        <v>2253</v>
      </c>
      <c r="G5500" s="195">
        <v>1360</v>
      </c>
      <c r="H5500" s="5"/>
    </row>
    <row r="5501" spans="2:8" x14ac:dyDescent="0.3">
      <c r="B5501" s="35">
        <v>43484</v>
      </c>
      <c r="C5501" s="10" t="s">
        <v>1977</v>
      </c>
      <c r="D5501" s="4" t="s">
        <v>2201</v>
      </c>
      <c r="E5501" s="4" t="s">
        <v>0</v>
      </c>
      <c r="F5501" s="73"/>
      <c r="G5501" s="197">
        <v>480</v>
      </c>
      <c r="H5501" s="5"/>
    </row>
    <row r="5502" spans="2:8" x14ac:dyDescent="0.3">
      <c r="F5502" s="174">
        <v>0</v>
      </c>
      <c r="G5502" s="194">
        <f>SUM(G5483:G5501)</f>
        <v>28340</v>
      </c>
      <c r="H5502" s="62">
        <f>F5502-G5502</f>
        <v>-28340</v>
      </c>
    </row>
    <row r="5504" spans="2:8" x14ac:dyDescent="0.3">
      <c r="B5504" s="106" t="s">
        <v>404</v>
      </c>
      <c r="C5504" s="6" t="s">
        <v>7</v>
      </c>
      <c r="D5504" s="6" t="s">
        <v>11</v>
      </c>
      <c r="E5504" s="6" t="s">
        <v>8</v>
      </c>
      <c r="F5504" s="149" t="s">
        <v>2147</v>
      </c>
      <c r="G5504" s="149" t="s">
        <v>2148</v>
      </c>
      <c r="H5504" s="7" t="s">
        <v>1658</v>
      </c>
    </row>
    <row r="5505" spans="2:8" x14ac:dyDescent="0.3">
      <c r="B5505" s="35">
        <v>43491</v>
      </c>
      <c r="C5505" s="10" t="s">
        <v>1977</v>
      </c>
      <c r="D5505" s="4" t="s">
        <v>1502</v>
      </c>
      <c r="E5505" s="4" t="s">
        <v>0</v>
      </c>
      <c r="F5505" s="73"/>
      <c r="G5505" s="197">
        <v>3500</v>
      </c>
      <c r="H5505" s="5"/>
    </row>
    <row r="5506" spans="2:8" x14ac:dyDescent="0.3">
      <c r="B5506" s="35">
        <v>43491</v>
      </c>
      <c r="C5506" s="10" t="s">
        <v>1977</v>
      </c>
      <c r="D5506" s="4" t="s">
        <v>114</v>
      </c>
      <c r="E5506" s="4" t="s">
        <v>0</v>
      </c>
      <c r="F5506" s="73"/>
      <c r="G5506" s="197">
        <v>3000</v>
      </c>
      <c r="H5506" s="5"/>
    </row>
    <row r="5507" spans="2:8" x14ac:dyDescent="0.3">
      <c r="B5507" s="35">
        <v>43491</v>
      </c>
      <c r="C5507" s="10" t="s">
        <v>1977</v>
      </c>
      <c r="D5507" s="4" t="s">
        <v>116</v>
      </c>
      <c r="E5507" s="4" t="s">
        <v>0</v>
      </c>
      <c r="F5507" s="73"/>
      <c r="G5507" s="197">
        <v>2500</v>
      </c>
      <c r="H5507" s="5"/>
    </row>
    <row r="5508" spans="2:8" x14ac:dyDescent="0.3">
      <c r="B5508" s="35">
        <v>43491</v>
      </c>
      <c r="C5508" s="10" t="s">
        <v>1977</v>
      </c>
      <c r="D5508" s="4" t="s">
        <v>1926</v>
      </c>
      <c r="E5508" s="4" t="s">
        <v>0</v>
      </c>
      <c r="F5508" s="73"/>
      <c r="G5508" s="197">
        <v>2500</v>
      </c>
      <c r="H5508" s="5" t="s">
        <v>5</v>
      </c>
    </row>
    <row r="5509" spans="2:8" x14ac:dyDescent="0.3">
      <c r="B5509" s="35">
        <v>43491</v>
      </c>
      <c r="C5509" s="10" t="s">
        <v>1977</v>
      </c>
      <c r="D5509" s="4" t="s">
        <v>2164</v>
      </c>
      <c r="E5509" s="4" t="s">
        <v>0</v>
      </c>
      <c r="F5509" s="73"/>
      <c r="G5509" s="197">
        <v>1300</v>
      </c>
      <c r="H5509" s="5"/>
    </row>
    <row r="5510" spans="2:8" x14ac:dyDescent="0.3">
      <c r="B5510" s="35">
        <v>43491</v>
      </c>
      <c r="C5510" s="10" t="s">
        <v>1977</v>
      </c>
      <c r="D5510" s="4" t="s">
        <v>2171</v>
      </c>
      <c r="E5510" s="4" t="s">
        <v>0</v>
      </c>
      <c r="F5510" s="73"/>
      <c r="G5510" s="197">
        <v>1200</v>
      </c>
      <c r="H5510" s="5"/>
    </row>
    <row r="5511" spans="2:8" x14ac:dyDescent="0.3">
      <c r="B5511" s="35">
        <v>43491</v>
      </c>
      <c r="C5511" s="10" t="s">
        <v>1977</v>
      </c>
      <c r="D5511" s="4" t="s">
        <v>2234</v>
      </c>
      <c r="E5511" s="4" t="s">
        <v>0</v>
      </c>
      <c r="F5511" s="73"/>
      <c r="G5511" s="197">
        <v>800</v>
      </c>
      <c r="H5511" s="5"/>
    </row>
    <row r="5512" spans="2:8" x14ac:dyDescent="0.3">
      <c r="B5512" s="35" t="s">
        <v>5</v>
      </c>
      <c r="C5512" s="10"/>
      <c r="D5512" s="4"/>
      <c r="E5512" s="4"/>
      <c r="F5512" s="73"/>
      <c r="G5512" s="73"/>
      <c r="H5512" s="5"/>
    </row>
    <row r="5513" spans="2:8" x14ac:dyDescent="0.3">
      <c r="B5513" s="35">
        <v>43491</v>
      </c>
      <c r="C5513" s="10" t="s">
        <v>1977</v>
      </c>
      <c r="D5513" s="4" t="s">
        <v>1978</v>
      </c>
      <c r="E5513" s="4" t="s">
        <v>0</v>
      </c>
      <c r="F5513" s="73"/>
      <c r="G5513" s="197">
        <v>1800</v>
      </c>
      <c r="H5513" s="5"/>
    </row>
    <row r="5514" spans="2:8" x14ac:dyDescent="0.3">
      <c r="B5514" s="35">
        <v>43491</v>
      </c>
      <c r="C5514" s="10" t="s">
        <v>1977</v>
      </c>
      <c r="D5514" s="4" t="s">
        <v>119</v>
      </c>
      <c r="E5514" s="4" t="s">
        <v>0</v>
      </c>
      <c r="F5514" s="73"/>
      <c r="G5514" s="197">
        <v>3500</v>
      </c>
      <c r="H5514" s="5"/>
    </row>
    <row r="5515" spans="2:8" x14ac:dyDescent="0.3">
      <c r="B5515" s="35">
        <v>43491</v>
      </c>
      <c r="C5515" s="10" t="s">
        <v>1977</v>
      </c>
      <c r="D5515" s="4" t="s">
        <v>32</v>
      </c>
      <c r="E5515" s="4" t="s">
        <v>0</v>
      </c>
      <c r="F5515" s="73"/>
      <c r="G5515" s="197">
        <v>1500</v>
      </c>
      <c r="H5515" s="5"/>
    </row>
    <row r="5516" spans="2:8" x14ac:dyDescent="0.3">
      <c r="B5516" s="35">
        <v>43491</v>
      </c>
      <c r="C5516" s="10" t="s">
        <v>1977</v>
      </c>
      <c r="D5516" s="4" t="s">
        <v>148</v>
      </c>
      <c r="E5516" s="4" t="s">
        <v>0</v>
      </c>
      <c r="F5516" s="73"/>
      <c r="G5516" s="197">
        <v>0</v>
      </c>
      <c r="H5516" s="5"/>
    </row>
    <row r="5517" spans="2:8" x14ac:dyDescent="0.3">
      <c r="B5517" s="35">
        <v>43491</v>
      </c>
      <c r="C5517" s="10" t="s">
        <v>1977</v>
      </c>
      <c r="D5517" s="4" t="s">
        <v>598</v>
      </c>
      <c r="E5517" s="4" t="s">
        <v>0</v>
      </c>
      <c r="F5517" s="202"/>
      <c r="G5517" s="197">
        <v>2300</v>
      </c>
      <c r="H5517" s="5"/>
    </row>
    <row r="5518" spans="2:8" x14ac:dyDescent="0.3">
      <c r="B5518" s="35" t="s">
        <v>5</v>
      </c>
      <c r="C5518" s="10"/>
      <c r="D5518" s="4"/>
      <c r="E5518" s="4"/>
      <c r="F5518" s="73" t="s">
        <v>5</v>
      </c>
      <c r="G5518" s="197"/>
      <c r="H5518" s="5"/>
    </row>
    <row r="5519" spans="2:8" x14ac:dyDescent="0.3">
      <c r="B5519" s="35">
        <v>43491</v>
      </c>
      <c r="C5519" s="10" t="s">
        <v>1977</v>
      </c>
      <c r="D5519" s="4" t="s">
        <v>2261</v>
      </c>
      <c r="E5519" s="4" t="s">
        <v>0</v>
      </c>
      <c r="F5519" s="73"/>
      <c r="G5519" s="197">
        <v>1200</v>
      </c>
      <c r="H5519" s="5"/>
    </row>
    <row r="5520" spans="2:8" x14ac:dyDescent="0.3">
      <c r="B5520" s="35">
        <v>43491</v>
      </c>
      <c r="C5520" s="10" t="s">
        <v>1977</v>
      </c>
      <c r="D5520" s="4" t="s">
        <v>2263</v>
      </c>
      <c r="E5520" s="4" t="s">
        <v>0</v>
      </c>
      <c r="F5520" s="73"/>
      <c r="G5520" s="197">
        <v>1100</v>
      </c>
      <c r="H5520" s="5"/>
    </row>
    <row r="5521" spans="2:8" x14ac:dyDescent="0.3">
      <c r="B5521" s="35">
        <v>43491</v>
      </c>
      <c r="C5521" s="10" t="s">
        <v>1977</v>
      </c>
      <c r="D5521" s="4" t="s">
        <v>2265</v>
      </c>
      <c r="E5521" s="4" t="s">
        <v>0</v>
      </c>
      <c r="F5521" s="73" t="s">
        <v>2266</v>
      </c>
      <c r="G5521" s="197">
        <v>860</v>
      </c>
      <c r="H5521" s="5"/>
    </row>
    <row r="5522" spans="2:8" x14ac:dyDescent="0.3">
      <c r="B5522" s="35">
        <v>43491</v>
      </c>
      <c r="C5522" s="10" t="s">
        <v>1977</v>
      </c>
      <c r="D5522" s="4" t="s">
        <v>2169</v>
      </c>
      <c r="E5522" s="4" t="s">
        <v>0</v>
      </c>
      <c r="F5522" s="73"/>
      <c r="G5522" s="197">
        <v>1200</v>
      </c>
      <c r="H5522" s="5"/>
    </row>
    <row r="5523" spans="2:8" x14ac:dyDescent="0.3">
      <c r="B5523" s="35">
        <v>43491</v>
      </c>
      <c r="C5523" s="10" t="s">
        <v>1977</v>
      </c>
      <c r="D5523" s="4" t="s">
        <v>19</v>
      </c>
      <c r="E5523" s="4" t="s">
        <v>0</v>
      </c>
      <c r="F5523" s="73" t="s">
        <v>2253</v>
      </c>
      <c r="G5523" s="197">
        <v>1410</v>
      </c>
      <c r="H5523" s="5"/>
    </row>
    <row r="5524" spans="2:8" x14ac:dyDescent="0.3">
      <c r="B5524" s="35">
        <v>43491</v>
      </c>
      <c r="C5524" s="10" t="s">
        <v>1977</v>
      </c>
      <c r="D5524" s="4" t="s">
        <v>2201</v>
      </c>
      <c r="E5524" s="4" t="s">
        <v>0</v>
      </c>
      <c r="F5524" s="73"/>
      <c r="G5524" s="197">
        <v>480</v>
      </c>
      <c r="H5524" s="5"/>
    </row>
    <row r="5525" spans="2:8" x14ac:dyDescent="0.3">
      <c r="F5525" s="174">
        <v>0</v>
      </c>
      <c r="G5525" s="194">
        <f>SUM(G5505:G5524)</f>
        <v>30150</v>
      </c>
      <c r="H5525" s="62">
        <f>F5525-G5525</f>
        <v>-30150</v>
      </c>
    </row>
    <row r="5527" spans="2:8" x14ac:dyDescent="0.3">
      <c r="B5527" s="106" t="s">
        <v>404</v>
      </c>
      <c r="C5527" s="6" t="s">
        <v>7</v>
      </c>
      <c r="D5527" s="6" t="s">
        <v>11</v>
      </c>
      <c r="E5527" s="6" t="s">
        <v>8</v>
      </c>
      <c r="F5527" s="149" t="s">
        <v>2147</v>
      </c>
      <c r="G5527" s="149" t="s">
        <v>2148</v>
      </c>
      <c r="H5527" s="7" t="s">
        <v>1658</v>
      </c>
    </row>
    <row r="5528" spans="2:8" x14ac:dyDescent="0.3">
      <c r="B5528" s="35">
        <v>43498</v>
      </c>
      <c r="C5528" s="10" t="s">
        <v>1977</v>
      </c>
      <c r="D5528" s="4" t="s">
        <v>1502</v>
      </c>
      <c r="E5528" s="4" t="s">
        <v>0</v>
      </c>
      <c r="F5528" s="73"/>
      <c r="G5528" s="195">
        <v>3500</v>
      </c>
      <c r="H5528" s="5"/>
    </row>
    <row r="5529" spans="2:8" x14ac:dyDescent="0.3">
      <c r="B5529" s="35">
        <v>43498</v>
      </c>
      <c r="C5529" s="10" t="s">
        <v>1977</v>
      </c>
      <c r="D5529" s="4" t="s">
        <v>114</v>
      </c>
      <c r="E5529" s="4" t="s">
        <v>0</v>
      </c>
      <c r="F5529" s="73"/>
      <c r="G5529" s="195">
        <v>3000</v>
      </c>
      <c r="H5529" s="5"/>
    </row>
    <row r="5530" spans="2:8" x14ac:dyDescent="0.3">
      <c r="B5530" s="35">
        <v>43498</v>
      </c>
      <c r="C5530" s="10" t="s">
        <v>1977</v>
      </c>
      <c r="D5530" s="4" t="s">
        <v>116</v>
      </c>
      <c r="E5530" s="4" t="s">
        <v>0</v>
      </c>
      <c r="F5530" s="73"/>
      <c r="G5530" s="195">
        <v>2500</v>
      </c>
      <c r="H5530" s="5"/>
    </row>
    <row r="5531" spans="2:8" x14ac:dyDescent="0.3">
      <c r="B5531" s="35">
        <v>43498</v>
      </c>
      <c r="C5531" s="10" t="s">
        <v>1977</v>
      </c>
      <c r="D5531" s="4" t="s">
        <v>1926</v>
      </c>
      <c r="E5531" s="4" t="s">
        <v>0</v>
      </c>
      <c r="F5531" s="73"/>
      <c r="G5531" s="195">
        <v>2500</v>
      </c>
      <c r="H5531" s="5" t="s">
        <v>5</v>
      </c>
    </row>
    <row r="5532" spans="2:8" x14ac:dyDescent="0.3">
      <c r="B5532" s="35">
        <v>43498</v>
      </c>
      <c r="C5532" s="10" t="s">
        <v>1977</v>
      </c>
      <c r="D5532" s="4" t="s">
        <v>2164</v>
      </c>
      <c r="E5532" s="4" t="s">
        <v>0</v>
      </c>
      <c r="F5532" s="73"/>
      <c r="G5532" s="195">
        <v>1300</v>
      </c>
      <c r="H5532" s="5"/>
    </row>
    <row r="5533" spans="2:8" x14ac:dyDescent="0.3">
      <c r="B5533" s="35">
        <v>43498</v>
      </c>
      <c r="C5533" s="10" t="s">
        <v>1977</v>
      </c>
      <c r="D5533" s="4" t="s">
        <v>2171</v>
      </c>
      <c r="E5533" s="4" t="s">
        <v>0</v>
      </c>
      <c r="F5533" s="73"/>
      <c r="G5533" s="195">
        <v>1200</v>
      </c>
      <c r="H5533" s="5"/>
    </row>
    <row r="5534" spans="2:8" x14ac:dyDescent="0.3">
      <c r="B5534" s="35">
        <v>43498</v>
      </c>
      <c r="C5534" s="10" t="s">
        <v>1977</v>
      </c>
      <c r="D5534" s="4" t="s">
        <v>2234</v>
      </c>
      <c r="E5534" s="4" t="s">
        <v>0</v>
      </c>
      <c r="F5534" s="73"/>
      <c r="G5534" s="195">
        <v>800</v>
      </c>
      <c r="H5534" s="5"/>
    </row>
    <row r="5535" spans="2:8" x14ac:dyDescent="0.3">
      <c r="B5535" s="35" t="s">
        <v>5</v>
      </c>
      <c r="C5535" s="10"/>
      <c r="D5535" s="4"/>
      <c r="E5535" s="4"/>
      <c r="F5535" s="73"/>
      <c r="G5535" s="73"/>
      <c r="H5535" s="5"/>
    </row>
    <row r="5536" spans="2:8" x14ac:dyDescent="0.3">
      <c r="B5536" s="35">
        <v>43498</v>
      </c>
      <c r="C5536" s="10" t="s">
        <v>1977</v>
      </c>
      <c r="D5536" s="4" t="s">
        <v>1978</v>
      </c>
      <c r="E5536" s="4" t="s">
        <v>0</v>
      </c>
      <c r="F5536" s="73"/>
      <c r="G5536" s="195">
        <v>1800</v>
      </c>
      <c r="H5536" s="5"/>
    </row>
    <row r="5537" spans="2:11" x14ac:dyDescent="0.3">
      <c r="B5537" s="35">
        <v>43498</v>
      </c>
      <c r="C5537" s="10" t="s">
        <v>1977</v>
      </c>
      <c r="D5537" s="4" t="s">
        <v>119</v>
      </c>
      <c r="E5537" s="4" t="s">
        <v>0</v>
      </c>
      <c r="F5537" s="73"/>
      <c r="G5537" s="195">
        <v>3500</v>
      </c>
      <c r="H5537" s="5"/>
    </row>
    <row r="5538" spans="2:11" x14ac:dyDescent="0.3">
      <c r="B5538" s="35">
        <v>43498</v>
      </c>
      <c r="C5538" s="10" t="s">
        <v>1977</v>
      </c>
      <c r="D5538" s="4" t="s">
        <v>32</v>
      </c>
      <c r="E5538" s="4" t="s">
        <v>0</v>
      </c>
      <c r="F5538" s="73"/>
      <c r="G5538" s="195">
        <v>1500</v>
      </c>
      <c r="H5538" s="5"/>
    </row>
    <row r="5539" spans="2:11" x14ac:dyDescent="0.3">
      <c r="B5539" s="35">
        <v>43498</v>
      </c>
      <c r="C5539" s="10" t="s">
        <v>1977</v>
      </c>
      <c r="D5539" s="4" t="s">
        <v>148</v>
      </c>
      <c r="E5539" s="4" t="s">
        <v>0</v>
      </c>
      <c r="F5539" s="73"/>
      <c r="G5539" s="195">
        <v>1500</v>
      </c>
      <c r="H5539" s="5"/>
    </row>
    <row r="5540" spans="2:11" x14ac:dyDescent="0.3">
      <c r="B5540" s="35">
        <v>43498</v>
      </c>
      <c r="C5540" s="10" t="s">
        <v>1977</v>
      </c>
      <c r="D5540" s="4" t="s">
        <v>598</v>
      </c>
      <c r="E5540" s="4" t="s">
        <v>0</v>
      </c>
      <c r="F5540" s="202"/>
      <c r="G5540" s="197">
        <v>0</v>
      </c>
      <c r="H5540" s="5"/>
    </row>
    <row r="5541" spans="2:11" x14ac:dyDescent="0.3">
      <c r="B5541" s="35" t="s">
        <v>5</v>
      </c>
      <c r="C5541" s="10"/>
      <c r="D5541" s="4"/>
      <c r="E5541" s="4"/>
      <c r="F5541" s="73" t="s">
        <v>5</v>
      </c>
      <c r="G5541" s="197"/>
      <c r="H5541" s="5"/>
    </row>
    <row r="5542" spans="2:11" x14ac:dyDescent="0.3">
      <c r="B5542" s="35">
        <v>43498</v>
      </c>
      <c r="C5542" s="10" t="s">
        <v>1977</v>
      </c>
      <c r="D5542" s="4" t="s">
        <v>2261</v>
      </c>
      <c r="E5542" s="4" t="s">
        <v>0</v>
      </c>
      <c r="F5542" s="73"/>
      <c r="G5542" s="195">
        <v>1200</v>
      </c>
      <c r="H5542" s="5"/>
    </row>
    <row r="5543" spans="2:11" x14ac:dyDescent="0.3">
      <c r="B5543" s="35">
        <v>43498</v>
      </c>
      <c r="C5543" s="10" t="s">
        <v>1977</v>
      </c>
      <c r="D5543" s="4" t="s">
        <v>2263</v>
      </c>
      <c r="E5543" s="4" t="s">
        <v>0</v>
      </c>
      <c r="F5543" s="73"/>
      <c r="G5543" s="197">
        <v>0</v>
      </c>
      <c r="H5543" s="5"/>
    </row>
    <row r="5544" spans="2:11" x14ac:dyDescent="0.3">
      <c r="B5544" s="35">
        <v>43498</v>
      </c>
      <c r="C5544" s="10" t="s">
        <v>1977</v>
      </c>
      <c r="D5544" s="4" t="s">
        <v>2169</v>
      </c>
      <c r="E5544" s="4" t="s">
        <v>0</v>
      </c>
      <c r="F5544" s="73"/>
      <c r="G5544" s="195">
        <v>1200</v>
      </c>
      <c r="H5544" s="5"/>
    </row>
    <row r="5545" spans="2:11" x14ac:dyDescent="0.3">
      <c r="B5545" s="35">
        <v>43498</v>
      </c>
      <c r="C5545" s="10" t="s">
        <v>1977</v>
      </c>
      <c r="D5545" s="4" t="s">
        <v>19</v>
      </c>
      <c r="E5545" s="4" t="s">
        <v>0</v>
      </c>
      <c r="F5545" s="73" t="s">
        <v>2262</v>
      </c>
      <c r="G5545" s="195">
        <v>1610</v>
      </c>
      <c r="H5545" s="5"/>
    </row>
    <row r="5546" spans="2:11" x14ac:dyDescent="0.3">
      <c r="B5546" s="35">
        <v>43498</v>
      </c>
      <c r="C5546" s="10" t="s">
        <v>1977</v>
      </c>
      <c r="D5546" s="4" t="s">
        <v>2201</v>
      </c>
      <c r="E5546" s="4" t="s">
        <v>0</v>
      </c>
      <c r="F5546" s="73"/>
      <c r="G5546" s="195">
        <v>480</v>
      </c>
      <c r="H5546" s="5"/>
      <c r="K5546" s="198">
        <f>30000-G5547</f>
        <v>2410</v>
      </c>
    </row>
    <row r="5547" spans="2:11" x14ac:dyDescent="0.3">
      <c r="F5547" s="174">
        <v>0</v>
      </c>
      <c r="G5547" s="194">
        <f>SUM(G5528:G5546)</f>
        <v>27590</v>
      </c>
      <c r="H5547" s="62">
        <f>F5547-G5547</f>
        <v>-27590</v>
      </c>
    </row>
    <row r="5549" spans="2:11" x14ac:dyDescent="0.3">
      <c r="B5549" s="106" t="s">
        <v>404</v>
      </c>
      <c r="C5549" s="6" t="s">
        <v>7</v>
      </c>
      <c r="D5549" s="6" t="s">
        <v>11</v>
      </c>
      <c r="E5549" s="6" t="s">
        <v>8</v>
      </c>
      <c r="F5549" s="149" t="s">
        <v>2147</v>
      </c>
      <c r="G5549" s="149" t="s">
        <v>2148</v>
      </c>
      <c r="H5549" s="7" t="s">
        <v>1658</v>
      </c>
    </row>
    <row r="5550" spans="2:11" x14ac:dyDescent="0.3">
      <c r="B5550" s="35">
        <v>43505</v>
      </c>
      <c r="C5550" s="10" t="s">
        <v>1977</v>
      </c>
      <c r="D5550" s="4" t="s">
        <v>1502</v>
      </c>
      <c r="E5550" s="4" t="s">
        <v>0</v>
      </c>
      <c r="F5550" s="73"/>
      <c r="G5550" s="195">
        <v>3500</v>
      </c>
      <c r="H5550" s="5"/>
    </row>
    <row r="5551" spans="2:11" x14ac:dyDescent="0.3">
      <c r="B5551" s="35">
        <v>43505</v>
      </c>
      <c r="C5551" s="10" t="s">
        <v>1977</v>
      </c>
      <c r="D5551" s="4" t="s">
        <v>114</v>
      </c>
      <c r="E5551" s="4" t="s">
        <v>0</v>
      </c>
      <c r="F5551" s="73"/>
      <c r="G5551" s="195">
        <v>3000</v>
      </c>
      <c r="H5551" s="5"/>
    </row>
    <row r="5552" spans="2:11" x14ac:dyDescent="0.3">
      <c r="B5552" s="35">
        <v>43505</v>
      </c>
      <c r="C5552" s="10" t="s">
        <v>1977</v>
      </c>
      <c r="D5552" s="4" t="s">
        <v>116</v>
      </c>
      <c r="E5552" s="4" t="s">
        <v>0</v>
      </c>
      <c r="F5552" s="73"/>
      <c r="G5552" s="195">
        <v>2500</v>
      </c>
      <c r="H5552" s="5"/>
    </row>
    <row r="5553" spans="2:8" x14ac:dyDescent="0.3">
      <c r="B5553" s="35">
        <v>43505</v>
      </c>
      <c r="C5553" s="10" t="s">
        <v>1977</v>
      </c>
      <c r="D5553" s="4" t="s">
        <v>1926</v>
      </c>
      <c r="E5553" s="4" t="s">
        <v>0</v>
      </c>
      <c r="F5553" s="73"/>
      <c r="G5553" s="195">
        <v>2500</v>
      </c>
      <c r="H5553" s="5" t="s">
        <v>5</v>
      </c>
    </row>
    <row r="5554" spans="2:8" x14ac:dyDescent="0.3">
      <c r="B5554" s="35">
        <v>43505</v>
      </c>
      <c r="C5554" s="10" t="s">
        <v>1977</v>
      </c>
      <c r="D5554" s="4" t="s">
        <v>2164</v>
      </c>
      <c r="E5554" s="4" t="s">
        <v>0</v>
      </c>
      <c r="F5554" s="73"/>
      <c r="G5554" s="195">
        <v>1300</v>
      </c>
      <c r="H5554" s="5"/>
    </row>
    <row r="5555" spans="2:8" x14ac:dyDescent="0.3">
      <c r="B5555" s="35">
        <v>43505</v>
      </c>
      <c r="C5555" s="10" t="s">
        <v>1977</v>
      </c>
      <c r="D5555" s="4" t="s">
        <v>2171</v>
      </c>
      <c r="E5555" s="4" t="s">
        <v>0</v>
      </c>
      <c r="F5555" s="73"/>
      <c r="G5555" s="195">
        <v>1200</v>
      </c>
      <c r="H5555" s="5"/>
    </row>
    <row r="5556" spans="2:8" x14ac:dyDescent="0.3">
      <c r="B5556" s="35">
        <v>43505</v>
      </c>
      <c r="C5556" s="10" t="s">
        <v>1977</v>
      </c>
      <c r="D5556" s="4" t="s">
        <v>2234</v>
      </c>
      <c r="E5556" s="4" t="s">
        <v>0</v>
      </c>
      <c r="F5556" s="73"/>
      <c r="G5556" s="195">
        <v>800</v>
      </c>
      <c r="H5556" s="5"/>
    </row>
    <row r="5557" spans="2:8" x14ac:dyDescent="0.3">
      <c r="B5557" s="35" t="s">
        <v>5</v>
      </c>
      <c r="C5557" s="10"/>
      <c r="D5557" s="4"/>
      <c r="E5557" s="4"/>
      <c r="F5557" s="73"/>
      <c r="G5557" s="73"/>
      <c r="H5557" s="5"/>
    </row>
    <row r="5558" spans="2:8" x14ac:dyDescent="0.3">
      <c r="B5558" s="35">
        <v>43505</v>
      </c>
      <c r="C5558" s="10" t="s">
        <v>1977</v>
      </c>
      <c r="D5558" s="4" t="s">
        <v>1978</v>
      </c>
      <c r="E5558" s="4" t="s">
        <v>0</v>
      </c>
      <c r="F5558" s="73"/>
      <c r="G5558" s="195">
        <v>1800</v>
      </c>
      <c r="H5558" s="5">
        <v>800</v>
      </c>
    </row>
    <row r="5559" spans="2:8" x14ac:dyDescent="0.3">
      <c r="B5559" s="35">
        <v>43505</v>
      </c>
      <c r="C5559" s="10" t="s">
        <v>1977</v>
      </c>
      <c r="D5559" s="4" t="s">
        <v>119</v>
      </c>
      <c r="E5559" s="4" t="s">
        <v>0</v>
      </c>
      <c r="F5559" s="73"/>
      <c r="G5559" s="195">
        <v>3500</v>
      </c>
      <c r="H5559" s="5"/>
    </row>
    <row r="5560" spans="2:8" x14ac:dyDescent="0.3">
      <c r="B5560" s="35">
        <v>43505</v>
      </c>
      <c r="C5560" s="10" t="s">
        <v>1977</v>
      </c>
      <c r="D5560" s="4" t="s">
        <v>32</v>
      </c>
      <c r="E5560" s="4" t="s">
        <v>0</v>
      </c>
      <c r="F5560" s="73"/>
      <c r="G5560" s="195">
        <v>1500</v>
      </c>
      <c r="H5560" s="5"/>
    </row>
    <row r="5561" spans="2:8" x14ac:dyDescent="0.3">
      <c r="B5561" s="35">
        <v>43505</v>
      </c>
      <c r="C5561" s="10" t="s">
        <v>1977</v>
      </c>
      <c r="D5561" s="4" t="s">
        <v>148</v>
      </c>
      <c r="E5561" s="4" t="s">
        <v>0</v>
      </c>
      <c r="F5561" s="73"/>
      <c r="G5561" s="195">
        <v>1500</v>
      </c>
      <c r="H5561" s="5"/>
    </row>
    <row r="5562" spans="2:8" x14ac:dyDescent="0.3">
      <c r="B5562" s="35">
        <v>43505</v>
      </c>
      <c r="C5562" s="10" t="s">
        <v>1977</v>
      </c>
      <c r="D5562" s="4" t="s">
        <v>598</v>
      </c>
      <c r="E5562" s="4" t="s">
        <v>0</v>
      </c>
      <c r="F5562" s="202"/>
      <c r="G5562" s="197">
        <v>0</v>
      </c>
      <c r="H5562" s="5"/>
    </row>
    <row r="5563" spans="2:8" x14ac:dyDescent="0.3">
      <c r="B5563" s="35" t="s">
        <v>5</v>
      </c>
      <c r="C5563" s="10"/>
      <c r="D5563" s="4"/>
      <c r="E5563" s="4"/>
      <c r="F5563" s="73" t="s">
        <v>5</v>
      </c>
      <c r="G5563" s="197"/>
      <c r="H5563" s="5"/>
    </row>
    <row r="5564" spans="2:8" x14ac:dyDescent="0.3">
      <c r="B5564" s="35">
        <v>43505</v>
      </c>
      <c r="C5564" s="10" t="s">
        <v>1977</v>
      </c>
      <c r="D5564" s="4" t="s">
        <v>2261</v>
      </c>
      <c r="E5564" s="4" t="s">
        <v>0</v>
      </c>
      <c r="F5564" s="73"/>
      <c r="G5564" s="195">
        <v>1200</v>
      </c>
      <c r="H5564" s="5"/>
    </row>
    <row r="5565" spans="2:8" x14ac:dyDescent="0.3">
      <c r="B5565" s="35">
        <v>43505</v>
      </c>
      <c r="C5565" s="10" t="s">
        <v>1977</v>
      </c>
      <c r="D5565" s="4" t="s">
        <v>2263</v>
      </c>
      <c r="E5565" s="4" t="s">
        <v>0</v>
      </c>
      <c r="F5565" s="73"/>
      <c r="G5565" s="195">
        <v>1200</v>
      </c>
      <c r="H5565" s="5"/>
    </row>
    <row r="5566" spans="2:8" x14ac:dyDescent="0.3">
      <c r="B5566" s="35">
        <v>43505</v>
      </c>
      <c r="C5566" s="10" t="s">
        <v>1977</v>
      </c>
      <c r="D5566" s="4" t="s">
        <v>2169</v>
      </c>
      <c r="E5566" s="4" t="s">
        <v>0</v>
      </c>
      <c r="F5566" s="73"/>
      <c r="G5566" s="195">
        <v>1200</v>
      </c>
      <c r="H5566" s="5"/>
    </row>
    <row r="5567" spans="2:8" x14ac:dyDescent="0.3">
      <c r="B5567" s="35">
        <v>43505</v>
      </c>
      <c r="C5567" s="10" t="s">
        <v>1977</v>
      </c>
      <c r="D5567" s="4" t="s">
        <v>2007</v>
      </c>
      <c r="E5567" s="4" t="s">
        <v>0</v>
      </c>
      <c r="F5567" s="73"/>
      <c r="G5567" s="195">
        <v>450</v>
      </c>
      <c r="H5567" s="5"/>
    </row>
    <row r="5568" spans="2:8" x14ac:dyDescent="0.3">
      <c r="B5568" s="35">
        <v>43505</v>
      </c>
      <c r="C5568" s="10" t="s">
        <v>1977</v>
      </c>
      <c r="D5568" s="4" t="s">
        <v>2201</v>
      </c>
      <c r="E5568" s="4" t="s">
        <v>0</v>
      </c>
      <c r="F5568" s="73"/>
      <c r="G5568" s="195">
        <v>480</v>
      </c>
      <c r="H5568" s="5"/>
    </row>
    <row r="5569" spans="2:8" x14ac:dyDescent="0.3">
      <c r="B5569" s="35">
        <v>43505</v>
      </c>
      <c r="C5569" s="10" t="s">
        <v>1977</v>
      </c>
      <c r="D5569" s="4" t="s">
        <v>2267</v>
      </c>
      <c r="E5569" s="4" t="s">
        <v>0</v>
      </c>
      <c r="F5569" s="73"/>
      <c r="G5569" s="195">
        <v>6000</v>
      </c>
      <c r="H5569" s="5"/>
    </row>
    <row r="5570" spans="2:8" x14ac:dyDescent="0.3">
      <c r="F5570" s="174">
        <v>0</v>
      </c>
      <c r="G5570" s="194">
        <f>SUM(G5550:G5569)</f>
        <v>33630</v>
      </c>
      <c r="H5570" s="62">
        <f>F5570-G5570</f>
        <v>-33630</v>
      </c>
    </row>
    <row r="5572" spans="2:8" x14ac:dyDescent="0.3">
      <c r="B5572" s="106" t="s">
        <v>404</v>
      </c>
      <c r="C5572" s="6" t="s">
        <v>7</v>
      </c>
      <c r="D5572" s="6" t="s">
        <v>11</v>
      </c>
      <c r="E5572" s="6" t="s">
        <v>8</v>
      </c>
      <c r="F5572" s="149" t="s">
        <v>2147</v>
      </c>
      <c r="G5572" s="149" t="s">
        <v>2148</v>
      </c>
      <c r="H5572" s="7" t="s">
        <v>1658</v>
      </c>
    </row>
    <row r="5573" spans="2:8" x14ac:dyDescent="0.3">
      <c r="B5573" s="35">
        <v>43505</v>
      </c>
      <c r="C5573" s="10" t="s">
        <v>1977</v>
      </c>
      <c r="D5573" s="4" t="s">
        <v>1502</v>
      </c>
      <c r="E5573" s="4" t="s">
        <v>0</v>
      </c>
      <c r="F5573" s="73"/>
      <c r="G5573" s="195">
        <v>3500</v>
      </c>
      <c r="H5573" s="5"/>
    </row>
    <row r="5574" spans="2:8" x14ac:dyDescent="0.3">
      <c r="B5574" s="35">
        <v>43505</v>
      </c>
      <c r="C5574" s="10" t="s">
        <v>1977</v>
      </c>
      <c r="D5574" s="4" t="s">
        <v>114</v>
      </c>
      <c r="E5574" s="4" t="s">
        <v>0</v>
      </c>
      <c r="F5574" s="73"/>
      <c r="G5574" s="195">
        <v>3000</v>
      </c>
      <c r="H5574" s="5"/>
    </row>
    <row r="5575" spans="2:8" x14ac:dyDescent="0.3">
      <c r="B5575" s="35">
        <v>43505</v>
      </c>
      <c r="C5575" s="10" t="s">
        <v>1977</v>
      </c>
      <c r="D5575" s="4" t="s">
        <v>116</v>
      </c>
      <c r="E5575" s="4" t="s">
        <v>0</v>
      </c>
      <c r="F5575" s="73"/>
      <c r="G5575" s="195">
        <v>2500</v>
      </c>
      <c r="H5575" s="5"/>
    </row>
    <row r="5576" spans="2:8" x14ac:dyDescent="0.3">
      <c r="B5576" s="35">
        <v>43505</v>
      </c>
      <c r="C5576" s="10" t="s">
        <v>1977</v>
      </c>
      <c r="D5576" s="4" t="s">
        <v>1926</v>
      </c>
      <c r="E5576" s="4" t="s">
        <v>0</v>
      </c>
      <c r="F5576" s="73"/>
      <c r="G5576" s="195">
        <v>2500</v>
      </c>
      <c r="H5576" s="5" t="s">
        <v>5</v>
      </c>
    </row>
    <row r="5577" spans="2:8" x14ac:dyDescent="0.3">
      <c r="B5577" s="35">
        <v>43505</v>
      </c>
      <c r="C5577" s="10" t="s">
        <v>1977</v>
      </c>
      <c r="D5577" s="4" t="s">
        <v>2164</v>
      </c>
      <c r="E5577" s="4" t="s">
        <v>0</v>
      </c>
      <c r="F5577" s="73"/>
      <c r="G5577" s="195">
        <v>1300</v>
      </c>
      <c r="H5577" s="5"/>
    </row>
    <row r="5578" spans="2:8" x14ac:dyDescent="0.3">
      <c r="B5578" s="35">
        <v>43505</v>
      </c>
      <c r="C5578" s="10" t="s">
        <v>1977</v>
      </c>
      <c r="D5578" s="4" t="s">
        <v>2171</v>
      </c>
      <c r="E5578" s="4" t="s">
        <v>0</v>
      </c>
      <c r="F5578" s="73"/>
      <c r="G5578" s="195">
        <v>1200</v>
      </c>
      <c r="H5578" s="5"/>
    </row>
    <row r="5579" spans="2:8" x14ac:dyDescent="0.3">
      <c r="B5579" s="35">
        <v>43505</v>
      </c>
      <c r="C5579" s="10" t="s">
        <v>1977</v>
      </c>
      <c r="D5579" s="4" t="s">
        <v>2234</v>
      </c>
      <c r="E5579" s="4" t="s">
        <v>0</v>
      </c>
      <c r="F5579" s="73"/>
      <c r="G5579" s="195">
        <v>800</v>
      </c>
      <c r="H5579" s="5"/>
    </row>
    <row r="5580" spans="2:8" x14ac:dyDescent="0.3">
      <c r="B5580" s="35" t="s">
        <v>5</v>
      </c>
      <c r="C5580" s="10"/>
      <c r="D5580" s="4"/>
      <c r="E5580" s="4"/>
      <c r="F5580" s="73"/>
      <c r="G5580" s="73"/>
      <c r="H5580" s="5"/>
    </row>
    <row r="5581" spans="2:8" x14ac:dyDescent="0.3">
      <c r="B5581" s="35">
        <v>43505</v>
      </c>
      <c r="C5581" s="10" t="s">
        <v>1977</v>
      </c>
      <c r="D5581" s="4" t="s">
        <v>1978</v>
      </c>
      <c r="E5581" s="4" t="s">
        <v>0</v>
      </c>
      <c r="F5581" s="73"/>
      <c r="G5581" s="195">
        <v>1800</v>
      </c>
      <c r="H5581" s="5">
        <v>800</v>
      </c>
    </row>
    <row r="5582" spans="2:8" x14ac:dyDescent="0.3">
      <c r="B5582" s="35">
        <v>43505</v>
      </c>
      <c r="C5582" s="10" t="s">
        <v>1977</v>
      </c>
      <c r="D5582" s="4" t="s">
        <v>119</v>
      </c>
      <c r="E5582" s="4" t="s">
        <v>0</v>
      </c>
      <c r="F5582" s="73"/>
      <c r="G5582" s="195">
        <v>3500</v>
      </c>
      <c r="H5582" s="5"/>
    </row>
    <row r="5583" spans="2:8" x14ac:dyDescent="0.3">
      <c r="B5583" s="35">
        <v>43505</v>
      </c>
      <c r="C5583" s="10" t="s">
        <v>1977</v>
      </c>
      <c r="D5583" s="4" t="s">
        <v>32</v>
      </c>
      <c r="E5583" s="4" t="s">
        <v>0</v>
      </c>
      <c r="F5583" s="73"/>
      <c r="G5583" s="195">
        <v>1500</v>
      </c>
      <c r="H5583" s="5"/>
    </row>
    <row r="5584" spans="2:8" x14ac:dyDescent="0.3">
      <c r="B5584" s="35">
        <v>43505</v>
      </c>
      <c r="C5584" s="10" t="s">
        <v>1977</v>
      </c>
      <c r="D5584" s="4" t="s">
        <v>148</v>
      </c>
      <c r="E5584" s="4" t="s">
        <v>0</v>
      </c>
      <c r="F5584" s="73"/>
      <c r="G5584" s="195">
        <v>1500</v>
      </c>
      <c r="H5584" s="5"/>
    </row>
    <row r="5585" spans="2:8" x14ac:dyDescent="0.3">
      <c r="B5585" s="35">
        <v>43505</v>
      </c>
      <c r="C5585" s="10" t="s">
        <v>1977</v>
      </c>
      <c r="D5585" s="4" t="s">
        <v>598</v>
      </c>
      <c r="E5585" s="4" t="s">
        <v>0</v>
      </c>
      <c r="F5585" s="202"/>
      <c r="G5585" s="197">
        <v>0</v>
      </c>
      <c r="H5585" s="5"/>
    </row>
    <row r="5586" spans="2:8" x14ac:dyDescent="0.3">
      <c r="B5586" s="35" t="s">
        <v>5</v>
      </c>
      <c r="C5586" s="10"/>
      <c r="D5586" s="4"/>
      <c r="E5586" s="4"/>
      <c r="F5586" s="73" t="s">
        <v>5</v>
      </c>
      <c r="G5586" s="197"/>
      <c r="H5586" s="5"/>
    </row>
    <row r="5587" spans="2:8" x14ac:dyDescent="0.3">
      <c r="B5587" s="35">
        <v>43505</v>
      </c>
      <c r="C5587" s="10" t="s">
        <v>1977</v>
      </c>
      <c r="D5587" s="4" t="s">
        <v>2261</v>
      </c>
      <c r="E5587" s="4" t="s">
        <v>0</v>
      </c>
      <c r="F5587" s="73"/>
      <c r="G5587" s="195">
        <v>1200</v>
      </c>
      <c r="H5587" s="5"/>
    </row>
    <row r="5588" spans="2:8" x14ac:dyDescent="0.3">
      <c r="B5588" s="35">
        <v>43505</v>
      </c>
      <c r="C5588" s="10" t="s">
        <v>1977</v>
      </c>
      <c r="D5588" s="4" t="s">
        <v>2263</v>
      </c>
      <c r="E5588" s="4" t="s">
        <v>0</v>
      </c>
      <c r="F5588" s="73"/>
      <c r="G5588" s="195">
        <v>1200</v>
      </c>
      <c r="H5588" s="5"/>
    </row>
    <row r="5589" spans="2:8" x14ac:dyDescent="0.3">
      <c r="B5589" s="35">
        <v>43505</v>
      </c>
      <c r="C5589" s="10" t="s">
        <v>1977</v>
      </c>
      <c r="D5589" s="4" t="s">
        <v>2169</v>
      </c>
      <c r="E5589" s="4" t="s">
        <v>0</v>
      </c>
      <c r="F5589" s="73"/>
      <c r="G5589" s="195">
        <v>1200</v>
      </c>
      <c r="H5589" s="5"/>
    </row>
    <row r="5590" spans="2:8" x14ac:dyDescent="0.3">
      <c r="B5590" s="35">
        <v>43505</v>
      </c>
      <c r="C5590" s="10" t="s">
        <v>1977</v>
      </c>
      <c r="D5590" s="4" t="s">
        <v>2007</v>
      </c>
      <c r="E5590" s="4" t="s">
        <v>0</v>
      </c>
      <c r="F5590" s="73"/>
      <c r="G5590" s="195">
        <v>450</v>
      </c>
      <c r="H5590" s="5"/>
    </row>
    <row r="5591" spans="2:8" x14ac:dyDescent="0.3">
      <c r="B5591" s="35">
        <v>43505</v>
      </c>
      <c r="C5591" s="10" t="s">
        <v>1977</v>
      </c>
      <c r="D5591" s="4" t="s">
        <v>2201</v>
      </c>
      <c r="E5591" s="4" t="s">
        <v>0</v>
      </c>
      <c r="F5591" s="73"/>
      <c r="G5591" s="195">
        <v>480</v>
      </c>
      <c r="H5591" s="5"/>
    </row>
    <row r="5592" spans="2:8" x14ac:dyDescent="0.3">
      <c r="B5592" s="35">
        <v>43505</v>
      </c>
      <c r="C5592" s="10" t="s">
        <v>1977</v>
      </c>
      <c r="D5592" s="4" t="s">
        <v>2267</v>
      </c>
      <c r="E5592" s="4" t="s">
        <v>0</v>
      </c>
      <c r="F5592" s="73"/>
      <c r="G5592" s="195">
        <v>6000</v>
      </c>
      <c r="H5592" s="5"/>
    </row>
    <row r="5593" spans="2:8" x14ac:dyDescent="0.3">
      <c r="F5593" s="174">
        <v>0</v>
      </c>
      <c r="G5593" s="194">
        <f>SUM(G5573:G5592)</f>
        <v>33630</v>
      </c>
      <c r="H5593" s="62">
        <f>F5593-G5593</f>
        <v>-33630</v>
      </c>
    </row>
    <row r="5595" spans="2:8" x14ac:dyDescent="0.3">
      <c r="B5595" s="106" t="s">
        <v>404</v>
      </c>
      <c r="C5595" s="6" t="s">
        <v>7</v>
      </c>
      <c r="D5595" s="6" t="s">
        <v>11</v>
      </c>
      <c r="E5595" s="6" t="s">
        <v>8</v>
      </c>
      <c r="F5595" s="149" t="s">
        <v>2147</v>
      </c>
      <c r="G5595" s="149" t="s">
        <v>2148</v>
      </c>
      <c r="H5595" s="7" t="s">
        <v>1658</v>
      </c>
    </row>
    <row r="5596" spans="2:8" x14ac:dyDescent="0.3">
      <c r="B5596" s="35">
        <v>43512</v>
      </c>
      <c r="C5596" s="10" t="s">
        <v>1977</v>
      </c>
      <c r="D5596" s="4" t="s">
        <v>1502</v>
      </c>
      <c r="E5596" s="4" t="s">
        <v>0</v>
      </c>
      <c r="F5596" s="73"/>
      <c r="G5596" s="195">
        <v>3500</v>
      </c>
      <c r="H5596" s="5"/>
    </row>
    <row r="5597" spans="2:8" x14ac:dyDescent="0.3">
      <c r="B5597" s="35">
        <v>43512</v>
      </c>
      <c r="C5597" s="10" t="s">
        <v>1977</v>
      </c>
      <c r="D5597" s="4" t="s">
        <v>114</v>
      </c>
      <c r="E5597" s="4" t="s">
        <v>0</v>
      </c>
      <c r="F5597" s="73"/>
      <c r="G5597" s="195">
        <v>3000</v>
      </c>
      <c r="H5597" s="5"/>
    </row>
    <row r="5598" spans="2:8" x14ac:dyDescent="0.3">
      <c r="B5598" s="35">
        <v>43512</v>
      </c>
      <c r="C5598" s="10" t="s">
        <v>1977</v>
      </c>
      <c r="D5598" s="4" t="s">
        <v>116</v>
      </c>
      <c r="E5598" s="4" t="s">
        <v>0</v>
      </c>
      <c r="F5598" s="73"/>
      <c r="G5598" s="195">
        <v>2500</v>
      </c>
      <c r="H5598" s="5"/>
    </row>
    <row r="5599" spans="2:8" x14ac:dyDescent="0.3">
      <c r="B5599" s="35">
        <v>43512</v>
      </c>
      <c r="C5599" s="10" t="s">
        <v>1977</v>
      </c>
      <c r="D5599" s="4" t="s">
        <v>1926</v>
      </c>
      <c r="E5599" s="4" t="s">
        <v>0</v>
      </c>
      <c r="F5599" s="73"/>
      <c r="G5599" s="195">
        <v>2500</v>
      </c>
      <c r="H5599" s="5" t="s">
        <v>5</v>
      </c>
    </row>
    <row r="5600" spans="2:8" x14ac:dyDescent="0.3">
      <c r="B5600" s="35">
        <v>43512</v>
      </c>
      <c r="C5600" s="10" t="s">
        <v>1977</v>
      </c>
      <c r="D5600" s="4" t="s">
        <v>2164</v>
      </c>
      <c r="E5600" s="4" t="s">
        <v>0</v>
      </c>
      <c r="F5600" s="73"/>
      <c r="G5600" s="195">
        <v>1300</v>
      </c>
      <c r="H5600" s="5"/>
    </row>
    <row r="5601" spans="2:11" x14ac:dyDescent="0.3">
      <c r="B5601" s="35">
        <v>43512</v>
      </c>
      <c r="C5601" s="10" t="s">
        <v>1977</v>
      </c>
      <c r="D5601" s="4" t="s">
        <v>2171</v>
      </c>
      <c r="E5601" s="4" t="s">
        <v>0</v>
      </c>
      <c r="F5601" s="73"/>
      <c r="G5601" s="195">
        <v>1200</v>
      </c>
      <c r="H5601" s="5"/>
    </row>
    <row r="5602" spans="2:11" x14ac:dyDescent="0.3">
      <c r="B5602" s="35">
        <v>43512</v>
      </c>
      <c r="C5602" s="10" t="s">
        <v>1977</v>
      </c>
      <c r="D5602" s="4" t="s">
        <v>2234</v>
      </c>
      <c r="E5602" s="4" t="s">
        <v>0</v>
      </c>
      <c r="F5602" s="73"/>
      <c r="G5602" s="195">
        <v>800</v>
      </c>
      <c r="H5602" s="5"/>
    </row>
    <row r="5603" spans="2:11" x14ac:dyDescent="0.3">
      <c r="B5603" s="35" t="s">
        <v>5</v>
      </c>
      <c r="C5603" s="10"/>
      <c r="D5603" s="4"/>
      <c r="E5603" s="4"/>
      <c r="F5603" s="73"/>
      <c r="G5603" s="73"/>
      <c r="H5603" s="5"/>
    </row>
    <row r="5604" spans="2:11" x14ac:dyDescent="0.3">
      <c r="B5604" s="35">
        <v>43512</v>
      </c>
      <c r="C5604" s="10" t="s">
        <v>1977</v>
      </c>
      <c r="D5604" s="4" t="s">
        <v>1978</v>
      </c>
      <c r="E5604" s="4" t="s">
        <v>0</v>
      </c>
      <c r="F5604" s="73"/>
      <c r="G5604" s="195">
        <v>300</v>
      </c>
      <c r="H5604" s="5"/>
    </row>
    <row r="5605" spans="2:11" x14ac:dyDescent="0.3">
      <c r="B5605" s="35">
        <v>43512</v>
      </c>
      <c r="C5605" s="10" t="s">
        <v>1977</v>
      </c>
      <c r="D5605" s="4" t="s">
        <v>119</v>
      </c>
      <c r="E5605" s="4" t="s">
        <v>0</v>
      </c>
      <c r="F5605" s="73"/>
      <c r="G5605" s="195">
        <v>3500</v>
      </c>
      <c r="H5605" s="5"/>
    </row>
    <row r="5606" spans="2:11" x14ac:dyDescent="0.3">
      <c r="B5606" s="35">
        <v>43512</v>
      </c>
      <c r="C5606" s="10" t="s">
        <v>1977</v>
      </c>
      <c r="D5606" s="4" t="s">
        <v>32</v>
      </c>
      <c r="E5606" s="4" t="s">
        <v>0</v>
      </c>
      <c r="F5606" s="73"/>
      <c r="G5606" s="195">
        <v>1500</v>
      </c>
      <c r="H5606" s="5"/>
    </row>
    <row r="5607" spans="2:11" x14ac:dyDescent="0.3">
      <c r="B5607" s="35">
        <v>43512</v>
      </c>
      <c r="C5607" s="10" t="s">
        <v>1977</v>
      </c>
      <c r="D5607" s="4" t="s">
        <v>148</v>
      </c>
      <c r="E5607" s="4" t="s">
        <v>0</v>
      </c>
      <c r="F5607" s="73"/>
      <c r="G5607" s="195">
        <v>1500</v>
      </c>
      <c r="H5607" s="5"/>
    </row>
    <row r="5608" spans="2:11" x14ac:dyDescent="0.3">
      <c r="B5608" s="35">
        <v>43512</v>
      </c>
      <c r="C5608" s="10" t="s">
        <v>1977</v>
      </c>
      <c r="D5608" s="4" t="s">
        <v>598</v>
      </c>
      <c r="E5608" s="4" t="s">
        <v>0</v>
      </c>
      <c r="F5608" s="202"/>
      <c r="G5608" s="195">
        <v>2300</v>
      </c>
      <c r="H5608" s="5"/>
    </row>
    <row r="5609" spans="2:11" x14ac:dyDescent="0.3">
      <c r="B5609" s="35" t="s">
        <v>5</v>
      </c>
      <c r="C5609" s="10"/>
      <c r="D5609" s="4"/>
      <c r="E5609" s="4"/>
      <c r="F5609" s="73" t="s">
        <v>5</v>
      </c>
      <c r="G5609" s="197"/>
      <c r="H5609" s="5"/>
    </row>
    <row r="5610" spans="2:11" x14ac:dyDescent="0.3">
      <c r="B5610" s="35">
        <v>43512</v>
      </c>
      <c r="C5610" s="10" t="s">
        <v>1977</v>
      </c>
      <c r="D5610" s="4" t="s">
        <v>2261</v>
      </c>
      <c r="E5610" s="4" t="s">
        <v>0</v>
      </c>
      <c r="F5610" s="73"/>
      <c r="G5610" s="195">
        <v>700</v>
      </c>
      <c r="H5610" s="5"/>
    </row>
    <row r="5611" spans="2:11" x14ac:dyDescent="0.3">
      <c r="B5611" s="35">
        <v>43512</v>
      </c>
      <c r="C5611" s="10" t="s">
        <v>1977</v>
      </c>
      <c r="D5611" s="4" t="s">
        <v>2263</v>
      </c>
      <c r="E5611" s="4" t="s">
        <v>0</v>
      </c>
      <c r="F5611" s="73"/>
      <c r="G5611" s="195">
        <v>1200</v>
      </c>
      <c r="H5611" s="5"/>
      <c r="K5611" s="198"/>
    </row>
    <row r="5612" spans="2:11" x14ac:dyDescent="0.3">
      <c r="B5612" s="35">
        <v>43512</v>
      </c>
      <c r="C5612" s="10" t="s">
        <v>1977</v>
      </c>
      <c r="D5612" s="4" t="s">
        <v>2169</v>
      </c>
      <c r="E5612" s="4" t="s">
        <v>0</v>
      </c>
      <c r="F5612" s="73"/>
      <c r="G5612" s="195">
        <v>1200</v>
      </c>
      <c r="H5612" s="5"/>
    </row>
    <row r="5613" spans="2:11" x14ac:dyDescent="0.3">
      <c r="B5613" s="35">
        <v>43512</v>
      </c>
      <c r="C5613" s="10" t="s">
        <v>1977</v>
      </c>
      <c r="D5613" s="4" t="s">
        <v>2201</v>
      </c>
      <c r="E5613" s="4" t="s">
        <v>0</v>
      </c>
      <c r="F5613" s="73"/>
      <c r="G5613" s="195">
        <v>480</v>
      </c>
      <c r="H5613" s="5"/>
    </row>
    <row r="5614" spans="2:11" x14ac:dyDescent="0.3">
      <c r="B5614" s="35">
        <v>43512</v>
      </c>
      <c r="C5614" s="10" t="s">
        <v>1977</v>
      </c>
      <c r="D5614" s="4" t="s">
        <v>205</v>
      </c>
      <c r="E5614" s="4" t="s">
        <v>0</v>
      </c>
      <c r="F5614" s="73"/>
      <c r="G5614" s="195">
        <v>4000</v>
      </c>
      <c r="H5614" s="5"/>
    </row>
    <row r="5615" spans="2:11" x14ac:dyDescent="0.3">
      <c r="F5615" s="174">
        <v>0</v>
      </c>
      <c r="G5615" s="194">
        <f>SUM(G5596:G5614)</f>
        <v>31480</v>
      </c>
      <c r="H5615" s="62">
        <f>F5615-G5615</f>
        <v>-31480</v>
      </c>
    </row>
    <row r="5617" spans="2:8" x14ac:dyDescent="0.3">
      <c r="B5617" s="106" t="s">
        <v>404</v>
      </c>
      <c r="C5617" s="6" t="s">
        <v>7</v>
      </c>
      <c r="D5617" s="6" t="s">
        <v>11</v>
      </c>
      <c r="E5617" s="6" t="s">
        <v>8</v>
      </c>
      <c r="F5617" s="149" t="s">
        <v>2147</v>
      </c>
      <c r="G5617" s="149" t="s">
        <v>2148</v>
      </c>
      <c r="H5617" s="7" t="s">
        <v>1658</v>
      </c>
    </row>
    <row r="5618" spans="2:8" x14ac:dyDescent="0.3">
      <c r="B5618" s="35">
        <v>43519</v>
      </c>
      <c r="C5618" s="10" t="s">
        <v>1977</v>
      </c>
      <c r="D5618" s="4" t="s">
        <v>1502</v>
      </c>
      <c r="E5618" s="4" t="s">
        <v>0</v>
      </c>
      <c r="F5618" s="73"/>
      <c r="G5618" s="197">
        <v>3500</v>
      </c>
      <c r="H5618" s="5"/>
    </row>
    <row r="5619" spans="2:8" x14ac:dyDescent="0.3">
      <c r="B5619" s="35">
        <v>43519</v>
      </c>
      <c r="C5619" s="10" t="s">
        <v>1977</v>
      </c>
      <c r="D5619" s="4" t="s">
        <v>114</v>
      </c>
      <c r="E5619" s="4" t="s">
        <v>0</v>
      </c>
      <c r="F5619" s="73"/>
      <c r="G5619" s="197">
        <v>3000</v>
      </c>
      <c r="H5619" s="5"/>
    </row>
    <row r="5620" spans="2:8" x14ac:dyDescent="0.3">
      <c r="B5620" s="35">
        <v>43519</v>
      </c>
      <c r="C5620" s="10" t="s">
        <v>1977</v>
      </c>
      <c r="D5620" s="4" t="s">
        <v>116</v>
      </c>
      <c r="E5620" s="4" t="s">
        <v>0</v>
      </c>
      <c r="F5620" s="73"/>
      <c r="G5620" s="197">
        <v>2500</v>
      </c>
      <c r="H5620" s="5"/>
    </row>
    <row r="5621" spans="2:8" x14ac:dyDescent="0.3">
      <c r="B5621" s="35">
        <v>43519</v>
      </c>
      <c r="C5621" s="10" t="s">
        <v>1977</v>
      </c>
      <c r="D5621" s="4" t="s">
        <v>1926</v>
      </c>
      <c r="E5621" s="4" t="s">
        <v>0</v>
      </c>
      <c r="F5621" s="73"/>
      <c r="G5621" s="197">
        <v>2500</v>
      </c>
      <c r="H5621" s="5" t="s">
        <v>5</v>
      </c>
    </row>
    <row r="5622" spans="2:8" x14ac:dyDescent="0.3">
      <c r="B5622" s="35">
        <v>43519</v>
      </c>
      <c r="C5622" s="10" t="s">
        <v>1977</v>
      </c>
      <c r="D5622" s="4" t="s">
        <v>2164</v>
      </c>
      <c r="E5622" s="4" t="s">
        <v>0</v>
      </c>
      <c r="F5622" s="73"/>
      <c r="G5622" s="197">
        <v>1300</v>
      </c>
      <c r="H5622" s="5"/>
    </row>
    <row r="5623" spans="2:8" x14ac:dyDescent="0.3">
      <c r="B5623" s="35">
        <v>43519</v>
      </c>
      <c r="C5623" s="10" t="s">
        <v>1977</v>
      </c>
      <c r="D5623" s="4" t="s">
        <v>2171</v>
      </c>
      <c r="E5623" s="4" t="s">
        <v>0</v>
      </c>
      <c r="F5623" s="73"/>
      <c r="G5623" s="197">
        <v>1200</v>
      </c>
      <c r="H5623" s="5"/>
    </row>
    <row r="5624" spans="2:8" x14ac:dyDescent="0.3">
      <c r="B5624" s="35">
        <v>43519</v>
      </c>
      <c r="C5624" s="10" t="s">
        <v>1977</v>
      </c>
      <c r="D5624" s="4" t="s">
        <v>2234</v>
      </c>
      <c r="E5624" s="4" t="s">
        <v>0</v>
      </c>
      <c r="F5624" s="73"/>
      <c r="G5624" s="197">
        <v>800</v>
      </c>
      <c r="H5624" s="5"/>
    </row>
    <row r="5625" spans="2:8" x14ac:dyDescent="0.3">
      <c r="B5625" s="35" t="s">
        <v>5</v>
      </c>
      <c r="C5625" s="10"/>
      <c r="D5625" s="4"/>
      <c r="E5625" s="4"/>
      <c r="F5625" s="73"/>
      <c r="G5625" s="73"/>
      <c r="H5625" s="5"/>
    </row>
    <row r="5626" spans="2:8" x14ac:dyDescent="0.3">
      <c r="B5626" s="35">
        <v>43519</v>
      </c>
      <c r="C5626" s="10" t="s">
        <v>1977</v>
      </c>
      <c r="D5626" s="4" t="s">
        <v>1978</v>
      </c>
      <c r="E5626" s="4" t="s">
        <v>0</v>
      </c>
      <c r="F5626" s="73"/>
      <c r="G5626" s="197">
        <v>1800</v>
      </c>
      <c r="H5626" s="5"/>
    </row>
    <row r="5627" spans="2:8" x14ac:dyDescent="0.3">
      <c r="B5627" s="35">
        <v>43519</v>
      </c>
      <c r="C5627" s="10" t="s">
        <v>1977</v>
      </c>
      <c r="D5627" s="4" t="s">
        <v>119</v>
      </c>
      <c r="E5627" s="4" t="s">
        <v>0</v>
      </c>
      <c r="F5627" s="73"/>
      <c r="G5627" s="197">
        <v>3500</v>
      </c>
      <c r="H5627" s="5"/>
    </row>
    <row r="5628" spans="2:8" x14ac:dyDescent="0.3">
      <c r="B5628" s="35">
        <v>43519</v>
      </c>
      <c r="C5628" s="10" t="s">
        <v>1977</v>
      </c>
      <c r="D5628" s="4" t="s">
        <v>32</v>
      </c>
      <c r="E5628" s="4" t="s">
        <v>0</v>
      </c>
      <c r="F5628" s="73"/>
      <c r="G5628" s="197">
        <v>1500</v>
      </c>
      <c r="H5628" s="5"/>
    </row>
    <row r="5629" spans="2:8" x14ac:dyDescent="0.3">
      <c r="B5629" s="35">
        <v>43519</v>
      </c>
      <c r="C5629" s="10" t="s">
        <v>1977</v>
      </c>
      <c r="D5629" s="4" t="s">
        <v>148</v>
      </c>
      <c r="E5629" s="4" t="s">
        <v>0</v>
      </c>
      <c r="F5629" s="73"/>
      <c r="G5629" s="197">
        <v>1500</v>
      </c>
      <c r="H5629" s="5"/>
    </row>
    <row r="5630" spans="2:8" x14ac:dyDescent="0.3">
      <c r="B5630" s="35">
        <v>43519</v>
      </c>
      <c r="C5630" s="10" t="s">
        <v>1977</v>
      </c>
      <c r="D5630" s="4" t="s">
        <v>598</v>
      </c>
      <c r="E5630" s="4" t="s">
        <v>0</v>
      </c>
      <c r="F5630" s="202"/>
      <c r="G5630" s="197">
        <v>2300</v>
      </c>
      <c r="H5630" s="5"/>
    </row>
    <row r="5631" spans="2:8" x14ac:dyDescent="0.3">
      <c r="B5631" s="35" t="s">
        <v>5</v>
      </c>
      <c r="C5631" s="10"/>
      <c r="D5631" s="4"/>
      <c r="E5631" s="4"/>
      <c r="F5631" s="73" t="s">
        <v>5</v>
      </c>
      <c r="G5631" s="197"/>
      <c r="H5631" s="5"/>
    </row>
    <row r="5632" spans="2:8" x14ac:dyDescent="0.3">
      <c r="B5632" s="35">
        <v>43519</v>
      </c>
      <c r="C5632" s="10" t="s">
        <v>1977</v>
      </c>
      <c r="D5632" s="4" t="s">
        <v>2263</v>
      </c>
      <c r="E5632" s="4" t="s">
        <v>0</v>
      </c>
      <c r="F5632" s="73"/>
      <c r="G5632" s="197">
        <v>720</v>
      </c>
      <c r="H5632" s="5"/>
    </row>
    <row r="5633" spans="2:8" x14ac:dyDescent="0.3">
      <c r="B5633" s="35">
        <v>43519</v>
      </c>
      <c r="C5633" s="10" t="s">
        <v>1977</v>
      </c>
      <c r="D5633" s="4" t="s">
        <v>2169</v>
      </c>
      <c r="E5633" s="4" t="s">
        <v>0</v>
      </c>
      <c r="F5633" s="73"/>
      <c r="G5633" s="197">
        <v>1200</v>
      </c>
      <c r="H5633" s="5"/>
    </row>
    <row r="5634" spans="2:8" x14ac:dyDescent="0.3">
      <c r="B5634" s="35">
        <v>43519</v>
      </c>
      <c r="C5634" s="10" t="s">
        <v>1977</v>
      </c>
      <c r="D5634" s="4" t="s">
        <v>2201</v>
      </c>
      <c r="E5634" s="4" t="s">
        <v>0</v>
      </c>
      <c r="F5634" s="73"/>
      <c r="G5634" s="197">
        <v>480</v>
      </c>
      <c r="H5634" s="5"/>
    </row>
    <row r="5635" spans="2:8" x14ac:dyDescent="0.3">
      <c r="F5635" s="174">
        <v>0</v>
      </c>
      <c r="G5635" s="194">
        <f>SUM(G5618:G5634)</f>
        <v>27800</v>
      </c>
      <c r="H5635" s="62">
        <f>F5635-G5635</f>
        <v>-27800</v>
      </c>
    </row>
    <row r="5637" spans="2:8" x14ac:dyDescent="0.3">
      <c r="B5637" s="106" t="s">
        <v>404</v>
      </c>
      <c r="C5637" s="6" t="s">
        <v>7</v>
      </c>
      <c r="D5637" s="6" t="s">
        <v>11</v>
      </c>
      <c r="E5637" s="6" t="s">
        <v>8</v>
      </c>
      <c r="F5637" s="149" t="s">
        <v>2147</v>
      </c>
      <c r="G5637" s="149" t="s">
        <v>2148</v>
      </c>
      <c r="H5637" s="7" t="s">
        <v>1658</v>
      </c>
    </row>
    <row r="5638" spans="2:8" x14ac:dyDescent="0.3">
      <c r="B5638" s="35">
        <v>43526</v>
      </c>
      <c r="C5638" s="10" t="s">
        <v>1977</v>
      </c>
      <c r="D5638" s="4" t="s">
        <v>1502</v>
      </c>
      <c r="E5638" s="4" t="s">
        <v>0</v>
      </c>
      <c r="F5638" s="73"/>
      <c r="G5638" s="195">
        <v>3500</v>
      </c>
      <c r="H5638" s="5"/>
    </row>
    <row r="5639" spans="2:8" x14ac:dyDescent="0.3">
      <c r="B5639" s="35">
        <v>43526</v>
      </c>
      <c r="C5639" s="10" t="s">
        <v>1977</v>
      </c>
      <c r="D5639" s="4" t="s">
        <v>114</v>
      </c>
      <c r="E5639" s="4" t="s">
        <v>0</v>
      </c>
      <c r="F5639" s="73"/>
      <c r="G5639" s="197">
        <v>0</v>
      </c>
      <c r="H5639" s="5"/>
    </row>
    <row r="5640" spans="2:8" x14ac:dyDescent="0.3">
      <c r="B5640" s="35">
        <v>43526</v>
      </c>
      <c r="C5640" s="10" t="s">
        <v>1977</v>
      </c>
      <c r="D5640" s="4" t="s">
        <v>116</v>
      </c>
      <c r="E5640" s="4" t="s">
        <v>0</v>
      </c>
      <c r="F5640" s="73"/>
      <c r="G5640" s="195">
        <v>2500</v>
      </c>
      <c r="H5640" s="5"/>
    </row>
    <row r="5641" spans="2:8" x14ac:dyDescent="0.3">
      <c r="B5641" s="35">
        <v>43526</v>
      </c>
      <c r="C5641" s="10" t="s">
        <v>1977</v>
      </c>
      <c r="D5641" s="4" t="s">
        <v>2164</v>
      </c>
      <c r="E5641" s="4" t="s">
        <v>0</v>
      </c>
      <c r="F5641" s="73"/>
      <c r="G5641" s="195">
        <v>1300</v>
      </c>
      <c r="H5641" s="5"/>
    </row>
    <row r="5642" spans="2:8" x14ac:dyDescent="0.3">
      <c r="B5642" s="35">
        <v>43526</v>
      </c>
      <c r="C5642" s="10" t="s">
        <v>1977</v>
      </c>
      <c r="D5642" s="4" t="s">
        <v>2171</v>
      </c>
      <c r="E5642" s="4" t="s">
        <v>0</v>
      </c>
      <c r="F5642" s="73"/>
      <c r="G5642" s="195">
        <v>1200</v>
      </c>
      <c r="H5642" s="5"/>
    </row>
    <row r="5643" spans="2:8" x14ac:dyDescent="0.3">
      <c r="B5643" s="35">
        <v>43526</v>
      </c>
      <c r="C5643" s="10" t="s">
        <v>1977</v>
      </c>
      <c r="D5643" s="4" t="s">
        <v>2234</v>
      </c>
      <c r="E5643" s="4" t="s">
        <v>0</v>
      </c>
      <c r="F5643" s="73"/>
      <c r="G5643" s="195">
        <v>1000</v>
      </c>
      <c r="H5643" s="5"/>
    </row>
    <row r="5644" spans="2:8" x14ac:dyDescent="0.3">
      <c r="B5644" s="35" t="s">
        <v>5</v>
      </c>
      <c r="C5644" s="10"/>
      <c r="D5644" s="4"/>
      <c r="E5644" s="4"/>
      <c r="F5644" s="73"/>
      <c r="G5644" s="73"/>
      <c r="H5644" s="5"/>
    </row>
    <row r="5645" spans="2:8" x14ac:dyDescent="0.3">
      <c r="B5645" s="35">
        <v>43526</v>
      </c>
      <c r="C5645" s="10" t="s">
        <v>1977</v>
      </c>
      <c r="D5645" s="4" t="s">
        <v>1978</v>
      </c>
      <c r="E5645" s="4" t="s">
        <v>0</v>
      </c>
      <c r="F5645" s="73"/>
      <c r="G5645" s="195">
        <v>1800</v>
      </c>
      <c r="H5645" s="5"/>
    </row>
    <row r="5646" spans="2:8" x14ac:dyDescent="0.3">
      <c r="B5646" s="35">
        <v>43526</v>
      </c>
      <c r="C5646" s="10" t="s">
        <v>1977</v>
      </c>
      <c r="D5646" s="4" t="s">
        <v>119</v>
      </c>
      <c r="E5646" s="4" t="s">
        <v>0</v>
      </c>
      <c r="F5646" s="73"/>
      <c r="G5646" s="195">
        <v>3500</v>
      </c>
      <c r="H5646" s="5"/>
    </row>
    <row r="5647" spans="2:8" x14ac:dyDescent="0.3">
      <c r="B5647" s="35">
        <v>43526</v>
      </c>
      <c r="C5647" s="10" t="s">
        <v>1977</v>
      </c>
      <c r="D5647" s="4" t="s">
        <v>32</v>
      </c>
      <c r="E5647" s="4" t="s">
        <v>0</v>
      </c>
      <c r="F5647" s="73"/>
      <c r="G5647" s="195">
        <v>1500</v>
      </c>
      <c r="H5647" s="5"/>
    </row>
    <row r="5648" spans="2:8" x14ac:dyDescent="0.3">
      <c r="B5648" s="35">
        <v>43526</v>
      </c>
      <c r="C5648" s="10" t="s">
        <v>1977</v>
      </c>
      <c r="D5648" s="4" t="s">
        <v>148</v>
      </c>
      <c r="E5648" s="4" t="s">
        <v>0</v>
      </c>
      <c r="F5648" s="73"/>
      <c r="G5648" s="195">
        <v>1500</v>
      </c>
      <c r="H5648" s="5"/>
    </row>
    <row r="5649" spans="2:10" x14ac:dyDescent="0.3">
      <c r="B5649" s="35">
        <v>43526</v>
      </c>
      <c r="C5649" s="10" t="s">
        <v>1977</v>
      </c>
      <c r="D5649" s="4" t="s">
        <v>598</v>
      </c>
      <c r="E5649" s="4" t="s">
        <v>0</v>
      </c>
      <c r="F5649" s="202" t="s">
        <v>2268</v>
      </c>
      <c r="G5649" s="195">
        <v>1643</v>
      </c>
      <c r="H5649" s="5"/>
    </row>
    <row r="5650" spans="2:10" x14ac:dyDescent="0.3">
      <c r="B5650" s="35">
        <v>43526</v>
      </c>
      <c r="C5650" s="10" t="s">
        <v>1977</v>
      </c>
      <c r="D5650" s="4" t="s">
        <v>15</v>
      </c>
      <c r="E5650" s="4" t="s">
        <v>0</v>
      </c>
      <c r="F5650" s="202"/>
      <c r="G5650" s="195">
        <v>1500</v>
      </c>
      <c r="H5650" s="5"/>
    </row>
    <row r="5651" spans="2:10" x14ac:dyDescent="0.3">
      <c r="B5651" s="35" t="s">
        <v>5</v>
      </c>
      <c r="C5651" s="10"/>
      <c r="D5651" s="4"/>
      <c r="E5651" s="4"/>
      <c r="F5651" s="73" t="s">
        <v>5</v>
      </c>
      <c r="G5651" s="197"/>
      <c r="H5651" s="5"/>
    </row>
    <row r="5652" spans="2:10" x14ac:dyDescent="0.3">
      <c r="B5652" s="35">
        <v>43526</v>
      </c>
      <c r="C5652" s="10" t="s">
        <v>1977</v>
      </c>
      <c r="D5652" s="4" t="s">
        <v>2263</v>
      </c>
      <c r="E5652" s="4" t="s">
        <v>0</v>
      </c>
      <c r="F5652" s="73"/>
      <c r="G5652" s="195">
        <v>1200</v>
      </c>
      <c r="H5652" s="5"/>
    </row>
    <row r="5653" spans="2:10" x14ac:dyDescent="0.3">
      <c r="B5653" s="35">
        <v>43526</v>
      </c>
      <c r="C5653" s="10" t="s">
        <v>1977</v>
      </c>
      <c r="D5653" s="4" t="s">
        <v>2169</v>
      </c>
      <c r="E5653" s="4" t="s">
        <v>0</v>
      </c>
      <c r="F5653" s="73"/>
      <c r="G5653" s="195">
        <v>1200</v>
      </c>
      <c r="H5653" s="5"/>
    </row>
    <row r="5654" spans="2:10" x14ac:dyDescent="0.3">
      <c r="B5654" s="35">
        <v>43526</v>
      </c>
      <c r="C5654" s="10" t="s">
        <v>1977</v>
      </c>
      <c r="D5654" s="4" t="s">
        <v>2269</v>
      </c>
      <c r="E5654" s="4" t="s">
        <v>0</v>
      </c>
      <c r="F5654" s="73"/>
      <c r="G5654" s="195">
        <v>1200</v>
      </c>
      <c r="H5654" s="5"/>
      <c r="J5654" s="194">
        <v>34000</v>
      </c>
    </row>
    <row r="5655" spans="2:10" x14ac:dyDescent="0.3">
      <c r="B5655" s="35">
        <v>43526</v>
      </c>
      <c r="C5655" s="10" t="s">
        <v>1977</v>
      </c>
      <c r="D5655" s="4" t="s">
        <v>2201</v>
      </c>
      <c r="E5655" s="4" t="s">
        <v>0</v>
      </c>
      <c r="F5655" s="73"/>
      <c r="G5655" s="195">
        <v>480</v>
      </c>
      <c r="H5655" s="5"/>
      <c r="J5655" s="198">
        <f>J5654-G5656</f>
        <v>8977</v>
      </c>
    </row>
    <row r="5656" spans="2:10" x14ac:dyDescent="0.3">
      <c r="F5656" s="174">
        <v>0</v>
      </c>
      <c r="G5656" s="194">
        <f>SUM(G5638:G5655)</f>
        <v>25023</v>
      </c>
      <c r="H5656" s="62">
        <f>F5656-G5656</f>
        <v>-25023</v>
      </c>
    </row>
    <row r="5658" spans="2:10" x14ac:dyDescent="0.3">
      <c r="B5658" s="106" t="s">
        <v>404</v>
      </c>
      <c r="C5658" s="6" t="s">
        <v>7</v>
      </c>
      <c r="D5658" s="6" t="s">
        <v>11</v>
      </c>
      <c r="E5658" s="6" t="s">
        <v>8</v>
      </c>
      <c r="F5658" s="149" t="s">
        <v>2147</v>
      </c>
      <c r="G5658" s="149" t="s">
        <v>2148</v>
      </c>
      <c r="H5658" s="7" t="s">
        <v>1658</v>
      </c>
    </row>
    <row r="5659" spans="2:10" x14ac:dyDescent="0.3">
      <c r="B5659" s="35">
        <v>43532</v>
      </c>
      <c r="C5659" s="10" t="s">
        <v>1977</v>
      </c>
      <c r="D5659" s="4" t="s">
        <v>1502</v>
      </c>
      <c r="E5659" s="4" t="s">
        <v>0</v>
      </c>
      <c r="F5659" s="73"/>
      <c r="G5659" s="197">
        <v>3500</v>
      </c>
      <c r="H5659" s="5"/>
    </row>
    <row r="5660" spans="2:10" x14ac:dyDescent="0.3">
      <c r="B5660" s="35">
        <v>43532</v>
      </c>
      <c r="C5660" s="10" t="s">
        <v>1977</v>
      </c>
      <c r="D5660" s="4" t="s">
        <v>114</v>
      </c>
      <c r="E5660" s="4" t="s">
        <v>0</v>
      </c>
      <c r="F5660" s="73"/>
      <c r="G5660" s="197">
        <v>3000</v>
      </c>
      <c r="H5660" s="5"/>
    </row>
    <row r="5661" spans="2:10" x14ac:dyDescent="0.3">
      <c r="B5661" s="35">
        <v>43532</v>
      </c>
      <c r="C5661" s="10" t="s">
        <v>1977</v>
      </c>
      <c r="D5661" s="4" t="s">
        <v>116</v>
      </c>
      <c r="E5661" s="4" t="s">
        <v>0</v>
      </c>
      <c r="F5661" s="73"/>
      <c r="G5661" s="197">
        <v>2500</v>
      </c>
      <c r="H5661" s="5"/>
    </row>
    <row r="5662" spans="2:10" x14ac:dyDescent="0.3">
      <c r="B5662" s="35">
        <v>43532</v>
      </c>
      <c r="C5662" s="10" t="s">
        <v>1977</v>
      </c>
      <c r="D5662" s="4" t="s">
        <v>2164</v>
      </c>
      <c r="E5662" s="4" t="s">
        <v>0</v>
      </c>
      <c r="F5662" s="73"/>
      <c r="G5662" s="197">
        <v>1300</v>
      </c>
      <c r="H5662" s="5"/>
    </row>
    <row r="5663" spans="2:10" x14ac:dyDescent="0.3">
      <c r="B5663" s="35">
        <v>43532</v>
      </c>
      <c r="C5663" s="10" t="s">
        <v>1977</v>
      </c>
      <c r="D5663" s="4" t="s">
        <v>2171</v>
      </c>
      <c r="E5663" s="4" t="s">
        <v>0</v>
      </c>
      <c r="F5663" s="73"/>
      <c r="G5663" s="197">
        <v>1200</v>
      </c>
      <c r="H5663" s="5"/>
    </row>
    <row r="5664" spans="2:10" x14ac:dyDescent="0.3">
      <c r="B5664" s="35">
        <v>43532</v>
      </c>
      <c r="C5664" s="10" t="s">
        <v>1977</v>
      </c>
      <c r="D5664" s="4" t="s">
        <v>2234</v>
      </c>
      <c r="E5664" s="4" t="s">
        <v>0</v>
      </c>
      <c r="F5664" s="73"/>
      <c r="G5664" s="197">
        <v>1000</v>
      </c>
      <c r="H5664" s="5"/>
    </row>
    <row r="5665" spans="2:8" x14ac:dyDescent="0.3">
      <c r="B5665" s="35" t="s">
        <v>5</v>
      </c>
      <c r="C5665" s="10"/>
      <c r="D5665" s="4"/>
      <c r="E5665" s="4"/>
      <c r="F5665" s="73"/>
      <c r="G5665" s="73"/>
      <c r="H5665" s="5"/>
    </row>
    <row r="5666" spans="2:8" x14ac:dyDescent="0.3">
      <c r="B5666" s="35">
        <v>43532</v>
      </c>
      <c r="C5666" s="10" t="s">
        <v>1977</v>
      </c>
      <c r="D5666" s="4" t="s">
        <v>1978</v>
      </c>
      <c r="E5666" s="4" t="s">
        <v>0</v>
      </c>
      <c r="F5666" s="73"/>
      <c r="G5666" s="197">
        <v>1800</v>
      </c>
      <c r="H5666" s="5"/>
    </row>
    <row r="5667" spans="2:8" x14ac:dyDescent="0.3">
      <c r="B5667" s="35">
        <v>43532</v>
      </c>
      <c r="C5667" s="10" t="s">
        <v>1977</v>
      </c>
      <c r="D5667" s="4" t="s">
        <v>119</v>
      </c>
      <c r="E5667" s="4" t="s">
        <v>0</v>
      </c>
      <c r="F5667" s="73"/>
      <c r="G5667" s="197">
        <v>3500</v>
      </c>
      <c r="H5667" s="5"/>
    </row>
    <row r="5668" spans="2:8" x14ac:dyDescent="0.3">
      <c r="B5668" s="35">
        <v>43532</v>
      </c>
      <c r="C5668" s="10" t="s">
        <v>1977</v>
      </c>
      <c r="D5668" s="4" t="s">
        <v>32</v>
      </c>
      <c r="E5668" s="4" t="s">
        <v>0</v>
      </c>
      <c r="F5668" s="73"/>
      <c r="G5668" s="197">
        <v>1500</v>
      </c>
      <c r="H5668" s="5"/>
    </row>
    <row r="5669" spans="2:8" x14ac:dyDescent="0.3">
      <c r="B5669" s="35">
        <v>43532</v>
      </c>
      <c r="C5669" s="10" t="s">
        <v>1977</v>
      </c>
      <c r="D5669" s="4" t="s">
        <v>148</v>
      </c>
      <c r="E5669" s="4" t="s">
        <v>0</v>
      </c>
      <c r="F5669" s="73"/>
      <c r="G5669" s="197">
        <v>1500</v>
      </c>
      <c r="H5669" s="5"/>
    </row>
    <row r="5670" spans="2:8" x14ac:dyDescent="0.3">
      <c r="B5670" s="35">
        <v>43532</v>
      </c>
      <c r="C5670" s="10" t="s">
        <v>1977</v>
      </c>
      <c r="D5670" s="4" t="s">
        <v>598</v>
      </c>
      <c r="E5670" s="4" t="s">
        <v>0</v>
      </c>
      <c r="F5670" s="202"/>
      <c r="G5670" s="197">
        <v>2300</v>
      </c>
      <c r="H5670" s="5"/>
    </row>
    <row r="5671" spans="2:8" x14ac:dyDescent="0.3">
      <c r="B5671" s="35">
        <v>43532</v>
      </c>
      <c r="C5671" s="10" t="s">
        <v>1977</v>
      </c>
      <c r="D5671" s="4" t="s">
        <v>15</v>
      </c>
      <c r="E5671" s="4" t="s">
        <v>0</v>
      </c>
      <c r="F5671" s="202"/>
      <c r="G5671" s="197">
        <v>1500</v>
      </c>
      <c r="H5671" s="5"/>
    </row>
    <row r="5672" spans="2:8" x14ac:dyDescent="0.3">
      <c r="B5672" s="35" t="s">
        <v>5</v>
      </c>
      <c r="C5672" s="10"/>
      <c r="D5672" s="4"/>
      <c r="E5672" s="4"/>
      <c r="F5672" s="73" t="s">
        <v>5</v>
      </c>
      <c r="G5672" s="197"/>
      <c r="H5672" s="5"/>
    </row>
    <row r="5673" spans="2:8" x14ac:dyDescent="0.3">
      <c r="B5673" s="35">
        <v>43532</v>
      </c>
      <c r="C5673" s="10" t="s">
        <v>1977</v>
      </c>
      <c r="D5673" s="4" t="s">
        <v>2263</v>
      </c>
      <c r="E5673" s="4" t="s">
        <v>0</v>
      </c>
      <c r="F5673" s="73"/>
      <c r="G5673" s="197">
        <v>700</v>
      </c>
      <c r="H5673" s="5"/>
    </row>
    <row r="5674" spans="2:8" x14ac:dyDescent="0.3">
      <c r="B5674" s="35">
        <v>43532</v>
      </c>
      <c r="C5674" s="10" t="s">
        <v>1977</v>
      </c>
      <c r="D5674" s="4" t="s">
        <v>2169</v>
      </c>
      <c r="E5674" s="4" t="s">
        <v>0</v>
      </c>
      <c r="F5674" s="73"/>
      <c r="G5674" s="197">
        <v>0</v>
      </c>
      <c r="H5674" s="5"/>
    </row>
    <row r="5675" spans="2:8" x14ac:dyDescent="0.3">
      <c r="B5675" s="35">
        <v>43532</v>
      </c>
      <c r="C5675" s="10" t="s">
        <v>1977</v>
      </c>
      <c r="D5675" s="4" t="s">
        <v>2269</v>
      </c>
      <c r="E5675" s="4" t="s">
        <v>0</v>
      </c>
      <c r="F5675" s="73"/>
      <c r="G5675" s="197">
        <v>1200</v>
      </c>
      <c r="H5675" s="5"/>
    </row>
    <row r="5676" spans="2:8" x14ac:dyDescent="0.3">
      <c r="B5676" s="35">
        <v>43532</v>
      </c>
      <c r="C5676" s="10" t="s">
        <v>1977</v>
      </c>
      <c r="D5676" s="4"/>
      <c r="E5676" s="4" t="s">
        <v>0</v>
      </c>
      <c r="F5676" s="73"/>
      <c r="G5676" s="197">
        <v>540</v>
      </c>
      <c r="H5676" s="5"/>
    </row>
    <row r="5677" spans="2:8" x14ac:dyDescent="0.3">
      <c r="B5677" s="35">
        <v>43532</v>
      </c>
      <c r="C5677" s="10" t="s">
        <v>1977</v>
      </c>
      <c r="D5677" s="4" t="s">
        <v>2201</v>
      </c>
      <c r="E5677" s="4" t="s">
        <v>0</v>
      </c>
      <c r="F5677" s="73"/>
      <c r="G5677" s="197">
        <v>480</v>
      </c>
      <c r="H5677" s="5"/>
    </row>
    <row r="5678" spans="2:8" x14ac:dyDescent="0.3">
      <c r="F5678" s="174">
        <v>0</v>
      </c>
      <c r="G5678" s="194">
        <f>SUM(G5659:G5677)</f>
        <v>27520</v>
      </c>
      <c r="H5678" s="62">
        <f>F5678-G5678</f>
        <v>-27520</v>
      </c>
    </row>
    <row r="5680" spans="2:8" x14ac:dyDescent="0.3">
      <c r="B5680" s="106" t="s">
        <v>404</v>
      </c>
      <c r="C5680" s="6" t="s">
        <v>7</v>
      </c>
      <c r="D5680" s="6" t="s">
        <v>11</v>
      </c>
      <c r="E5680" s="6" t="s">
        <v>8</v>
      </c>
      <c r="F5680" s="149" t="s">
        <v>2147</v>
      </c>
      <c r="G5680" s="149" t="s">
        <v>2148</v>
      </c>
      <c r="H5680" s="7" t="s">
        <v>1658</v>
      </c>
    </row>
    <row r="5681" spans="2:8" x14ac:dyDescent="0.3">
      <c r="B5681" s="35">
        <v>43540</v>
      </c>
      <c r="C5681" s="10" t="s">
        <v>1977</v>
      </c>
      <c r="D5681" s="4" t="s">
        <v>1502</v>
      </c>
      <c r="E5681" s="4" t="s">
        <v>0</v>
      </c>
      <c r="F5681" s="73"/>
      <c r="G5681" s="197">
        <v>3500</v>
      </c>
      <c r="H5681" s="5"/>
    </row>
    <row r="5682" spans="2:8" x14ac:dyDescent="0.3">
      <c r="B5682" s="35">
        <v>43540</v>
      </c>
      <c r="C5682" s="10" t="s">
        <v>1977</v>
      </c>
      <c r="D5682" s="4" t="s">
        <v>114</v>
      </c>
      <c r="E5682" s="4" t="s">
        <v>0</v>
      </c>
      <c r="F5682" s="73"/>
      <c r="G5682" s="197">
        <v>3000</v>
      </c>
      <c r="H5682" s="5"/>
    </row>
    <row r="5683" spans="2:8" x14ac:dyDescent="0.3">
      <c r="B5683" s="35">
        <v>43540</v>
      </c>
      <c r="C5683" s="10" t="s">
        <v>1977</v>
      </c>
      <c r="D5683" s="4" t="s">
        <v>116</v>
      </c>
      <c r="E5683" s="4" t="s">
        <v>0</v>
      </c>
      <c r="F5683" s="73"/>
      <c r="G5683" s="197">
        <v>2500</v>
      </c>
      <c r="H5683" s="5"/>
    </row>
    <row r="5684" spans="2:8" x14ac:dyDescent="0.3">
      <c r="B5684" s="35">
        <v>43540</v>
      </c>
      <c r="C5684" s="10" t="s">
        <v>1977</v>
      </c>
      <c r="D5684" s="4" t="s">
        <v>2164</v>
      </c>
      <c r="E5684" s="4" t="s">
        <v>0</v>
      </c>
      <c r="F5684" s="73"/>
      <c r="G5684" s="197">
        <v>1300</v>
      </c>
      <c r="H5684" s="5"/>
    </row>
    <row r="5685" spans="2:8" x14ac:dyDescent="0.3">
      <c r="B5685" s="35">
        <v>43540</v>
      </c>
      <c r="C5685" s="10" t="s">
        <v>1977</v>
      </c>
      <c r="D5685" s="4" t="s">
        <v>2171</v>
      </c>
      <c r="E5685" s="4" t="s">
        <v>0</v>
      </c>
      <c r="F5685" s="73"/>
      <c r="G5685" s="197">
        <v>1200</v>
      </c>
      <c r="H5685" s="5"/>
    </row>
    <row r="5686" spans="2:8" x14ac:dyDescent="0.3">
      <c r="B5686" s="35">
        <v>43540</v>
      </c>
      <c r="C5686" s="10" t="s">
        <v>1977</v>
      </c>
      <c r="D5686" s="4" t="s">
        <v>2234</v>
      </c>
      <c r="E5686" s="4" t="s">
        <v>0</v>
      </c>
      <c r="F5686" s="73"/>
      <c r="G5686" s="197">
        <v>1000</v>
      </c>
      <c r="H5686" s="5"/>
    </row>
    <row r="5687" spans="2:8" x14ac:dyDescent="0.3">
      <c r="B5687" s="35" t="s">
        <v>5</v>
      </c>
      <c r="C5687" s="10"/>
      <c r="D5687" s="4"/>
      <c r="E5687" s="4"/>
      <c r="F5687" s="73"/>
      <c r="G5687" s="73"/>
      <c r="H5687" s="5"/>
    </row>
    <row r="5688" spans="2:8" x14ac:dyDescent="0.3">
      <c r="B5688" s="35">
        <v>43540</v>
      </c>
      <c r="C5688" s="10" t="s">
        <v>1977</v>
      </c>
      <c r="D5688" s="4" t="s">
        <v>1978</v>
      </c>
      <c r="E5688" s="4" t="s">
        <v>0</v>
      </c>
      <c r="F5688" s="73"/>
      <c r="G5688" s="197">
        <v>1800</v>
      </c>
      <c r="H5688" s="5"/>
    </row>
    <row r="5689" spans="2:8" x14ac:dyDescent="0.3">
      <c r="B5689" s="35">
        <v>43540</v>
      </c>
      <c r="C5689" s="10" t="s">
        <v>1977</v>
      </c>
      <c r="D5689" s="4" t="s">
        <v>119</v>
      </c>
      <c r="E5689" s="4" t="s">
        <v>0</v>
      </c>
      <c r="F5689" s="73"/>
      <c r="G5689" s="197">
        <v>3500</v>
      </c>
      <c r="H5689" s="5"/>
    </row>
    <row r="5690" spans="2:8" x14ac:dyDescent="0.3">
      <c r="B5690" s="35">
        <v>43540</v>
      </c>
      <c r="C5690" s="10" t="s">
        <v>1977</v>
      </c>
      <c r="D5690" s="4" t="s">
        <v>32</v>
      </c>
      <c r="E5690" s="4" t="s">
        <v>0</v>
      </c>
      <c r="F5690" s="73"/>
      <c r="G5690" s="197">
        <v>1500</v>
      </c>
      <c r="H5690" s="5"/>
    </row>
    <row r="5691" spans="2:8" x14ac:dyDescent="0.3">
      <c r="B5691" s="35">
        <v>43540</v>
      </c>
      <c r="C5691" s="10" t="s">
        <v>1977</v>
      </c>
      <c r="D5691" s="4" t="s">
        <v>148</v>
      </c>
      <c r="E5691" s="4" t="s">
        <v>0</v>
      </c>
      <c r="F5691" s="73"/>
      <c r="G5691" s="197">
        <v>1000</v>
      </c>
      <c r="H5691" s="5"/>
    </row>
    <row r="5692" spans="2:8" x14ac:dyDescent="0.3">
      <c r="B5692" s="35">
        <v>43540</v>
      </c>
      <c r="C5692" s="10" t="s">
        <v>1977</v>
      </c>
      <c r="D5692" s="4" t="s">
        <v>598</v>
      </c>
      <c r="E5692" s="4" t="s">
        <v>0</v>
      </c>
      <c r="F5692" s="202"/>
      <c r="G5692" s="197">
        <v>2300</v>
      </c>
      <c r="H5692" s="5"/>
    </row>
    <row r="5693" spans="2:8" x14ac:dyDescent="0.3">
      <c r="B5693" s="35">
        <v>43540</v>
      </c>
      <c r="C5693" s="10" t="s">
        <v>1977</v>
      </c>
      <c r="D5693" s="4" t="s">
        <v>15</v>
      </c>
      <c r="E5693" s="4" t="s">
        <v>0</v>
      </c>
      <c r="F5693" s="202"/>
      <c r="G5693" s="197">
        <v>1500</v>
      </c>
      <c r="H5693" s="5"/>
    </row>
    <row r="5694" spans="2:8" x14ac:dyDescent="0.3">
      <c r="B5694" s="35" t="s">
        <v>5</v>
      </c>
      <c r="C5694" s="10"/>
      <c r="D5694" s="4"/>
      <c r="E5694" s="4"/>
      <c r="F5694" s="73" t="s">
        <v>5</v>
      </c>
      <c r="G5694" s="197"/>
      <c r="H5694" s="5"/>
    </row>
    <row r="5695" spans="2:8" x14ac:dyDescent="0.3">
      <c r="B5695" s="35">
        <v>43540</v>
      </c>
      <c r="C5695" s="10" t="s">
        <v>1977</v>
      </c>
      <c r="D5695" s="4" t="s">
        <v>2263</v>
      </c>
      <c r="E5695" s="4" t="s">
        <v>0</v>
      </c>
      <c r="F5695" s="73"/>
      <c r="G5695" s="197">
        <v>0</v>
      </c>
      <c r="H5695" s="5"/>
    </row>
    <row r="5696" spans="2:8" x14ac:dyDescent="0.3">
      <c r="B5696" s="35">
        <v>43540</v>
      </c>
      <c r="C5696" s="10" t="s">
        <v>1977</v>
      </c>
      <c r="D5696" s="4" t="s">
        <v>2169</v>
      </c>
      <c r="E5696" s="4" t="s">
        <v>0</v>
      </c>
      <c r="F5696" s="73"/>
      <c r="G5696" s="197">
        <v>900</v>
      </c>
      <c r="H5696" s="5"/>
    </row>
    <row r="5697" spans="2:8" x14ac:dyDescent="0.3">
      <c r="B5697" s="35">
        <v>43540</v>
      </c>
      <c r="C5697" s="10" t="s">
        <v>1977</v>
      </c>
      <c r="D5697" s="4" t="s">
        <v>2269</v>
      </c>
      <c r="E5697" s="4" t="s">
        <v>0</v>
      </c>
      <c r="F5697" s="73"/>
      <c r="G5697" s="197">
        <v>1370</v>
      </c>
      <c r="H5697" s="5"/>
    </row>
    <row r="5698" spans="2:8" x14ac:dyDescent="0.3">
      <c r="B5698" s="35">
        <v>43540</v>
      </c>
      <c r="C5698" s="10" t="s">
        <v>1977</v>
      </c>
      <c r="D5698" s="4" t="s">
        <v>2270</v>
      </c>
      <c r="E5698" s="4" t="s">
        <v>0</v>
      </c>
      <c r="F5698" s="73"/>
      <c r="G5698" s="197">
        <v>1200</v>
      </c>
      <c r="H5698" s="5"/>
    </row>
    <row r="5699" spans="2:8" x14ac:dyDescent="0.3">
      <c r="B5699" s="35">
        <v>43540</v>
      </c>
      <c r="C5699" s="10" t="s">
        <v>1977</v>
      </c>
      <c r="D5699" s="4" t="s">
        <v>2201</v>
      </c>
      <c r="E5699" s="4" t="s">
        <v>0</v>
      </c>
      <c r="F5699" s="73"/>
      <c r="G5699" s="197">
        <v>480</v>
      </c>
      <c r="H5699" s="5"/>
    </row>
    <row r="5700" spans="2:8" x14ac:dyDescent="0.3">
      <c r="F5700" s="174">
        <v>0</v>
      </c>
      <c r="G5700" s="194">
        <f>SUM(G5681:G5699)</f>
        <v>28050</v>
      </c>
      <c r="H5700" s="62">
        <f>F5700-G5700</f>
        <v>-28050</v>
      </c>
    </row>
    <row r="5702" spans="2:8" x14ac:dyDescent="0.3">
      <c r="B5702" s="106" t="s">
        <v>404</v>
      </c>
      <c r="C5702" s="6" t="s">
        <v>7</v>
      </c>
      <c r="D5702" s="6" t="s">
        <v>11</v>
      </c>
      <c r="E5702" s="6" t="s">
        <v>8</v>
      </c>
      <c r="F5702" s="149" t="s">
        <v>2147</v>
      </c>
      <c r="G5702" s="149" t="s">
        <v>2148</v>
      </c>
      <c r="H5702" s="7" t="s">
        <v>1658</v>
      </c>
    </row>
    <row r="5703" spans="2:8" x14ac:dyDescent="0.3">
      <c r="B5703" s="35">
        <v>43547</v>
      </c>
      <c r="C5703" s="10" t="s">
        <v>1977</v>
      </c>
      <c r="D5703" s="4" t="s">
        <v>1502</v>
      </c>
      <c r="E5703" s="4" t="s">
        <v>0</v>
      </c>
      <c r="F5703" s="73"/>
      <c r="G5703" s="197">
        <v>3500</v>
      </c>
      <c r="H5703" s="5"/>
    </row>
    <row r="5704" spans="2:8" x14ac:dyDescent="0.3">
      <c r="B5704" s="35">
        <v>43547</v>
      </c>
      <c r="C5704" s="10" t="s">
        <v>1977</v>
      </c>
      <c r="D5704" s="4" t="s">
        <v>114</v>
      </c>
      <c r="E5704" s="4" t="s">
        <v>0</v>
      </c>
      <c r="F5704" s="73"/>
      <c r="G5704" s="197">
        <v>3000</v>
      </c>
      <c r="H5704" s="5"/>
    </row>
    <row r="5705" spans="2:8" x14ac:dyDescent="0.3">
      <c r="B5705" s="35">
        <v>43547</v>
      </c>
      <c r="C5705" s="10" t="s">
        <v>1977</v>
      </c>
      <c r="D5705" s="4" t="s">
        <v>116</v>
      </c>
      <c r="E5705" s="4" t="s">
        <v>0</v>
      </c>
      <c r="F5705" s="73"/>
      <c r="G5705" s="197">
        <v>2500</v>
      </c>
      <c r="H5705" s="5"/>
    </row>
    <row r="5706" spans="2:8" x14ac:dyDescent="0.3">
      <c r="B5706" s="35">
        <v>43547</v>
      </c>
      <c r="C5706" s="10" t="s">
        <v>1977</v>
      </c>
      <c r="D5706" s="4" t="s">
        <v>2164</v>
      </c>
      <c r="E5706" s="4" t="s">
        <v>0</v>
      </c>
      <c r="F5706" s="73"/>
      <c r="G5706" s="197">
        <v>1300</v>
      </c>
      <c r="H5706" s="5"/>
    </row>
    <row r="5707" spans="2:8" x14ac:dyDescent="0.3">
      <c r="B5707" s="35">
        <v>43547</v>
      </c>
      <c r="C5707" s="10" t="s">
        <v>1977</v>
      </c>
      <c r="D5707" s="4" t="s">
        <v>2171</v>
      </c>
      <c r="E5707" s="4" t="s">
        <v>0</v>
      </c>
      <c r="F5707" s="73"/>
      <c r="G5707" s="197">
        <v>1200</v>
      </c>
      <c r="H5707" s="5"/>
    </row>
    <row r="5708" spans="2:8" x14ac:dyDescent="0.3">
      <c r="B5708" s="35">
        <v>43547</v>
      </c>
      <c r="C5708" s="10" t="s">
        <v>1977</v>
      </c>
      <c r="D5708" s="4" t="s">
        <v>2234</v>
      </c>
      <c r="E5708" s="4" t="s">
        <v>0</v>
      </c>
      <c r="F5708" s="73"/>
      <c r="G5708" s="197">
        <v>1000</v>
      </c>
      <c r="H5708" s="5"/>
    </row>
    <row r="5709" spans="2:8" x14ac:dyDescent="0.3">
      <c r="B5709" s="35" t="s">
        <v>5</v>
      </c>
      <c r="C5709" s="10"/>
      <c r="D5709" s="4"/>
      <c r="E5709" s="4"/>
      <c r="F5709" s="73"/>
      <c r="G5709" s="73"/>
      <c r="H5709" s="5"/>
    </row>
    <row r="5710" spans="2:8" x14ac:dyDescent="0.3">
      <c r="B5710" s="35">
        <v>43547</v>
      </c>
      <c r="C5710" s="10" t="s">
        <v>1977</v>
      </c>
      <c r="D5710" s="4" t="s">
        <v>1978</v>
      </c>
      <c r="E5710" s="4" t="s">
        <v>0</v>
      </c>
      <c r="F5710" s="73"/>
      <c r="G5710" s="197">
        <v>1700</v>
      </c>
      <c r="H5710" s="5"/>
    </row>
    <row r="5711" spans="2:8" x14ac:dyDescent="0.3">
      <c r="B5711" s="35">
        <v>43547</v>
      </c>
      <c r="C5711" s="10" t="s">
        <v>1977</v>
      </c>
      <c r="D5711" s="4" t="s">
        <v>119</v>
      </c>
      <c r="E5711" s="4" t="s">
        <v>0</v>
      </c>
      <c r="F5711" s="73"/>
      <c r="G5711" s="197">
        <v>3500</v>
      </c>
      <c r="H5711" s="5"/>
    </row>
    <row r="5712" spans="2:8" x14ac:dyDescent="0.3">
      <c r="B5712" s="35">
        <v>43547</v>
      </c>
      <c r="C5712" s="10" t="s">
        <v>1977</v>
      </c>
      <c r="D5712" s="4" t="s">
        <v>32</v>
      </c>
      <c r="E5712" s="4" t="s">
        <v>0</v>
      </c>
      <c r="F5712" s="73"/>
      <c r="G5712" s="197">
        <v>1500</v>
      </c>
      <c r="H5712" s="5"/>
    </row>
    <row r="5713" spans="2:8" x14ac:dyDescent="0.3">
      <c r="B5713" s="35">
        <v>43547</v>
      </c>
      <c r="C5713" s="10" t="s">
        <v>1977</v>
      </c>
      <c r="D5713" s="4" t="s">
        <v>148</v>
      </c>
      <c r="E5713" s="4" t="s">
        <v>0</v>
      </c>
      <c r="F5713" s="73"/>
      <c r="G5713" s="197">
        <v>1000</v>
      </c>
      <c r="H5713" s="5"/>
    </row>
    <row r="5714" spans="2:8" x14ac:dyDescent="0.3">
      <c r="B5714" s="35">
        <v>43547</v>
      </c>
      <c r="C5714" s="10" t="s">
        <v>1977</v>
      </c>
      <c r="D5714" s="4" t="s">
        <v>598</v>
      </c>
      <c r="E5714" s="4" t="s">
        <v>0</v>
      </c>
      <c r="F5714" s="202"/>
      <c r="G5714" s="197">
        <v>2200</v>
      </c>
      <c r="H5714" s="5"/>
    </row>
    <row r="5715" spans="2:8" x14ac:dyDescent="0.3">
      <c r="B5715" s="35">
        <v>43547</v>
      </c>
      <c r="C5715" s="10" t="s">
        <v>1977</v>
      </c>
      <c r="D5715" s="4" t="s">
        <v>15</v>
      </c>
      <c r="E5715" s="4" t="s">
        <v>0</v>
      </c>
      <c r="F5715" s="202"/>
      <c r="G5715" s="197">
        <v>1500</v>
      </c>
      <c r="H5715" s="5"/>
    </row>
    <row r="5716" spans="2:8" x14ac:dyDescent="0.3">
      <c r="B5716" s="35" t="s">
        <v>5</v>
      </c>
      <c r="C5716" s="10"/>
      <c r="D5716" s="4"/>
      <c r="E5716" s="4"/>
      <c r="F5716" s="73" t="s">
        <v>5</v>
      </c>
      <c r="G5716" s="197"/>
      <c r="H5716" s="5"/>
    </row>
    <row r="5717" spans="2:8" x14ac:dyDescent="0.3">
      <c r="B5717" s="35">
        <v>43547</v>
      </c>
      <c r="C5717" s="10" t="s">
        <v>1977</v>
      </c>
      <c r="D5717" s="4" t="s">
        <v>2263</v>
      </c>
      <c r="E5717" s="4" t="s">
        <v>0</v>
      </c>
      <c r="F5717" s="73"/>
      <c r="G5717" s="197">
        <v>0</v>
      </c>
      <c r="H5717" s="5"/>
    </row>
    <row r="5718" spans="2:8" x14ac:dyDescent="0.3">
      <c r="B5718" s="35">
        <v>43547</v>
      </c>
      <c r="C5718" s="10" t="s">
        <v>1977</v>
      </c>
      <c r="D5718" s="4" t="s">
        <v>2169</v>
      </c>
      <c r="E5718" s="4" t="s">
        <v>0</v>
      </c>
      <c r="F5718" s="73"/>
      <c r="G5718" s="197">
        <v>1200</v>
      </c>
      <c r="H5718" s="5"/>
    </row>
    <row r="5719" spans="2:8" x14ac:dyDescent="0.3">
      <c r="B5719" s="35">
        <v>43547</v>
      </c>
      <c r="C5719" s="10" t="s">
        <v>1977</v>
      </c>
      <c r="D5719" s="4" t="s">
        <v>2269</v>
      </c>
      <c r="E5719" s="4" t="s">
        <v>0</v>
      </c>
      <c r="F5719" s="73"/>
      <c r="G5719" s="197">
        <v>530</v>
      </c>
      <c r="H5719" s="5"/>
    </row>
    <row r="5720" spans="2:8" x14ac:dyDescent="0.3">
      <c r="B5720" s="35">
        <v>43547</v>
      </c>
      <c r="C5720" s="10" t="s">
        <v>1977</v>
      </c>
      <c r="D5720" s="4" t="s">
        <v>2270</v>
      </c>
      <c r="E5720" s="4" t="s">
        <v>0</v>
      </c>
      <c r="F5720" s="73"/>
      <c r="G5720" s="197">
        <v>1200</v>
      </c>
      <c r="H5720" s="5"/>
    </row>
    <row r="5721" spans="2:8" x14ac:dyDescent="0.3">
      <c r="B5721" s="35">
        <v>43547</v>
      </c>
      <c r="C5721" s="10" t="s">
        <v>1977</v>
      </c>
      <c r="D5721" s="4" t="s">
        <v>2201</v>
      </c>
      <c r="E5721" s="4" t="s">
        <v>0</v>
      </c>
      <c r="F5721" s="73"/>
      <c r="G5721" s="197">
        <v>480</v>
      </c>
      <c r="H5721" s="5"/>
    </row>
    <row r="5722" spans="2:8" x14ac:dyDescent="0.3">
      <c r="F5722" s="174">
        <v>0</v>
      </c>
      <c r="G5722" s="194">
        <f>SUM(G5703:G5721)</f>
        <v>27310</v>
      </c>
      <c r="H5722" s="62">
        <f>F5722-G5722</f>
        <v>-27310</v>
      </c>
    </row>
    <row r="5724" spans="2:8" x14ac:dyDescent="0.3">
      <c r="B5724" s="106" t="s">
        <v>404</v>
      </c>
      <c r="C5724" s="6" t="s">
        <v>7</v>
      </c>
      <c r="D5724" s="6" t="s">
        <v>11</v>
      </c>
      <c r="E5724" s="6" t="s">
        <v>8</v>
      </c>
      <c r="F5724" s="149" t="s">
        <v>2147</v>
      </c>
      <c r="G5724" s="149" t="s">
        <v>2148</v>
      </c>
      <c r="H5724" s="7" t="s">
        <v>1658</v>
      </c>
    </row>
    <row r="5725" spans="2:8" x14ac:dyDescent="0.3">
      <c r="B5725" s="35">
        <v>43554</v>
      </c>
      <c r="C5725" s="10" t="s">
        <v>1977</v>
      </c>
      <c r="D5725" s="4" t="s">
        <v>1502</v>
      </c>
      <c r="E5725" s="4" t="s">
        <v>0</v>
      </c>
      <c r="F5725" s="73"/>
      <c r="G5725" s="197">
        <v>0</v>
      </c>
      <c r="H5725" s="5"/>
    </row>
    <row r="5726" spans="2:8" x14ac:dyDescent="0.3">
      <c r="B5726" s="35">
        <v>43554</v>
      </c>
      <c r="C5726" s="10" t="s">
        <v>1977</v>
      </c>
      <c r="D5726" s="4" t="s">
        <v>114</v>
      </c>
      <c r="E5726" s="4" t="s">
        <v>0</v>
      </c>
      <c r="F5726" s="73"/>
      <c r="G5726" s="197">
        <v>3000</v>
      </c>
      <c r="H5726" s="5"/>
    </row>
    <row r="5727" spans="2:8" x14ac:dyDescent="0.3">
      <c r="B5727" s="35">
        <v>43554</v>
      </c>
      <c r="C5727" s="10" t="s">
        <v>1977</v>
      </c>
      <c r="D5727" s="4" t="s">
        <v>116</v>
      </c>
      <c r="E5727" s="4" t="s">
        <v>0</v>
      </c>
      <c r="F5727" s="73"/>
      <c r="G5727" s="197">
        <v>2500</v>
      </c>
      <c r="H5727" s="5"/>
    </row>
    <row r="5728" spans="2:8" x14ac:dyDescent="0.3">
      <c r="B5728" s="35">
        <v>43554</v>
      </c>
      <c r="C5728" s="10" t="s">
        <v>1977</v>
      </c>
      <c r="D5728" s="4" t="s">
        <v>2164</v>
      </c>
      <c r="E5728" s="4" t="s">
        <v>0</v>
      </c>
      <c r="F5728" s="73"/>
      <c r="G5728" s="197">
        <v>1300</v>
      </c>
      <c r="H5728" s="5"/>
    </row>
    <row r="5729" spans="2:8" x14ac:dyDescent="0.3">
      <c r="B5729" s="35">
        <v>43554</v>
      </c>
      <c r="C5729" s="10" t="s">
        <v>1977</v>
      </c>
      <c r="D5729" s="4" t="s">
        <v>2171</v>
      </c>
      <c r="E5729" s="4" t="s">
        <v>0</v>
      </c>
      <c r="F5729" s="73"/>
      <c r="G5729" s="197">
        <v>1200</v>
      </c>
      <c r="H5729" s="5"/>
    </row>
    <row r="5730" spans="2:8" x14ac:dyDescent="0.3">
      <c r="B5730" s="35">
        <v>43554</v>
      </c>
      <c r="C5730" s="10" t="s">
        <v>1977</v>
      </c>
      <c r="D5730" s="4" t="s">
        <v>2234</v>
      </c>
      <c r="E5730" s="4" t="s">
        <v>0</v>
      </c>
      <c r="F5730" s="73"/>
      <c r="G5730" s="197">
        <v>1000</v>
      </c>
      <c r="H5730" s="5"/>
    </row>
    <row r="5731" spans="2:8" x14ac:dyDescent="0.3">
      <c r="B5731" s="35" t="s">
        <v>5</v>
      </c>
      <c r="C5731" s="10"/>
      <c r="D5731" s="4"/>
      <c r="E5731" s="4"/>
      <c r="F5731" s="73"/>
      <c r="G5731" s="73"/>
      <c r="H5731" s="5"/>
    </row>
    <row r="5732" spans="2:8" x14ac:dyDescent="0.3">
      <c r="B5732" s="35">
        <v>43554</v>
      </c>
      <c r="C5732" s="10" t="s">
        <v>1977</v>
      </c>
      <c r="D5732" s="4" t="s">
        <v>1978</v>
      </c>
      <c r="E5732" s="4" t="s">
        <v>0</v>
      </c>
      <c r="F5732" s="73"/>
      <c r="G5732" s="197">
        <v>1950</v>
      </c>
      <c r="H5732" s="5"/>
    </row>
    <row r="5733" spans="2:8" x14ac:dyDescent="0.3">
      <c r="B5733" s="35">
        <v>43554</v>
      </c>
      <c r="C5733" s="10" t="s">
        <v>1977</v>
      </c>
      <c r="D5733" s="4" t="s">
        <v>119</v>
      </c>
      <c r="E5733" s="4" t="s">
        <v>0</v>
      </c>
      <c r="F5733" s="73"/>
      <c r="G5733" s="197">
        <v>3500</v>
      </c>
      <c r="H5733" s="5"/>
    </row>
    <row r="5734" spans="2:8" x14ac:dyDescent="0.3">
      <c r="B5734" s="35">
        <v>43554</v>
      </c>
      <c r="C5734" s="10" t="s">
        <v>1977</v>
      </c>
      <c r="D5734" s="4" t="s">
        <v>32</v>
      </c>
      <c r="E5734" s="4" t="s">
        <v>0</v>
      </c>
      <c r="F5734" s="73"/>
      <c r="G5734" s="197">
        <v>1500</v>
      </c>
      <c r="H5734" s="5"/>
    </row>
    <row r="5735" spans="2:8" x14ac:dyDescent="0.3">
      <c r="B5735" s="35">
        <v>43554</v>
      </c>
      <c r="C5735" s="10" t="s">
        <v>1977</v>
      </c>
      <c r="D5735" s="4" t="s">
        <v>148</v>
      </c>
      <c r="E5735" s="4" t="s">
        <v>0</v>
      </c>
      <c r="F5735" s="73"/>
      <c r="G5735" s="197">
        <v>1500</v>
      </c>
      <c r="H5735" s="5"/>
    </row>
    <row r="5736" spans="2:8" x14ac:dyDescent="0.3">
      <c r="B5736" s="35">
        <v>43554</v>
      </c>
      <c r="C5736" s="10" t="s">
        <v>1977</v>
      </c>
      <c r="D5736" s="4" t="s">
        <v>598</v>
      </c>
      <c r="E5736" s="4" t="s">
        <v>0</v>
      </c>
      <c r="F5736" s="202"/>
      <c r="G5736" s="197">
        <v>2400</v>
      </c>
      <c r="H5736" s="5"/>
    </row>
    <row r="5737" spans="2:8" x14ac:dyDescent="0.3">
      <c r="B5737" s="35">
        <v>43554</v>
      </c>
      <c r="C5737" s="10" t="s">
        <v>1977</v>
      </c>
      <c r="D5737" s="4" t="s">
        <v>15</v>
      </c>
      <c r="E5737" s="4" t="s">
        <v>0</v>
      </c>
      <c r="F5737" s="202"/>
      <c r="G5737" s="197">
        <v>1250</v>
      </c>
      <c r="H5737" s="5"/>
    </row>
    <row r="5738" spans="2:8" x14ac:dyDescent="0.3">
      <c r="B5738" s="35" t="s">
        <v>5</v>
      </c>
      <c r="C5738" s="10"/>
      <c r="D5738" s="4"/>
      <c r="E5738" s="4"/>
      <c r="F5738" s="73" t="s">
        <v>5</v>
      </c>
      <c r="G5738" s="197"/>
      <c r="H5738" s="5"/>
    </row>
    <row r="5739" spans="2:8" x14ac:dyDescent="0.3">
      <c r="B5739" s="35">
        <v>43554</v>
      </c>
      <c r="C5739" s="10" t="s">
        <v>1977</v>
      </c>
      <c r="D5739" s="4" t="s">
        <v>2263</v>
      </c>
      <c r="E5739" s="4" t="s">
        <v>0</v>
      </c>
      <c r="F5739" s="73"/>
      <c r="G5739" s="197">
        <v>0</v>
      </c>
      <c r="H5739" s="5"/>
    </row>
    <row r="5740" spans="2:8" x14ac:dyDescent="0.3">
      <c r="B5740" s="35">
        <v>43554</v>
      </c>
      <c r="C5740" s="10" t="s">
        <v>1977</v>
      </c>
      <c r="D5740" s="4" t="s">
        <v>2169</v>
      </c>
      <c r="E5740" s="4" t="s">
        <v>0</v>
      </c>
      <c r="F5740" s="73"/>
      <c r="G5740" s="197">
        <v>1200</v>
      </c>
      <c r="H5740" s="5"/>
    </row>
    <row r="5741" spans="2:8" x14ac:dyDescent="0.3">
      <c r="B5741" s="35">
        <v>43554</v>
      </c>
      <c r="C5741" s="10" t="s">
        <v>1977</v>
      </c>
      <c r="D5741" s="4" t="s">
        <v>2269</v>
      </c>
      <c r="E5741" s="4" t="s">
        <v>0</v>
      </c>
      <c r="F5741" s="73"/>
      <c r="G5741" s="197">
        <v>0</v>
      </c>
      <c r="H5741" s="5"/>
    </row>
    <row r="5742" spans="2:8" x14ac:dyDescent="0.3">
      <c r="B5742" s="35">
        <v>43554</v>
      </c>
      <c r="C5742" s="10" t="s">
        <v>1977</v>
      </c>
      <c r="D5742" s="4" t="s">
        <v>2270</v>
      </c>
      <c r="E5742" s="4" t="s">
        <v>0</v>
      </c>
      <c r="F5742" s="73"/>
      <c r="G5742" s="197">
        <v>0</v>
      </c>
      <c r="H5742" s="5"/>
    </row>
    <row r="5743" spans="2:8" x14ac:dyDescent="0.3">
      <c r="B5743" s="35">
        <v>43554</v>
      </c>
      <c r="C5743" s="10" t="s">
        <v>1977</v>
      </c>
      <c r="D5743" s="4" t="s">
        <v>2201</v>
      </c>
      <c r="E5743" s="4" t="s">
        <v>0</v>
      </c>
      <c r="F5743" s="73"/>
      <c r="G5743" s="197">
        <v>480</v>
      </c>
      <c r="H5743" s="5"/>
    </row>
    <row r="5744" spans="2:8" x14ac:dyDescent="0.3">
      <c r="F5744" s="174">
        <v>0</v>
      </c>
      <c r="G5744" s="194">
        <f>SUM(G5725:G5743)</f>
        <v>22780</v>
      </c>
      <c r="H5744" s="62">
        <f>F5744-G5744</f>
        <v>-22780</v>
      </c>
    </row>
    <row r="5746" spans="2:8" x14ac:dyDescent="0.3">
      <c r="B5746" s="106" t="s">
        <v>404</v>
      </c>
      <c r="C5746" s="6" t="s">
        <v>7</v>
      </c>
      <c r="D5746" s="6" t="s">
        <v>11</v>
      </c>
      <c r="E5746" s="6" t="s">
        <v>8</v>
      </c>
      <c r="F5746" s="149" t="s">
        <v>2147</v>
      </c>
      <c r="G5746" s="149" t="s">
        <v>2148</v>
      </c>
      <c r="H5746" s="7" t="s">
        <v>1658</v>
      </c>
    </row>
    <row r="5747" spans="2:8" x14ac:dyDescent="0.3">
      <c r="B5747" s="35">
        <v>43561</v>
      </c>
      <c r="C5747" s="10" t="s">
        <v>1977</v>
      </c>
      <c r="D5747" s="4" t="s">
        <v>1502</v>
      </c>
      <c r="E5747" s="4" t="s">
        <v>0</v>
      </c>
      <c r="F5747" s="73"/>
      <c r="G5747" s="197">
        <v>3500</v>
      </c>
      <c r="H5747" s="5"/>
    </row>
    <row r="5748" spans="2:8" x14ac:dyDescent="0.3">
      <c r="B5748" s="35">
        <v>43561</v>
      </c>
      <c r="C5748" s="10" t="s">
        <v>1977</v>
      </c>
      <c r="D5748" s="4" t="s">
        <v>114</v>
      </c>
      <c r="E5748" s="4" t="s">
        <v>0</v>
      </c>
      <c r="F5748" s="73"/>
      <c r="G5748" s="197">
        <v>3000</v>
      </c>
      <c r="H5748" s="5"/>
    </row>
    <row r="5749" spans="2:8" x14ac:dyDescent="0.3">
      <c r="B5749" s="35">
        <v>43561</v>
      </c>
      <c r="C5749" s="10" t="s">
        <v>1977</v>
      </c>
      <c r="D5749" s="4" t="s">
        <v>116</v>
      </c>
      <c r="E5749" s="4" t="s">
        <v>0</v>
      </c>
      <c r="F5749" s="73"/>
      <c r="G5749" s="197">
        <v>2500</v>
      </c>
      <c r="H5749" s="5"/>
    </row>
    <row r="5750" spans="2:8" x14ac:dyDescent="0.3">
      <c r="B5750" s="35">
        <v>43561</v>
      </c>
      <c r="C5750" s="10" t="s">
        <v>1977</v>
      </c>
      <c r="D5750" s="4" t="s">
        <v>2164</v>
      </c>
      <c r="E5750" s="4" t="s">
        <v>0</v>
      </c>
      <c r="F5750" s="73"/>
      <c r="G5750" s="197">
        <v>1300</v>
      </c>
      <c r="H5750" s="5"/>
    </row>
    <row r="5751" spans="2:8" x14ac:dyDescent="0.3">
      <c r="B5751" s="35">
        <v>43561</v>
      </c>
      <c r="C5751" s="10" t="s">
        <v>1977</v>
      </c>
      <c r="D5751" s="4" t="s">
        <v>2171</v>
      </c>
      <c r="E5751" s="4" t="s">
        <v>0</v>
      </c>
      <c r="F5751" s="73"/>
      <c r="G5751" s="197">
        <v>1200</v>
      </c>
      <c r="H5751" s="5"/>
    </row>
    <row r="5752" spans="2:8" x14ac:dyDescent="0.3">
      <c r="B5752" s="35">
        <v>43561</v>
      </c>
      <c r="C5752" s="10" t="s">
        <v>1977</v>
      </c>
      <c r="D5752" s="4" t="s">
        <v>2234</v>
      </c>
      <c r="E5752" s="4" t="s">
        <v>0</v>
      </c>
      <c r="F5752" s="73"/>
      <c r="G5752" s="197">
        <v>1000</v>
      </c>
      <c r="H5752" s="5"/>
    </row>
    <row r="5753" spans="2:8" x14ac:dyDescent="0.3">
      <c r="B5753" s="35" t="s">
        <v>5</v>
      </c>
      <c r="C5753" s="10"/>
      <c r="D5753" s="4"/>
      <c r="E5753" s="4"/>
      <c r="F5753" s="73"/>
      <c r="G5753" s="73"/>
      <c r="H5753" s="5"/>
    </row>
    <row r="5754" spans="2:8" x14ac:dyDescent="0.3">
      <c r="B5754" s="35">
        <v>43561</v>
      </c>
      <c r="C5754" s="10" t="s">
        <v>1977</v>
      </c>
      <c r="D5754" s="4" t="s">
        <v>1978</v>
      </c>
      <c r="E5754" s="4" t="s">
        <v>0</v>
      </c>
      <c r="F5754" s="73"/>
      <c r="G5754" s="197">
        <v>2080</v>
      </c>
      <c r="H5754" s="5"/>
    </row>
    <row r="5755" spans="2:8" x14ac:dyDescent="0.3">
      <c r="B5755" s="35">
        <v>43561</v>
      </c>
      <c r="C5755" s="10" t="s">
        <v>1977</v>
      </c>
      <c r="D5755" s="4" t="s">
        <v>119</v>
      </c>
      <c r="E5755" s="4" t="s">
        <v>0</v>
      </c>
      <c r="F5755" s="73"/>
      <c r="G5755" s="197">
        <v>3500</v>
      </c>
      <c r="H5755" s="5"/>
    </row>
    <row r="5756" spans="2:8" x14ac:dyDescent="0.3">
      <c r="B5756" s="35">
        <v>43561</v>
      </c>
      <c r="C5756" s="10" t="s">
        <v>1977</v>
      </c>
      <c r="D5756" s="4" t="s">
        <v>32</v>
      </c>
      <c r="E5756" s="4" t="s">
        <v>0</v>
      </c>
      <c r="F5756" s="73"/>
      <c r="G5756" s="197">
        <v>1500</v>
      </c>
      <c r="H5756" s="5"/>
    </row>
    <row r="5757" spans="2:8" x14ac:dyDescent="0.3">
      <c r="B5757" s="35">
        <v>43561</v>
      </c>
      <c r="C5757" s="10" t="s">
        <v>1977</v>
      </c>
      <c r="D5757" s="4" t="s">
        <v>148</v>
      </c>
      <c r="E5757" s="4" t="s">
        <v>0</v>
      </c>
      <c r="F5757" s="73"/>
      <c r="G5757" s="197">
        <v>1500</v>
      </c>
      <c r="H5757" s="5"/>
    </row>
    <row r="5758" spans="2:8" x14ac:dyDescent="0.3">
      <c r="B5758" s="35">
        <v>43561</v>
      </c>
      <c r="C5758" s="10" t="s">
        <v>1977</v>
      </c>
      <c r="D5758" s="4" t="s">
        <v>598</v>
      </c>
      <c r="E5758" s="4" t="s">
        <v>0</v>
      </c>
      <c r="F5758" s="202"/>
      <c r="G5758" s="197">
        <v>2400</v>
      </c>
      <c r="H5758" s="5"/>
    </row>
    <row r="5759" spans="2:8" x14ac:dyDescent="0.3">
      <c r="B5759" s="35">
        <v>43561</v>
      </c>
      <c r="C5759" s="10" t="s">
        <v>1977</v>
      </c>
      <c r="D5759" s="4" t="s">
        <v>15</v>
      </c>
      <c r="E5759" s="4" t="s">
        <v>0</v>
      </c>
      <c r="F5759" s="202"/>
      <c r="G5759" s="197">
        <v>1500</v>
      </c>
      <c r="H5759" s="5"/>
    </row>
    <row r="5760" spans="2:8" x14ac:dyDescent="0.3">
      <c r="B5760" s="35" t="s">
        <v>5</v>
      </c>
      <c r="C5760" s="10"/>
      <c r="D5760" s="4"/>
      <c r="E5760" s="4"/>
      <c r="F5760" s="73" t="s">
        <v>5</v>
      </c>
      <c r="G5760" s="197"/>
      <c r="H5760" s="5"/>
    </row>
    <row r="5761" spans="2:8" x14ac:dyDescent="0.3">
      <c r="B5761" s="35">
        <v>43561</v>
      </c>
      <c r="C5761" s="10" t="s">
        <v>1977</v>
      </c>
      <c r="D5761" s="4" t="s">
        <v>2263</v>
      </c>
      <c r="E5761" s="4" t="s">
        <v>0</v>
      </c>
      <c r="F5761" s="73"/>
      <c r="G5761" s="197">
        <v>1200</v>
      </c>
      <c r="H5761" s="5"/>
    </row>
    <row r="5762" spans="2:8" x14ac:dyDescent="0.3">
      <c r="B5762" s="35">
        <v>43561</v>
      </c>
      <c r="C5762" s="10" t="s">
        <v>1977</v>
      </c>
      <c r="D5762" s="4" t="s">
        <v>2169</v>
      </c>
      <c r="E5762" s="4" t="s">
        <v>0</v>
      </c>
      <c r="F5762" s="73"/>
      <c r="G5762" s="197">
        <v>700</v>
      </c>
      <c r="H5762" s="5"/>
    </row>
    <row r="5763" spans="2:8" x14ac:dyDescent="0.3">
      <c r="B5763" s="35">
        <v>43561</v>
      </c>
      <c r="C5763" s="10" t="s">
        <v>1977</v>
      </c>
      <c r="D5763" s="4" t="s">
        <v>2269</v>
      </c>
      <c r="E5763" s="4" t="s">
        <v>0</v>
      </c>
      <c r="F5763" s="73"/>
      <c r="G5763" s="197">
        <v>772</v>
      </c>
      <c r="H5763" s="5"/>
    </row>
    <row r="5764" spans="2:8" x14ac:dyDescent="0.3">
      <c r="B5764" s="35">
        <v>43561</v>
      </c>
      <c r="C5764" s="10" t="s">
        <v>1977</v>
      </c>
      <c r="D5764" s="4" t="s">
        <v>2270</v>
      </c>
      <c r="E5764" s="4" t="s">
        <v>0</v>
      </c>
      <c r="F5764" s="73"/>
      <c r="G5764" s="197">
        <v>1200</v>
      </c>
      <c r="H5764" s="5"/>
    </row>
    <row r="5765" spans="2:8" x14ac:dyDescent="0.3">
      <c r="B5765" s="35">
        <v>43561</v>
      </c>
      <c r="C5765" s="10" t="s">
        <v>1977</v>
      </c>
      <c r="D5765" s="4" t="s">
        <v>2201</v>
      </c>
      <c r="E5765" s="4" t="s">
        <v>0</v>
      </c>
      <c r="F5765" s="73"/>
      <c r="G5765" s="197">
        <v>480</v>
      </c>
      <c r="H5765" s="5"/>
    </row>
    <row r="5766" spans="2:8" x14ac:dyDescent="0.3">
      <c r="F5766" s="174">
        <v>0</v>
      </c>
      <c r="G5766" s="194">
        <f>SUM(G5747:G5765)</f>
        <v>29332</v>
      </c>
      <c r="H5766" s="62">
        <f>F5766-G5766</f>
        <v>-29332</v>
      </c>
    </row>
    <row r="5768" spans="2:8" x14ac:dyDescent="0.3">
      <c r="B5768" s="106" t="s">
        <v>404</v>
      </c>
      <c r="C5768" s="6" t="s">
        <v>7</v>
      </c>
      <c r="D5768" s="6" t="s">
        <v>11</v>
      </c>
      <c r="E5768" s="6" t="s">
        <v>8</v>
      </c>
      <c r="F5768" s="149" t="s">
        <v>2147</v>
      </c>
      <c r="G5768" s="149" t="s">
        <v>2148</v>
      </c>
      <c r="H5768" s="7" t="s">
        <v>1658</v>
      </c>
    </row>
    <row r="5769" spans="2:8" x14ac:dyDescent="0.3">
      <c r="B5769" s="35">
        <v>43568</v>
      </c>
      <c r="C5769" s="10" t="s">
        <v>1977</v>
      </c>
      <c r="D5769" s="4" t="s">
        <v>1502</v>
      </c>
      <c r="E5769" s="4" t="s">
        <v>0</v>
      </c>
      <c r="F5769" s="73"/>
      <c r="G5769" s="197">
        <v>3500</v>
      </c>
      <c r="H5769" s="5"/>
    </row>
    <row r="5770" spans="2:8" x14ac:dyDescent="0.3">
      <c r="B5770" s="35">
        <v>43568</v>
      </c>
      <c r="C5770" s="10" t="s">
        <v>1977</v>
      </c>
      <c r="D5770" s="4" t="s">
        <v>114</v>
      </c>
      <c r="E5770" s="4" t="s">
        <v>0</v>
      </c>
      <c r="F5770" s="73"/>
      <c r="G5770" s="197">
        <v>3000</v>
      </c>
      <c r="H5770" s="5"/>
    </row>
    <row r="5771" spans="2:8" x14ac:dyDescent="0.3">
      <c r="B5771" s="35">
        <v>43568</v>
      </c>
      <c r="C5771" s="10" t="s">
        <v>1977</v>
      </c>
      <c r="D5771" s="4" t="s">
        <v>116</v>
      </c>
      <c r="E5771" s="4" t="s">
        <v>0</v>
      </c>
      <c r="F5771" s="73"/>
      <c r="G5771" s="197">
        <v>2250</v>
      </c>
      <c r="H5771" s="5"/>
    </row>
    <row r="5772" spans="2:8" x14ac:dyDescent="0.3">
      <c r="B5772" s="35">
        <v>43568</v>
      </c>
      <c r="C5772" s="10" t="s">
        <v>1977</v>
      </c>
      <c r="D5772" s="4" t="s">
        <v>2164</v>
      </c>
      <c r="E5772" s="4" t="s">
        <v>0</v>
      </c>
      <c r="F5772" s="73"/>
      <c r="G5772" s="197">
        <v>1300</v>
      </c>
      <c r="H5772" s="5"/>
    </row>
    <row r="5773" spans="2:8" x14ac:dyDescent="0.3">
      <c r="B5773" s="35">
        <v>43568</v>
      </c>
      <c r="C5773" s="10" t="s">
        <v>1977</v>
      </c>
      <c r="D5773" s="4" t="s">
        <v>2171</v>
      </c>
      <c r="E5773" s="4" t="s">
        <v>0</v>
      </c>
      <c r="F5773" s="73"/>
      <c r="G5773" s="197">
        <v>1200</v>
      </c>
      <c r="H5773" s="5"/>
    </row>
    <row r="5774" spans="2:8" x14ac:dyDescent="0.3">
      <c r="B5774" s="35">
        <v>43568</v>
      </c>
      <c r="C5774" s="10" t="s">
        <v>1977</v>
      </c>
      <c r="D5774" s="4" t="s">
        <v>2234</v>
      </c>
      <c r="E5774" s="4" t="s">
        <v>0</v>
      </c>
      <c r="F5774" s="73"/>
      <c r="G5774" s="197">
        <v>1000</v>
      </c>
      <c r="H5774" s="5"/>
    </row>
    <row r="5775" spans="2:8" x14ac:dyDescent="0.3">
      <c r="B5775" s="35" t="s">
        <v>5</v>
      </c>
      <c r="C5775" s="10"/>
      <c r="D5775" s="4"/>
      <c r="E5775" s="4"/>
      <c r="F5775" s="73"/>
      <c r="G5775" s="73"/>
      <c r="H5775" s="5"/>
    </row>
    <row r="5776" spans="2:8" x14ac:dyDescent="0.3">
      <c r="B5776" s="35">
        <v>43568</v>
      </c>
      <c r="C5776" s="10" t="s">
        <v>1977</v>
      </c>
      <c r="D5776" s="4" t="s">
        <v>1978</v>
      </c>
      <c r="E5776" s="4" t="s">
        <v>0</v>
      </c>
      <c r="F5776" s="73"/>
      <c r="G5776" s="197">
        <v>1800</v>
      </c>
      <c r="H5776" s="5"/>
    </row>
    <row r="5777" spans="2:8" x14ac:dyDescent="0.3">
      <c r="B5777" s="35">
        <v>43568</v>
      </c>
      <c r="C5777" s="10" t="s">
        <v>1977</v>
      </c>
      <c r="D5777" s="4" t="s">
        <v>119</v>
      </c>
      <c r="E5777" s="4" t="s">
        <v>0</v>
      </c>
      <c r="F5777" s="73"/>
      <c r="G5777" s="197">
        <v>3500</v>
      </c>
      <c r="H5777" s="5"/>
    </row>
    <row r="5778" spans="2:8" x14ac:dyDescent="0.3">
      <c r="B5778" s="35">
        <v>43568</v>
      </c>
      <c r="C5778" s="10" t="s">
        <v>1977</v>
      </c>
      <c r="D5778" s="4" t="s">
        <v>32</v>
      </c>
      <c r="E5778" s="4" t="s">
        <v>0</v>
      </c>
      <c r="F5778" s="73"/>
      <c r="G5778" s="197">
        <v>1500</v>
      </c>
      <c r="H5778" s="5"/>
    </row>
    <row r="5779" spans="2:8" x14ac:dyDescent="0.3">
      <c r="B5779" s="35">
        <v>43568</v>
      </c>
      <c r="C5779" s="10" t="s">
        <v>1977</v>
      </c>
      <c r="D5779" s="4" t="s">
        <v>148</v>
      </c>
      <c r="E5779" s="4" t="s">
        <v>0</v>
      </c>
      <c r="F5779" s="73"/>
      <c r="G5779" s="197">
        <v>1500</v>
      </c>
      <c r="H5779" s="5"/>
    </row>
    <row r="5780" spans="2:8" x14ac:dyDescent="0.3">
      <c r="B5780" s="35">
        <v>43568</v>
      </c>
      <c r="C5780" s="10" t="s">
        <v>1977</v>
      </c>
      <c r="D5780" s="4" t="s">
        <v>598</v>
      </c>
      <c r="E5780" s="4" t="s">
        <v>0</v>
      </c>
      <c r="F5780" s="202"/>
      <c r="G5780" s="197">
        <v>2000</v>
      </c>
      <c r="H5780" s="5"/>
    </row>
    <row r="5781" spans="2:8" x14ac:dyDescent="0.3">
      <c r="B5781" s="35">
        <v>43568</v>
      </c>
      <c r="C5781" s="10" t="s">
        <v>1977</v>
      </c>
      <c r="D5781" s="4" t="s">
        <v>15</v>
      </c>
      <c r="E5781" s="4" t="s">
        <v>0</v>
      </c>
      <c r="F5781" s="202"/>
      <c r="G5781" s="197">
        <v>1300</v>
      </c>
      <c r="H5781" s="5"/>
    </row>
    <row r="5782" spans="2:8" x14ac:dyDescent="0.3">
      <c r="B5782" s="35" t="s">
        <v>5</v>
      </c>
      <c r="C5782" s="10"/>
      <c r="D5782" s="4"/>
      <c r="E5782" s="4"/>
      <c r="F5782" s="73" t="s">
        <v>5</v>
      </c>
      <c r="G5782" s="197"/>
      <c r="H5782" s="5"/>
    </row>
    <row r="5783" spans="2:8" x14ac:dyDescent="0.3">
      <c r="B5783" s="35">
        <v>43568</v>
      </c>
      <c r="C5783" s="10" t="s">
        <v>1977</v>
      </c>
      <c r="D5783" s="4" t="s">
        <v>2263</v>
      </c>
      <c r="E5783" s="4" t="s">
        <v>0</v>
      </c>
      <c r="F5783" s="73"/>
      <c r="G5783" s="197">
        <v>800</v>
      </c>
      <c r="H5783" s="5"/>
    </row>
    <row r="5784" spans="2:8" x14ac:dyDescent="0.3">
      <c r="B5784" s="35">
        <v>43568</v>
      </c>
      <c r="C5784" s="10" t="s">
        <v>1977</v>
      </c>
      <c r="D5784" s="4" t="s">
        <v>2169</v>
      </c>
      <c r="E5784" s="4" t="s">
        <v>0</v>
      </c>
      <c r="F5784" s="73"/>
      <c r="G5784" s="197">
        <v>700</v>
      </c>
      <c r="H5784" s="5"/>
    </row>
    <row r="5785" spans="2:8" x14ac:dyDescent="0.3">
      <c r="B5785" s="35">
        <v>43568</v>
      </c>
      <c r="C5785" s="10" t="s">
        <v>1977</v>
      </c>
      <c r="D5785" s="4" t="s">
        <v>2270</v>
      </c>
      <c r="E5785" s="4" t="s">
        <v>0</v>
      </c>
      <c r="F5785" s="73"/>
      <c r="G5785" s="197">
        <v>1200</v>
      </c>
      <c r="H5785" s="5"/>
    </row>
    <row r="5786" spans="2:8" x14ac:dyDescent="0.3">
      <c r="B5786" s="35">
        <v>43568</v>
      </c>
      <c r="C5786" s="10" t="s">
        <v>1977</v>
      </c>
      <c r="D5786" s="4" t="s">
        <v>2201</v>
      </c>
      <c r="E5786" s="4" t="s">
        <v>0</v>
      </c>
      <c r="F5786" s="73"/>
      <c r="G5786" s="197">
        <v>280</v>
      </c>
      <c r="H5786" s="5"/>
    </row>
    <row r="5787" spans="2:8" x14ac:dyDescent="0.3">
      <c r="F5787" s="174">
        <v>0</v>
      </c>
      <c r="G5787" s="194">
        <f>SUM(G5769:G5786)</f>
        <v>26830</v>
      </c>
      <c r="H5787" s="62">
        <f>F5787-G5787</f>
        <v>-26830</v>
      </c>
    </row>
    <row r="5789" spans="2:8" x14ac:dyDescent="0.3">
      <c r="B5789" s="106" t="s">
        <v>404</v>
      </c>
      <c r="C5789" s="6" t="s">
        <v>7</v>
      </c>
      <c r="D5789" s="6" t="s">
        <v>11</v>
      </c>
      <c r="E5789" s="6" t="s">
        <v>8</v>
      </c>
      <c r="F5789" s="149" t="s">
        <v>2147</v>
      </c>
      <c r="G5789" s="149" t="s">
        <v>2148</v>
      </c>
      <c r="H5789" s="7" t="s">
        <v>1658</v>
      </c>
    </row>
    <row r="5790" spans="2:8" x14ac:dyDescent="0.3">
      <c r="B5790" s="35">
        <v>43575</v>
      </c>
      <c r="C5790" s="10" t="s">
        <v>1977</v>
      </c>
      <c r="D5790" s="4" t="s">
        <v>1502</v>
      </c>
      <c r="E5790" s="4" t="s">
        <v>0</v>
      </c>
      <c r="F5790" s="73"/>
      <c r="G5790" s="197">
        <v>3500</v>
      </c>
      <c r="H5790" s="5"/>
    </row>
    <row r="5791" spans="2:8" x14ac:dyDescent="0.3">
      <c r="B5791" s="35">
        <v>43575</v>
      </c>
      <c r="C5791" s="10" t="s">
        <v>1977</v>
      </c>
      <c r="D5791" s="4" t="s">
        <v>114</v>
      </c>
      <c r="E5791" s="4" t="s">
        <v>0</v>
      </c>
      <c r="F5791" s="73"/>
      <c r="G5791" s="197">
        <v>3000</v>
      </c>
      <c r="H5791" s="5"/>
    </row>
    <row r="5792" spans="2:8" x14ac:dyDescent="0.3">
      <c r="B5792" s="35">
        <v>43575</v>
      </c>
      <c r="C5792" s="10" t="s">
        <v>1977</v>
      </c>
      <c r="D5792" s="4" t="s">
        <v>116</v>
      </c>
      <c r="E5792" s="4" t="s">
        <v>0</v>
      </c>
      <c r="F5792" s="73"/>
      <c r="G5792" s="197">
        <v>2250</v>
      </c>
      <c r="H5792" s="5"/>
    </row>
    <row r="5793" spans="2:8" x14ac:dyDescent="0.3">
      <c r="B5793" s="35">
        <v>43575</v>
      </c>
      <c r="C5793" s="10" t="s">
        <v>1977</v>
      </c>
      <c r="D5793" s="4" t="s">
        <v>2164</v>
      </c>
      <c r="E5793" s="4" t="s">
        <v>0</v>
      </c>
      <c r="F5793" s="73"/>
      <c r="G5793" s="197">
        <v>1300</v>
      </c>
      <c r="H5793" s="5"/>
    </row>
    <row r="5794" spans="2:8" x14ac:dyDescent="0.3">
      <c r="B5794" s="35">
        <v>43575</v>
      </c>
      <c r="C5794" s="10" t="s">
        <v>1977</v>
      </c>
      <c r="D5794" s="4" t="s">
        <v>2171</v>
      </c>
      <c r="E5794" s="4" t="s">
        <v>0</v>
      </c>
      <c r="F5794" s="73"/>
      <c r="G5794" s="197">
        <v>1200</v>
      </c>
      <c r="H5794" s="5"/>
    </row>
    <row r="5795" spans="2:8" x14ac:dyDescent="0.3">
      <c r="B5795" s="35">
        <v>43575</v>
      </c>
      <c r="C5795" s="10" t="s">
        <v>1977</v>
      </c>
      <c r="D5795" s="4" t="s">
        <v>2234</v>
      </c>
      <c r="E5795" s="4" t="s">
        <v>0</v>
      </c>
      <c r="F5795" s="73"/>
      <c r="G5795" s="197">
        <v>1000</v>
      </c>
      <c r="H5795" s="5"/>
    </row>
    <row r="5796" spans="2:8" x14ac:dyDescent="0.3">
      <c r="B5796" s="35" t="s">
        <v>5</v>
      </c>
      <c r="C5796" s="10"/>
      <c r="D5796" s="4"/>
      <c r="E5796" s="4"/>
      <c r="F5796" s="73"/>
      <c r="G5796" s="73"/>
      <c r="H5796" s="5"/>
    </row>
    <row r="5797" spans="2:8" x14ac:dyDescent="0.3">
      <c r="B5797" s="35">
        <v>43575</v>
      </c>
      <c r="C5797" s="10" t="s">
        <v>1977</v>
      </c>
      <c r="D5797" s="4" t="s">
        <v>1978</v>
      </c>
      <c r="E5797" s="4" t="s">
        <v>0</v>
      </c>
      <c r="F5797" s="73"/>
      <c r="G5797" s="197">
        <v>2060</v>
      </c>
      <c r="H5797" s="5"/>
    </row>
    <row r="5798" spans="2:8" x14ac:dyDescent="0.3">
      <c r="B5798" s="35">
        <v>43575</v>
      </c>
      <c r="C5798" s="10" t="s">
        <v>1977</v>
      </c>
      <c r="D5798" s="4" t="s">
        <v>119</v>
      </c>
      <c r="E5798" s="4" t="s">
        <v>0</v>
      </c>
      <c r="F5798" s="73"/>
      <c r="G5798" s="197">
        <v>3500</v>
      </c>
      <c r="H5798" s="5"/>
    </row>
    <row r="5799" spans="2:8" x14ac:dyDescent="0.3">
      <c r="B5799" s="35">
        <v>43575</v>
      </c>
      <c r="C5799" s="10" t="s">
        <v>1977</v>
      </c>
      <c r="D5799" s="4" t="s">
        <v>32</v>
      </c>
      <c r="E5799" s="4" t="s">
        <v>0</v>
      </c>
      <c r="F5799" s="73"/>
      <c r="G5799" s="197">
        <v>1500</v>
      </c>
      <c r="H5799" s="5"/>
    </row>
    <row r="5800" spans="2:8" x14ac:dyDescent="0.3">
      <c r="B5800" s="35">
        <v>43575</v>
      </c>
      <c r="C5800" s="10" t="s">
        <v>1977</v>
      </c>
      <c r="D5800" s="4" t="s">
        <v>148</v>
      </c>
      <c r="E5800" s="4" t="s">
        <v>0</v>
      </c>
      <c r="F5800" s="73"/>
      <c r="G5800" s="197">
        <v>1500</v>
      </c>
      <c r="H5800" s="5"/>
    </row>
    <row r="5801" spans="2:8" x14ac:dyDescent="0.3">
      <c r="B5801" s="35">
        <v>43575</v>
      </c>
      <c r="C5801" s="10" t="s">
        <v>1977</v>
      </c>
      <c r="D5801" s="4" t="s">
        <v>598</v>
      </c>
      <c r="E5801" s="4" t="s">
        <v>0</v>
      </c>
      <c r="F5801" s="202"/>
      <c r="G5801" s="197">
        <v>2330</v>
      </c>
      <c r="H5801" s="5"/>
    </row>
    <row r="5802" spans="2:8" x14ac:dyDescent="0.3">
      <c r="B5802" s="35">
        <v>43575</v>
      </c>
      <c r="C5802" s="10" t="s">
        <v>1977</v>
      </c>
      <c r="D5802" s="4" t="s">
        <v>15</v>
      </c>
      <c r="E5802" s="4" t="s">
        <v>0</v>
      </c>
      <c r="F5802" s="202"/>
      <c r="G5802" s="197">
        <v>1720</v>
      </c>
      <c r="H5802" s="5"/>
    </row>
    <row r="5803" spans="2:8" x14ac:dyDescent="0.3">
      <c r="B5803" s="35" t="s">
        <v>5</v>
      </c>
      <c r="C5803" s="10"/>
      <c r="D5803" s="4"/>
      <c r="E5803" s="4"/>
      <c r="F5803" s="73" t="s">
        <v>5</v>
      </c>
      <c r="G5803" s="197"/>
      <c r="H5803" s="5"/>
    </row>
    <row r="5804" spans="2:8" x14ac:dyDescent="0.3">
      <c r="B5804" s="35">
        <v>43575</v>
      </c>
      <c r="C5804" s="10" t="s">
        <v>1977</v>
      </c>
      <c r="D5804" s="4" t="s">
        <v>2263</v>
      </c>
      <c r="E5804" s="4" t="s">
        <v>0</v>
      </c>
      <c r="F5804" s="73"/>
      <c r="G5804" s="197">
        <v>1280</v>
      </c>
      <c r="H5804" s="5"/>
    </row>
    <row r="5805" spans="2:8" x14ac:dyDescent="0.3">
      <c r="B5805" s="35">
        <v>43575</v>
      </c>
      <c r="C5805" s="10" t="s">
        <v>1977</v>
      </c>
      <c r="D5805" s="4" t="s">
        <v>2169</v>
      </c>
      <c r="E5805" s="4" t="s">
        <v>0</v>
      </c>
      <c r="F5805" s="73"/>
      <c r="G5805" s="197">
        <v>1500</v>
      </c>
      <c r="H5805" s="5"/>
    </row>
    <row r="5806" spans="2:8" x14ac:dyDescent="0.3">
      <c r="B5806" s="35">
        <v>43575</v>
      </c>
      <c r="C5806" s="10" t="s">
        <v>1977</v>
      </c>
      <c r="D5806" s="4" t="s">
        <v>2270</v>
      </c>
      <c r="E5806" s="4" t="s">
        <v>0</v>
      </c>
      <c r="F5806" s="73"/>
      <c r="G5806" s="197">
        <v>350</v>
      </c>
      <c r="H5806" s="5"/>
    </row>
    <row r="5807" spans="2:8" x14ac:dyDescent="0.3">
      <c r="B5807" s="35">
        <v>43575</v>
      </c>
      <c r="C5807" s="10" t="s">
        <v>1977</v>
      </c>
      <c r="D5807" s="4" t="s">
        <v>2201</v>
      </c>
      <c r="E5807" s="4" t="s">
        <v>0</v>
      </c>
      <c r="F5807" s="73"/>
      <c r="G5807" s="197">
        <v>280</v>
      </c>
      <c r="H5807" s="5"/>
    </row>
    <row r="5808" spans="2:8" x14ac:dyDescent="0.3">
      <c r="F5808" s="174">
        <v>0</v>
      </c>
      <c r="G5808" s="194">
        <f>SUM(G5790:G5807)</f>
        <v>28270</v>
      </c>
      <c r="H5808" s="62">
        <f>F5808-G5808</f>
        <v>-28270</v>
      </c>
    </row>
    <row r="5811" spans="2:8" x14ac:dyDescent="0.3">
      <c r="B5811" s="106" t="s">
        <v>404</v>
      </c>
      <c r="C5811" s="6" t="s">
        <v>7</v>
      </c>
      <c r="D5811" s="6" t="s">
        <v>11</v>
      </c>
      <c r="E5811" s="6" t="s">
        <v>8</v>
      </c>
      <c r="F5811" s="149" t="s">
        <v>2147</v>
      </c>
      <c r="G5811" s="149" t="s">
        <v>2148</v>
      </c>
      <c r="H5811" s="7" t="s">
        <v>1658</v>
      </c>
    </row>
    <row r="5812" spans="2:8" x14ac:dyDescent="0.3">
      <c r="B5812" s="35">
        <v>43582</v>
      </c>
      <c r="C5812" s="10" t="s">
        <v>1977</v>
      </c>
      <c r="D5812" s="4" t="s">
        <v>1502</v>
      </c>
      <c r="E5812" s="4" t="s">
        <v>0</v>
      </c>
      <c r="F5812" s="73"/>
      <c r="G5812" s="197">
        <v>3500</v>
      </c>
      <c r="H5812" s="5"/>
    </row>
    <row r="5813" spans="2:8" x14ac:dyDescent="0.3">
      <c r="B5813" s="35">
        <v>43582</v>
      </c>
      <c r="C5813" s="10" t="s">
        <v>1977</v>
      </c>
      <c r="D5813" s="4" t="s">
        <v>114</v>
      </c>
      <c r="E5813" s="4" t="s">
        <v>0</v>
      </c>
      <c r="F5813" s="73"/>
      <c r="G5813" s="197">
        <v>3000</v>
      </c>
      <c r="H5813" s="5"/>
    </row>
    <row r="5814" spans="2:8" x14ac:dyDescent="0.3">
      <c r="B5814" s="35">
        <v>43582</v>
      </c>
      <c r="C5814" s="10" t="s">
        <v>1977</v>
      </c>
      <c r="D5814" s="4" t="s">
        <v>116</v>
      </c>
      <c r="E5814" s="4" t="s">
        <v>0</v>
      </c>
      <c r="F5814" s="73"/>
      <c r="G5814" s="197">
        <v>2250</v>
      </c>
      <c r="H5814" s="5"/>
    </row>
    <row r="5815" spans="2:8" x14ac:dyDescent="0.3">
      <c r="B5815" s="35">
        <v>43582</v>
      </c>
      <c r="C5815" s="10" t="s">
        <v>1977</v>
      </c>
      <c r="D5815" s="4" t="s">
        <v>2164</v>
      </c>
      <c r="E5815" s="4" t="s">
        <v>0</v>
      </c>
      <c r="F5815" s="73"/>
      <c r="G5815" s="197">
        <v>1120</v>
      </c>
      <c r="H5815" s="5"/>
    </row>
    <row r="5816" spans="2:8" x14ac:dyDescent="0.3">
      <c r="B5816" s="35">
        <v>43582</v>
      </c>
      <c r="C5816" s="10" t="s">
        <v>1977</v>
      </c>
      <c r="D5816" s="4" t="s">
        <v>2171</v>
      </c>
      <c r="E5816" s="4" t="s">
        <v>0</v>
      </c>
      <c r="F5816" s="73"/>
      <c r="G5816" s="197">
        <v>1200</v>
      </c>
      <c r="H5816" s="5"/>
    </row>
    <row r="5817" spans="2:8" x14ac:dyDescent="0.3">
      <c r="B5817" s="35">
        <v>43582</v>
      </c>
      <c r="C5817" s="10" t="s">
        <v>1977</v>
      </c>
      <c r="D5817" s="4" t="s">
        <v>2234</v>
      </c>
      <c r="E5817" s="4" t="s">
        <v>0</v>
      </c>
      <c r="F5817" s="73"/>
      <c r="G5817" s="197">
        <v>1000</v>
      </c>
      <c r="H5817" s="5"/>
    </row>
    <row r="5818" spans="2:8" x14ac:dyDescent="0.3">
      <c r="B5818" s="35" t="s">
        <v>5</v>
      </c>
      <c r="C5818" s="10"/>
      <c r="D5818" s="4"/>
      <c r="E5818" s="4"/>
      <c r="F5818" s="73"/>
      <c r="G5818" s="73"/>
      <c r="H5818" s="5"/>
    </row>
    <row r="5819" spans="2:8" x14ac:dyDescent="0.3">
      <c r="B5819" s="35">
        <v>43582</v>
      </c>
      <c r="C5819" s="10" t="s">
        <v>1977</v>
      </c>
      <c r="D5819" s="4" t="s">
        <v>1978</v>
      </c>
      <c r="E5819" s="4" t="s">
        <v>0</v>
      </c>
      <c r="F5819" s="73"/>
      <c r="G5819" s="197">
        <v>1800</v>
      </c>
      <c r="H5819" s="5"/>
    </row>
    <row r="5820" spans="2:8" x14ac:dyDescent="0.3">
      <c r="B5820" s="35">
        <v>43582</v>
      </c>
      <c r="C5820" s="10" t="s">
        <v>1977</v>
      </c>
      <c r="D5820" s="4" t="s">
        <v>119</v>
      </c>
      <c r="E5820" s="4" t="s">
        <v>0</v>
      </c>
      <c r="F5820" s="73"/>
      <c r="G5820" s="197">
        <v>3500</v>
      </c>
      <c r="H5820" s="5"/>
    </row>
    <row r="5821" spans="2:8" x14ac:dyDescent="0.3">
      <c r="B5821" s="35">
        <v>43582</v>
      </c>
      <c r="C5821" s="10" t="s">
        <v>1977</v>
      </c>
      <c r="D5821" s="4" t="s">
        <v>32</v>
      </c>
      <c r="E5821" s="4" t="s">
        <v>0</v>
      </c>
      <c r="F5821" s="73"/>
      <c r="G5821" s="197">
        <v>1500</v>
      </c>
      <c r="H5821" s="5"/>
    </row>
    <row r="5822" spans="2:8" x14ac:dyDescent="0.3">
      <c r="B5822" s="35">
        <v>43582</v>
      </c>
      <c r="C5822" s="10" t="s">
        <v>1977</v>
      </c>
      <c r="D5822" s="4" t="s">
        <v>148</v>
      </c>
      <c r="E5822" s="4" t="s">
        <v>0</v>
      </c>
      <c r="F5822" s="73"/>
      <c r="G5822" s="197">
        <v>1500</v>
      </c>
      <c r="H5822" s="5"/>
    </row>
    <row r="5823" spans="2:8" x14ac:dyDescent="0.3">
      <c r="B5823" s="35">
        <v>43582</v>
      </c>
      <c r="C5823" s="10" t="s">
        <v>1977</v>
      </c>
      <c r="D5823" s="4" t="s">
        <v>598</v>
      </c>
      <c r="E5823" s="4" t="s">
        <v>0</v>
      </c>
      <c r="F5823" s="202"/>
      <c r="G5823" s="197">
        <v>2000</v>
      </c>
      <c r="H5823" s="5"/>
    </row>
    <row r="5824" spans="2:8" x14ac:dyDescent="0.3">
      <c r="B5824" s="35">
        <v>43582</v>
      </c>
      <c r="C5824" s="10" t="s">
        <v>1977</v>
      </c>
      <c r="D5824" s="4" t="s">
        <v>15</v>
      </c>
      <c r="E5824" s="4" t="s">
        <v>0</v>
      </c>
      <c r="F5824" s="202"/>
      <c r="G5824" s="197">
        <v>1500</v>
      </c>
      <c r="H5824" s="5"/>
    </row>
    <row r="5825" spans="2:8" x14ac:dyDescent="0.3">
      <c r="B5825" s="35" t="s">
        <v>5</v>
      </c>
      <c r="C5825" s="10"/>
      <c r="D5825" s="4"/>
      <c r="E5825" s="4"/>
      <c r="F5825" s="73" t="s">
        <v>5</v>
      </c>
      <c r="G5825" s="197"/>
      <c r="H5825" s="5"/>
    </row>
    <row r="5826" spans="2:8" x14ac:dyDescent="0.3">
      <c r="B5826" s="35">
        <v>43582</v>
      </c>
      <c r="C5826" s="10" t="s">
        <v>1977</v>
      </c>
      <c r="D5826" s="4" t="s">
        <v>2263</v>
      </c>
      <c r="E5826" s="4" t="s">
        <v>0</v>
      </c>
      <c r="F5826" s="73" t="s">
        <v>2271</v>
      </c>
      <c r="G5826" s="197">
        <v>1080</v>
      </c>
      <c r="H5826" s="5"/>
    </row>
    <row r="5827" spans="2:8" x14ac:dyDescent="0.3">
      <c r="B5827" s="35">
        <v>43582</v>
      </c>
      <c r="C5827" s="10" t="s">
        <v>1977</v>
      </c>
      <c r="D5827" s="4" t="s">
        <v>2169</v>
      </c>
      <c r="E5827" s="4" t="s">
        <v>0</v>
      </c>
      <c r="F5827" s="73"/>
      <c r="G5827" s="197">
        <v>700</v>
      </c>
      <c r="H5827" s="5"/>
    </row>
    <row r="5828" spans="2:8" x14ac:dyDescent="0.3">
      <c r="B5828" s="35">
        <v>43582</v>
      </c>
      <c r="C5828" s="10" t="s">
        <v>1977</v>
      </c>
      <c r="D5828" s="4" t="s">
        <v>2201</v>
      </c>
      <c r="E5828" s="4" t="s">
        <v>0</v>
      </c>
      <c r="F5828" s="73"/>
      <c r="G5828" s="197">
        <v>280</v>
      </c>
      <c r="H5828" s="5"/>
    </row>
    <row r="5829" spans="2:8" x14ac:dyDescent="0.3">
      <c r="F5829" s="174">
        <v>0</v>
      </c>
      <c r="G5829" s="194">
        <f>SUM(G5812:G5828)</f>
        <v>25930</v>
      </c>
      <c r="H5829" s="62">
        <f>F5829-G5829</f>
        <v>-25930</v>
      </c>
    </row>
    <row r="5831" spans="2:8" x14ac:dyDescent="0.3">
      <c r="B5831" s="106" t="s">
        <v>404</v>
      </c>
      <c r="C5831" s="6" t="s">
        <v>7</v>
      </c>
      <c r="D5831" s="6" t="s">
        <v>11</v>
      </c>
      <c r="E5831" s="6" t="s">
        <v>8</v>
      </c>
      <c r="F5831" s="149" t="s">
        <v>2147</v>
      </c>
      <c r="G5831" s="149" t="s">
        <v>2148</v>
      </c>
      <c r="H5831" s="7" t="s">
        <v>1658</v>
      </c>
    </row>
    <row r="5832" spans="2:8" x14ac:dyDescent="0.3">
      <c r="B5832" s="35">
        <v>43589</v>
      </c>
      <c r="C5832" s="10" t="s">
        <v>1977</v>
      </c>
      <c r="D5832" s="4" t="s">
        <v>1502</v>
      </c>
      <c r="E5832" s="4" t="s">
        <v>0</v>
      </c>
      <c r="F5832" s="73"/>
      <c r="G5832" s="197">
        <v>3500</v>
      </c>
      <c r="H5832" s="5"/>
    </row>
    <row r="5833" spans="2:8" x14ac:dyDescent="0.3">
      <c r="B5833" s="35">
        <v>43589</v>
      </c>
      <c r="C5833" s="10" t="s">
        <v>1977</v>
      </c>
      <c r="D5833" s="4" t="s">
        <v>114</v>
      </c>
      <c r="E5833" s="4" t="s">
        <v>0</v>
      </c>
      <c r="F5833" s="73"/>
      <c r="G5833" s="197">
        <v>3000</v>
      </c>
      <c r="H5833" s="5"/>
    </row>
    <row r="5834" spans="2:8" x14ac:dyDescent="0.3">
      <c r="B5834" s="35">
        <v>43589</v>
      </c>
      <c r="C5834" s="10" t="s">
        <v>1977</v>
      </c>
      <c r="D5834" s="4" t="s">
        <v>116</v>
      </c>
      <c r="E5834" s="4" t="s">
        <v>0</v>
      </c>
      <c r="F5834" s="73"/>
      <c r="G5834" s="197">
        <v>2250</v>
      </c>
      <c r="H5834" s="5"/>
    </row>
    <row r="5835" spans="2:8" x14ac:dyDescent="0.3">
      <c r="B5835" s="35">
        <v>43589</v>
      </c>
      <c r="C5835" s="10" t="s">
        <v>1977</v>
      </c>
      <c r="D5835" s="4" t="s">
        <v>2164</v>
      </c>
      <c r="E5835" s="4" t="s">
        <v>0</v>
      </c>
      <c r="F5835" s="73"/>
      <c r="G5835" s="197">
        <v>1300</v>
      </c>
      <c r="H5835" s="5"/>
    </row>
    <row r="5836" spans="2:8" x14ac:dyDescent="0.3">
      <c r="B5836" s="35">
        <v>43589</v>
      </c>
      <c r="C5836" s="10" t="s">
        <v>1977</v>
      </c>
      <c r="D5836" s="4" t="s">
        <v>2171</v>
      </c>
      <c r="E5836" s="4" t="s">
        <v>0</v>
      </c>
      <c r="F5836" s="73"/>
      <c r="G5836" s="197">
        <v>1200</v>
      </c>
      <c r="H5836" s="5"/>
    </row>
    <row r="5837" spans="2:8" x14ac:dyDescent="0.3">
      <c r="B5837" s="35">
        <v>43589</v>
      </c>
      <c r="C5837" s="10" t="s">
        <v>1977</v>
      </c>
      <c r="D5837" s="4" t="s">
        <v>2234</v>
      </c>
      <c r="E5837" s="4" t="s">
        <v>0</v>
      </c>
      <c r="F5837" s="73"/>
      <c r="G5837" s="197">
        <v>1000</v>
      </c>
      <c r="H5837" s="5"/>
    </row>
    <row r="5838" spans="2:8" x14ac:dyDescent="0.3">
      <c r="B5838" s="35" t="s">
        <v>5</v>
      </c>
      <c r="C5838" s="10"/>
      <c r="D5838" s="4"/>
      <c r="E5838" s="4"/>
      <c r="F5838" s="73"/>
      <c r="G5838" s="73"/>
      <c r="H5838" s="5"/>
    </row>
    <row r="5839" spans="2:8" x14ac:dyDescent="0.3">
      <c r="B5839" s="35">
        <v>43589</v>
      </c>
      <c r="C5839" s="10" t="s">
        <v>1977</v>
      </c>
      <c r="D5839" s="4" t="s">
        <v>1978</v>
      </c>
      <c r="E5839" s="4" t="s">
        <v>0</v>
      </c>
      <c r="F5839" s="73"/>
      <c r="G5839" s="197">
        <v>1500</v>
      </c>
      <c r="H5839" s="5"/>
    </row>
    <row r="5840" spans="2:8" x14ac:dyDescent="0.3">
      <c r="B5840" s="35">
        <v>43589</v>
      </c>
      <c r="C5840" s="10" t="s">
        <v>1977</v>
      </c>
      <c r="D5840" s="4" t="s">
        <v>119</v>
      </c>
      <c r="E5840" s="4" t="s">
        <v>0</v>
      </c>
      <c r="F5840" s="73"/>
      <c r="G5840" s="197">
        <v>3500</v>
      </c>
      <c r="H5840" s="5"/>
    </row>
    <row r="5841" spans="2:8" x14ac:dyDescent="0.3">
      <c r="B5841" s="35">
        <v>43589</v>
      </c>
      <c r="C5841" s="10" t="s">
        <v>1977</v>
      </c>
      <c r="D5841" s="4" t="s">
        <v>32</v>
      </c>
      <c r="E5841" s="4" t="s">
        <v>0</v>
      </c>
      <c r="F5841" s="73"/>
      <c r="G5841" s="197">
        <v>1500</v>
      </c>
      <c r="H5841" s="5"/>
    </row>
    <row r="5842" spans="2:8" x14ac:dyDescent="0.3">
      <c r="B5842" s="35">
        <v>43589</v>
      </c>
      <c r="C5842" s="10" t="s">
        <v>1977</v>
      </c>
      <c r="D5842" s="4" t="s">
        <v>148</v>
      </c>
      <c r="E5842" s="4" t="s">
        <v>0</v>
      </c>
      <c r="F5842" s="73"/>
      <c r="G5842" s="197">
        <v>0</v>
      </c>
      <c r="H5842" s="5"/>
    </row>
    <row r="5843" spans="2:8" x14ac:dyDescent="0.3">
      <c r="B5843" s="35">
        <v>43589</v>
      </c>
      <c r="C5843" s="10" t="s">
        <v>1977</v>
      </c>
      <c r="D5843" s="4" t="s">
        <v>598</v>
      </c>
      <c r="E5843" s="4" t="s">
        <v>0</v>
      </c>
      <c r="F5843" s="202"/>
      <c r="G5843" s="197">
        <v>2350</v>
      </c>
      <c r="H5843" s="5"/>
    </row>
    <row r="5844" spans="2:8" x14ac:dyDescent="0.3">
      <c r="B5844" s="35">
        <v>43589</v>
      </c>
      <c r="C5844" s="10" t="s">
        <v>1977</v>
      </c>
      <c r="D5844" s="4" t="s">
        <v>15</v>
      </c>
      <c r="E5844" s="4" t="s">
        <v>0</v>
      </c>
      <c r="F5844" s="202"/>
      <c r="G5844" s="197">
        <v>1500</v>
      </c>
      <c r="H5844" s="5"/>
    </row>
    <row r="5845" spans="2:8" x14ac:dyDescent="0.3">
      <c r="B5845" s="35" t="s">
        <v>5</v>
      </c>
      <c r="C5845" s="10"/>
      <c r="D5845" s="4"/>
      <c r="E5845" s="4"/>
      <c r="F5845" s="73" t="s">
        <v>5</v>
      </c>
      <c r="G5845" s="197"/>
      <c r="H5845" s="5"/>
    </row>
    <row r="5846" spans="2:8" x14ac:dyDescent="0.3">
      <c r="B5846" s="35">
        <v>43589</v>
      </c>
      <c r="C5846" s="10" t="s">
        <v>1977</v>
      </c>
      <c r="D5846" s="4" t="s">
        <v>2263</v>
      </c>
      <c r="E5846" s="4" t="s">
        <v>0</v>
      </c>
      <c r="F5846" s="73"/>
      <c r="G5846" s="197">
        <v>412</v>
      </c>
      <c r="H5846" s="5"/>
    </row>
    <row r="5847" spans="2:8" x14ac:dyDescent="0.3">
      <c r="B5847" s="35">
        <v>43589</v>
      </c>
      <c r="C5847" s="10" t="s">
        <v>1977</v>
      </c>
      <c r="D5847" s="4" t="s">
        <v>2169</v>
      </c>
      <c r="E5847" s="4" t="s">
        <v>0</v>
      </c>
      <c r="F5847" s="73"/>
      <c r="G5847" s="197">
        <v>700</v>
      </c>
      <c r="H5847" s="5"/>
    </row>
    <row r="5848" spans="2:8" x14ac:dyDescent="0.3">
      <c r="B5848" s="35">
        <v>43589</v>
      </c>
      <c r="C5848" s="10" t="s">
        <v>1977</v>
      </c>
      <c r="D5848" s="4" t="s">
        <v>2201</v>
      </c>
      <c r="E5848" s="4" t="s">
        <v>0</v>
      </c>
      <c r="F5848" s="73"/>
      <c r="G5848" s="197">
        <v>280</v>
      </c>
      <c r="H5848" s="5"/>
    </row>
    <row r="5849" spans="2:8" x14ac:dyDescent="0.3">
      <c r="F5849" s="174">
        <v>0</v>
      </c>
      <c r="G5849" s="194">
        <f>SUM(G5832:G5848)</f>
        <v>23992</v>
      </c>
      <c r="H5849" s="62">
        <f>F5849-G5849</f>
        <v>-23992</v>
      </c>
    </row>
    <row r="5851" spans="2:8" x14ac:dyDescent="0.3">
      <c r="B5851" s="106" t="s">
        <v>404</v>
      </c>
      <c r="C5851" s="6" t="s">
        <v>7</v>
      </c>
      <c r="D5851" s="6" t="s">
        <v>11</v>
      </c>
      <c r="E5851" s="6" t="s">
        <v>8</v>
      </c>
      <c r="F5851" s="149" t="s">
        <v>2147</v>
      </c>
      <c r="G5851" s="149" t="s">
        <v>2148</v>
      </c>
      <c r="H5851" s="7" t="s">
        <v>1658</v>
      </c>
    </row>
    <row r="5852" spans="2:8" x14ac:dyDescent="0.3">
      <c r="B5852" s="35">
        <v>43596</v>
      </c>
      <c r="C5852" s="10" t="s">
        <v>1977</v>
      </c>
      <c r="D5852" s="4" t="s">
        <v>1502</v>
      </c>
      <c r="E5852" s="4" t="s">
        <v>0</v>
      </c>
      <c r="F5852" s="73"/>
      <c r="G5852" s="195">
        <v>3500</v>
      </c>
      <c r="H5852" s="5"/>
    </row>
    <row r="5853" spans="2:8" x14ac:dyDescent="0.3">
      <c r="B5853" s="35">
        <v>43596</v>
      </c>
      <c r="C5853" s="10" t="s">
        <v>1977</v>
      </c>
      <c r="D5853" s="4" t="s">
        <v>114</v>
      </c>
      <c r="E5853" s="4" t="s">
        <v>0</v>
      </c>
      <c r="F5853" s="73"/>
      <c r="G5853" s="195">
        <v>3000</v>
      </c>
      <c r="H5853" s="5"/>
    </row>
    <row r="5854" spans="2:8" x14ac:dyDescent="0.3">
      <c r="B5854" s="35">
        <v>43596</v>
      </c>
      <c r="C5854" s="10" t="s">
        <v>1977</v>
      </c>
      <c r="D5854" s="4" t="s">
        <v>116</v>
      </c>
      <c r="E5854" s="4" t="s">
        <v>0</v>
      </c>
      <c r="F5854" s="73"/>
      <c r="G5854" s="195">
        <v>2250</v>
      </c>
      <c r="H5854" s="5"/>
    </row>
    <row r="5855" spans="2:8" x14ac:dyDescent="0.3">
      <c r="B5855" s="35">
        <v>43596</v>
      </c>
      <c r="C5855" s="10" t="s">
        <v>1977</v>
      </c>
      <c r="D5855" s="4" t="s">
        <v>2164</v>
      </c>
      <c r="E5855" s="4" t="s">
        <v>0</v>
      </c>
      <c r="F5855" s="73"/>
      <c r="G5855" s="195">
        <v>1300</v>
      </c>
      <c r="H5855" s="5"/>
    </row>
    <row r="5856" spans="2:8" x14ac:dyDescent="0.3">
      <c r="B5856" s="35">
        <v>43596</v>
      </c>
      <c r="C5856" s="10" t="s">
        <v>1977</v>
      </c>
      <c r="D5856" s="4" t="s">
        <v>2171</v>
      </c>
      <c r="E5856" s="4" t="s">
        <v>0</v>
      </c>
      <c r="F5856" s="73"/>
      <c r="G5856" s="195">
        <v>1200</v>
      </c>
      <c r="H5856" s="5"/>
    </row>
    <row r="5857" spans="2:10" x14ac:dyDescent="0.3">
      <c r="B5857" s="35">
        <v>43596</v>
      </c>
      <c r="C5857" s="10" t="s">
        <v>1977</v>
      </c>
      <c r="D5857" s="4" t="s">
        <v>2234</v>
      </c>
      <c r="E5857" s="4" t="s">
        <v>0</v>
      </c>
      <c r="F5857" s="73"/>
      <c r="G5857" s="195">
        <v>1000</v>
      </c>
      <c r="H5857" s="5"/>
    </row>
    <row r="5858" spans="2:10" x14ac:dyDescent="0.3">
      <c r="B5858" s="35" t="s">
        <v>5</v>
      </c>
      <c r="C5858" s="10"/>
      <c r="D5858" s="4"/>
      <c r="E5858" s="4"/>
      <c r="F5858" s="73"/>
      <c r="G5858" s="73"/>
      <c r="H5858" s="5"/>
    </row>
    <row r="5859" spans="2:10" x14ac:dyDescent="0.3">
      <c r="B5859" s="35">
        <v>43596</v>
      </c>
      <c r="C5859" s="10" t="s">
        <v>1977</v>
      </c>
      <c r="D5859" s="4" t="s">
        <v>1978</v>
      </c>
      <c r="E5859" s="4" t="s">
        <v>0</v>
      </c>
      <c r="F5859" s="73"/>
      <c r="G5859" s="195">
        <v>1600</v>
      </c>
      <c r="H5859" s="5"/>
    </row>
    <row r="5860" spans="2:10" x14ac:dyDescent="0.3">
      <c r="B5860" s="35">
        <v>43596</v>
      </c>
      <c r="C5860" s="10" t="s">
        <v>1977</v>
      </c>
      <c r="D5860" s="4" t="s">
        <v>119</v>
      </c>
      <c r="E5860" s="4" t="s">
        <v>0</v>
      </c>
      <c r="F5860" s="73"/>
      <c r="G5860" s="195">
        <v>3500</v>
      </c>
      <c r="H5860" s="5"/>
    </row>
    <row r="5861" spans="2:10" x14ac:dyDescent="0.3">
      <c r="B5861" s="35">
        <v>43596</v>
      </c>
      <c r="C5861" s="10" t="s">
        <v>1977</v>
      </c>
      <c r="D5861" s="4" t="s">
        <v>32</v>
      </c>
      <c r="E5861" s="4" t="s">
        <v>0</v>
      </c>
      <c r="F5861" s="73"/>
      <c r="G5861" s="195">
        <v>1500</v>
      </c>
      <c r="H5861" s="5"/>
    </row>
    <row r="5862" spans="2:10" x14ac:dyDescent="0.3">
      <c r="B5862" s="35">
        <v>43596</v>
      </c>
      <c r="C5862" s="10" t="s">
        <v>1977</v>
      </c>
      <c r="D5862" s="4" t="s">
        <v>148</v>
      </c>
      <c r="E5862" s="4" t="s">
        <v>0</v>
      </c>
      <c r="F5862" s="73"/>
      <c r="G5862" s="197">
        <v>0</v>
      </c>
      <c r="H5862" s="5"/>
    </row>
    <row r="5863" spans="2:10" x14ac:dyDescent="0.3">
      <c r="B5863" s="35">
        <v>43596</v>
      </c>
      <c r="C5863" s="10" t="s">
        <v>1977</v>
      </c>
      <c r="D5863" s="4" t="s">
        <v>598</v>
      </c>
      <c r="E5863" s="4" t="s">
        <v>0</v>
      </c>
      <c r="F5863" s="202"/>
      <c r="G5863" s="195">
        <v>2000</v>
      </c>
      <c r="H5863" s="5"/>
    </row>
    <row r="5864" spans="2:10" x14ac:dyDescent="0.3">
      <c r="B5864" s="35">
        <v>43596</v>
      </c>
      <c r="C5864" s="10" t="s">
        <v>1977</v>
      </c>
      <c r="D5864" s="4" t="s">
        <v>15</v>
      </c>
      <c r="E5864" s="4" t="s">
        <v>0</v>
      </c>
      <c r="F5864" s="202"/>
      <c r="G5864" s="195">
        <v>1500</v>
      </c>
      <c r="H5864" s="5"/>
    </row>
    <row r="5865" spans="2:10" x14ac:dyDescent="0.3">
      <c r="B5865" s="35" t="s">
        <v>5</v>
      </c>
      <c r="C5865" s="10"/>
      <c r="D5865" s="4"/>
      <c r="E5865" s="4"/>
      <c r="F5865" s="73" t="s">
        <v>5</v>
      </c>
      <c r="G5865" s="197"/>
      <c r="H5865" s="5"/>
    </row>
    <row r="5866" spans="2:10" x14ac:dyDescent="0.3">
      <c r="B5866" s="35">
        <v>43596</v>
      </c>
      <c r="C5866" s="10" t="s">
        <v>1977</v>
      </c>
      <c r="D5866" s="4" t="s">
        <v>2263</v>
      </c>
      <c r="E5866" s="4" t="s">
        <v>0</v>
      </c>
      <c r="F5866" s="73"/>
      <c r="G5866" s="195">
        <v>740</v>
      </c>
      <c r="H5866" s="5"/>
    </row>
    <row r="5867" spans="2:10" x14ac:dyDescent="0.3">
      <c r="B5867" s="35">
        <v>43596</v>
      </c>
      <c r="C5867" s="10" t="s">
        <v>1977</v>
      </c>
      <c r="D5867" s="4" t="s">
        <v>2169</v>
      </c>
      <c r="E5867" s="4" t="s">
        <v>0</v>
      </c>
      <c r="F5867" s="73"/>
      <c r="G5867" s="195">
        <v>700</v>
      </c>
      <c r="H5867" s="5"/>
      <c r="J5867" s="198"/>
    </row>
    <row r="5868" spans="2:10" x14ac:dyDescent="0.3">
      <c r="B5868" s="35">
        <v>43596</v>
      </c>
      <c r="C5868" s="10" t="s">
        <v>1977</v>
      </c>
      <c r="D5868" s="4" t="s">
        <v>2272</v>
      </c>
      <c r="E5868" s="4" t="s">
        <v>0</v>
      </c>
      <c r="F5868" s="73"/>
      <c r="G5868" s="195">
        <v>690</v>
      </c>
      <c r="H5868" s="5"/>
    </row>
    <row r="5869" spans="2:10" x14ac:dyDescent="0.3">
      <c r="B5869" s="35">
        <v>43596</v>
      </c>
      <c r="C5869" s="10" t="s">
        <v>1977</v>
      </c>
      <c r="D5869" s="4" t="s">
        <v>2273</v>
      </c>
      <c r="E5869" s="4" t="s">
        <v>0</v>
      </c>
      <c r="F5869" s="73"/>
      <c r="G5869" s="195">
        <v>690</v>
      </c>
      <c r="H5869" s="5"/>
    </row>
    <row r="5870" spans="2:10" x14ac:dyDescent="0.3">
      <c r="B5870" s="35">
        <v>43596</v>
      </c>
      <c r="C5870" s="10" t="s">
        <v>1977</v>
      </c>
      <c r="D5870" s="4" t="s">
        <v>2201</v>
      </c>
      <c r="E5870" s="4" t="s">
        <v>0</v>
      </c>
      <c r="F5870" s="73" t="s">
        <v>2247</v>
      </c>
      <c r="G5870" s="195">
        <v>200</v>
      </c>
      <c r="H5870" s="5"/>
    </row>
    <row r="5871" spans="2:10" x14ac:dyDescent="0.3">
      <c r="F5871" s="174">
        <v>0</v>
      </c>
      <c r="G5871" s="194">
        <f>SUM(G5852:G5870)</f>
        <v>25370</v>
      </c>
      <c r="H5871" s="62">
        <f>F5871-G5871</f>
        <v>-25370</v>
      </c>
    </row>
    <row r="5873" spans="2:8" x14ac:dyDescent="0.3">
      <c r="B5873" s="106" t="s">
        <v>404</v>
      </c>
      <c r="C5873" s="6" t="s">
        <v>7</v>
      </c>
      <c r="D5873" s="6" t="s">
        <v>11</v>
      </c>
      <c r="E5873" s="6" t="s">
        <v>8</v>
      </c>
      <c r="F5873" s="149" t="s">
        <v>2147</v>
      </c>
      <c r="G5873" s="149" t="s">
        <v>2148</v>
      </c>
      <c r="H5873" s="7" t="s">
        <v>1658</v>
      </c>
    </row>
    <row r="5874" spans="2:8" x14ac:dyDescent="0.3">
      <c r="B5874" s="35">
        <v>43603</v>
      </c>
      <c r="C5874" s="10" t="s">
        <v>1977</v>
      </c>
      <c r="D5874" s="4" t="s">
        <v>1502</v>
      </c>
      <c r="E5874" s="4" t="s">
        <v>0</v>
      </c>
      <c r="F5874" s="73"/>
      <c r="G5874" s="197">
        <v>3500</v>
      </c>
      <c r="H5874" s="5"/>
    </row>
    <row r="5875" spans="2:8" x14ac:dyDescent="0.3">
      <c r="B5875" s="35">
        <v>43603</v>
      </c>
      <c r="C5875" s="10" t="s">
        <v>1977</v>
      </c>
      <c r="D5875" s="4" t="s">
        <v>114</v>
      </c>
      <c r="E5875" s="4" t="s">
        <v>0</v>
      </c>
      <c r="F5875" s="73"/>
      <c r="G5875" s="197">
        <v>3000</v>
      </c>
      <c r="H5875" s="5"/>
    </row>
    <row r="5876" spans="2:8" x14ac:dyDescent="0.3">
      <c r="B5876" s="35">
        <v>43603</v>
      </c>
      <c r="C5876" s="10" t="s">
        <v>1977</v>
      </c>
      <c r="D5876" s="4" t="s">
        <v>116</v>
      </c>
      <c r="E5876" s="4" t="s">
        <v>0</v>
      </c>
      <c r="F5876" s="73"/>
      <c r="G5876" s="197">
        <v>2250</v>
      </c>
      <c r="H5876" s="5"/>
    </row>
    <row r="5877" spans="2:8" x14ac:dyDescent="0.3">
      <c r="B5877" s="35">
        <v>43603</v>
      </c>
      <c r="C5877" s="10" t="s">
        <v>1977</v>
      </c>
      <c r="D5877" s="4" t="s">
        <v>2164</v>
      </c>
      <c r="E5877" s="4" t="s">
        <v>0</v>
      </c>
      <c r="F5877" s="73"/>
      <c r="G5877" s="197">
        <v>1300</v>
      </c>
      <c r="H5877" s="5"/>
    </row>
    <row r="5878" spans="2:8" x14ac:dyDescent="0.3">
      <c r="B5878" s="35">
        <v>43603</v>
      </c>
      <c r="C5878" s="10" t="s">
        <v>1977</v>
      </c>
      <c r="D5878" s="4" t="s">
        <v>2171</v>
      </c>
      <c r="E5878" s="4" t="s">
        <v>0</v>
      </c>
      <c r="F5878" s="73"/>
      <c r="G5878" s="197">
        <v>1200</v>
      </c>
      <c r="H5878" s="5"/>
    </row>
    <row r="5879" spans="2:8" x14ac:dyDescent="0.3">
      <c r="B5879" s="35">
        <v>43603</v>
      </c>
      <c r="C5879" s="10" t="s">
        <v>1977</v>
      </c>
      <c r="D5879" s="4" t="s">
        <v>2234</v>
      </c>
      <c r="E5879" s="4" t="s">
        <v>0</v>
      </c>
      <c r="F5879" s="73"/>
      <c r="G5879" s="197">
        <v>1000</v>
      </c>
      <c r="H5879" s="5"/>
    </row>
    <row r="5880" spans="2:8" x14ac:dyDescent="0.3">
      <c r="B5880" s="35" t="s">
        <v>5</v>
      </c>
      <c r="C5880" s="10"/>
      <c r="D5880" s="4"/>
      <c r="E5880" s="4"/>
      <c r="F5880" s="73"/>
      <c r="G5880" s="73"/>
      <c r="H5880" s="5"/>
    </row>
    <row r="5881" spans="2:8" x14ac:dyDescent="0.3">
      <c r="B5881" s="35">
        <v>43603</v>
      </c>
      <c r="C5881" s="10" t="s">
        <v>1977</v>
      </c>
      <c r="D5881" s="4" t="s">
        <v>1978</v>
      </c>
      <c r="E5881" s="4" t="s">
        <v>0</v>
      </c>
      <c r="F5881" s="73" t="s">
        <v>2274</v>
      </c>
      <c r="G5881" s="197">
        <v>1871.5</v>
      </c>
      <c r="H5881" s="5"/>
    </row>
    <row r="5882" spans="2:8" x14ac:dyDescent="0.3">
      <c r="B5882" s="35">
        <v>43603</v>
      </c>
      <c r="C5882" s="10" t="s">
        <v>1977</v>
      </c>
      <c r="D5882" s="4" t="s">
        <v>119</v>
      </c>
      <c r="E5882" s="4" t="s">
        <v>0</v>
      </c>
      <c r="G5882" s="197">
        <v>3500</v>
      </c>
      <c r="H5882" s="5"/>
    </row>
    <row r="5883" spans="2:8" x14ac:dyDescent="0.3">
      <c r="B5883" s="35">
        <v>43603</v>
      </c>
      <c r="C5883" s="10" t="s">
        <v>1977</v>
      </c>
      <c r="D5883" s="4" t="s">
        <v>32</v>
      </c>
      <c r="E5883" s="4" t="s">
        <v>0</v>
      </c>
      <c r="F5883" s="73"/>
      <c r="G5883" s="197">
        <v>1500</v>
      </c>
      <c r="H5883" s="5"/>
    </row>
    <row r="5884" spans="2:8" x14ac:dyDescent="0.3">
      <c r="B5884" s="35">
        <v>43603</v>
      </c>
      <c r="C5884" s="10" t="s">
        <v>1977</v>
      </c>
      <c r="D5884" s="4" t="s">
        <v>148</v>
      </c>
      <c r="E5884" s="4" t="s">
        <v>0</v>
      </c>
      <c r="F5884" s="73"/>
      <c r="G5884" s="197">
        <v>1000</v>
      </c>
      <c r="H5884" s="5"/>
    </row>
    <row r="5885" spans="2:8" x14ac:dyDescent="0.3">
      <c r="B5885" s="35">
        <v>43603</v>
      </c>
      <c r="C5885" s="10" t="s">
        <v>1977</v>
      </c>
      <c r="D5885" s="4" t="s">
        <v>598</v>
      </c>
      <c r="E5885" s="4" t="s">
        <v>0</v>
      </c>
      <c r="F5885" s="202"/>
      <c r="G5885" s="197">
        <v>2000</v>
      </c>
      <c r="H5885" s="5"/>
    </row>
    <row r="5886" spans="2:8" x14ac:dyDescent="0.3">
      <c r="B5886" s="35">
        <v>43603</v>
      </c>
      <c r="C5886" s="10" t="s">
        <v>1977</v>
      </c>
      <c r="D5886" s="4" t="s">
        <v>15</v>
      </c>
      <c r="E5886" s="4" t="s">
        <v>0</v>
      </c>
      <c r="F5886" s="202"/>
      <c r="G5886" s="197">
        <v>1500</v>
      </c>
      <c r="H5886" s="5"/>
    </row>
    <row r="5887" spans="2:8" x14ac:dyDescent="0.3">
      <c r="B5887" s="35" t="s">
        <v>5</v>
      </c>
      <c r="C5887" s="10"/>
      <c r="D5887" s="4"/>
      <c r="E5887" s="4"/>
      <c r="F5887" s="73" t="s">
        <v>5</v>
      </c>
      <c r="G5887" s="197"/>
      <c r="H5887" s="5"/>
    </row>
    <row r="5888" spans="2:8" x14ac:dyDescent="0.3">
      <c r="B5888" s="35">
        <v>43603</v>
      </c>
      <c r="C5888" s="10" t="s">
        <v>1977</v>
      </c>
      <c r="D5888" s="4" t="s">
        <v>2263</v>
      </c>
      <c r="E5888" s="4" t="s">
        <v>0</v>
      </c>
      <c r="F5888" s="73">
        <v>1500</v>
      </c>
      <c r="G5888" s="197">
        <v>600</v>
      </c>
      <c r="H5888" s="5"/>
    </row>
    <row r="5889" spans="2:9" x14ac:dyDescent="0.3">
      <c r="B5889" s="35">
        <v>43603</v>
      </c>
      <c r="C5889" s="10" t="s">
        <v>1977</v>
      </c>
      <c r="D5889" s="4" t="s">
        <v>2169</v>
      </c>
      <c r="E5889" s="4" t="s">
        <v>0</v>
      </c>
      <c r="F5889" s="73"/>
      <c r="G5889" s="197">
        <v>700</v>
      </c>
      <c r="H5889" s="5"/>
    </row>
    <row r="5890" spans="2:9" x14ac:dyDescent="0.3">
      <c r="B5890" s="35">
        <v>43603</v>
      </c>
      <c r="C5890" s="10" t="s">
        <v>1977</v>
      </c>
      <c r="D5890" s="4" t="s">
        <v>2272</v>
      </c>
      <c r="E5890" s="4" t="s">
        <v>0</v>
      </c>
      <c r="F5890" s="73"/>
      <c r="G5890" s="197">
        <v>1200</v>
      </c>
      <c r="H5890" s="5"/>
    </row>
    <row r="5891" spans="2:9" x14ac:dyDescent="0.3">
      <c r="B5891" s="35">
        <v>43603</v>
      </c>
      <c r="C5891" s="10" t="s">
        <v>1977</v>
      </c>
      <c r="D5891" s="4" t="s">
        <v>2201</v>
      </c>
      <c r="E5891" s="4" t="s">
        <v>0</v>
      </c>
      <c r="F5891" s="73"/>
      <c r="G5891" s="197">
        <v>480</v>
      </c>
      <c r="H5891" s="5"/>
    </row>
    <row r="5892" spans="2:9" x14ac:dyDescent="0.3">
      <c r="F5892" s="174">
        <v>0</v>
      </c>
      <c r="G5892" s="194">
        <f>SUM(G5874:G5891)</f>
        <v>26601.5</v>
      </c>
      <c r="H5892" s="62">
        <f>F5892-G5892</f>
        <v>-26601.5</v>
      </c>
    </row>
    <row r="5893" spans="2:9" x14ac:dyDescent="0.3">
      <c r="I5893" s="1"/>
    </row>
    <row r="5894" spans="2:9" x14ac:dyDescent="0.3">
      <c r="B5894" s="106" t="s">
        <v>404</v>
      </c>
      <c r="C5894" s="6" t="s">
        <v>7</v>
      </c>
      <c r="D5894" s="6" t="s">
        <v>11</v>
      </c>
      <c r="E5894" s="6" t="s">
        <v>8</v>
      </c>
      <c r="F5894" s="149" t="s">
        <v>2147</v>
      </c>
      <c r="G5894" s="149" t="s">
        <v>2148</v>
      </c>
      <c r="H5894" s="7" t="s">
        <v>1658</v>
      </c>
    </row>
    <row r="5895" spans="2:9" x14ac:dyDescent="0.3">
      <c r="B5895" s="35">
        <v>43610</v>
      </c>
      <c r="C5895" s="10" t="s">
        <v>1977</v>
      </c>
      <c r="D5895" s="4" t="s">
        <v>1502</v>
      </c>
      <c r="E5895" s="4" t="s">
        <v>0</v>
      </c>
      <c r="F5895" s="73"/>
      <c r="G5895" s="197">
        <v>3500</v>
      </c>
      <c r="H5895" s="5"/>
    </row>
    <row r="5896" spans="2:9" x14ac:dyDescent="0.3">
      <c r="B5896" s="35">
        <v>43610</v>
      </c>
      <c r="C5896" s="10" t="s">
        <v>1977</v>
      </c>
      <c r="D5896" s="4" t="s">
        <v>114</v>
      </c>
      <c r="E5896" s="4" t="s">
        <v>0</v>
      </c>
      <c r="F5896" s="73"/>
      <c r="G5896" s="197">
        <v>3000</v>
      </c>
      <c r="H5896" s="5"/>
    </row>
    <row r="5897" spans="2:9" x14ac:dyDescent="0.3">
      <c r="B5897" s="35">
        <v>43610</v>
      </c>
      <c r="C5897" s="10" t="s">
        <v>1977</v>
      </c>
      <c r="D5897" s="4" t="s">
        <v>116</v>
      </c>
      <c r="E5897" s="4" t="s">
        <v>0</v>
      </c>
      <c r="F5897" s="73"/>
      <c r="G5897" s="197">
        <v>2250</v>
      </c>
      <c r="H5897" s="5"/>
    </row>
    <row r="5898" spans="2:9" x14ac:dyDescent="0.3">
      <c r="B5898" s="35">
        <v>43610</v>
      </c>
      <c r="C5898" s="10" t="s">
        <v>1977</v>
      </c>
      <c r="D5898" s="4" t="s">
        <v>2164</v>
      </c>
      <c r="E5898" s="4" t="s">
        <v>0</v>
      </c>
      <c r="F5898" s="73"/>
      <c r="G5898" s="197">
        <v>1300</v>
      </c>
      <c r="H5898" s="5"/>
    </row>
    <row r="5899" spans="2:9" x14ac:dyDescent="0.3">
      <c r="B5899" s="35">
        <v>43610</v>
      </c>
      <c r="C5899" s="10" t="s">
        <v>1977</v>
      </c>
      <c r="D5899" s="4" t="s">
        <v>2171</v>
      </c>
      <c r="E5899" s="4" t="s">
        <v>0</v>
      </c>
      <c r="F5899" s="73"/>
      <c r="G5899" s="197">
        <v>1200</v>
      </c>
      <c r="H5899" s="5"/>
    </row>
    <row r="5900" spans="2:9" x14ac:dyDescent="0.3">
      <c r="B5900" s="35">
        <v>43610</v>
      </c>
      <c r="C5900" s="10" t="s">
        <v>1977</v>
      </c>
      <c r="D5900" s="4" t="s">
        <v>2234</v>
      </c>
      <c r="E5900" s="4" t="s">
        <v>0</v>
      </c>
      <c r="F5900" s="73"/>
      <c r="G5900" s="197">
        <v>1000</v>
      </c>
      <c r="H5900" s="5"/>
    </row>
    <row r="5901" spans="2:9" x14ac:dyDescent="0.3">
      <c r="B5901" s="35" t="s">
        <v>5</v>
      </c>
      <c r="C5901" s="10"/>
      <c r="D5901" s="4"/>
      <c r="E5901" s="4"/>
      <c r="F5901" s="73"/>
      <c r="G5901" s="73"/>
      <c r="H5901" s="5"/>
    </row>
    <row r="5902" spans="2:9" x14ac:dyDescent="0.3">
      <c r="B5902" s="35">
        <v>43610</v>
      </c>
      <c r="C5902" s="10" t="s">
        <v>1977</v>
      </c>
      <c r="D5902" s="4" t="s">
        <v>1978</v>
      </c>
      <c r="E5902" s="4" t="s">
        <v>0</v>
      </c>
      <c r="F5902" s="73" t="s">
        <v>2274</v>
      </c>
      <c r="G5902" s="197">
        <v>1871.5</v>
      </c>
      <c r="H5902" s="5"/>
    </row>
    <row r="5903" spans="2:9" x14ac:dyDescent="0.3">
      <c r="B5903" s="35">
        <v>43610</v>
      </c>
      <c r="C5903" s="10" t="s">
        <v>1977</v>
      </c>
      <c r="D5903" s="4" t="s">
        <v>119</v>
      </c>
      <c r="E5903" s="4" t="s">
        <v>0</v>
      </c>
      <c r="G5903" s="197">
        <v>3500</v>
      </c>
      <c r="H5903" s="5"/>
    </row>
    <row r="5904" spans="2:9" x14ac:dyDescent="0.3">
      <c r="B5904" s="35">
        <v>43610</v>
      </c>
      <c r="C5904" s="10" t="s">
        <v>1977</v>
      </c>
      <c r="D5904" s="4" t="s">
        <v>32</v>
      </c>
      <c r="E5904" s="4" t="s">
        <v>0</v>
      </c>
      <c r="F5904" s="73"/>
      <c r="G5904" s="197">
        <v>1500</v>
      </c>
      <c r="H5904" s="5"/>
    </row>
    <row r="5905" spans="2:8" x14ac:dyDescent="0.3">
      <c r="B5905" s="35">
        <v>43610</v>
      </c>
      <c r="C5905" s="10" t="s">
        <v>1977</v>
      </c>
      <c r="D5905" s="4" t="s">
        <v>148</v>
      </c>
      <c r="E5905" s="4" t="s">
        <v>0</v>
      </c>
      <c r="F5905" s="73"/>
      <c r="G5905" s="197">
        <v>0</v>
      </c>
      <c r="H5905" s="5"/>
    </row>
    <row r="5906" spans="2:8" x14ac:dyDescent="0.3">
      <c r="B5906" s="35">
        <v>43610</v>
      </c>
      <c r="C5906" s="10" t="s">
        <v>1977</v>
      </c>
      <c r="D5906" s="4" t="s">
        <v>598</v>
      </c>
      <c r="E5906" s="4" t="s">
        <v>0</v>
      </c>
      <c r="F5906" s="202"/>
      <c r="G5906" s="197">
        <v>2108</v>
      </c>
      <c r="H5906" s="5"/>
    </row>
    <row r="5907" spans="2:8" x14ac:dyDescent="0.3">
      <c r="B5907" s="35">
        <v>43610</v>
      </c>
      <c r="C5907" s="10" t="s">
        <v>1977</v>
      </c>
      <c r="D5907" s="4" t="s">
        <v>15</v>
      </c>
      <c r="E5907" s="4" t="s">
        <v>0</v>
      </c>
      <c r="F5907" s="202"/>
      <c r="G5907" s="197">
        <v>1500</v>
      </c>
      <c r="H5907" s="5"/>
    </row>
    <row r="5908" spans="2:8" x14ac:dyDescent="0.3">
      <c r="B5908" s="35" t="s">
        <v>5</v>
      </c>
      <c r="C5908" s="10"/>
      <c r="D5908" s="4"/>
      <c r="E5908" s="4"/>
      <c r="F5908" s="73" t="s">
        <v>5</v>
      </c>
      <c r="G5908" s="197"/>
      <c r="H5908" s="5"/>
    </row>
    <row r="5909" spans="2:8" x14ac:dyDescent="0.3">
      <c r="B5909" s="35">
        <v>43610</v>
      </c>
      <c r="C5909" s="10" t="s">
        <v>1977</v>
      </c>
      <c r="D5909" s="4" t="s">
        <v>2263</v>
      </c>
      <c r="E5909" s="4" t="s">
        <v>0</v>
      </c>
      <c r="F5909" s="73" t="s">
        <v>2275</v>
      </c>
      <c r="G5909" s="197">
        <v>1180</v>
      </c>
      <c r="H5909" s="5"/>
    </row>
    <row r="5910" spans="2:8" x14ac:dyDescent="0.3">
      <c r="B5910" s="35">
        <v>43610</v>
      </c>
      <c r="C5910" s="10" t="s">
        <v>1977</v>
      </c>
      <c r="D5910" s="4" t="s">
        <v>2169</v>
      </c>
      <c r="E5910" s="4" t="s">
        <v>0</v>
      </c>
      <c r="F5910" s="73"/>
      <c r="G5910" s="197">
        <v>700</v>
      </c>
      <c r="H5910" s="5"/>
    </row>
    <row r="5911" spans="2:8" x14ac:dyDescent="0.3">
      <c r="B5911" s="35">
        <v>43610</v>
      </c>
      <c r="C5911" s="10" t="s">
        <v>1977</v>
      </c>
      <c r="D5911" s="4" t="s">
        <v>2272</v>
      </c>
      <c r="E5911" s="4" t="s">
        <v>0</v>
      </c>
      <c r="F5911" s="73"/>
      <c r="G5911" s="195">
        <v>1200</v>
      </c>
      <c r="H5911" s="5"/>
    </row>
    <row r="5912" spans="2:8" x14ac:dyDescent="0.3">
      <c r="B5912" s="35">
        <v>43610</v>
      </c>
      <c r="C5912" s="10" t="s">
        <v>1977</v>
      </c>
      <c r="D5912" s="4" t="s">
        <v>2201</v>
      </c>
      <c r="E5912" s="4" t="s">
        <v>0</v>
      </c>
      <c r="F5912" s="73"/>
      <c r="G5912" s="197">
        <v>180</v>
      </c>
      <c r="H5912" s="5"/>
    </row>
    <row r="5913" spans="2:8" x14ac:dyDescent="0.3">
      <c r="F5913" s="174">
        <v>0</v>
      </c>
      <c r="G5913" s="194">
        <f>SUM(G5895:G5912)</f>
        <v>25989.5</v>
      </c>
      <c r="H5913" s="62">
        <f>F5913-G5913</f>
        <v>-25989.5</v>
      </c>
    </row>
    <row r="5915" spans="2:8" x14ac:dyDescent="0.3">
      <c r="B5915" s="106" t="s">
        <v>404</v>
      </c>
      <c r="C5915" s="6" t="s">
        <v>7</v>
      </c>
      <c r="D5915" s="6" t="s">
        <v>11</v>
      </c>
      <c r="E5915" s="6" t="s">
        <v>8</v>
      </c>
      <c r="F5915" s="149" t="s">
        <v>2147</v>
      </c>
      <c r="G5915" s="149" t="s">
        <v>2148</v>
      </c>
      <c r="H5915" s="7" t="s">
        <v>1658</v>
      </c>
    </row>
    <row r="5916" spans="2:8" x14ac:dyDescent="0.3">
      <c r="B5916" s="35">
        <v>43617</v>
      </c>
      <c r="C5916" s="10" t="s">
        <v>1977</v>
      </c>
      <c r="D5916" s="4" t="s">
        <v>1502</v>
      </c>
      <c r="E5916" s="4" t="s">
        <v>0</v>
      </c>
      <c r="F5916" s="73"/>
      <c r="G5916" s="197">
        <v>3500</v>
      </c>
      <c r="H5916" s="5"/>
    </row>
    <row r="5917" spans="2:8" x14ac:dyDescent="0.3">
      <c r="B5917" s="35">
        <v>43617</v>
      </c>
      <c r="C5917" s="10" t="s">
        <v>1977</v>
      </c>
      <c r="D5917" s="4" t="s">
        <v>114</v>
      </c>
      <c r="E5917" s="4" t="s">
        <v>0</v>
      </c>
      <c r="F5917" s="73"/>
      <c r="G5917" s="197">
        <v>3000</v>
      </c>
      <c r="H5917" s="5"/>
    </row>
    <row r="5918" spans="2:8" x14ac:dyDescent="0.3">
      <c r="B5918" s="35">
        <v>43617</v>
      </c>
      <c r="C5918" s="10" t="s">
        <v>1977</v>
      </c>
      <c r="D5918" s="4" t="s">
        <v>116</v>
      </c>
      <c r="E5918" s="4" t="s">
        <v>0</v>
      </c>
      <c r="F5918" s="73"/>
      <c r="G5918" s="197">
        <v>2250</v>
      </c>
      <c r="H5918" s="5"/>
    </row>
    <row r="5919" spans="2:8" x14ac:dyDescent="0.3">
      <c r="B5919" s="35">
        <v>43617</v>
      </c>
      <c r="C5919" s="10" t="s">
        <v>1977</v>
      </c>
      <c r="D5919" s="4" t="s">
        <v>2164</v>
      </c>
      <c r="E5919" s="4" t="s">
        <v>0</v>
      </c>
      <c r="F5919" s="73"/>
      <c r="G5919" s="197">
        <v>1300</v>
      </c>
      <c r="H5919" s="5"/>
    </row>
    <row r="5920" spans="2:8" x14ac:dyDescent="0.3">
      <c r="B5920" s="35">
        <v>43617</v>
      </c>
      <c r="C5920" s="10" t="s">
        <v>1977</v>
      </c>
      <c r="D5920" s="4" t="s">
        <v>2171</v>
      </c>
      <c r="E5920" s="4" t="s">
        <v>0</v>
      </c>
      <c r="F5920" s="73"/>
      <c r="G5920" s="197">
        <v>1200</v>
      </c>
      <c r="H5920" s="5"/>
    </row>
    <row r="5921" spans="2:8" x14ac:dyDescent="0.3">
      <c r="B5921" s="35">
        <v>43617</v>
      </c>
      <c r="C5921" s="10" t="s">
        <v>1977</v>
      </c>
      <c r="D5921" s="4" t="s">
        <v>2234</v>
      </c>
      <c r="E5921" s="4" t="s">
        <v>0</v>
      </c>
      <c r="F5921" s="73"/>
      <c r="G5921" s="197">
        <v>1000</v>
      </c>
      <c r="H5921" s="5"/>
    </row>
    <row r="5922" spans="2:8" x14ac:dyDescent="0.3">
      <c r="B5922" s="35" t="s">
        <v>5</v>
      </c>
      <c r="C5922" s="10"/>
      <c r="D5922" s="4"/>
      <c r="E5922" s="4"/>
      <c r="F5922" s="73"/>
      <c r="G5922" s="73"/>
      <c r="H5922" s="5"/>
    </row>
    <row r="5923" spans="2:8" x14ac:dyDescent="0.3">
      <c r="B5923" s="35">
        <v>43617</v>
      </c>
      <c r="C5923" s="10" t="s">
        <v>1977</v>
      </c>
      <c r="D5923" s="4" t="s">
        <v>1978</v>
      </c>
      <c r="E5923" s="4" t="s">
        <v>0</v>
      </c>
      <c r="F5923" s="73"/>
      <c r="G5923" s="197">
        <v>1600</v>
      </c>
      <c r="H5923" s="5"/>
    </row>
    <row r="5924" spans="2:8" x14ac:dyDescent="0.3">
      <c r="B5924" s="35">
        <v>43617</v>
      </c>
      <c r="C5924" s="10" t="s">
        <v>1977</v>
      </c>
      <c r="D5924" s="4" t="s">
        <v>119</v>
      </c>
      <c r="E5924" s="4" t="s">
        <v>0</v>
      </c>
      <c r="G5924" s="197">
        <v>3500</v>
      </c>
      <c r="H5924" s="5"/>
    </row>
    <row r="5925" spans="2:8" x14ac:dyDescent="0.3">
      <c r="B5925" s="35">
        <v>43617</v>
      </c>
      <c r="C5925" s="10" t="s">
        <v>1977</v>
      </c>
      <c r="D5925" s="4" t="s">
        <v>32</v>
      </c>
      <c r="E5925" s="4" t="s">
        <v>0</v>
      </c>
      <c r="F5925" s="73"/>
      <c r="G5925" s="197">
        <v>1500</v>
      </c>
      <c r="H5925" s="5"/>
    </row>
    <row r="5926" spans="2:8" x14ac:dyDescent="0.3">
      <c r="B5926" s="35">
        <v>43617</v>
      </c>
      <c r="C5926" s="10" t="s">
        <v>1977</v>
      </c>
      <c r="D5926" s="4" t="s">
        <v>148</v>
      </c>
      <c r="E5926" s="4" t="s">
        <v>0</v>
      </c>
      <c r="F5926" s="73"/>
      <c r="G5926" s="197">
        <v>0</v>
      </c>
      <c r="H5926" s="5"/>
    </row>
    <row r="5927" spans="2:8" x14ac:dyDescent="0.3">
      <c r="B5927" s="35">
        <v>43617</v>
      </c>
      <c r="C5927" s="10" t="s">
        <v>1977</v>
      </c>
      <c r="D5927" s="4" t="s">
        <v>598</v>
      </c>
      <c r="E5927" s="4" t="s">
        <v>0</v>
      </c>
      <c r="F5927" s="202"/>
      <c r="G5927" s="197">
        <v>2300</v>
      </c>
      <c r="H5927" s="5"/>
    </row>
    <row r="5928" spans="2:8" x14ac:dyDescent="0.3">
      <c r="B5928" s="35">
        <v>43617</v>
      </c>
      <c r="C5928" s="10" t="s">
        <v>1977</v>
      </c>
      <c r="D5928" s="4" t="s">
        <v>15</v>
      </c>
      <c r="E5928" s="4" t="s">
        <v>0</v>
      </c>
      <c r="F5928" s="202"/>
      <c r="G5928" s="197">
        <v>1500</v>
      </c>
      <c r="H5928" s="5"/>
    </row>
    <row r="5929" spans="2:8" x14ac:dyDescent="0.3">
      <c r="B5929" s="35" t="s">
        <v>5</v>
      </c>
      <c r="C5929" s="10"/>
      <c r="D5929" s="4"/>
      <c r="E5929" s="4"/>
      <c r="F5929" s="73" t="s">
        <v>5</v>
      </c>
      <c r="G5929" s="197"/>
      <c r="H5929" s="5"/>
    </row>
    <row r="5930" spans="2:8" x14ac:dyDescent="0.3">
      <c r="B5930" s="35">
        <v>43617</v>
      </c>
      <c r="C5930" s="10" t="s">
        <v>1977</v>
      </c>
      <c r="D5930" s="4" t="s">
        <v>2263</v>
      </c>
      <c r="E5930" s="4" t="s">
        <v>0</v>
      </c>
      <c r="F5930" s="73"/>
      <c r="G5930" s="197">
        <v>700</v>
      </c>
      <c r="H5930" s="5"/>
    </row>
    <row r="5931" spans="2:8" x14ac:dyDescent="0.3">
      <c r="B5931" s="35">
        <v>43617</v>
      </c>
      <c r="C5931" s="10" t="s">
        <v>1977</v>
      </c>
      <c r="D5931" s="4" t="s">
        <v>2169</v>
      </c>
      <c r="E5931" s="4" t="s">
        <v>0</v>
      </c>
      <c r="F5931" s="73"/>
      <c r="G5931" s="197">
        <v>700</v>
      </c>
      <c r="H5931" s="5"/>
    </row>
    <row r="5932" spans="2:8" x14ac:dyDescent="0.3">
      <c r="B5932" s="35">
        <v>43617</v>
      </c>
      <c r="C5932" s="10" t="s">
        <v>1977</v>
      </c>
      <c r="D5932" s="4" t="s">
        <v>2272</v>
      </c>
      <c r="E5932" s="4" t="s">
        <v>0</v>
      </c>
      <c r="F5932" s="73"/>
      <c r="G5932" s="195">
        <v>1200</v>
      </c>
      <c r="H5932" s="5"/>
    </row>
    <row r="5933" spans="2:8" x14ac:dyDescent="0.3">
      <c r="B5933" s="35">
        <v>43617</v>
      </c>
      <c r="C5933" s="10" t="s">
        <v>1977</v>
      </c>
      <c r="D5933" s="4" t="s">
        <v>2201</v>
      </c>
      <c r="E5933" s="4" t="s">
        <v>0</v>
      </c>
      <c r="F5933" s="73"/>
      <c r="G5933" s="197">
        <v>480</v>
      </c>
      <c r="H5933" s="5"/>
    </row>
    <row r="5934" spans="2:8" x14ac:dyDescent="0.3">
      <c r="F5934" s="174">
        <v>0</v>
      </c>
      <c r="G5934" s="194">
        <f>SUM(G5916:G5933)</f>
        <v>25730</v>
      </c>
      <c r="H5934" s="62">
        <f>F5934-G5934</f>
        <v>-25730</v>
      </c>
    </row>
    <row r="5935" spans="2:8" x14ac:dyDescent="0.3">
      <c r="B5935"/>
      <c r="C5935"/>
      <c r="F5935"/>
      <c r="G5935"/>
      <c r="H5935"/>
    </row>
    <row r="5936" spans="2:8" x14ac:dyDescent="0.3">
      <c r="B5936" s="106" t="s">
        <v>404</v>
      </c>
      <c r="C5936" s="6" t="s">
        <v>7</v>
      </c>
      <c r="D5936" s="6" t="s">
        <v>11</v>
      </c>
      <c r="E5936" s="6" t="s">
        <v>8</v>
      </c>
      <c r="F5936" s="149" t="s">
        <v>2147</v>
      </c>
      <c r="G5936" s="149" t="s">
        <v>2148</v>
      </c>
      <c r="H5936" s="7" t="s">
        <v>1658</v>
      </c>
    </row>
    <row r="5937" spans="2:8" x14ac:dyDescent="0.3">
      <c r="B5937" s="35">
        <v>43624</v>
      </c>
      <c r="C5937" s="10" t="s">
        <v>1977</v>
      </c>
      <c r="D5937" s="4" t="s">
        <v>1502</v>
      </c>
      <c r="E5937" s="4" t="s">
        <v>0</v>
      </c>
      <c r="F5937" s="73"/>
      <c r="G5937" s="197">
        <v>3500</v>
      </c>
      <c r="H5937" s="5"/>
    </row>
    <row r="5938" spans="2:8" x14ac:dyDescent="0.3">
      <c r="B5938" s="35">
        <v>43624</v>
      </c>
      <c r="C5938" s="10" t="s">
        <v>1977</v>
      </c>
      <c r="D5938" s="4" t="s">
        <v>114</v>
      </c>
      <c r="E5938" s="4" t="s">
        <v>0</v>
      </c>
      <c r="F5938" s="73"/>
      <c r="G5938" s="197">
        <v>3000</v>
      </c>
      <c r="H5938" s="5"/>
    </row>
    <row r="5939" spans="2:8" x14ac:dyDescent="0.3">
      <c r="B5939" s="35">
        <v>43624</v>
      </c>
      <c r="C5939" s="10" t="s">
        <v>1977</v>
      </c>
      <c r="D5939" s="4" t="s">
        <v>116</v>
      </c>
      <c r="E5939" s="4" t="s">
        <v>0</v>
      </c>
      <c r="F5939" s="73"/>
      <c r="G5939" s="197">
        <v>2250</v>
      </c>
      <c r="H5939" s="5"/>
    </row>
    <row r="5940" spans="2:8" x14ac:dyDescent="0.3">
      <c r="B5940" s="35">
        <v>43624</v>
      </c>
      <c r="C5940" s="10" t="s">
        <v>1977</v>
      </c>
      <c r="D5940" s="4" t="s">
        <v>2164</v>
      </c>
      <c r="E5940" s="4" t="s">
        <v>0</v>
      </c>
      <c r="F5940" s="73"/>
      <c r="G5940" s="197">
        <v>1300</v>
      </c>
      <c r="H5940" s="5"/>
    </row>
    <row r="5941" spans="2:8" x14ac:dyDescent="0.3">
      <c r="B5941" s="35">
        <v>43624</v>
      </c>
      <c r="C5941" s="10" t="s">
        <v>1977</v>
      </c>
      <c r="D5941" s="4" t="s">
        <v>2171</v>
      </c>
      <c r="E5941" s="4" t="s">
        <v>0</v>
      </c>
      <c r="F5941" s="73"/>
      <c r="G5941" s="197">
        <v>1200</v>
      </c>
      <c r="H5941" s="5"/>
    </row>
    <row r="5942" spans="2:8" x14ac:dyDescent="0.3">
      <c r="B5942" s="35">
        <v>43624</v>
      </c>
      <c r="C5942" s="10" t="s">
        <v>1977</v>
      </c>
      <c r="D5942" s="4" t="s">
        <v>2234</v>
      </c>
      <c r="E5942" s="4" t="s">
        <v>0</v>
      </c>
      <c r="F5942" s="73"/>
      <c r="G5942" s="197">
        <v>1000</v>
      </c>
      <c r="H5942" s="5"/>
    </row>
    <row r="5943" spans="2:8" x14ac:dyDescent="0.3">
      <c r="B5943" s="35" t="s">
        <v>5</v>
      </c>
      <c r="C5943" s="10"/>
      <c r="D5943" s="4"/>
      <c r="E5943" s="4"/>
      <c r="F5943" s="73"/>
      <c r="G5943" s="73"/>
      <c r="H5943" s="5"/>
    </row>
    <row r="5944" spans="2:8" x14ac:dyDescent="0.3">
      <c r="B5944" s="35">
        <v>43624</v>
      </c>
      <c r="C5944" s="10" t="s">
        <v>1977</v>
      </c>
      <c r="D5944" s="4" t="s">
        <v>1978</v>
      </c>
      <c r="E5944" s="4" t="s">
        <v>0</v>
      </c>
      <c r="F5944" s="73"/>
      <c r="G5944" s="197">
        <v>1600</v>
      </c>
      <c r="H5944" s="5"/>
    </row>
    <row r="5945" spans="2:8" x14ac:dyDescent="0.3">
      <c r="B5945" s="35">
        <v>43624</v>
      </c>
      <c r="C5945" s="10" t="s">
        <v>1977</v>
      </c>
      <c r="D5945" s="4" t="s">
        <v>119</v>
      </c>
      <c r="E5945" s="4" t="s">
        <v>0</v>
      </c>
      <c r="G5945" s="197">
        <v>3500</v>
      </c>
      <c r="H5945" s="5"/>
    </row>
    <row r="5946" spans="2:8" x14ac:dyDescent="0.3">
      <c r="B5946" s="35">
        <v>43624</v>
      </c>
      <c r="C5946" s="10" t="s">
        <v>1977</v>
      </c>
      <c r="D5946" s="4" t="s">
        <v>32</v>
      </c>
      <c r="E5946" s="4" t="s">
        <v>0</v>
      </c>
      <c r="F5946" s="73"/>
      <c r="G5946" s="197">
        <v>1500</v>
      </c>
      <c r="H5946" s="5"/>
    </row>
    <row r="5947" spans="2:8" x14ac:dyDescent="0.3">
      <c r="B5947" s="35">
        <v>43624</v>
      </c>
      <c r="C5947" s="10" t="s">
        <v>1977</v>
      </c>
      <c r="D5947" s="4" t="s">
        <v>148</v>
      </c>
      <c r="E5947" s="4" t="s">
        <v>0</v>
      </c>
      <c r="F5947" s="73"/>
      <c r="G5947" s="197">
        <v>0</v>
      </c>
      <c r="H5947" s="5"/>
    </row>
    <row r="5948" spans="2:8" x14ac:dyDescent="0.3">
      <c r="B5948" s="35">
        <v>43624</v>
      </c>
      <c r="C5948" s="10" t="s">
        <v>1977</v>
      </c>
      <c r="D5948" s="4" t="s">
        <v>598</v>
      </c>
      <c r="E5948" s="4" t="s">
        <v>0</v>
      </c>
      <c r="F5948" s="202"/>
      <c r="G5948" s="197">
        <v>2300</v>
      </c>
      <c r="H5948" s="5"/>
    </row>
    <row r="5949" spans="2:8" x14ac:dyDescent="0.3">
      <c r="B5949" s="35">
        <v>43624</v>
      </c>
      <c r="C5949" s="10" t="s">
        <v>1977</v>
      </c>
      <c r="D5949" s="4" t="s">
        <v>15</v>
      </c>
      <c r="E5949" s="4" t="s">
        <v>0</v>
      </c>
      <c r="F5949" s="202"/>
      <c r="G5949" s="197">
        <v>1500</v>
      </c>
      <c r="H5949" s="5"/>
    </row>
    <row r="5950" spans="2:8" x14ac:dyDescent="0.3">
      <c r="B5950" s="35" t="s">
        <v>5</v>
      </c>
      <c r="C5950" s="10"/>
      <c r="D5950" s="4"/>
      <c r="E5950" s="4"/>
      <c r="F5950" s="73" t="s">
        <v>5</v>
      </c>
      <c r="G5950" s="197"/>
      <c r="H5950" s="5"/>
    </row>
    <row r="5951" spans="2:8" x14ac:dyDescent="0.3">
      <c r="B5951" s="35">
        <v>43624</v>
      </c>
      <c r="C5951" s="10" t="s">
        <v>1977</v>
      </c>
      <c r="D5951" s="4" t="s">
        <v>2263</v>
      </c>
      <c r="E5951" s="4" t="s">
        <v>0</v>
      </c>
      <c r="F5951" s="73"/>
      <c r="G5951" s="197">
        <v>700</v>
      </c>
      <c r="H5951" s="5"/>
    </row>
    <row r="5952" spans="2:8" x14ac:dyDescent="0.3">
      <c r="B5952" s="35">
        <v>43624</v>
      </c>
      <c r="C5952" s="10" t="s">
        <v>1977</v>
      </c>
      <c r="D5952" s="4" t="s">
        <v>2169</v>
      </c>
      <c r="E5952" s="4" t="s">
        <v>0</v>
      </c>
      <c r="F5952" s="73"/>
      <c r="G5952" s="197">
        <v>700</v>
      </c>
      <c r="H5952" s="5"/>
    </row>
    <row r="5953" spans="2:8" x14ac:dyDescent="0.3">
      <c r="B5953" s="35">
        <v>43624</v>
      </c>
      <c r="C5953" s="10" t="s">
        <v>1977</v>
      </c>
      <c r="D5953" s="4" t="s">
        <v>2272</v>
      </c>
      <c r="E5953" s="4" t="s">
        <v>0</v>
      </c>
      <c r="F5953" s="73"/>
      <c r="G5953" s="195">
        <v>1200</v>
      </c>
      <c r="H5953" s="5"/>
    </row>
    <row r="5954" spans="2:8" x14ac:dyDescent="0.3">
      <c r="B5954" s="35">
        <v>43624</v>
      </c>
      <c r="C5954" s="10" t="s">
        <v>1977</v>
      </c>
      <c r="D5954" s="4" t="s">
        <v>2201</v>
      </c>
      <c r="E5954" s="4" t="s">
        <v>0</v>
      </c>
      <c r="F5954" s="73"/>
      <c r="G5954" s="197">
        <v>480</v>
      </c>
      <c r="H5954" s="5"/>
    </row>
    <row r="5955" spans="2:8" x14ac:dyDescent="0.3">
      <c r="F5955" s="174">
        <v>0</v>
      </c>
      <c r="G5955" s="194">
        <f>SUM(G5937:G5954)</f>
        <v>25730</v>
      </c>
      <c r="H5955" s="62">
        <f>F5955-G5955</f>
        <v>-25730</v>
      </c>
    </row>
    <row r="5956" spans="2:8" x14ac:dyDescent="0.3">
      <c r="B5956"/>
      <c r="C5956"/>
      <c r="F5956"/>
      <c r="G5956"/>
      <c r="H5956"/>
    </row>
    <row r="5957" spans="2:8" x14ac:dyDescent="0.3">
      <c r="B5957" s="106" t="s">
        <v>404</v>
      </c>
      <c r="C5957" s="6" t="s">
        <v>7</v>
      </c>
      <c r="D5957" s="6" t="s">
        <v>11</v>
      </c>
      <c r="E5957" s="6" t="s">
        <v>8</v>
      </c>
      <c r="F5957" s="149" t="s">
        <v>2147</v>
      </c>
      <c r="G5957" s="149" t="s">
        <v>2148</v>
      </c>
      <c r="H5957" s="7" t="s">
        <v>1658</v>
      </c>
    </row>
    <row r="5958" spans="2:8" x14ac:dyDescent="0.3">
      <c r="B5958" s="35">
        <v>43631</v>
      </c>
      <c r="C5958" s="10" t="s">
        <v>1977</v>
      </c>
      <c r="D5958" s="4" t="s">
        <v>1502</v>
      </c>
      <c r="E5958" s="4" t="s">
        <v>0</v>
      </c>
      <c r="F5958" s="73"/>
      <c r="G5958" s="197">
        <v>3500</v>
      </c>
      <c r="H5958" s="5"/>
    </row>
    <row r="5959" spans="2:8" x14ac:dyDescent="0.3">
      <c r="B5959" s="35">
        <v>43631</v>
      </c>
      <c r="C5959" s="10" t="s">
        <v>1977</v>
      </c>
      <c r="D5959" s="4" t="s">
        <v>114</v>
      </c>
      <c r="E5959" s="4" t="s">
        <v>0</v>
      </c>
      <c r="F5959" s="73"/>
      <c r="G5959" s="197">
        <v>3000</v>
      </c>
      <c r="H5959" s="5"/>
    </row>
    <row r="5960" spans="2:8" x14ac:dyDescent="0.3">
      <c r="B5960" s="35">
        <v>43631</v>
      </c>
      <c r="C5960" s="10" t="s">
        <v>1977</v>
      </c>
      <c r="D5960" s="4" t="s">
        <v>116</v>
      </c>
      <c r="E5960" s="4" t="s">
        <v>0</v>
      </c>
      <c r="F5960" s="73"/>
      <c r="G5960" s="197">
        <v>2250</v>
      </c>
      <c r="H5960" s="5"/>
    </row>
    <row r="5961" spans="2:8" x14ac:dyDescent="0.3">
      <c r="B5961" s="35">
        <v>43631</v>
      </c>
      <c r="C5961" s="10" t="s">
        <v>1977</v>
      </c>
      <c r="D5961" s="4" t="s">
        <v>2164</v>
      </c>
      <c r="E5961" s="4" t="s">
        <v>0</v>
      </c>
      <c r="F5961" s="73"/>
      <c r="G5961" s="197">
        <v>1300</v>
      </c>
      <c r="H5961" s="5"/>
    </row>
    <row r="5962" spans="2:8" x14ac:dyDescent="0.3">
      <c r="B5962" s="35">
        <v>43631</v>
      </c>
      <c r="C5962" s="10" t="s">
        <v>1977</v>
      </c>
      <c r="D5962" s="4" t="s">
        <v>2171</v>
      </c>
      <c r="E5962" s="4" t="s">
        <v>0</v>
      </c>
      <c r="F5962" s="73"/>
      <c r="G5962" s="197">
        <v>1200</v>
      </c>
      <c r="H5962" s="5"/>
    </row>
    <row r="5963" spans="2:8" x14ac:dyDescent="0.3">
      <c r="B5963" s="35">
        <v>43631</v>
      </c>
      <c r="C5963" s="10" t="s">
        <v>1977</v>
      </c>
      <c r="D5963" s="4" t="s">
        <v>2234</v>
      </c>
      <c r="E5963" s="4" t="s">
        <v>0</v>
      </c>
      <c r="F5963" s="73"/>
      <c r="G5963" s="197">
        <v>1000</v>
      </c>
      <c r="H5963" s="5"/>
    </row>
    <row r="5964" spans="2:8" x14ac:dyDescent="0.3">
      <c r="B5964" s="35" t="s">
        <v>5</v>
      </c>
      <c r="C5964" s="10"/>
      <c r="D5964" s="4"/>
      <c r="E5964" s="4"/>
      <c r="F5964" s="73"/>
      <c r="G5964" s="73"/>
      <c r="H5964" s="5"/>
    </row>
    <row r="5965" spans="2:8" x14ac:dyDescent="0.3">
      <c r="B5965" s="35">
        <v>43631</v>
      </c>
      <c r="C5965" s="10" t="s">
        <v>1977</v>
      </c>
      <c r="D5965" s="4" t="s">
        <v>1978</v>
      </c>
      <c r="E5965" s="4" t="s">
        <v>0</v>
      </c>
      <c r="F5965" s="73"/>
      <c r="G5965" s="197">
        <v>1600</v>
      </c>
      <c r="H5965" s="5"/>
    </row>
    <row r="5966" spans="2:8" x14ac:dyDescent="0.3">
      <c r="B5966" s="35">
        <v>43631</v>
      </c>
      <c r="C5966" s="10" t="s">
        <v>1977</v>
      </c>
      <c r="D5966" s="4" t="s">
        <v>119</v>
      </c>
      <c r="E5966" s="4" t="s">
        <v>0</v>
      </c>
      <c r="G5966" s="197">
        <v>3500</v>
      </c>
      <c r="H5966" s="5"/>
    </row>
    <row r="5967" spans="2:8" x14ac:dyDescent="0.3">
      <c r="B5967" s="35">
        <v>43631</v>
      </c>
      <c r="C5967" s="10" t="s">
        <v>1977</v>
      </c>
      <c r="D5967" s="4" t="s">
        <v>32</v>
      </c>
      <c r="E5967" s="4" t="s">
        <v>0</v>
      </c>
      <c r="F5967" s="73"/>
      <c r="G5967" s="197">
        <v>1500</v>
      </c>
      <c r="H5967" s="5"/>
    </row>
    <row r="5968" spans="2:8" x14ac:dyDescent="0.3">
      <c r="B5968" s="35">
        <v>43631</v>
      </c>
      <c r="C5968" s="10" t="s">
        <v>1977</v>
      </c>
      <c r="D5968" s="4" t="s">
        <v>148</v>
      </c>
      <c r="E5968" s="4" t="s">
        <v>0</v>
      </c>
      <c r="F5968" s="73"/>
      <c r="G5968" s="197">
        <v>0</v>
      </c>
      <c r="H5968" s="5"/>
    </row>
    <row r="5969" spans="2:8" x14ac:dyDescent="0.3">
      <c r="B5969" s="35">
        <v>43631</v>
      </c>
      <c r="C5969" s="10" t="s">
        <v>1977</v>
      </c>
      <c r="D5969" s="4" t="s">
        <v>598</v>
      </c>
      <c r="E5969" s="4" t="s">
        <v>0</v>
      </c>
      <c r="F5969" s="202"/>
      <c r="G5969" s="197">
        <v>2300</v>
      </c>
      <c r="H5969" s="5"/>
    </row>
    <row r="5970" spans="2:8" x14ac:dyDescent="0.3">
      <c r="B5970" s="35">
        <v>43631</v>
      </c>
      <c r="C5970" s="10" t="s">
        <v>1977</v>
      </c>
      <c r="D5970" s="4" t="s">
        <v>15</v>
      </c>
      <c r="E5970" s="4" t="s">
        <v>0</v>
      </c>
      <c r="F5970" s="202"/>
      <c r="G5970" s="197">
        <v>1500</v>
      </c>
      <c r="H5970" s="5"/>
    </row>
    <row r="5971" spans="2:8" x14ac:dyDescent="0.3">
      <c r="B5971" s="35" t="s">
        <v>5</v>
      </c>
      <c r="C5971" s="10"/>
      <c r="D5971" s="4"/>
      <c r="E5971" s="4"/>
      <c r="F5971" s="73" t="s">
        <v>5</v>
      </c>
      <c r="G5971" s="197"/>
      <c r="H5971" s="5"/>
    </row>
    <row r="5972" spans="2:8" x14ac:dyDescent="0.3">
      <c r="B5972" s="35">
        <v>43631</v>
      </c>
      <c r="C5972" s="10" t="s">
        <v>1977</v>
      </c>
      <c r="D5972" s="4" t="s">
        <v>2263</v>
      </c>
      <c r="E5972" s="4" t="s">
        <v>0</v>
      </c>
      <c r="F5972" s="73"/>
      <c r="G5972" s="197">
        <v>1200</v>
      </c>
      <c r="H5972" s="5"/>
    </row>
    <row r="5973" spans="2:8" x14ac:dyDescent="0.3">
      <c r="B5973" s="35">
        <v>43631</v>
      </c>
      <c r="C5973" s="10" t="s">
        <v>1977</v>
      </c>
      <c r="D5973" s="4" t="s">
        <v>2169</v>
      </c>
      <c r="E5973" s="4" t="s">
        <v>0</v>
      </c>
      <c r="F5973" s="73"/>
      <c r="G5973" s="197">
        <v>1200</v>
      </c>
      <c r="H5973" s="5"/>
    </row>
    <row r="5974" spans="2:8" x14ac:dyDescent="0.3">
      <c r="B5974" s="35">
        <v>43631</v>
      </c>
      <c r="C5974" s="10" t="s">
        <v>1977</v>
      </c>
      <c r="D5974" s="4" t="s">
        <v>2272</v>
      </c>
      <c r="E5974" s="4" t="s">
        <v>0</v>
      </c>
      <c r="F5974" s="73"/>
      <c r="G5974" s="195">
        <v>1200</v>
      </c>
      <c r="H5974" s="5"/>
    </row>
    <row r="5975" spans="2:8" x14ac:dyDescent="0.3">
      <c r="B5975" s="35">
        <v>43631</v>
      </c>
      <c r="C5975" s="10" t="s">
        <v>1977</v>
      </c>
      <c r="D5975" s="4" t="s">
        <v>2201</v>
      </c>
      <c r="E5975" s="4" t="s">
        <v>0</v>
      </c>
      <c r="F5975" s="73"/>
      <c r="G5975" s="197">
        <v>480</v>
      </c>
      <c r="H5975" s="5"/>
    </row>
    <row r="5976" spans="2:8" x14ac:dyDescent="0.3">
      <c r="F5976" s="174">
        <v>0</v>
      </c>
      <c r="G5976" s="194">
        <f>SUM(G5958:G5975)</f>
        <v>26730</v>
      </c>
      <c r="H5976" s="62">
        <f>F5976-G5976</f>
        <v>-26730</v>
      </c>
    </row>
    <row r="5977" spans="2:8" x14ac:dyDescent="0.3">
      <c r="B5977"/>
      <c r="C5977"/>
      <c r="F5977"/>
      <c r="G5977"/>
      <c r="H5977"/>
    </row>
    <row r="5978" spans="2:8" x14ac:dyDescent="0.3">
      <c r="B5978" s="106" t="s">
        <v>404</v>
      </c>
      <c r="C5978" s="6" t="s">
        <v>7</v>
      </c>
      <c r="D5978" s="6" t="s">
        <v>11</v>
      </c>
      <c r="E5978" s="6" t="s">
        <v>8</v>
      </c>
      <c r="F5978" s="149" t="s">
        <v>2147</v>
      </c>
      <c r="G5978" s="149" t="s">
        <v>2148</v>
      </c>
      <c r="H5978" s="7" t="s">
        <v>1658</v>
      </c>
    </row>
    <row r="5979" spans="2:8" x14ac:dyDescent="0.3">
      <c r="B5979" s="35">
        <v>43638</v>
      </c>
      <c r="C5979" s="10" t="s">
        <v>1977</v>
      </c>
      <c r="D5979" s="4" t="s">
        <v>1502</v>
      </c>
      <c r="E5979" s="4" t="s">
        <v>0</v>
      </c>
      <c r="F5979" s="73"/>
      <c r="G5979" s="197">
        <v>3500</v>
      </c>
      <c r="H5979" s="5"/>
    </row>
    <row r="5980" spans="2:8" x14ac:dyDescent="0.3">
      <c r="B5980" s="35">
        <v>43638</v>
      </c>
      <c r="C5980" s="10" t="s">
        <v>1977</v>
      </c>
      <c r="D5980" s="4" t="s">
        <v>114</v>
      </c>
      <c r="E5980" s="4" t="s">
        <v>0</v>
      </c>
      <c r="F5980" s="73"/>
      <c r="G5980" s="197">
        <v>3000</v>
      </c>
      <c r="H5980" s="5"/>
    </row>
    <row r="5981" spans="2:8" x14ac:dyDescent="0.3">
      <c r="B5981" s="35">
        <v>43638</v>
      </c>
      <c r="C5981" s="10" t="s">
        <v>1977</v>
      </c>
      <c r="D5981" s="4" t="s">
        <v>116</v>
      </c>
      <c r="E5981" s="4" t="s">
        <v>0</v>
      </c>
      <c r="F5981" s="73"/>
      <c r="G5981" s="197">
        <v>2250</v>
      </c>
      <c r="H5981" s="5"/>
    </row>
    <row r="5982" spans="2:8" x14ac:dyDescent="0.3">
      <c r="B5982" s="35">
        <v>43638</v>
      </c>
      <c r="C5982" s="10" t="s">
        <v>1977</v>
      </c>
      <c r="D5982" s="4" t="s">
        <v>2164</v>
      </c>
      <c r="E5982" s="4" t="s">
        <v>0</v>
      </c>
      <c r="F5982" s="73"/>
      <c r="G5982" s="197">
        <v>1300</v>
      </c>
      <c r="H5982" s="5"/>
    </row>
    <row r="5983" spans="2:8" x14ac:dyDescent="0.3">
      <c r="B5983" s="35">
        <v>43638</v>
      </c>
      <c r="C5983" s="10" t="s">
        <v>1977</v>
      </c>
      <c r="D5983" s="4" t="s">
        <v>2171</v>
      </c>
      <c r="E5983" s="4" t="s">
        <v>0</v>
      </c>
      <c r="F5983" s="73"/>
      <c r="G5983" s="197">
        <v>1200</v>
      </c>
      <c r="H5983" s="5"/>
    </row>
    <row r="5984" spans="2:8" x14ac:dyDescent="0.3">
      <c r="B5984" s="35">
        <v>43638</v>
      </c>
      <c r="C5984" s="10" t="s">
        <v>1977</v>
      </c>
      <c r="D5984" s="4" t="s">
        <v>2234</v>
      </c>
      <c r="E5984" s="4" t="s">
        <v>0</v>
      </c>
      <c r="F5984" s="73"/>
      <c r="G5984" s="197">
        <v>1000</v>
      </c>
      <c r="H5984" s="5"/>
    </row>
    <row r="5985" spans="2:13" x14ac:dyDescent="0.3">
      <c r="B5985" s="35" t="s">
        <v>5</v>
      </c>
      <c r="C5985" s="10"/>
      <c r="D5985" s="4"/>
      <c r="E5985" s="4"/>
      <c r="F5985" s="73"/>
      <c r="G5985" s="73"/>
      <c r="H5985" s="5"/>
    </row>
    <row r="5986" spans="2:13" x14ac:dyDescent="0.3">
      <c r="B5986" s="35">
        <v>43638</v>
      </c>
      <c r="C5986" s="10" t="s">
        <v>1977</v>
      </c>
      <c r="D5986" s="4" t="s">
        <v>1978</v>
      </c>
      <c r="E5986" s="4" t="s">
        <v>0</v>
      </c>
      <c r="F5986" s="73"/>
      <c r="G5986" s="197">
        <v>1900</v>
      </c>
      <c r="H5986" s="5"/>
      <c r="I5986" s="221" t="s">
        <v>2276</v>
      </c>
      <c r="J5986" s="222"/>
      <c r="K5986" s="222"/>
      <c r="L5986" s="222"/>
      <c r="M5986" s="222"/>
    </row>
    <row r="5987" spans="2:13" x14ac:dyDescent="0.3">
      <c r="B5987" s="35">
        <v>43638</v>
      </c>
      <c r="C5987" s="10" t="s">
        <v>1977</v>
      </c>
      <c r="D5987" s="4" t="s">
        <v>119</v>
      </c>
      <c r="E5987" s="4" t="s">
        <v>0</v>
      </c>
      <c r="G5987" s="197">
        <v>3500</v>
      </c>
      <c r="H5987" s="5"/>
    </row>
    <row r="5988" spans="2:13" x14ac:dyDescent="0.3">
      <c r="B5988" s="35">
        <v>43638</v>
      </c>
      <c r="C5988" s="10" t="s">
        <v>1977</v>
      </c>
      <c r="D5988" s="4" t="s">
        <v>32</v>
      </c>
      <c r="E5988" s="4" t="s">
        <v>0</v>
      </c>
      <c r="F5988" s="73"/>
      <c r="G5988" s="197">
        <v>1500</v>
      </c>
      <c r="H5988" s="5"/>
    </row>
    <row r="5989" spans="2:13" x14ac:dyDescent="0.3">
      <c r="B5989" s="35">
        <v>43638</v>
      </c>
      <c r="C5989" s="10" t="s">
        <v>1977</v>
      </c>
      <c r="D5989" s="4" t="s">
        <v>148</v>
      </c>
      <c r="E5989" s="4" t="s">
        <v>0</v>
      </c>
      <c r="F5989" s="73"/>
      <c r="G5989" s="197">
        <v>0</v>
      </c>
      <c r="H5989" s="5"/>
    </row>
    <row r="5990" spans="2:13" x14ac:dyDescent="0.3">
      <c r="B5990" s="35">
        <v>43638</v>
      </c>
      <c r="C5990" s="10" t="s">
        <v>1977</v>
      </c>
      <c r="D5990" s="4" t="s">
        <v>598</v>
      </c>
      <c r="E5990" s="4" t="s">
        <v>0</v>
      </c>
      <c r="F5990" s="202"/>
      <c r="G5990" s="197">
        <v>2300</v>
      </c>
      <c r="H5990" s="5"/>
    </row>
    <row r="5991" spans="2:13" x14ac:dyDescent="0.3">
      <c r="B5991" s="35">
        <v>43638</v>
      </c>
      <c r="C5991" s="10" t="s">
        <v>1977</v>
      </c>
      <c r="D5991" s="4" t="s">
        <v>15</v>
      </c>
      <c r="E5991" s="4" t="s">
        <v>0</v>
      </c>
      <c r="F5991" s="202"/>
      <c r="G5991" s="197">
        <v>1800</v>
      </c>
      <c r="H5991" s="5"/>
    </row>
    <row r="5992" spans="2:13" x14ac:dyDescent="0.3">
      <c r="B5992" s="35" t="s">
        <v>5</v>
      </c>
      <c r="C5992" s="10"/>
      <c r="D5992" s="4"/>
      <c r="E5992" s="4"/>
      <c r="F5992" s="73" t="s">
        <v>5</v>
      </c>
      <c r="G5992" s="197"/>
      <c r="H5992" s="5"/>
    </row>
    <row r="5993" spans="2:13" x14ac:dyDescent="0.3">
      <c r="B5993" s="35">
        <v>43638</v>
      </c>
      <c r="C5993" s="10" t="s">
        <v>1977</v>
      </c>
      <c r="D5993" s="4" t="s">
        <v>2263</v>
      </c>
      <c r="E5993" s="4" t="s">
        <v>0</v>
      </c>
      <c r="F5993" s="73"/>
      <c r="G5993" s="197">
        <v>1200</v>
      </c>
      <c r="H5993" s="5"/>
    </row>
    <row r="5994" spans="2:13" x14ac:dyDescent="0.3">
      <c r="B5994" s="35">
        <v>43638</v>
      </c>
      <c r="C5994" s="10" t="s">
        <v>1977</v>
      </c>
      <c r="D5994" s="4" t="s">
        <v>2169</v>
      </c>
      <c r="E5994" s="4" t="s">
        <v>0</v>
      </c>
      <c r="F5994" s="73"/>
      <c r="G5994" s="197">
        <v>1200</v>
      </c>
      <c r="H5994" s="5"/>
    </row>
    <row r="5995" spans="2:13" x14ac:dyDescent="0.3">
      <c r="B5995" s="35">
        <v>43638</v>
      </c>
      <c r="C5995" s="10" t="s">
        <v>1977</v>
      </c>
      <c r="D5995" s="4" t="s">
        <v>2272</v>
      </c>
      <c r="E5995" s="4" t="s">
        <v>0</v>
      </c>
      <c r="F5995" s="73"/>
      <c r="G5995" s="195">
        <v>1200</v>
      </c>
      <c r="H5995" s="5"/>
    </row>
    <row r="5996" spans="2:13" x14ac:dyDescent="0.3">
      <c r="B5996" s="35">
        <v>43638</v>
      </c>
      <c r="C5996" s="10" t="s">
        <v>1977</v>
      </c>
      <c r="D5996" s="4" t="s">
        <v>2201</v>
      </c>
      <c r="E5996" s="4" t="s">
        <v>0</v>
      </c>
      <c r="F5996" s="73"/>
      <c r="G5996" s="197">
        <v>480</v>
      </c>
      <c r="H5996" s="5"/>
    </row>
    <row r="5997" spans="2:13" x14ac:dyDescent="0.3">
      <c r="F5997" s="174">
        <v>0</v>
      </c>
      <c r="G5997" s="194">
        <f>SUM(G5979:G5996)</f>
        <v>27330</v>
      </c>
      <c r="H5997" s="62">
        <f>F5997-G5997</f>
        <v>-27330</v>
      </c>
    </row>
    <row r="5999" spans="2:13" x14ac:dyDescent="0.3">
      <c r="B5999" s="106" t="s">
        <v>404</v>
      </c>
      <c r="C5999" s="6" t="s">
        <v>7</v>
      </c>
      <c r="D5999" s="6" t="s">
        <v>11</v>
      </c>
      <c r="E5999" s="6" t="s">
        <v>8</v>
      </c>
      <c r="F5999" s="149" t="s">
        <v>2147</v>
      </c>
      <c r="G5999" s="149" t="s">
        <v>2148</v>
      </c>
      <c r="H5999" s="7" t="s">
        <v>1658</v>
      </c>
    </row>
    <row r="6000" spans="2:13" x14ac:dyDescent="0.3">
      <c r="B6000" s="35">
        <v>43645</v>
      </c>
      <c r="C6000" s="10" t="s">
        <v>1977</v>
      </c>
      <c r="D6000" s="4" t="s">
        <v>1502</v>
      </c>
      <c r="E6000" s="4" t="s">
        <v>0</v>
      </c>
      <c r="F6000" s="73"/>
      <c r="G6000" s="195">
        <v>3500</v>
      </c>
      <c r="H6000" s="5"/>
    </row>
    <row r="6001" spans="2:14" x14ac:dyDescent="0.3">
      <c r="B6001" s="35">
        <v>43645</v>
      </c>
      <c r="C6001" s="10" t="s">
        <v>1977</v>
      </c>
      <c r="D6001" s="4" t="s">
        <v>114</v>
      </c>
      <c r="E6001" s="4" t="s">
        <v>0</v>
      </c>
      <c r="F6001" s="73"/>
      <c r="G6001" s="195">
        <v>3000</v>
      </c>
      <c r="H6001" s="5"/>
    </row>
    <row r="6002" spans="2:14" x14ac:dyDescent="0.3">
      <c r="B6002" s="35">
        <v>43645</v>
      </c>
      <c r="C6002" s="10" t="s">
        <v>1977</v>
      </c>
      <c r="D6002" s="4" t="s">
        <v>116</v>
      </c>
      <c r="E6002" s="4" t="s">
        <v>0</v>
      </c>
      <c r="F6002" s="73"/>
      <c r="G6002" s="195">
        <v>2250</v>
      </c>
      <c r="H6002" s="5"/>
    </row>
    <row r="6003" spans="2:14" x14ac:dyDescent="0.3">
      <c r="B6003" s="35">
        <v>43645</v>
      </c>
      <c r="C6003" s="10" t="s">
        <v>1977</v>
      </c>
      <c r="D6003" s="4" t="s">
        <v>2164</v>
      </c>
      <c r="E6003" s="4" t="s">
        <v>0</v>
      </c>
      <c r="F6003" s="73"/>
      <c r="G6003" s="195">
        <v>1300</v>
      </c>
      <c r="H6003" s="5"/>
    </row>
    <row r="6004" spans="2:14" x14ac:dyDescent="0.3">
      <c r="B6004" s="35">
        <v>43645</v>
      </c>
      <c r="C6004" s="10" t="s">
        <v>1977</v>
      </c>
      <c r="D6004" s="4" t="s">
        <v>2171</v>
      </c>
      <c r="E6004" s="4" t="s">
        <v>0</v>
      </c>
      <c r="F6004" s="73"/>
      <c r="G6004" s="197">
        <v>0</v>
      </c>
      <c r="H6004" s="5"/>
    </row>
    <row r="6005" spans="2:14" x14ac:dyDescent="0.3">
      <c r="B6005" s="35">
        <v>43645</v>
      </c>
      <c r="C6005" s="10" t="s">
        <v>1977</v>
      </c>
      <c r="D6005" s="4" t="s">
        <v>2234</v>
      </c>
      <c r="E6005" s="4" t="s">
        <v>0</v>
      </c>
      <c r="F6005" s="73"/>
      <c r="G6005" s="195">
        <v>1000</v>
      </c>
      <c r="H6005" s="5"/>
    </row>
    <row r="6006" spans="2:14" x14ac:dyDescent="0.3">
      <c r="B6006" s="35" t="s">
        <v>5</v>
      </c>
      <c r="C6006" s="10"/>
      <c r="D6006" s="4"/>
      <c r="E6006" s="4"/>
      <c r="F6006" s="73"/>
      <c r="G6006" s="73"/>
      <c r="H6006" s="5"/>
    </row>
    <row r="6007" spans="2:14" x14ac:dyDescent="0.3">
      <c r="B6007" s="35">
        <v>43645</v>
      </c>
      <c r="C6007" s="10" t="s">
        <v>1977</v>
      </c>
      <c r="D6007" s="4" t="s">
        <v>1978</v>
      </c>
      <c r="E6007" s="4" t="s">
        <v>0</v>
      </c>
      <c r="F6007" s="73"/>
      <c r="G6007" s="195">
        <v>1700</v>
      </c>
      <c r="H6007" s="5"/>
    </row>
    <row r="6008" spans="2:14" x14ac:dyDescent="0.3">
      <c r="B6008" s="35">
        <v>43645</v>
      </c>
      <c r="C6008" s="10" t="s">
        <v>1977</v>
      </c>
      <c r="D6008" s="4" t="s">
        <v>119</v>
      </c>
      <c r="E6008" s="4" t="s">
        <v>0</v>
      </c>
      <c r="G6008" s="195">
        <v>3500</v>
      </c>
      <c r="H6008" s="5"/>
    </row>
    <row r="6009" spans="2:14" x14ac:dyDescent="0.3">
      <c r="B6009" s="35">
        <v>43645</v>
      </c>
      <c r="C6009" s="10" t="s">
        <v>1977</v>
      </c>
      <c r="D6009" s="4" t="s">
        <v>32</v>
      </c>
      <c r="E6009" s="4" t="s">
        <v>0</v>
      </c>
      <c r="F6009" s="73"/>
      <c r="G6009" s="195">
        <v>1500</v>
      </c>
      <c r="H6009" s="5"/>
    </row>
    <row r="6010" spans="2:14" x14ac:dyDescent="0.3">
      <c r="B6010" s="35">
        <v>43645</v>
      </c>
      <c r="C6010" s="10" t="s">
        <v>1977</v>
      </c>
      <c r="D6010" s="4" t="s">
        <v>148</v>
      </c>
      <c r="E6010" s="4" t="s">
        <v>0</v>
      </c>
      <c r="F6010" s="73"/>
      <c r="G6010" s="197">
        <v>0</v>
      </c>
      <c r="H6010" s="5"/>
    </row>
    <row r="6011" spans="2:14" x14ac:dyDescent="0.3">
      <c r="B6011" s="35">
        <v>43645</v>
      </c>
      <c r="C6011" s="10" t="s">
        <v>1977</v>
      </c>
      <c r="D6011" s="4" t="s">
        <v>598</v>
      </c>
      <c r="E6011" s="4" t="s">
        <v>0</v>
      </c>
      <c r="F6011" s="202"/>
      <c r="G6011" s="195">
        <v>2100</v>
      </c>
      <c r="H6011" s="5"/>
    </row>
    <row r="6012" spans="2:14" x14ac:dyDescent="0.3">
      <c r="B6012" s="35">
        <v>43645</v>
      </c>
      <c r="C6012" s="10" t="s">
        <v>1977</v>
      </c>
      <c r="D6012" s="4" t="s">
        <v>15</v>
      </c>
      <c r="E6012" s="4" t="s">
        <v>0</v>
      </c>
      <c r="F6012" s="202"/>
      <c r="G6012" s="195">
        <v>1550</v>
      </c>
      <c r="H6012" s="5"/>
    </row>
    <row r="6013" spans="2:14" x14ac:dyDescent="0.3">
      <c r="B6013" s="35" t="s">
        <v>5</v>
      </c>
      <c r="C6013" s="10"/>
      <c r="D6013" s="4"/>
      <c r="E6013" s="4"/>
      <c r="F6013" s="73" t="s">
        <v>5</v>
      </c>
      <c r="G6013" s="197"/>
      <c r="H6013" s="5"/>
    </row>
    <row r="6014" spans="2:14" x14ac:dyDescent="0.3">
      <c r="B6014" s="35">
        <v>43645</v>
      </c>
      <c r="C6014" s="10" t="s">
        <v>1977</v>
      </c>
      <c r="D6014" s="4" t="s">
        <v>2263</v>
      </c>
      <c r="E6014" s="4" t="s">
        <v>0</v>
      </c>
      <c r="F6014" s="73"/>
      <c r="G6014" s="195">
        <v>700</v>
      </c>
      <c r="H6014" s="5"/>
      <c r="M6014" s="198"/>
    </row>
    <row r="6015" spans="2:14" x14ac:dyDescent="0.3">
      <c r="B6015" s="35">
        <v>43645</v>
      </c>
      <c r="C6015" s="10" t="s">
        <v>1977</v>
      </c>
      <c r="D6015" s="4" t="s">
        <v>2167</v>
      </c>
      <c r="E6015" s="4" t="s">
        <v>0</v>
      </c>
      <c r="F6015" s="73"/>
      <c r="G6015" s="195">
        <v>1200</v>
      </c>
      <c r="H6015" s="5"/>
    </row>
    <row r="6016" spans="2:14" x14ac:dyDescent="0.3">
      <c r="B6016" s="35">
        <v>43645</v>
      </c>
      <c r="C6016" s="10" t="s">
        <v>1977</v>
      </c>
      <c r="D6016" s="4" t="s">
        <v>2277</v>
      </c>
      <c r="E6016" s="4" t="s">
        <v>0</v>
      </c>
      <c r="F6016" s="73"/>
      <c r="G6016" s="195">
        <v>1050</v>
      </c>
      <c r="H6016" s="5"/>
      <c r="N6016" s="198"/>
    </row>
    <row r="6017" spans="2:8" x14ac:dyDescent="0.3">
      <c r="B6017" s="35">
        <v>43645</v>
      </c>
      <c r="C6017" s="10" t="s">
        <v>1977</v>
      </c>
      <c r="D6017" s="4" t="s">
        <v>2169</v>
      </c>
      <c r="E6017" s="4" t="s">
        <v>0</v>
      </c>
      <c r="F6017" s="73"/>
      <c r="G6017" s="195">
        <v>1200</v>
      </c>
      <c r="H6017" s="5"/>
    </row>
    <row r="6018" spans="2:8" x14ac:dyDescent="0.3">
      <c r="B6018" s="35">
        <v>43645</v>
      </c>
      <c r="C6018" s="10" t="s">
        <v>1977</v>
      </c>
      <c r="D6018" s="4" t="s">
        <v>2272</v>
      </c>
      <c r="E6018" s="4" t="s">
        <v>0</v>
      </c>
      <c r="F6018" s="73"/>
      <c r="G6018" s="195">
        <v>1200</v>
      </c>
      <c r="H6018" s="5"/>
    </row>
    <row r="6019" spans="2:8" x14ac:dyDescent="0.3">
      <c r="B6019" s="35">
        <v>43645</v>
      </c>
      <c r="C6019" s="10" t="s">
        <v>1977</v>
      </c>
      <c r="D6019" s="4" t="s">
        <v>2201</v>
      </c>
      <c r="E6019" s="4" t="s">
        <v>0</v>
      </c>
      <c r="F6019" s="73" t="s">
        <v>2247</v>
      </c>
      <c r="G6019" s="195">
        <v>400</v>
      </c>
      <c r="H6019" s="5"/>
    </row>
    <row r="6020" spans="2:8" x14ac:dyDescent="0.3">
      <c r="F6020" s="174">
        <v>0</v>
      </c>
      <c r="G6020" s="194">
        <f>SUM(G6000:G6019)</f>
        <v>27150</v>
      </c>
      <c r="H6020" s="62">
        <f>F6020-G6020</f>
        <v>-27150</v>
      </c>
    </row>
    <row r="6022" spans="2:8" x14ac:dyDescent="0.3">
      <c r="B6022" s="106" t="s">
        <v>404</v>
      </c>
      <c r="C6022" s="6" t="s">
        <v>7</v>
      </c>
      <c r="D6022" s="6" t="s">
        <v>11</v>
      </c>
      <c r="E6022" s="6" t="s">
        <v>8</v>
      </c>
      <c r="F6022" s="149" t="s">
        <v>2147</v>
      </c>
      <c r="G6022" s="149" t="s">
        <v>2148</v>
      </c>
      <c r="H6022" s="7" t="s">
        <v>1658</v>
      </c>
    </row>
    <row r="6023" spans="2:8" x14ac:dyDescent="0.3">
      <c r="B6023" s="35">
        <v>43652</v>
      </c>
      <c r="C6023" s="10" t="s">
        <v>1977</v>
      </c>
      <c r="D6023" s="4" t="s">
        <v>1502</v>
      </c>
      <c r="E6023" s="4" t="s">
        <v>0</v>
      </c>
      <c r="F6023" s="73"/>
      <c r="G6023" s="195">
        <v>3500</v>
      </c>
      <c r="H6023" s="5"/>
    </row>
    <row r="6024" spans="2:8" x14ac:dyDescent="0.3">
      <c r="B6024" s="35">
        <v>43652</v>
      </c>
      <c r="C6024" s="10" t="s">
        <v>1977</v>
      </c>
      <c r="D6024" s="4" t="s">
        <v>114</v>
      </c>
      <c r="E6024" s="4" t="s">
        <v>0</v>
      </c>
      <c r="F6024" s="73"/>
      <c r="G6024" s="195">
        <v>3000</v>
      </c>
      <c r="H6024" s="5"/>
    </row>
    <row r="6025" spans="2:8" x14ac:dyDescent="0.3">
      <c r="B6025" s="35">
        <v>43652</v>
      </c>
      <c r="C6025" s="10" t="s">
        <v>1977</v>
      </c>
      <c r="D6025" s="4" t="s">
        <v>116</v>
      </c>
      <c r="E6025" s="4" t="s">
        <v>0</v>
      </c>
      <c r="F6025" s="73"/>
      <c r="G6025" s="195">
        <v>2250</v>
      </c>
      <c r="H6025" s="5"/>
    </row>
    <row r="6026" spans="2:8" x14ac:dyDescent="0.3">
      <c r="B6026" s="35">
        <v>43652</v>
      </c>
      <c r="C6026" s="10" t="s">
        <v>1977</v>
      </c>
      <c r="D6026" s="4" t="s">
        <v>2164</v>
      </c>
      <c r="E6026" s="4" t="s">
        <v>0</v>
      </c>
      <c r="F6026" s="73"/>
      <c r="G6026" s="195">
        <v>1300</v>
      </c>
      <c r="H6026" s="5"/>
    </row>
    <row r="6027" spans="2:8" x14ac:dyDescent="0.3">
      <c r="B6027" s="35">
        <v>43652</v>
      </c>
      <c r="C6027" s="10" t="s">
        <v>1977</v>
      </c>
      <c r="D6027" s="4" t="s">
        <v>2171</v>
      </c>
      <c r="E6027" s="4" t="s">
        <v>0</v>
      </c>
      <c r="F6027" s="73"/>
      <c r="G6027" s="195">
        <v>1200</v>
      </c>
      <c r="H6027" s="5"/>
    </row>
    <row r="6028" spans="2:8" x14ac:dyDescent="0.3">
      <c r="B6028" s="35">
        <v>43652</v>
      </c>
      <c r="C6028" s="10" t="s">
        <v>1977</v>
      </c>
      <c r="D6028" s="4" t="s">
        <v>2234</v>
      </c>
      <c r="E6028" s="4" t="s">
        <v>0</v>
      </c>
      <c r="F6028" s="73"/>
      <c r="G6028" s="195">
        <v>1000</v>
      </c>
      <c r="H6028" s="5"/>
    </row>
    <row r="6029" spans="2:8" x14ac:dyDescent="0.3">
      <c r="B6029" s="35" t="s">
        <v>5</v>
      </c>
      <c r="C6029" s="10"/>
      <c r="D6029" s="4"/>
      <c r="E6029" s="4"/>
      <c r="F6029" s="73"/>
      <c r="G6029" s="73"/>
      <c r="H6029" s="5"/>
    </row>
    <row r="6030" spans="2:8" x14ac:dyDescent="0.3">
      <c r="B6030" s="35">
        <v>43652</v>
      </c>
      <c r="C6030" s="10" t="s">
        <v>1977</v>
      </c>
      <c r="D6030" s="4" t="s">
        <v>1978</v>
      </c>
      <c r="E6030" s="4" t="s">
        <v>0</v>
      </c>
      <c r="F6030" s="73"/>
      <c r="G6030" s="195">
        <v>1600</v>
      </c>
      <c r="H6030" s="5"/>
    </row>
    <row r="6031" spans="2:8" x14ac:dyDescent="0.3">
      <c r="B6031" s="35">
        <v>43652</v>
      </c>
      <c r="C6031" s="10" t="s">
        <v>1977</v>
      </c>
      <c r="D6031" s="4" t="s">
        <v>119</v>
      </c>
      <c r="E6031" s="4" t="s">
        <v>0</v>
      </c>
      <c r="G6031" s="195">
        <v>3500</v>
      </c>
      <c r="H6031" s="5"/>
    </row>
    <row r="6032" spans="2:8" x14ac:dyDescent="0.3">
      <c r="B6032" s="35">
        <v>43652</v>
      </c>
      <c r="C6032" s="10" t="s">
        <v>1977</v>
      </c>
      <c r="D6032" s="4" t="s">
        <v>32</v>
      </c>
      <c r="E6032" s="4" t="s">
        <v>0</v>
      </c>
      <c r="F6032" s="73"/>
      <c r="G6032" s="195">
        <v>1500</v>
      </c>
      <c r="H6032" s="5"/>
    </row>
    <row r="6033" spans="2:9" x14ac:dyDescent="0.3">
      <c r="B6033" s="35">
        <v>43652</v>
      </c>
      <c r="C6033" s="10" t="s">
        <v>1977</v>
      </c>
      <c r="D6033" s="4" t="s">
        <v>148</v>
      </c>
      <c r="E6033" s="4" t="s">
        <v>0</v>
      </c>
      <c r="F6033" s="73"/>
      <c r="G6033" s="197">
        <v>0</v>
      </c>
      <c r="H6033" s="5"/>
    </row>
    <row r="6034" spans="2:9" x14ac:dyDescent="0.3">
      <c r="B6034" s="35">
        <v>43652</v>
      </c>
      <c r="C6034" s="10" t="s">
        <v>1977</v>
      </c>
      <c r="D6034" s="4" t="s">
        <v>598</v>
      </c>
      <c r="E6034" s="4" t="s">
        <v>0</v>
      </c>
      <c r="F6034" s="202"/>
      <c r="G6034" s="195">
        <v>2300</v>
      </c>
      <c r="H6034" s="5"/>
    </row>
    <row r="6035" spans="2:9" x14ac:dyDescent="0.3">
      <c r="B6035" s="35">
        <v>43652</v>
      </c>
      <c r="C6035" s="10" t="s">
        <v>1977</v>
      </c>
      <c r="D6035" s="4" t="s">
        <v>15</v>
      </c>
      <c r="E6035" s="4" t="s">
        <v>0</v>
      </c>
      <c r="F6035" s="202"/>
      <c r="G6035" s="195">
        <v>1500</v>
      </c>
      <c r="H6035" s="5"/>
    </row>
    <row r="6036" spans="2:9" x14ac:dyDescent="0.3">
      <c r="B6036" s="35" t="s">
        <v>5</v>
      </c>
      <c r="C6036" s="10"/>
      <c r="D6036" s="4"/>
      <c r="E6036" s="4"/>
      <c r="F6036" s="73" t="s">
        <v>5</v>
      </c>
      <c r="G6036" s="197"/>
      <c r="H6036" s="5"/>
    </row>
    <row r="6037" spans="2:9" x14ac:dyDescent="0.3">
      <c r="B6037" s="35">
        <v>43652</v>
      </c>
      <c r="C6037" s="10" t="s">
        <v>1977</v>
      </c>
      <c r="D6037" s="4" t="s">
        <v>2263</v>
      </c>
      <c r="E6037" s="4" t="s">
        <v>0</v>
      </c>
      <c r="F6037" s="73"/>
      <c r="G6037" s="195">
        <v>1200</v>
      </c>
      <c r="H6037" s="5"/>
    </row>
    <row r="6038" spans="2:9" x14ac:dyDescent="0.3">
      <c r="B6038" s="35">
        <v>43652</v>
      </c>
      <c r="C6038" s="10" t="s">
        <v>1977</v>
      </c>
      <c r="D6038" s="4" t="s">
        <v>2167</v>
      </c>
      <c r="E6038" s="4" t="s">
        <v>0</v>
      </c>
      <c r="F6038" s="73"/>
      <c r="G6038" s="195">
        <v>1200</v>
      </c>
      <c r="H6038" s="5"/>
    </row>
    <row r="6039" spans="2:9" x14ac:dyDescent="0.3">
      <c r="B6039" s="35">
        <v>43652</v>
      </c>
      <c r="C6039" s="10" t="s">
        <v>1977</v>
      </c>
      <c r="D6039" s="4" t="s">
        <v>2277</v>
      </c>
      <c r="E6039" s="4" t="s">
        <v>0</v>
      </c>
      <c r="F6039" s="73"/>
      <c r="G6039" s="195">
        <v>1050</v>
      </c>
      <c r="H6039" s="5"/>
      <c r="I6039" t="s">
        <v>2278</v>
      </c>
    </row>
    <row r="6040" spans="2:9" x14ac:dyDescent="0.3">
      <c r="B6040" s="35">
        <v>43652</v>
      </c>
      <c r="C6040" s="10" t="s">
        <v>1977</v>
      </c>
      <c r="D6040" s="4" t="s">
        <v>2169</v>
      </c>
      <c r="E6040" s="4" t="s">
        <v>0</v>
      </c>
      <c r="F6040" s="73"/>
      <c r="G6040" s="195">
        <v>1200</v>
      </c>
      <c r="H6040" s="5"/>
    </row>
    <row r="6041" spans="2:9" x14ac:dyDescent="0.3">
      <c r="B6041" s="35">
        <v>43652</v>
      </c>
      <c r="C6041" s="10" t="s">
        <v>1977</v>
      </c>
      <c r="D6041" s="4" t="s">
        <v>2272</v>
      </c>
      <c r="E6041" s="4" t="s">
        <v>0</v>
      </c>
      <c r="F6041" s="73"/>
      <c r="G6041" s="195">
        <v>1200</v>
      </c>
      <c r="H6041" s="5"/>
    </row>
    <row r="6042" spans="2:9" x14ac:dyDescent="0.3">
      <c r="B6042" s="35">
        <v>43652</v>
      </c>
      <c r="C6042" s="10" t="s">
        <v>1977</v>
      </c>
      <c r="D6042" s="4" t="s">
        <v>2201</v>
      </c>
      <c r="E6042" s="4" t="s">
        <v>0</v>
      </c>
      <c r="F6042" s="73" t="s">
        <v>2247</v>
      </c>
      <c r="G6042" s="195">
        <v>400</v>
      </c>
      <c r="H6042" s="5"/>
    </row>
    <row r="6043" spans="2:9" x14ac:dyDescent="0.3">
      <c r="F6043" s="174">
        <v>0</v>
      </c>
      <c r="G6043" s="194">
        <f>SUM(G6023:G6042)</f>
        <v>28900</v>
      </c>
      <c r="H6043" s="62">
        <f>F6043-G6043</f>
        <v>-28900</v>
      </c>
    </row>
    <row r="6045" spans="2:9" x14ac:dyDescent="0.3">
      <c r="B6045" s="106" t="s">
        <v>404</v>
      </c>
      <c r="C6045" s="6" t="s">
        <v>7</v>
      </c>
      <c r="D6045" s="6" t="s">
        <v>11</v>
      </c>
      <c r="E6045" s="6" t="s">
        <v>8</v>
      </c>
      <c r="F6045" s="149" t="s">
        <v>2147</v>
      </c>
      <c r="G6045" s="149" t="s">
        <v>2148</v>
      </c>
      <c r="H6045" s="7" t="s">
        <v>1658</v>
      </c>
    </row>
    <row r="6046" spans="2:9" x14ac:dyDescent="0.3">
      <c r="B6046" s="35">
        <v>43659</v>
      </c>
      <c r="C6046" s="10" t="s">
        <v>1977</v>
      </c>
      <c r="D6046" s="4" t="s">
        <v>1502</v>
      </c>
      <c r="E6046" s="4" t="s">
        <v>0</v>
      </c>
      <c r="F6046" s="73"/>
      <c r="G6046" s="195">
        <v>3500</v>
      </c>
      <c r="H6046" s="5"/>
    </row>
    <row r="6047" spans="2:9" x14ac:dyDescent="0.3">
      <c r="B6047" s="35">
        <v>43659</v>
      </c>
      <c r="C6047" s="10" t="s">
        <v>1977</v>
      </c>
      <c r="D6047" s="4" t="s">
        <v>114</v>
      </c>
      <c r="E6047" s="4" t="s">
        <v>0</v>
      </c>
      <c r="F6047" s="73"/>
      <c r="G6047" s="195">
        <v>3000</v>
      </c>
      <c r="H6047" s="5"/>
    </row>
    <row r="6048" spans="2:9" x14ac:dyDescent="0.3">
      <c r="B6048" s="35">
        <v>43659</v>
      </c>
      <c r="C6048" s="10" t="s">
        <v>1977</v>
      </c>
      <c r="D6048" s="4" t="s">
        <v>116</v>
      </c>
      <c r="E6048" s="4" t="s">
        <v>0</v>
      </c>
      <c r="F6048" s="73"/>
      <c r="G6048" s="195">
        <v>2250</v>
      </c>
      <c r="H6048" s="5"/>
    </row>
    <row r="6049" spans="2:11" x14ac:dyDescent="0.3">
      <c r="B6049" s="35">
        <v>43659</v>
      </c>
      <c r="C6049" s="10" t="s">
        <v>1977</v>
      </c>
      <c r="D6049" s="4" t="s">
        <v>2164</v>
      </c>
      <c r="E6049" s="4" t="s">
        <v>0</v>
      </c>
      <c r="F6049" s="73"/>
      <c r="G6049" s="195">
        <v>1500</v>
      </c>
      <c r="H6049" s="5"/>
    </row>
    <row r="6050" spans="2:11" x14ac:dyDescent="0.3">
      <c r="B6050" s="35">
        <v>43659</v>
      </c>
      <c r="C6050" s="10" t="s">
        <v>1977</v>
      </c>
      <c r="D6050" s="4" t="s">
        <v>2171</v>
      </c>
      <c r="E6050" s="4" t="s">
        <v>0</v>
      </c>
      <c r="F6050" s="73"/>
      <c r="G6050" s="195">
        <v>1200</v>
      </c>
      <c r="H6050" s="5"/>
    </row>
    <row r="6051" spans="2:11" x14ac:dyDescent="0.3">
      <c r="B6051" s="35">
        <v>43659</v>
      </c>
      <c r="C6051" s="10" t="s">
        <v>1977</v>
      </c>
      <c r="D6051" s="4" t="s">
        <v>2234</v>
      </c>
      <c r="E6051" s="4" t="s">
        <v>0</v>
      </c>
      <c r="F6051" s="73"/>
      <c r="G6051" s="195">
        <v>1000</v>
      </c>
      <c r="H6051" s="5"/>
    </row>
    <row r="6052" spans="2:11" x14ac:dyDescent="0.3">
      <c r="B6052" s="35" t="s">
        <v>5</v>
      </c>
      <c r="C6052" s="10"/>
      <c r="D6052" s="4"/>
      <c r="E6052" s="4"/>
      <c r="F6052" s="73"/>
      <c r="G6052" s="73"/>
      <c r="H6052" s="5"/>
    </row>
    <row r="6053" spans="2:11" x14ac:dyDescent="0.3">
      <c r="B6053" s="35">
        <v>43659</v>
      </c>
      <c r="C6053" s="10" t="s">
        <v>1977</v>
      </c>
      <c r="D6053" s="4" t="s">
        <v>1978</v>
      </c>
      <c r="E6053" s="4" t="s">
        <v>0</v>
      </c>
      <c r="F6053" s="73"/>
      <c r="G6053" s="195">
        <v>1600</v>
      </c>
      <c r="H6053" s="5"/>
    </row>
    <row r="6054" spans="2:11" x14ac:dyDescent="0.3">
      <c r="B6054" s="35">
        <v>43659</v>
      </c>
      <c r="C6054" s="10" t="s">
        <v>1977</v>
      </c>
      <c r="D6054" s="4" t="s">
        <v>119</v>
      </c>
      <c r="E6054" s="4" t="s">
        <v>0</v>
      </c>
      <c r="G6054" s="195">
        <v>3500</v>
      </c>
      <c r="H6054" s="5"/>
    </row>
    <row r="6055" spans="2:11" x14ac:dyDescent="0.3">
      <c r="B6055" s="35">
        <v>43659</v>
      </c>
      <c r="C6055" s="10" t="s">
        <v>1977</v>
      </c>
      <c r="D6055" s="4" t="s">
        <v>32</v>
      </c>
      <c r="E6055" s="4" t="s">
        <v>0</v>
      </c>
      <c r="F6055" s="73"/>
      <c r="G6055" s="195">
        <v>1500</v>
      </c>
      <c r="H6055" s="5"/>
    </row>
    <row r="6056" spans="2:11" x14ac:dyDescent="0.3">
      <c r="B6056" s="35">
        <v>43659</v>
      </c>
      <c r="C6056" s="10" t="s">
        <v>1977</v>
      </c>
      <c r="D6056" s="4" t="s">
        <v>148</v>
      </c>
      <c r="E6056" s="4" t="s">
        <v>0</v>
      </c>
      <c r="F6056" s="73"/>
      <c r="G6056" s="197">
        <v>0</v>
      </c>
      <c r="H6056" s="5"/>
    </row>
    <row r="6057" spans="2:11" x14ac:dyDescent="0.3">
      <c r="B6057" s="35">
        <v>43659</v>
      </c>
      <c r="C6057" s="10" t="s">
        <v>1977</v>
      </c>
      <c r="D6057" s="4" t="s">
        <v>598</v>
      </c>
      <c r="E6057" s="4" t="s">
        <v>0</v>
      </c>
      <c r="F6057" s="202"/>
      <c r="G6057" s="195">
        <v>2300</v>
      </c>
      <c r="H6057" s="5"/>
    </row>
    <row r="6058" spans="2:11" x14ac:dyDescent="0.3">
      <c r="B6058" s="35">
        <v>43659</v>
      </c>
      <c r="C6058" s="10" t="s">
        <v>1977</v>
      </c>
      <c r="D6058" s="4" t="s">
        <v>15</v>
      </c>
      <c r="E6058" s="4" t="s">
        <v>0</v>
      </c>
      <c r="F6058" s="202"/>
      <c r="G6058" s="195">
        <v>1800</v>
      </c>
      <c r="H6058" s="5"/>
    </row>
    <row r="6059" spans="2:11" x14ac:dyDescent="0.3">
      <c r="B6059" s="35" t="s">
        <v>5</v>
      </c>
      <c r="C6059" s="10"/>
      <c r="D6059" s="4"/>
      <c r="E6059" s="4"/>
      <c r="F6059" s="73" t="s">
        <v>5</v>
      </c>
      <c r="G6059" s="197"/>
      <c r="H6059" s="5"/>
    </row>
    <row r="6060" spans="2:11" x14ac:dyDescent="0.3">
      <c r="B6060" s="35">
        <v>43659</v>
      </c>
      <c r="C6060" s="10" t="s">
        <v>1977</v>
      </c>
      <c r="D6060" s="4" t="s">
        <v>2263</v>
      </c>
      <c r="E6060" s="4" t="s">
        <v>0</v>
      </c>
      <c r="F6060" s="73"/>
      <c r="G6060" s="195">
        <v>1200</v>
      </c>
      <c r="H6060" s="5"/>
    </row>
    <row r="6061" spans="2:11" x14ac:dyDescent="0.3">
      <c r="B6061" s="35">
        <v>43659</v>
      </c>
      <c r="C6061" s="10" t="s">
        <v>1977</v>
      </c>
      <c r="D6061" s="4" t="s">
        <v>2167</v>
      </c>
      <c r="E6061" s="4" t="s">
        <v>0</v>
      </c>
      <c r="F6061" s="73"/>
      <c r="G6061" s="195">
        <v>1400</v>
      </c>
      <c r="H6061" s="5"/>
    </row>
    <row r="6062" spans="2:11" x14ac:dyDescent="0.3">
      <c r="B6062" s="35">
        <v>43659</v>
      </c>
      <c r="C6062" s="10" t="s">
        <v>1977</v>
      </c>
      <c r="D6062" s="4" t="s">
        <v>2277</v>
      </c>
      <c r="E6062" s="4" t="s">
        <v>0</v>
      </c>
      <c r="F6062" s="73"/>
      <c r="G6062" s="195">
        <v>1050</v>
      </c>
      <c r="H6062" s="5"/>
      <c r="I6062" t="s">
        <v>2279</v>
      </c>
      <c r="K6062" t="s">
        <v>2280</v>
      </c>
    </row>
    <row r="6063" spans="2:11" x14ac:dyDescent="0.3">
      <c r="B6063" s="35">
        <v>43659</v>
      </c>
      <c r="C6063" s="10" t="s">
        <v>1977</v>
      </c>
      <c r="D6063" s="4" t="s">
        <v>2169</v>
      </c>
      <c r="E6063" s="4" t="s">
        <v>0</v>
      </c>
      <c r="F6063" s="73"/>
      <c r="G6063" s="195">
        <v>1200</v>
      </c>
      <c r="H6063" s="5"/>
    </row>
    <row r="6064" spans="2:11" x14ac:dyDescent="0.3">
      <c r="B6064" s="35">
        <v>43659</v>
      </c>
      <c r="C6064" s="10" t="s">
        <v>1977</v>
      </c>
      <c r="D6064" s="4" t="s">
        <v>2272</v>
      </c>
      <c r="E6064" s="4" t="s">
        <v>0</v>
      </c>
      <c r="F6064" s="73"/>
      <c r="G6064" s="195">
        <v>1200</v>
      </c>
      <c r="H6064" s="5"/>
    </row>
    <row r="6065" spans="2:8" x14ac:dyDescent="0.3">
      <c r="B6065" s="35">
        <v>43659</v>
      </c>
      <c r="C6065" s="10" t="s">
        <v>1977</v>
      </c>
      <c r="D6065" s="4" t="s">
        <v>2201</v>
      </c>
      <c r="E6065" s="4" t="s">
        <v>0</v>
      </c>
      <c r="F6065" s="73"/>
      <c r="G6065" s="195">
        <v>480</v>
      </c>
      <c r="H6065" s="5"/>
    </row>
    <row r="6066" spans="2:8" x14ac:dyDescent="0.3">
      <c r="F6066" s="174">
        <v>0</v>
      </c>
      <c r="G6066" s="194">
        <f>SUM(G6046:G6065)</f>
        <v>29680</v>
      </c>
      <c r="H6066" s="62">
        <f>F6066-G6066</f>
        <v>-29680</v>
      </c>
    </row>
    <row r="6068" spans="2:8" x14ac:dyDescent="0.3">
      <c r="B6068" s="106" t="s">
        <v>404</v>
      </c>
      <c r="C6068" s="6" t="s">
        <v>7</v>
      </c>
      <c r="D6068" s="6" t="s">
        <v>11</v>
      </c>
      <c r="E6068" s="6" t="s">
        <v>8</v>
      </c>
      <c r="F6068" s="149" t="s">
        <v>2147</v>
      </c>
      <c r="G6068" s="149" t="s">
        <v>2148</v>
      </c>
      <c r="H6068" s="7" t="s">
        <v>1658</v>
      </c>
    </row>
    <row r="6069" spans="2:8" x14ac:dyDescent="0.3">
      <c r="B6069" s="35">
        <v>43666</v>
      </c>
      <c r="C6069" s="10" t="s">
        <v>1977</v>
      </c>
      <c r="D6069" s="4" t="s">
        <v>1502</v>
      </c>
      <c r="E6069" s="4" t="s">
        <v>0</v>
      </c>
      <c r="F6069" s="73"/>
      <c r="G6069" s="195">
        <v>3500</v>
      </c>
      <c r="H6069" s="5"/>
    </row>
    <row r="6070" spans="2:8" x14ac:dyDescent="0.3">
      <c r="B6070" s="35">
        <v>43666</v>
      </c>
      <c r="C6070" s="10" t="s">
        <v>1977</v>
      </c>
      <c r="D6070" s="4" t="s">
        <v>114</v>
      </c>
      <c r="E6070" s="4" t="s">
        <v>0</v>
      </c>
      <c r="F6070" s="73"/>
      <c r="G6070" s="195">
        <v>3000</v>
      </c>
      <c r="H6070" s="5"/>
    </row>
    <row r="6071" spans="2:8" x14ac:dyDescent="0.3">
      <c r="B6071" s="35">
        <v>43666</v>
      </c>
      <c r="C6071" s="10" t="s">
        <v>1977</v>
      </c>
      <c r="D6071" s="4" t="s">
        <v>116</v>
      </c>
      <c r="E6071" s="4" t="s">
        <v>0</v>
      </c>
      <c r="F6071" s="73">
        <v>-100</v>
      </c>
      <c r="G6071" s="195">
        <v>2150</v>
      </c>
      <c r="H6071" s="5"/>
    </row>
    <row r="6072" spans="2:8" x14ac:dyDescent="0.3">
      <c r="B6072" s="35">
        <v>43666</v>
      </c>
      <c r="C6072" s="10" t="s">
        <v>1977</v>
      </c>
      <c r="D6072" s="4" t="s">
        <v>2164</v>
      </c>
      <c r="E6072" s="4" t="s">
        <v>0</v>
      </c>
      <c r="F6072" s="73">
        <v>-100</v>
      </c>
      <c r="G6072" s="195">
        <v>1400</v>
      </c>
      <c r="H6072" s="5"/>
    </row>
    <row r="6073" spans="2:8" x14ac:dyDescent="0.3">
      <c r="B6073" s="35">
        <v>43666</v>
      </c>
      <c r="C6073" s="10" t="s">
        <v>1977</v>
      </c>
      <c r="D6073" s="4" t="s">
        <v>2171</v>
      </c>
      <c r="E6073" s="4" t="s">
        <v>0</v>
      </c>
      <c r="F6073" s="73">
        <v>-100</v>
      </c>
      <c r="G6073" s="195">
        <v>1100</v>
      </c>
      <c r="H6073" s="5"/>
    </row>
    <row r="6074" spans="2:8" x14ac:dyDescent="0.3">
      <c r="B6074" s="35">
        <v>43666</v>
      </c>
      <c r="C6074" s="10" t="s">
        <v>1977</v>
      </c>
      <c r="D6074" s="4" t="s">
        <v>2234</v>
      </c>
      <c r="E6074" s="4" t="s">
        <v>0</v>
      </c>
      <c r="F6074" s="73">
        <v>-100</v>
      </c>
      <c r="G6074" s="195">
        <v>900</v>
      </c>
      <c r="H6074" s="5"/>
    </row>
    <row r="6075" spans="2:8" x14ac:dyDescent="0.3">
      <c r="B6075" s="35" t="s">
        <v>5</v>
      </c>
      <c r="C6075" s="10"/>
      <c r="D6075" s="4"/>
      <c r="E6075" s="4"/>
      <c r="F6075" s="73"/>
      <c r="G6075" s="73"/>
      <c r="H6075" s="5"/>
    </row>
    <row r="6076" spans="2:8" x14ac:dyDescent="0.3">
      <c r="B6076" s="35">
        <v>43666</v>
      </c>
      <c r="C6076" s="10" t="s">
        <v>1977</v>
      </c>
      <c r="D6076" s="4" t="s">
        <v>1978</v>
      </c>
      <c r="E6076" s="4" t="s">
        <v>0</v>
      </c>
      <c r="F6076" s="73"/>
      <c r="G6076" s="195">
        <v>1800</v>
      </c>
      <c r="H6076" s="5"/>
    </row>
    <row r="6077" spans="2:8" x14ac:dyDescent="0.3">
      <c r="B6077" s="35">
        <v>43666</v>
      </c>
      <c r="C6077" s="10" t="s">
        <v>1977</v>
      </c>
      <c r="D6077" s="4" t="s">
        <v>119</v>
      </c>
      <c r="E6077" s="4" t="s">
        <v>0</v>
      </c>
      <c r="G6077" s="195">
        <v>3500</v>
      </c>
      <c r="H6077" s="5"/>
    </row>
    <row r="6078" spans="2:8" x14ac:dyDescent="0.3">
      <c r="B6078" s="35">
        <v>43666</v>
      </c>
      <c r="C6078" s="10" t="s">
        <v>1977</v>
      </c>
      <c r="D6078" s="4" t="s">
        <v>32</v>
      </c>
      <c r="E6078" s="4" t="s">
        <v>0</v>
      </c>
      <c r="F6078" s="73"/>
      <c r="G6078" s="195">
        <v>1500</v>
      </c>
      <c r="H6078" s="5"/>
    </row>
    <row r="6079" spans="2:8" x14ac:dyDescent="0.3">
      <c r="B6079" s="35">
        <v>43666</v>
      </c>
      <c r="C6079" s="10" t="s">
        <v>1977</v>
      </c>
      <c r="D6079" s="4" t="s">
        <v>148</v>
      </c>
      <c r="E6079" s="4" t="s">
        <v>0</v>
      </c>
      <c r="F6079" s="73"/>
      <c r="G6079" s="197">
        <v>0</v>
      </c>
      <c r="H6079" s="5"/>
    </row>
    <row r="6080" spans="2:8" x14ac:dyDescent="0.3">
      <c r="B6080" s="35">
        <v>43666</v>
      </c>
      <c r="C6080" s="10" t="s">
        <v>1977</v>
      </c>
      <c r="D6080" s="4" t="s">
        <v>598</v>
      </c>
      <c r="E6080" s="4" t="s">
        <v>0</v>
      </c>
      <c r="F6080" s="202"/>
      <c r="G6080" s="195">
        <v>2000</v>
      </c>
      <c r="H6080" s="5"/>
    </row>
    <row r="6081" spans="2:11" x14ac:dyDescent="0.3">
      <c r="B6081" s="35">
        <v>43666</v>
      </c>
      <c r="C6081" s="10" t="s">
        <v>1977</v>
      </c>
      <c r="D6081" s="4" t="s">
        <v>15</v>
      </c>
      <c r="E6081" s="4" t="s">
        <v>0</v>
      </c>
      <c r="F6081" s="202" t="s">
        <v>2283</v>
      </c>
      <c r="G6081" s="195">
        <v>986</v>
      </c>
      <c r="H6081" s="5"/>
    </row>
    <row r="6082" spans="2:11" x14ac:dyDescent="0.3">
      <c r="B6082" s="35" t="s">
        <v>5</v>
      </c>
      <c r="C6082" s="10"/>
      <c r="D6082" s="4"/>
      <c r="E6082" s="4"/>
      <c r="F6082" s="73" t="s">
        <v>5</v>
      </c>
      <c r="G6082" s="197"/>
      <c r="H6082" s="5"/>
    </row>
    <row r="6083" spans="2:11" x14ac:dyDescent="0.3">
      <c r="B6083" s="35">
        <v>43666</v>
      </c>
      <c r="C6083" s="10" t="s">
        <v>1977</v>
      </c>
      <c r="D6083" s="4" t="s">
        <v>2263</v>
      </c>
      <c r="E6083" s="4" t="s">
        <v>0</v>
      </c>
      <c r="F6083" s="73"/>
      <c r="G6083" s="195">
        <v>960</v>
      </c>
      <c r="H6083" s="5"/>
    </row>
    <row r="6084" spans="2:11" x14ac:dyDescent="0.3">
      <c r="B6084" s="35">
        <v>43666</v>
      </c>
      <c r="C6084" s="10" t="s">
        <v>1977</v>
      </c>
      <c r="D6084" s="4" t="s">
        <v>2167</v>
      </c>
      <c r="E6084" s="4" t="s">
        <v>0</v>
      </c>
      <c r="F6084" s="73"/>
      <c r="G6084" s="195">
        <v>1350</v>
      </c>
      <c r="H6084" s="5"/>
    </row>
    <row r="6085" spans="2:11" x14ac:dyDescent="0.3">
      <c r="B6085" s="35">
        <v>43666</v>
      </c>
      <c r="C6085" s="10" t="s">
        <v>1977</v>
      </c>
      <c r="D6085" s="4" t="s">
        <v>2277</v>
      </c>
      <c r="E6085" s="4" t="s">
        <v>0</v>
      </c>
      <c r="F6085" s="73"/>
      <c r="G6085" s="195">
        <v>879</v>
      </c>
      <c r="H6085" s="5"/>
      <c r="I6085" t="s">
        <v>2281</v>
      </c>
      <c r="K6085" t="s">
        <v>2282</v>
      </c>
    </row>
    <row r="6086" spans="2:11" x14ac:dyDescent="0.3">
      <c r="B6086" s="35">
        <v>43666</v>
      </c>
      <c r="C6086" s="10" t="s">
        <v>1977</v>
      </c>
      <c r="D6086" s="4" t="s">
        <v>2169</v>
      </c>
      <c r="E6086" s="4" t="s">
        <v>0</v>
      </c>
      <c r="F6086" s="73"/>
      <c r="G6086" s="195">
        <v>1200</v>
      </c>
      <c r="H6086" s="5"/>
    </row>
    <row r="6087" spans="2:11" x14ac:dyDescent="0.3">
      <c r="B6087" s="35">
        <v>43666</v>
      </c>
      <c r="C6087" s="10" t="s">
        <v>1977</v>
      </c>
      <c r="D6087" s="4" t="s">
        <v>2272</v>
      </c>
      <c r="E6087" s="4" t="s">
        <v>0</v>
      </c>
      <c r="F6087" s="73"/>
      <c r="G6087" s="195">
        <v>1200</v>
      </c>
      <c r="H6087" s="5"/>
    </row>
    <row r="6088" spans="2:11" x14ac:dyDescent="0.3">
      <c r="B6088" s="35">
        <v>43666</v>
      </c>
      <c r="C6088" s="10" t="s">
        <v>1977</v>
      </c>
      <c r="D6088" s="4" t="s">
        <v>2201</v>
      </c>
      <c r="E6088" s="4" t="s">
        <v>0</v>
      </c>
      <c r="F6088" s="73"/>
      <c r="G6088" s="195">
        <v>480</v>
      </c>
      <c r="H6088" s="5"/>
    </row>
    <row r="6089" spans="2:11" x14ac:dyDescent="0.3">
      <c r="F6089" s="174">
        <v>0</v>
      </c>
      <c r="G6089" s="194">
        <f>SUM(G6069:G6088)</f>
        <v>27905</v>
      </c>
      <c r="H6089" s="62">
        <f>F6089-G6089</f>
        <v>-27905</v>
      </c>
    </row>
    <row r="6091" spans="2:11" x14ac:dyDescent="0.3">
      <c r="B6091" s="106" t="s">
        <v>404</v>
      </c>
      <c r="C6091" s="6" t="s">
        <v>7</v>
      </c>
      <c r="D6091" s="6" t="s">
        <v>11</v>
      </c>
      <c r="E6091" s="6" t="s">
        <v>8</v>
      </c>
      <c r="F6091" s="149" t="s">
        <v>2147</v>
      </c>
      <c r="G6091" s="149" t="s">
        <v>2148</v>
      </c>
      <c r="H6091" s="7" t="s">
        <v>1658</v>
      </c>
    </row>
    <row r="6092" spans="2:11" x14ac:dyDescent="0.3">
      <c r="B6092" s="35">
        <v>43673</v>
      </c>
      <c r="C6092" s="10" t="s">
        <v>1977</v>
      </c>
      <c r="D6092" s="4" t="s">
        <v>1502</v>
      </c>
      <c r="E6092" s="4" t="s">
        <v>0</v>
      </c>
      <c r="F6092" s="73"/>
      <c r="G6092" s="195">
        <v>3500</v>
      </c>
      <c r="H6092" s="5"/>
    </row>
    <row r="6093" spans="2:11" x14ac:dyDescent="0.3">
      <c r="B6093" s="35">
        <v>43673</v>
      </c>
      <c r="C6093" s="10" t="s">
        <v>1977</v>
      </c>
      <c r="D6093" s="4" t="s">
        <v>114</v>
      </c>
      <c r="E6093" s="4" t="s">
        <v>0</v>
      </c>
      <c r="F6093" s="73"/>
      <c r="G6093" s="195">
        <v>3000</v>
      </c>
      <c r="H6093" s="5"/>
    </row>
    <row r="6094" spans="2:11" x14ac:dyDescent="0.3">
      <c r="B6094" s="35">
        <v>43673</v>
      </c>
      <c r="C6094" s="10" t="s">
        <v>1977</v>
      </c>
      <c r="D6094" s="4" t="s">
        <v>116</v>
      </c>
      <c r="E6094" s="4" t="s">
        <v>0</v>
      </c>
      <c r="F6094" s="73"/>
      <c r="G6094" s="195">
        <v>2250</v>
      </c>
      <c r="H6094" s="5"/>
    </row>
    <row r="6095" spans="2:11" x14ac:dyDescent="0.3">
      <c r="B6095" s="35">
        <v>43673</v>
      </c>
      <c r="C6095" s="10" t="s">
        <v>1977</v>
      </c>
      <c r="D6095" s="4" t="s">
        <v>2164</v>
      </c>
      <c r="E6095" s="4" t="s">
        <v>0</v>
      </c>
      <c r="F6095" s="73"/>
      <c r="G6095" s="197">
        <v>0</v>
      </c>
      <c r="H6095" s="5"/>
    </row>
    <row r="6096" spans="2:11" x14ac:dyDescent="0.3">
      <c r="B6096" s="35">
        <v>43673</v>
      </c>
      <c r="C6096" s="10" t="s">
        <v>1977</v>
      </c>
      <c r="D6096" s="4" t="s">
        <v>2171</v>
      </c>
      <c r="E6096" s="4" t="s">
        <v>0</v>
      </c>
      <c r="F6096" s="73"/>
      <c r="G6096" s="195">
        <v>1200</v>
      </c>
      <c r="H6096" s="5"/>
    </row>
    <row r="6097" spans="2:11" x14ac:dyDescent="0.3">
      <c r="B6097" s="35">
        <v>43673</v>
      </c>
      <c r="C6097" s="10" t="s">
        <v>1977</v>
      </c>
      <c r="D6097" s="4" t="s">
        <v>2234</v>
      </c>
      <c r="E6097" s="4" t="s">
        <v>0</v>
      </c>
      <c r="F6097" s="73"/>
      <c r="G6097" s="197">
        <v>0</v>
      </c>
      <c r="H6097" s="5"/>
    </row>
    <row r="6098" spans="2:11" x14ac:dyDescent="0.3">
      <c r="B6098" s="35" t="s">
        <v>5</v>
      </c>
      <c r="C6098" s="10"/>
      <c r="D6098" s="4"/>
      <c r="E6098" s="4"/>
      <c r="F6098" s="73"/>
      <c r="G6098" s="73"/>
      <c r="H6098" s="5"/>
    </row>
    <row r="6099" spans="2:11" x14ac:dyDescent="0.3">
      <c r="B6099" s="35">
        <v>43673</v>
      </c>
      <c r="C6099" s="10" t="s">
        <v>1977</v>
      </c>
      <c r="D6099" s="4" t="s">
        <v>1978</v>
      </c>
      <c r="E6099" s="4" t="s">
        <v>0</v>
      </c>
      <c r="F6099" s="73"/>
      <c r="G6099" s="195">
        <v>1900</v>
      </c>
      <c r="H6099" s="5"/>
    </row>
    <row r="6100" spans="2:11" x14ac:dyDescent="0.3">
      <c r="B6100" s="35">
        <v>43673</v>
      </c>
      <c r="C6100" s="10" t="s">
        <v>1977</v>
      </c>
      <c r="D6100" s="4" t="s">
        <v>119</v>
      </c>
      <c r="E6100" s="4" t="s">
        <v>0</v>
      </c>
      <c r="G6100" s="195">
        <v>3500</v>
      </c>
      <c r="H6100" s="5"/>
    </row>
    <row r="6101" spans="2:11" x14ac:dyDescent="0.3">
      <c r="B6101" s="35">
        <v>43673</v>
      </c>
      <c r="C6101" s="10" t="s">
        <v>1977</v>
      </c>
      <c r="D6101" s="4" t="s">
        <v>32</v>
      </c>
      <c r="E6101" s="4" t="s">
        <v>0</v>
      </c>
      <c r="F6101" s="73"/>
      <c r="G6101" s="195">
        <v>1500</v>
      </c>
      <c r="H6101" s="5"/>
    </row>
    <row r="6102" spans="2:11" x14ac:dyDescent="0.3">
      <c r="B6102" s="35">
        <v>43673</v>
      </c>
      <c r="C6102" s="10" t="s">
        <v>1977</v>
      </c>
      <c r="D6102" s="4" t="s">
        <v>148</v>
      </c>
      <c r="E6102" s="4" t="s">
        <v>0</v>
      </c>
      <c r="F6102" s="73"/>
      <c r="G6102" s="197">
        <v>0</v>
      </c>
      <c r="H6102" s="5"/>
    </row>
    <row r="6103" spans="2:11" x14ac:dyDescent="0.3">
      <c r="B6103" s="35">
        <v>43673</v>
      </c>
      <c r="C6103" s="10" t="s">
        <v>1977</v>
      </c>
      <c r="D6103" s="4" t="s">
        <v>598</v>
      </c>
      <c r="E6103" s="4" t="s">
        <v>0</v>
      </c>
      <c r="F6103" s="202"/>
      <c r="G6103" s="195">
        <v>2100</v>
      </c>
      <c r="H6103" s="5"/>
    </row>
    <row r="6104" spans="2:11" x14ac:dyDescent="0.3">
      <c r="B6104" s="35">
        <v>43673</v>
      </c>
      <c r="C6104" s="10" t="s">
        <v>1977</v>
      </c>
      <c r="D6104" s="4" t="s">
        <v>15</v>
      </c>
      <c r="E6104" s="4" t="s">
        <v>0</v>
      </c>
      <c r="F6104" s="202"/>
      <c r="G6104" s="195">
        <v>1500</v>
      </c>
      <c r="H6104" s="5"/>
    </row>
    <row r="6105" spans="2:11" x14ac:dyDescent="0.3">
      <c r="B6105" s="35" t="s">
        <v>5</v>
      </c>
      <c r="C6105" s="10"/>
      <c r="D6105" s="4"/>
      <c r="E6105" s="4"/>
      <c r="F6105" s="73" t="s">
        <v>5</v>
      </c>
      <c r="G6105" s="197"/>
      <c r="H6105" s="5"/>
    </row>
    <row r="6106" spans="2:11" x14ac:dyDescent="0.3">
      <c r="B6106" s="35">
        <v>43673</v>
      </c>
      <c r="C6106" s="10" t="s">
        <v>1977</v>
      </c>
      <c r="D6106" s="4" t="s">
        <v>2263</v>
      </c>
      <c r="E6106" s="4" t="s">
        <v>0</v>
      </c>
      <c r="F6106" t="s">
        <v>2286</v>
      </c>
      <c r="G6106" s="195">
        <v>720</v>
      </c>
      <c r="H6106" s="5"/>
    </row>
    <row r="6107" spans="2:11" x14ac:dyDescent="0.3">
      <c r="B6107" s="35">
        <v>43673</v>
      </c>
      <c r="C6107" s="10" t="s">
        <v>1977</v>
      </c>
      <c r="D6107" s="4" t="s">
        <v>2167</v>
      </c>
      <c r="E6107" s="4" t="s">
        <v>0</v>
      </c>
      <c r="F6107" s="73"/>
      <c r="G6107" s="195">
        <v>1200</v>
      </c>
      <c r="H6107" s="5"/>
    </row>
    <row r="6108" spans="2:11" x14ac:dyDescent="0.3">
      <c r="B6108" s="35">
        <v>43673</v>
      </c>
      <c r="C6108" s="10" t="s">
        <v>1977</v>
      </c>
      <c r="D6108" s="4" t="s">
        <v>2277</v>
      </c>
      <c r="E6108" s="4" t="s">
        <v>0</v>
      </c>
      <c r="F6108" s="73"/>
      <c r="G6108" s="195">
        <v>1050</v>
      </c>
      <c r="H6108" s="5"/>
      <c r="I6108" t="s">
        <v>2284</v>
      </c>
      <c r="K6108" t="s">
        <v>2285</v>
      </c>
    </row>
    <row r="6109" spans="2:11" x14ac:dyDescent="0.3">
      <c r="B6109" s="35">
        <v>43673</v>
      </c>
      <c r="C6109" s="10" t="s">
        <v>1977</v>
      </c>
      <c r="D6109" s="4" t="s">
        <v>2169</v>
      </c>
      <c r="E6109" s="4" t="s">
        <v>0</v>
      </c>
      <c r="F6109" s="73"/>
      <c r="G6109" s="195">
        <v>1200</v>
      </c>
      <c r="H6109" s="5"/>
    </row>
    <row r="6110" spans="2:11" x14ac:dyDescent="0.3">
      <c r="B6110" s="35">
        <v>43673</v>
      </c>
      <c r="C6110" s="10" t="s">
        <v>1977</v>
      </c>
      <c r="D6110" s="4" t="s">
        <v>2272</v>
      </c>
      <c r="E6110" s="4" t="s">
        <v>0</v>
      </c>
      <c r="F6110" s="73"/>
      <c r="G6110" s="195">
        <v>1200</v>
      </c>
      <c r="H6110" s="5"/>
    </row>
    <row r="6111" spans="2:11" x14ac:dyDescent="0.3">
      <c r="B6111" s="35">
        <v>43673</v>
      </c>
      <c r="C6111" s="10" t="s">
        <v>1977</v>
      </c>
      <c r="D6111" s="4" t="s">
        <v>1518</v>
      </c>
      <c r="E6111" s="4" t="s">
        <v>0</v>
      </c>
      <c r="F6111" s="73"/>
      <c r="G6111" s="195">
        <v>800</v>
      </c>
      <c r="H6111" s="5"/>
    </row>
    <row r="6112" spans="2:11" x14ac:dyDescent="0.3">
      <c r="B6112" s="35">
        <v>43673</v>
      </c>
      <c r="C6112" s="10" t="s">
        <v>1977</v>
      </c>
      <c r="D6112" s="4" t="s">
        <v>2201</v>
      </c>
      <c r="E6112" s="4" t="s">
        <v>0</v>
      </c>
      <c r="F6112" s="73"/>
      <c r="G6112" s="195">
        <v>180</v>
      </c>
      <c r="H6112" s="5"/>
    </row>
    <row r="6113" spans="2:8" x14ac:dyDescent="0.3">
      <c r="F6113" s="174">
        <v>0</v>
      </c>
      <c r="G6113" s="194">
        <f>SUM(G6092:G6112)</f>
        <v>26800</v>
      </c>
      <c r="H6113" s="62">
        <f>F6113-G6113</f>
        <v>-26800</v>
      </c>
    </row>
    <row r="6116" spans="2:8" x14ac:dyDescent="0.3">
      <c r="B6116" s="106" t="s">
        <v>404</v>
      </c>
      <c r="C6116" s="6" t="s">
        <v>7</v>
      </c>
      <c r="D6116" s="6" t="s">
        <v>11</v>
      </c>
      <c r="E6116" s="6" t="s">
        <v>8</v>
      </c>
      <c r="F6116" s="149" t="s">
        <v>2147</v>
      </c>
      <c r="G6116" s="149" t="s">
        <v>2148</v>
      </c>
      <c r="H6116" s="7" t="s">
        <v>1658</v>
      </c>
    </row>
    <row r="6117" spans="2:8" x14ac:dyDescent="0.3">
      <c r="B6117" s="35">
        <v>43680</v>
      </c>
      <c r="C6117" s="10" t="s">
        <v>1977</v>
      </c>
      <c r="D6117" s="4" t="s">
        <v>1502</v>
      </c>
      <c r="E6117" s="4" t="s">
        <v>0</v>
      </c>
      <c r="F6117" s="73"/>
      <c r="G6117" s="195">
        <v>3500</v>
      </c>
      <c r="H6117" s="5"/>
    </row>
    <row r="6118" spans="2:8" x14ac:dyDescent="0.3">
      <c r="B6118" s="35">
        <v>43680</v>
      </c>
      <c r="C6118" s="10" t="s">
        <v>1977</v>
      </c>
      <c r="D6118" s="4" t="s">
        <v>114</v>
      </c>
      <c r="E6118" s="4" t="s">
        <v>0</v>
      </c>
      <c r="F6118" s="73"/>
      <c r="G6118" s="195">
        <v>3000</v>
      </c>
      <c r="H6118" s="5"/>
    </row>
    <row r="6119" spans="2:8" x14ac:dyDescent="0.3">
      <c r="B6119" s="35">
        <v>43680</v>
      </c>
      <c r="C6119" s="10" t="s">
        <v>1977</v>
      </c>
      <c r="D6119" s="4" t="s">
        <v>116</v>
      </c>
      <c r="E6119" s="4" t="s">
        <v>0</v>
      </c>
      <c r="F6119" s="73"/>
      <c r="G6119" s="195">
        <v>2250</v>
      </c>
      <c r="H6119" s="5"/>
    </row>
    <row r="6120" spans="2:8" x14ac:dyDescent="0.3">
      <c r="B6120" s="35">
        <v>43680</v>
      </c>
      <c r="C6120" s="10" t="s">
        <v>1977</v>
      </c>
      <c r="D6120" s="4" t="s">
        <v>2164</v>
      </c>
      <c r="E6120" s="4" t="s">
        <v>0</v>
      </c>
      <c r="F6120" s="73"/>
      <c r="G6120" s="197">
        <v>0</v>
      </c>
      <c r="H6120" s="5"/>
    </row>
    <row r="6121" spans="2:8" x14ac:dyDescent="0.3">
      <c r="B6121" s="35">
        <v>43680</v>
      </c>
      <c r="C6121" s="10" t="s">
        <v>1977</v>
      </c>
      <c r="D6121" s="4" t="s">
        <v>2171</v>
      </c>
      <c r="E6121" s="4" t="s">
        <v>0</v>
      </c>
      <c r="F6121" s="208">
        <v>300</v>
      </c>
      <c r="G6121" s="195">
        <v>1800</v>
      </c>
      <c r="H6121" s="5"/>
    </row>
    <row r="6122" spans="2:8" x14ac:dyDescent="0.3">
      <c r="B6122" s="35">
        <v>43680</v>
      </c>
      <c r="C6122" s="10" t="s">
        <v>1977</v>
      </c>
      <c r="D6122" s="4" t="s">
        <v>2234</v>
      </c>
      <c r="E6122" s="4" t="s">
        <v>0</v>
      </c>
      <c r="F6122" s="73"/>
      <c r="G6122" s="197">
        <v>0</v>
      </c>
      <c r="H6122" s="5"/>
    </row>
    <row r="6123" spans="2:8" x14ac:dyDescent="0.3">
      <c r="B6123" s="35" t="s">
        <v>5</v>
      </c>
      <c r="C6123" s="10"/>
      <c r="D6123" s="4"/>
      <c r="E6123" s="4"/>
      <c r="F6123" s="73"/>
      <c r="G6123" s="73"/>
      <c r="H6123" s="5"/>
    </row>
    <row r="6124" spans="2:8" x14ac:dyDescent="0.3">
      <c r="B6124" s="35">
        <v>43680</v>
      </c>
      <c r="C6124" s="10" t="s">
        <v>1977</v>
      </c>
      <c r="D6124" s="4" t="s">
        <v>1978</v>
      </c>
      <c r="E6124" s="4" t="s">
        <v>0</v>
      </c>
      <c r="F6124" s="73">
        <v>1500</v>
      </c>
      <c r="G6124" s="195">
        <v>749</v>
      </c>
      <c r="H6124" s="5"/>
    </row>
    <row r="6125" spans="2:8" x14ac:dyDescent="0.3">
      <c r="B6125" s="35">
        <v>43680</v>
      </c>
      <c r="C6125" s="10" t="s">
        <v>1977</v>
      </c>
      <c r="D6125" s="4" t="s">
        <v>119</v>
      </c>
      <c r="E6125" s="4" t="s">
        <v>0</v>
      </c>
      <c r="G6125" s="195">
        <v>3500</v>
      </c>
      <c r="H6125" s="5"/>
    </row>
    <row r="6126" spans="2:8" x14ac:dyDescent="0.3">
      <c r="B6126" s="35">
        <v>43680</v>
      </c>
      <c r="C6126" s="10" t="s">
        <v>1977</v>
      </c>
      <c r="D6126" s="4" t="s">
        <v>32</v>
      </c>
      <c r="E6126" s="4" t="s">
        <v>0</v>
      </c>
      <c r="F6126" s="73"/>
      <c r="G6126" s="195">
        <v>1500</v>
      </c>
      <c r="H6126" s="5"/>
    </row>
    <row r="6127" spans="2:8" x14ac:dyDescent="0.3">
      <c r="B6127" s="35">
        <v>43680</v>
      </c>
      <c r="C6127" s="10" t="s">
        <v>1977</v>
      </c>
      <c r="D6127" s="4" t="s">
        <v>148</v>
      </c>
      <c r="E6127" s="4" t="s">
        <v>0</v>
      </c>
      <c r="F6127" s="73"/>
      <c r="G6127" s="197">
        <v>0</v>
      </c>
      <c r="H6127" s="5"/>
    </row>
    <row r="6128" spans="2:8" x14ac:dyDescent="0.3">
      <c r="B6128" s="35">
        <v>43680</v>
      </c>
      <c r="C6128" s="10" t="s">
        <v>1977</v>
      </c>
      <c r="D6128" s="4" t="s">
        <v>598</v>
      </c>
      <c r="E6128" s="4" t="s">
        <v>0</v>
      </c>
      <c r="F6128" s="202"/>
      <c r="G6128" s="195">
        <v>2300</v>
      </c>
      <c r="H6128" s="5"/>
    </row>
    <row r="6129" spans="2:11" x14ac:dyDescent="0.3">
      <c r="B6129" s="35">
        <v>43680</v>
      </c>
      <c r="C6129" s="10" t="s">
        <v>1977</v>
      </c>
      <c r="D6129" s="4" t="s">
        <v>15</v>
      </c>
      <c r="E6129" s="4" t="s">
        <v>0</v>
      </c>
      <c r="F6129" s="202"/>
      <c r="G6129" s="195">
        <v>1700</v>
      </c>
      <c r="H6129" s="5"/>
    </row>
    <row r="6130" spans="2:11" x14ac:dyDescent="0.3">
      <c r="B6130" s="35" t="s">
        <v>5</v>
      </c>
      <c r="C6130" s="10"/>
      <c r="D6130" s="4"/>
      <c r="E6130" s="4"/>
      <c r="F6130" s="73" t="s">
        <v>5</v>
      </c>
      <c r="G6130" s="197"/>
      <c r="H6130" s="5"/>
    </row>
    <row r="6131" spans="2:11" x14ac:dyDescent="0.3">
      <c r="B6131" s="35">
        <v>43680</v>
      </c>
      <c r="C6131" s="10" t="s">
        <v>1977</v>
      </c>
      <c r="D6131" s="4" t="s">
        <v>2167</v>
      </c>
      <c r="E6131" s="4" t="s">
        <v>0</v>
      </c>
      <c r="F6131" s="73" t="s">
        <v>2287</v>
      </c>
      <c r="G6131" s="195">
        <v>1400</v>
      </c>
      <c r="H6131" s="5"/>
    </row>
    <row r="6132" spans="2:11" x14ac:dyDescent="0.3">
      <c r="B6132" s="35">
        <v>43680</v>
      </c>
      <c r="C6132" s="10" t="s">
        <v>1977</v>
      </c>
      <c r="D6132" s="4" t="s">
        <v>2277</v>
      </c>
      <c r="E6132" s="4" t="s">
        <v>0</v>
      </c>
      <c r="F6132" s="73"/>
      <c r="G6132" s="195">
        <v>1100</v>
      </c>
      <c r="H6132" s="5"/>
      <c r="I6132" t="s">
        <v>2288</v>
      </c>
      <c r="K6132" t="s">
        <v>2289</v>
      </c>
    </row>
    <row r="6133" spans="2:11" x14ac:dyDescent="0.3">
      <c r="B6133" s="35">
        <v>43680</v>
      </c>
      <c r="C6133" s="10" t="s">
        <v>1977</v>
      </c>
      <c r="D6133" s="4" t="s">
        <v>2169</v>
      </c>
      <c r="E6133" s="4" t="s">
        <v>0</v>
      </c>
      <c r="F6133" s="73"/>
      <c r="G6133" s="195">
        <v>700</v>
      </c>
      <c r="H6133" s="5"/>
    </row>
    <row r="6134" spans="2:11" x14ac:dyDescent="0.3">
      <c r="B6134" s="35">
        <v>43680</v>
      </c>
      <c r="C6134" s="10" t="s">
        <v>1977</v>
      </c>
      <c r="D6134" s="4" t="s">
        <v>2272</v>
      </c>
      <c r="E6134" s="4" t="s">
        <v>0</v>
      </c>
      <c r="F6134" s="73"/>
      <c r="G6134" s="195">
        <v>1200</v>
      </c>
      <c r="H6134" s="5"/>
    </row>
    <row r="6135" spans="2:11" x14ac:dyDescent="0.3">
      <c r="B6135" s="35">
        <v>43680</v>
      </c>
      <c r="C6135" s="10" t="s">
        <v>1977</v>
      </c>
      <c r="D6135" s="4" t="s">
        <v>1518</v>
      </c>
      <c r="E6135" s="4" t="s">
        <v>0</v>
      </c>
      <c r="F6135" s="73"/>
      <c r="G6135" s="195">
        <v>800</v>
      </c>
      <c r="H6135" s="5"/>
    </row>
    <row r="6136" spans="2:11" x14ac:dyDescent="0.3">
      <c r="B6136" s="35">
        <v>43680</v>
      </c>
      <c r="C6136" s="10" t="s">
        <v>1977</v>
      </c>
      <c r="D6136" s="4" t="s">
        <v>2203</v>
      </c>
      <c r="E6136" s="4" t="s">
        <v>0</v>
      </c>
      <c r="F6136" s="73"/>
      <c r="G6136" s="195">
        <v>1100</v>
      </c>
      <c r="H6136" s="5"/>
    </row>
    <row r="6137" spans="2:11" x14ac:dyDescent="0.3">
      <c r="B6137" s="35">
        <v>43680</v>
      </c>
      <c r="C6137" s="10" t="s">
        <v>1977</v>
      </c>
      <c r="D6137" s="4" t="s">
        <v>2201</v>
      </c>
      <c r="E6137" s="4" t="s">
        <v>0</v>
      </c>
      <c r="F6137" s="73"/>
      <c r="G6137" s="195">
        <v>180</v>
      </c>
      <c r="H6137" s="5"/>
    </row>
    <row r="6138" spans="2:11" x14ac:dyDescent="0.3">
      <c r="F6138" s="174">
        <v>0</v>
      </c>
      <c r="G6138" s="194">
        <f>SUM(G6117:G6137)</f>
        <v>26779</v>
      </c>
      <c r="H6138" s="62">
        <f>F6138-G6138</f>
        <v>-26779</v>
      </c>
    </row>
    <row r="6140" spans="2:11" x14ac:dyDescent="0.3">
      <c r="B6140" s="106" t="s">
        <v>404</v>
      </c>
      <c r="C6140" s="6" t="s">
        <v>7</v>
      </c>
      <c r="D6140" s="6" t="s">
        <v>11</v>
      </c>
      <c r="E6140" s="6" t="s">
        <v>8</v>
      </c>
      <c r="F6140" s="149" t="s">
        <v>2147</v>
      </c>
      <c r="G6140" s="149" t="s">
        <v>2148</v>
      </c>
      <c r="H6140" s="7" t="s">
        <v>1658</v>
      </c>
    </row>
    <row r="6141" spans="2:11" x14ac:dyDescent="0.3">
      <c r="B6141" s="35">
        <v>43687</v>
      </c>
      <c r="C6141" s="10" t="s">
        <v>1977</v>
      </c>
      <c r="D6141" s="4" t="s">
        <v>1502</v>
      </c>
      <c r="E6141" s="4" t="s">
        <v>0</v>
      </c>
      <c r="F6141" s="73"/>
      <c r="G6141" s="195">
        <v>3500</v>
      </c>
      <c r="H6141" s="5"/>
    </row>
    <row r="6142" spans="2:11" x14ac:dyDescent="0.3">
      <c r="B6142" s="35">
        <v>43687</v>
      </c>
      <c r="C6142" s="10" t="s">
        <v>1977</v>
      </c>
      <c r="D6142" s="4" t="s">
        <v>114</v>
      </c>
      <c r="E6142" s="4" t="s">
        <v>0</v>
      </c>
      <c r="F6142" s="73"/>
      <c r="G6142" s="195">
        <v>3000</v>
      </c>
      <c r="H6142" s="5"/>
    </row>
    <row r="6143" spans="2:11" x14ac:dyDescent="0.3">
      <c r="B6143" s="35">
        <v>43687</v>
      </c>
      <c r="C6143" s="10" t="s">
        <v>1977</v>
      </c>
      <c r="D6143" s="4" t="s">
        <v>116</v>
      </c>
      <c r="E6143" s="4" t="s">
        <v>0</v>
      </c>
      <c r="F6143" s="73"/>
      <c r="G6143" s="195">
        <v>2250</v>
      </c>
      <c r="H6143" s="5"/>
    </row>
    <row r="6144" spans="2:11" x14ac:dyDescent="0.3">
      <c r="B6144" s="35">
        <v>43687</v>
      </c>
      <c r="C6144" s="10" t="s">
        <v>1977</v>
      </c>
      <c r="D6144" s="4" t="s">
        <v>2171</v>
      </c>
      <c r="E6144" s="4" t="s">
        <v>0</v>
      </c>
      <c r="F6144" s="208"/>
      <c r="G6144" s="195">
        <v>1500</v>
      </c>
      <c r="H6144" s="5"/>
    </row>
    <row r="6145" spans="2:11" x14ac:dyDescent="0.3">
      <c r="B6145" s="35" t="s">
        <v>5</v>
      </c>
      <c r="C6145" s="10"/>
      <c r="D6145" s="4"/>
      <c r="E6145" s="4"/>
      <c r="F6145" s="73"/>
      <c r="G6145" s="73"/>
      <c r="H6145" s="5"/>
    </row>
    <row r="6146" spans="2:11" x14ac:dyDescent="0.3">
      <c r="B6146" s="35">
        <v>43687</v>
      </c>
      <c r="C6146" s="10" t="s">
        <v>1977</v>
      </c>
      <c r="D6146" s="4" t="s">
        <v>1978</v>
      </c>
      <c r="E6146" s="4" t="s">
        <v>0</v>
      </c>
      <c r="F6146" s="73"/>
      <c r="G6146" s="195">
        <v>1149</v>
      </c>
      <c r="H6146" s="5"/>
    </row>
    <row r="6147" spans="2:11" x14ac:dyDescent="0.3">
      <c r="B6147" s="35">
        <v>43687</v>
      </c>
      <c r="C6147" s="10" t="s">
        <v>1977</v>
      </c>
      <c r="D6147" s="4" t="s">
        <v>119</v>
      </c>
      <c r="E6147" s="4" t="s">
        <v>0</v>
      </c>
      <c r="G6147" s="195">
        <v>3500</v>
      </c>
      <c r="H6147" s="5"/>
    </row>
    <row r="6148" spans="2:11" x14ac:dyDescent="0.3">
      <c r="B6148" s="35">
        <v>43687</v>
      </c>
      <c r="C6148" s="10" t="s">
        <v>1977</v>
      </c>
      <c r="D6148" s="4" t="s">
        <v>32</v>
      </c>
      <c r="E6148" s="4" t="s">
        <v>0</v>
      </c>
      <c r="F6148" s="73"/>
      <c r="G6148" s="195">
        <v>1500</v>
      </c>
      <c r="H6148" s="5"/>
    </row>
    <row r="6149" spans="2:11" x14ac:dyDescent="0.3">
      <c r="B6149" s="35">
        <v>43687</v>
      </c>
      <c r="C6149" s="10" t="s">
        <v>1977</v>
      </c>
      <c r="D6149" s="4" t="s">
        <v>148</v>
      </c>
      <c r="E6149" s="4" t="s">
        <v>0</v>
      </c>
      <c r="F6149" s="73"/>
      <c r="G6149" s="197">
        <v>0</v>
      </c>
      <c r="H6149" s="5"/>
    </row>
    <row r="6150" spans="2:11" x14ac:dyDescent="0.3">
      <c r="B6150" s="35">
        <v>43687</v>
      </c>
      <c r="C6150" s="10" t="s">
        <v>1977</v>
      </c>
      <c r="D6150" s="4" t="s">
        <v>598</v>
      </c>
      <c r="E6150" s="4" t="s">
        <v>0</v>
      </c>
      <c r="F6150" s="202"/>
      <c r="G6150" s="195">
        <v>2220</v>
      </c>
      <c r="H6150" s="5"/>
    </row>
    <row r="6151" spans="2:11" x14ac:dyDescent="0.3">
      <c r="B6151" s="35">
        <v>43687</v>
      </c>
      <c r="C6151" s="10" t="s">
        <v>1977</v>
      </c>
      <c r="D6151" s="4" t="s">
        <v>15</v>
      </c>
      <c r="E6151" s="4" t="s">
        <v>0</v>
      </c>
      <c r="F6151" s="202"/>
      <c r="G6151" s="195">
        <v>1372</v>
      </c>
      <c r="H6151" s="5"/>
    </row>
    <row r="6152" spans="2:11" x14ac:dyDescent="0.3">
      <c r="B6152" s="35" t="s">
        <v>5</v>
      </c>
      <c r="C6152" s="10"/>
      <c r="D6152" s="4"/>
      <c r="E6152" s="4"/>
      <c r="F6152" s="73" t="s">
        <v>5</v>
      </c>
      <c r="G6152" s="197"/>
      <c r="H6152" s="5"/>
    </row>
    <row r="6153" spans="2:11" x14ac:dyDescent="0.3">
      <c r="B6153" s="35">
        <v>43687</v>
      </c>
      <c r="C6153" s="10" t="s">
        <v>1977</v>
      </c>
      <c r="D6153" s="4" t="s">
        <v>2167</v>
      </c>
      <c r="E6153" s="4" t="s">
        <v>0</v>
      </c>
      <c r="F6153" s="73"/>
      <c r="G6153" s="195">
        <v>1041</v>
      </c>
      <c r="H6153" s="5"/>
    </row>
    <row r="6154" spans="2:11" x14ac:dyDescent="0.3">
      <c r="B6154" s="35">
        <v>43687</v>
      </c>
      <c r="C6154" s="10" t="s">
        <v>1977</v>
      </c>
      <c r="D6154" s="4" t="s">
        <v>2277</v>
      </c>
      <c r="E6154" s="4" t="s">
        <v>0</v>
      </c>
      <c r="F6154" s="73" t="s">
        <v>2235</v>
      </c>
      <c r="G6154" s="195">
        <v>1200</v>
      </c>
      <c r="H6154" s="5"/>
      <c r="I6154" t="s">
        <v>2290</v>
      </c>
      <c r="K6154" t="s">
        <v>2291</v>
      </c>
    </row>
    <row r="6155" spans="2:11" x14ac:dyDescent="0.3">
      <c r="B6155" s="35">
        <v>43687</v>
      </c>
      <c r="C6155" s="10" t="s">
        <v>1977</v>
      </c>
      <c r="D6155" s="4" t="s">
        <v>2169</v>
      </c>
      <c r="E6155" s="4" t="s">
        <v>0</v>
      </c>
      <c r="F6155" s="73"/>
      <c r="G6155" s="195">
        <v>700</v>
      </c>
      <c r="H6155" s="5"/>
    </row>
    <row r="6156" spans="2:11" x14ac:dyDescent="0.3">
      <c r="B6156" s="35">
        <v>43687</v>
      </c>
      <c r="C6156" s="10" t="s">
        <v>1977</v>
      </c>
      <c r="D6156" s="4" t="s">
        <v>2272</v>
      </c>
      <c r="E6156" s="4" t="s">
        <v>0</v>
      </c>
      <c r="F6156" s="73"/>
      <c r="G6156" s="195">
        <v>1200</v>
      </c>
      <c r="H6156" s="5"/>
    </row>
    <row r="6157" spans="2:11" x14ac:dyDescent="0.3">
      <c r="B6157" s="35">
        <v>43687</v>
      </c>
      <c r="C6157" s="10" t="s">
        <v>1977</v>
      </c>
      <c r="D6157" s="4" t="s">
        <v>1518</v>
      </c>
      <c r="E6157" s="4" t="s">
        <v>0</v>
      </c>
      <c r="F6157" s="73"/>
      <c r="G6157" s="195">
        <v>800</v>
      </c>
      <c r="H6157" s="5"/>
    </row>
    <row r="6158" spans="2:11" x14ac:dyDescent="0.3">
      <c r="B6158" s="35">
        <v>43687</v>
      </c>
      <c r="C6158" s="10" t="s">
        <v>1977</v>
      </c>
      <c r="D6158" s="4" t="s">
        <v>2203</v>
      </c>
      <c r="E6158" s="4" t="s">
        <v>0</v>
      </c>
      <c r="F6158" s="73"/>
      <c r="G6158" s="195">
        <v>1100</v>
      </c>
      <c r="H6158" s="5"/>
    </row>
    <row r="6159" spans="2:11" x14ac:dyDescent="0.3">
      <c r="B6159" s="35">
        <v>43687</v>
      </c>
      <c r="C6159" s="10" t="s">
        <v>1977</v>
      </c>
      <c r="D6159" s="4" t="s">
        <v>2201</v>
      </c>
      <c r="E6159" s="4" t="s">
        <v>0</v>
      </c>
      <c r="F6159" s="73"/>
      <c r="G6159" s="195">
        <v>180</v>
      </c>
      <c r="H6159" s="5"/>
    </row>
    <row r="6160" spans="2:11" x14ac:dyDescent="0.3">
      <c r="F6160" s="174">
        <v>0</v>
      </c>
      <c r="G6160" s="194">
        <f>SUM(G6141:G6159)</f>
        <v>26212</v>
      </c>
      <c r="H6160" s="62">
        <f>F6160-G6160</f>
        <v>-26212</v>
      </c>
    </row>
    <row r="6162" spans="2:11" x14ac:dyDescent="0.3">
      <c r="B6162" s="106" t="s">
        <v>404</v>
      </c>
      <c r="C6162" s="6" t="s">
        <v>7</v>
      </c>
      <c r="D6162" s="6" t="s">
        <v>11</v>
      </c>
      <c r="E6162" s="6" t="s">
        <v>8</v>
      </c>
      <c r="F6162" s="149" t="s">
        <v>2147</v>
      </c>
      <c r="G6162" s="149" t="s">
        <v>2148</v>
      </c>
      <c r="H6162" s="7" t="s">
        <v>1658</v>
      </c>
    </row>
    <row r="6163" spans="2:11" x14ac:dyDescent="0.3">
      <c r="B6163" s="35">
        <v>43693</v>
      </c>
      <c r="C6163" s="10" t="s">
        <v>1977</v>
      </c>
      <c r="D6163" s="4" t="s">
        <v>1502</v>
      </c>
      <c r="E6163" s="4" t="s">
        <v>0</v>
      </c>
      <c r="F6163" s="73"/>
      <c r="G6163" s="195">
        <v>3500</v>
      </c>
      <c r="H6163" s="5"/>
    </row>
    <row r="6164" spans="2:11" x14ac:dyDescent="0.3">
      <c r="B6164" s="35">
        <v>43693</v>
      </c>
      <c r="C6164" s="10" t="s">
        <v>1977</v>
      </c>
      <c r="D6164" s="4" t="s">
        <v>114</v>
      </c>
      <c r="E6164" s="4" t="s">
        <v>0</v>
      </c>
      <c r="F6164" s="73"/>
      <c r="G6164" s="195">
        <v>3000</v>
      </c>
      <c r="H6164" s="5"/>
    </row>
    <row r="6165" spans="2:11" x14ac:dyDescent="0.3">
      <c r="B6165" s="35">
        <v>43693</v>
      </c>
      <c r="C6165" s="10" t="s">
        <v>1977</v>
      </c>
      <c r="D6165" s="4" t="s">
        <v>116</v>
      </c>
      <c r="E6165" s="4" t="s">
        <v>0</v>
      </c>
      <c r="F6165" s="73"/>
      <c r="G6165" s="195">
        <v>2250</v>
      </c>
      <c r="H6165" s="5"/>
    </row>
    <row r="6166" spans="2:11" x14ac:dyDescent="0.3">
      <c r="B6166" s="35">
        <v>43693</v>
      </c>
      <c r="C6166" s="10" t="s">
        <v>1977</v>
      </c>
      <c r="D6166" s="4" t="s">
        <v>2171</v>
      </c>
      <c r="E6166" s="4" t="s">
        <v>0</v>
      </c>
      <c r="F6166" s="208"/>
      <c r="G6166" s="195">
        <v>1500</v>
      </c>
      <c r="H6166" s="5"/>
    </row>
    <row r="6167" spans="2:11" x14ac:dyDescent="0.3">
      <c r="B6167" s="35" t="s">
        <v>5</v>
      </c>
      <c r="C6167" s="10"/>
      <c r="D6167" s="4"/>
      <c r="E6167" s="4"/>
      <c r="F6167" s="73"/>
      <c r="G6167" s="73"/>
      <c r="H6167" s="5"/>
    </row>
    <row r="6168" spans="2:11" x14ac:dyDescent="0.3">
      <c r="B6168" s="35">
        <v>43693</v>
      </c>
      <c r="C6168" s="10" t="s">
        <v>1977</v>
      </c>
      <c r="D6168" s="4" t="s">
        <v>1978</v>
      </c>
      <c r="E6168" s="4" t="s">
        <v>0</v>
      </c>
      <c r="F6168" s="73"/>
      <c r="G6168" s="195">
        <v>1900</v>
      </c>
      <c r="H6168" s="5"/>
    </row>
    <row r="6169" spans="2:11" x14ac:dyDescent="0.3">
      <c r="B6169" s="35">
        <v>43693</v>
      </c>
      <c r="C6169" s="10" t="s">
        <v>1977</v>
      </c>
      <c r="D6169" s="4" t="s">
        <v>119</v>
      </c>
      <c r="E6169" s="4" t="s">
        <v>0</v>
      </c>
      <c r="G6169" s="195">
        <v>3500</v>
      </c>
      <c r="H6169" s="5"/>
    </row>
    <row r="6170" spans="2:11" x14ac:dyDescent="0.3">
      <c r="B6170" s="35">
        <v>43693</v>
      </c>
      <c r="C6170" s="10" t="s">
        <v>1977</v>
      </c>
      <c r="D6170" s="4" t="s">
        <v>32</v>
      </c>
      <c r="E6170" s="4" t="s">
        <v>0</v>
      </c>
      <c r="F6170" s="73"/>
      <c r="G6170" s="195">
        <v>1500</v>
      </c>
      <c r="H6170" s="5"/>
    </row>
    <row r="6171" spans="2:11" x14ac:dyDescent="0.3">
      <c r="B6171" s="35">
        <v>43693</v>
      </c>
      <c r="C6171" s="10" t="s">
        <v>1977</v>
      </c>
      <c r="D6171" s="4" t="s">
        <v>148</v>
      </c>
      <c r="E6171" s="4" t="s">
        <v>0</v>
      </c>
      <c r="F6171" s="73"/>
      <c r="G6171" s="197">
        <v>0</v>
      </c>
      <c r="H6171" s="5"/>
    </row>
    <row r="6172" spans="2:11" x14ac:dyDescent="0.3">
      <c r="B6172" s="35">
        <v>43693</v>
      </c>
      <c r="C6172" s="10" t="s">
        <v>1977</v>
      </c>
      <c r="D6172" s="4" t="s">
        <v>598</v>
      </c>
      <c r="E6172" s="4" t="s">
        <v>0</v>
      </c>
      <c r="F6172" s="202"/>
      <c r="G6172" s="195">
        <v>2300</v>
      </c>
      <c r="H6172" s="5"/>
    </row>
    <row r="6173" spans="2:11" x14ac:dyDescent="0.3">
      <c r="B6173" s="35">
        <v>43693</v>
      </c>
      <c r="C6173" s="10" t="s">
        <v>1977</v>
      </c>
      <c r="D6173" s="4" t="s">
        <v>15</v>
      </c>
      <c r="E6173" s="4" t="s">
        <v>0</v>
      </c>
      <c r="F6173" s="202"/>
      <c r="G6173" s="195">
        <v>1500</v>
      </c>
      <c r="H6173" s="5"/>
    </row>
    <row r="6174" spans="2:11" x14ac:dyDescent="0.3">
      <c r="B6174" s="35" t="s">
        <v>5</v>
      </c>
      <c r="C6174" s="10"/>
      <c r="D6174" s="4"/>
      <c r="E6174" s="4"/>
      <c r="F6174" s="73" t="s">
        <v>5</v>
      </c>
      <c r="G6174" s="197"/>
      <c r="H6174" s="5"/>
    </row>
    <row r="6175" spans="2:11" x14ac:dyDescent="0.3">
      <c r="B6175" s="35">
        <v>43693</v>
      </c>
      <c r="C6175" s="10" t="s">
        <v>1977</v>
      </c>
      <c r="D6175" s="4" t="s">
        <v>2167</v>
      </c>
      <c r="E6175" s="4" t="s">
        <v>0</v>
      </c>
      <c r="F6175" s="73" t="s">
        <v>2294</v>
      </c>
      <c r="G6175" s="195">
        <v>1384</v>
      </c>
      <c r="H6175" s="5"/>
    </row>
    <row r="6176" spans="2:11" x14ac:dyDescent="0.3">
      <c r="B6176" s="35">
        <v>43693</v>
      </c>
      <c r="C6176" s="10" t="s">
        <v>1977</v>
      </c>
      <c r="D6176" s="4" t="s">
        <v>2277</v>
      </c>
      <c r="E6176" s="4" t="s">
        <v>0</v>
      </c>
      <c r="F6176" s="73" t="s">
        <v>2295</v>
      </c>
      <c r="G6176" s="195">
        <v>1272</v>
      </c>
      <c r="H6176" s="5"/>
      <c r="I6176" t="s">
        <v>2292</v>
      </c>
      <c r="K6176" t="s">
        <v>2293</v>
      </c>
    </row>
    <row r="6177" spans="2:9" x14ac:dyDescent="0.3">
      <c r="B6177" s="35">
        <v>43693</v>
      </c>
      <c r="C6177" s="10" t="s">
        <v>1977</v>
      </c>
      <c r="D6177" s="4" t="s">
        <v>2169</v>
      </c>
      <c r="E6177" s="4" t="s">
        <v>0</v>
      </c>
      <c r="F6177" s="73"/>
      <c r="G6177" s="195">
        <v>1200</v>
      </c>
      <c r="H6177" s="5"/>
      <c r="I6177" t="s">
        <v>2296</v>
      </c>
    </row>
    <row r="6178" spans="2:9" x14ac:dyDescent="0.3">
      <c r="B6178" s="35">
        <v>43693</v>
      </c>
      <c r="C6178" s="10" t="s">
        <v>1977</v>
      </c>
      <c r="D6178" s="4" t="s">
        <v>2272</v>
      </c>
      <c r="E6178" s="4" t="s">
        <v>0</v>
      </c>
      <c r="F6178" s="73"/>
      <c r="G6178" s="195">
        <v>1200</v>
      </c>
      <c r="H6178" s="5"/>
    </row>
    <row r="6179" spans="2:9" x14ac:dyDescent="0.3">
      <c r="B6179" s="35">
        <v>43693</v>
      </c>
      <c r="C6179" s="10" t="s">
        <v>1977</v>
      </c>
      <c r="D6179" s="4" t="s">
        <v>1518</v>
      </c>
      <c r="E6179" s="4" t="s">
        <v>0</v>
      </c>
      <c r="F6179" s="73"/>
      <c r="G6179" s="195">
        <v>800</v>
      </c>
      <c r="H6179" s="5"/>
    </row>
    <row r="6180" spans="2:9" x14ac:dyDescent="0.3">
      <c r="B6180" s="35">
        <v>43693</v>
      </c>
      <c r="C6180" s="10" t="s">
        <v>1977</v>
      </c>
      <c r="D6180" s="4" t="s">
        <v>2203</v>
      </c>
      <c r="E6180" s="4" t="s">
        <v>0</v>
      </c>
      <c r="F6180" s="73"/>
      <c r="G6180" s="195">
        <v>1100</v>
      </c>
      <c r="H6180" s="5"/>
    </row>
    <row r="6181" spans="2:9" x14ac:dyDescent="0.3">
      <c r="B6181" s="35">
        <v>43693</v>
      </c>
      <c r="C6181" s="10" t="s">
        <v>1977</v>
      </c>
      <c r="D6181" s="4" t="s">
        <v>2201</v>
      </c>
      <c r="E6181" s="4" t="s">
        <v>0</v>
      </c>
      <c r="F6181" s="73"/>
      <c r="G6181" s="195">
        <v>180</v>
      </c>
      <c r="H6181" s="5"/>
    </row>
    <row r="6182" spans="2:9" x14ac:dyDescent="0.3">
      <c r="F6182" s="174">
        <v>0</v>
      </c>
      <c r="G6182" s="194">
        <f>SUM(G6163:G6181)</f>
        <v>28086</v>
      </c>
      <c r="H6182" s="62">
        <f>F6182-G6182</f>
        <v>-28086</v>
      </c>
    </row>
    <row r="6185" spans="2:9" x14ac:dyDescent="0.3">
      <c r="B6185" s="106" t="s">
        <v>404</v>
      </c>
      <c r="C6185" s="6" t="s">
        <v>7</v>
      </c>
      <c r="D6185" s="6" t="s">
        <v>11</v>
      </c>
      <c r="E6185" s="6" t="s">
        <v>8</v>
      </c>
      <c r="F6185" s="149" t="s">
        <v>2147</v>
      </c>
      <c r="G6185" s="149" t="s">
        <v>2148</v>
      </c>
      <c r="H6185" s="7" t="s">
        <v>1658</v>
      </c>
    </row>
    <row r="6186" spans="2:9" x14ac:dyDescent="0.3">
      <c r="B6186" s="35">
        <v>43701</v>
      </c>
      <c r="C6186" s="10" t="s">
        <v>1977</v>
      </c>
      <c r="D6186" s="4" t="s">
        <v>1502</v>
      </c>
      <c r="E6186" s="4" t="s">
        <v>0</v>
      </c>
      <c r="F6186" s="73"/>
      <c r="G6186" s="195">
        <v>3500</v>
      </c>
      <c r="H6186" s="5"/>
    </row>
    <row r="6187" spans="2:9" x14ac:dyDescent="0.3">
      <c r="B6187" s="35">
        <v>43701</v>
      </c>
      <c r="C6187" s="10" t="s">
        <v>1977</v>
      </c>
      <c r="D6187" s="4" t="s">
        <v>114</v>
      </c>
      <c r="E6187" s="4" t="s">
        <v>0</v>
      </c>
      <c r="F6187" s="73"/>
      <c r="G6187" s="195">
        <v>3000</v>
      </c>
      <c r="H6187" s="5"/>
    </row>
    <row r="6188" spans="2:9" x14ac:dyDescent="0.3">
      <c r="B6188" s="35">
        <v>43701</v>
      </c>
      <c r="C6188" s="10" t="s">
        <v>1977</v>
      </c>
      <c r="D6188" s="4" t="s">
        <v>116</v>
      </c>
      <c r="E6188" s="4" t="s">
        <v>0</v>
      </c>
      <c r="F6188" s="73"/>
      <c r="G6188" s="195">
        <v>2250</v>
      </c>
      <c r="H6188" s="5"/>
    </row>
    <row r="6189" spans="2:9" x14ac:dyDescent="0.3">
      <c r="B6189" s="35">
        <v>43701</v>
      </c>
      <c r="C6189" s="10" t="s">
        <v>1977</v>
      </c>
      <c r="D6189" s="4" t="s">
        <v>2171</v>
      </c>
      <c r="E6189" s="4" t="s">
        <v>0</v>
      </c>
      <c r="F6189" s="208"/>
      <c r="G6189" s="195">
        <v>1500</v>
      </c>
      <c r="H6189" s="5"/>
    </row>
    <row r="6190" spans="2:9" x14ac:dyDescent="0.3">
      <c r="B6190" s="35" t="s">
        <v>5</v>
      </c>
      <c r="C6190" s="10"/>
      <c r="D6190" s="4"/>
      <c r="E6190" s="4"/>
      <c r="F6190" s="73"/>
      <c r="G6190" s="73"/>
      <c r="H6190" s="5"/>
    </row>
    <row r="6191" spans="2:9" x14ac:dyDescent="0.3">
      <c r="B6191" s="35">
        <v>43701</v>
      </c>
      <c r="C6191" s="10" t="s">
        <v>1977</v>
      </c>
      <c r="D6191" s="4" t="s">
        <v>1978</v>
      </c>
      <c r="E6191" s="4" t="s">
        <v>0</v>
      </c>
      <c r="F6191" s="73"/>
      <c r="G6191" s="195">
        <v>1900</v>
      </c>
      <c r="H6191" s="5"/>
    </row>
    <row r="6192" spans="2:9" x14ac:dyDescent="0.3">
      <c r="B6192" s="35">
        <v>43701</v>
      </c>
      <c r="C6192" s="10" t="s">
        <v>1977</v>
      </c>
      <c r="D6192" s="4" t="s">
        <v>119</v>
      </c>
      <c r="E6192" s="4" t="s">
        <v>0</v>
      </c>
      <c r="G6192" s="195">
        <v>3500</v>
      </c>
      <c r="H6192" s="5"/>
    </row>
    <row r="6193" spans="2:9" x14ac:dyDescent="0.3">
      <c r="B6193" s="35">
        <v>43701</v>
      </c>
      <c r="C6193" s="10" t="s">
        <v>1977</v>
      </c>
      <c r="D6193" s="4" t="s">
        <v>32</v>
      </c>
      <c r="E6193" s="4" t="s">
        <v>0</v>
      </c>
      <c r="F6193" s="73"/>
      <c r="G6193" s="195">
        <v>1500</v>
      </c>
      <c r="H6193" s="5"/>
    </row>
    <row r="6194" spans="2:9" x14ac:dyDescent="0.3">
      <c r="B6194" s="35">
        <v>43701</v>
      </c>
      <c r="C6194" s="10" t="s">
        <v>1977</v>
      </c>
      <c r="D6194" s="4" t="s">
        <v>148</v>
      </c>
      <c r="E6194" s="4" t="s">
        <v>0</v>
      </c>
      <c r="F6194" s="73"/>
      <c r="G6194" s="197">
        <v>0</v>
      </c>
      <c r="H6194" s="5"/>
    </row>
    <row r="6195" spans="2:9" x14ac:dyDescent="0.3">
      <c r="B6195" s="35">
        <v>43701</v>
      </c>
      <c r="C6195" s="10" t="s">
        <v>1977</v>
      </c>
      <c r="D6195" s="4" t="s">
        <v>598</v>
      </c>
      <c r="E6195" s="4" t="s">
        <v>0</v>
      </c>
      <c r="F6195" s="202"/>
      <c r="G6195" s="197">
        <v>0</v>
      </c>
      <c r="H6195" s="5"/>
    </row>
    <row r="6196" spans="2:9" x14ac:dyDescent="0.3">
      <c r="B6196" s="35">
        <v>43701</v>
      </c>
      <c r="C6196" s="10" t="s">
        <v>1977</v>
      </c>
      <c r="D6196" s="4" t="s">
        <v>15</v>
      </c>
      <c r="E6196" s="4" t="s">
        <v>0</v>
      </c>
      <c r="F6196" s="202"/>
      <c r="G6196" s="195">
        <v>1500</v>
      </c>
      <c r="H6196" s="5"/>
    </row>
    <row r="6197" spans="2:9" x14ac:dyDescent="0.3">
      <c r="B6197" s="35" t="s">
        <v>5</v>
      </c>
      <c r="C6197" s="10"/>
      <c r="D6197" s="4"/>
      <c r="E6197" s="4"/>
      <c r="F6197" s="73" t="s">
        <v>5</v>
      </c>
      <c r="G6197" s="197"/>
      <c r="H6197" s="5"/>
    </row>
    <row r="6198" spans="2:9" x14ac:dyDescent="0.3">
      <c r="B6198" s="35">
        <v>43701</v>
      </c>
      <c r="C6198" s="10" t="s">
        <v>1977</v>
      </c>
      <c r="D6198" s="4" t="s">
        <v>2167</v>
      </c>
      <c r="E6198" s="4" t="s">
        <v>0</v>
      </c>
      <c r="F6198" s="73" t="s">
        <v>2295</v>
      </c>
      <c r="G6198" s="195">
        <v>1400</v>
      </c>
      <c r="H6198" s="5"/>
    </row>
    <row r="6199" spans="2:9" x14ac:dyDescent="0.3">
      <c r="B6199" s="35">
        <v>43701</v>
      </c>
      <c r="C6199" s="10" t="s">
        <v>1977</v>
      </c>
      <c r="D6199" s="4" t="s">
        <v>2277</v>
      </c>
      <c r="E6199" s="4" t="s">
        <v>0</v>
      </c>
      <c r="F6199" s="73" t="s">
        <v>2295</v>
      </c>
      <c r="G6199" s="195">
        <v>1370</v>
      </c>
      <c r="H6199" s="5"/>
    </row>
    <row r="6200" spans="2:9" x14ac:dyDescent="0.3">
      <c r="B6200" s="35">
        <v>43701</v>
      </c>
      <c r="C6200" s="10" t="s">
        <v>1977</v>
      </c>
      <c r="D6200" s="4" t="s">
        <v>2169</v>
      </c>
      <c r="E6200" s="4" t="s">
        <v>0</v>
      </c>
      <c r="F6200" s="73"/>
      <c r="G6200" s="195">
        <v>700</v>
      </c>
      <c r="H6200" s="5"/>
      <c r="I6200" t="s">
        <v>2297</v>
      </c>
    </row>
    <row r="6201" spans="2:9" x14ac:dyDescent="0.3">
      <c r="B6201" s="35">
        <v>43701</v>
      </c>
      <c r="C6201" s="10" t="s">
        <v>1977</v>
      </c>
      <c r="D6201" s="4" t="s">
        <v>2272</v>
      </c>
      <c r="E6201" s="4" t="s">
        <v>0</v>
      </c>
      <c r="F6201" s="73"/>
      <c r="G6201" s="195">
        <v>1200</v>
      </c>
      <c r="H6201" s="5"/>
    </row>
    <row r="6202" spans="2:9" x14ac:dyDescent="0.3">
      <c r="B6202" s="35">
        <v>43701</v>
      </c>
      <c r="C6202" s="10" t="s">
        <v>1977</v>
      </c>
      <c r="D6202" s="4" t="s">
        <v>1518</v>
      </c>
      <c r="E6202" s="4" t="s">
        <v>0</v>
      </c>
      <c r="F6202" s="73"/>
      <c r="G6202" s="195">
        <v>800</v>
      </c>
      <c r="H6202" s="5"/>
    </row>
    <row r="6203" spans="2:9" x14ac:dyDescent="0.3">
      <c r="B6203" s="35">
        <v>43701</v>
      </c>
      <c r="C6203" s="10" t="s">
        <v>1977</v>
      </c>
      <c r="D6203" s="4" t="s">
        <v>2203</v>
      </c>
      <c r="E6203" s="4" t="s">
        <v>0</v>
      </c>
      <c r="F6203" s="73"/>
      <c r="G6203" s="195">
        <v>1100</v>
      </c>
      <c r="H6203" s="5"/>
    </row>
    <row r="6204" spans="2:9" x14ac:dyDescent="0.3">
      <c r="B6204" s="35">
        <v>43701</v>
      </c>
      <c r="C6204" s="10" t="s">
        <v>1977</v>
      </c>
      <c r="D6204" s="4" t="s">
        <v>2201</v>
      </c>
      <c r="E6204" s="4" t="s">
        <v>0</v>
      </c>
      <c r="F6204" s="73"/>
      <c r="G6204" s="195">
        <v>180</v>
      </c>
      <c r="H6204" s="5"/>
    </row>
    <row r="6205" spans="2:9" x14ac:dyDescent="0.3">
      <c r="F6205" s="174">
        <v>0</v>
      </c>
      <c r="G6205" s="194">
        <f>SUM(G6186:G6204)</f>
        <v>25400</v>
      </c>
      <c r="H6205" s="62">
        <f>F6205-G6205</f>
        <v>-25400</v>
      </c>
    </row>
    <row r="6207" spans="2:9" x14ac:dyDescent="0.3">
      <c r="B6207" s="106" t="s">
        <v>404</v>
      </c>
      <c r="C6207" s="6" t="s">
        <v>7</v>
      </c>
      <c r="D6207" s="6" t="s">
        <v>11</v>
      </c>
      <c r="E6207" s="6" t="s">
        <v>8</v>
      </c>
      <c r="F6207" s="149" t="s">
        <v>2147</v>
      </c>
      <c r="G6207" s="149" t="s">
        <v>2148</v>
      </c>
      <c r="H6207" s="7" t="s">
        <v>1658</v>
      </c>
    </row>
    <row r="6208" spans="2:9" x14ac:dyDescent="0.3">
      <c r="B6208" s="35">
        <v>43708</v>
      </c>
      <c r="C6208" s="10" t="s">
        <v>1977</v>
      </c>
      <c r="D6208" s="4" t="s">
        <v>1502</v>
      </c>
      <c r="E6208" s="4" t="s">
        <v>0</v>
      </c>
      <c r="F6208" s="73"/>
      <c r="G6208" s="195">
        <v>3500</v>
      </c>
      <c r="H6208" s="5"/>
    </row>
    <row r="6209" spans="2:8" x14ac:dyDescent="0.3">
      <c r="B6209" s="35">
        <v>43708</v>
      </c>
      <c r="C6209" s="10" t="s">
        <v>1977</v>
      </c>
      <c r="D6209" s="4" t="s">
        <v>114</v>
      </c>
      <c r="E6209" s="4" t="s">
        <v>0</v>
      </c>
      <c r="F6209" s="73"/>
      <c r="G6209" s="195">
        <v>3000</v>
      </c>
      <c r="H6209" s="5"/>
    </row>
    <row r="6210" spans="2:8" x14ac:dyDescent="0.3">
      <c r="B6210" s="35">
        <v>43708</v>
      </c>
      <c r="C6210" s="10" t="s">
        <v>1977</v>
      </c>
      <c r="D6210" s="4" t="s">
        <v>116</v>
      </c>
      <c r="E6210" s="4" t="s">
        <v>0</v>
      </c>
      <c r="F6210" s="73"/>
      <c r="G6210" s="195">
        <v>2250</v>
      </c>
      <c r="H6210" s="5"/>
    </row>
    <row r="6211" spans="2:8" x14ac:dyDescent="0.3">
      <c r="B6211" s="35">
        <v>43708</v>
      </c>
      <c r="C6211" s="10" t="s">
        <v>1977</v>
      </c>
      <c r="D6211" s="4" t="s">
        <v>2171</v>
      </c>
      <c r="E6211" s="4" t="s">
        <v>0</v>
      </c>
      <c r="F6211" s="208"/>
      <c r="G6211" s="195">
        <v>1500</v>
      </c>
      <c r="H6211" s="5"/>
    </row>
    <row r="6212" spans="2:8" x14ac:dyDescent="0.3">
      <c r="B6212" s="35" t="s">
        <v>5</v>
      </c>
      <c r="C6212" s="10"/>
      <c r="D6212" s="4"/>
      <c r="E6212" s="4"/>
      <c r="F6212" s="73"/>
      <c r="G6212" s="73"/>
      <c r="H6212" s="5"/>
    </row>
    <row r="6213" spans="2:8" x14ac:dyDescent="0.3">
      <c r="B6213" s="35">
        <v>43708</v>
      </c>
      <c r="C6213" s="10" t="s">
        <v>1977</v>
      </c>
      <c r="D6213" s="4" t="s">
        <v>1978</v>
      </c>
      <c r="E6213" s="4" t="s">
        <v>0</v>
      </c>
      <c r="F6213" s="73"/>
      <c r="G6213" s="195">
        <v>1900</v>
      </c>
      <c r="H6213" s="5"/>
    </row>
    <row r="6214" spans="2:8" x14ac:dyDescent="0.3">
      <c r="B6214" s="35">
        <v>43708</v>
      </c>
      <c r="C6214" s="10" t="s">
        <v>1977</v>
      </c>
      <c r="D6214" s="4" t="s">
        <v>119</v>
      </c>
      <c r="E6214" s="4" t="s">
        <v>0</v>
      </c>
      <c r="G6214" s="195">
        <v>3500</v>
      </c>
      <c r="H6214" s="5"/>
    </row>
    <row r="6215" spans="2:8" x14ac:dyDescent="0.3">
      <c r="B6215" s="35">
        <v>43708</v>
      </c>
      <c r="C6215" s="10" t="s">
        <v>1977</v>
      </c>
      <c r="D6215" s="4" t="s">
        <v>32</v>
      </c>
      <c r="E6215" s="4" t="s">
        <v>0</v>
      </c>
      <c r="F6215" s="73"/>
      <c r="G6215" s="195">
        <v>1500</v>
      </c>
      <c r="H6215" s="5"/>
    </row>
    <row r="6216" spans="2:8" x14ac:dyDescent="0.3">
      <c r="B6216" s="35">
        <v>43708</v>
      </c>
      <c r="C6216" s="10" t="s">
        <v>1977</v>
      </c>
      <c r="D6216" s="4" t="s">
        <v>148</v>
      </c>
      <c r="E6216" s="4" t="s">
        <v>0</v>
      </c>
      <c r="F6216" s="73"/>
      <c r="G6216" s="197">
        <v>0</v>
      </c>
      <c r="H6216" s="5"/>
    </row>
    <row r="6217" spans="2:8" x14ac:dyDescent="0.3">
      <c r="B6217" s="35">
        <v>43708</v>
      </c>
      <c r="C6217" s="10" t="s">
        <v>1977</v>
      </c>
      <c r="D6217" s="4" t="s">
        <v>598</v>
      </c>
      <c r="E6217" s="4" t="s">
        <v>0</v>
      </c>
      <c r="F6217" s="202"/>
      <c r="G6217" s="195">
        <v>2357</v>
      </c>
      <c r="H6217" s="5"/>
    </row>
    <row r="6218" spans="2:8" x14ac:dyDescent="0.3">
      <c r="B6218" s="35">
        <v>43708</v>
      </c>
      <c r="C6218" s="10" t="s">
        <v>1977</v>
      </c>
      <c r="D6218" s="4" t="s">
        <v>15</v>
      </c>
      <c r="E6218" s="4" t="s">
        <v>0</v>
      </c>
      <c r="F6218" s="202"/>
      <c r="G6218" s="195">
        <v>1500</v>
      </c>
      <c r="H6218" s="5"/>
    </row>
    <row r="6219" spans="2:8" x14ac:dyDescent="0.3">
      <c r="B6219" s="35" t="s">
        <v>5</v>
      </c>
      <c r="C6219" s="10"/>
      <c r="D6219" s="4"/>
      <c r="E6219" s="4"/>
      <c r="F6219" s="73" t="s">
        <v>5</v>
      </c>
      <c r="G6219" s="197"/>
      <c r="H6219" s="5"/>
    </row>
    <row r="6220" spans="2:8" x14ac:dyDescent="0.3">
      <c r="B6220" s="35">
        <v>43708</v>
      </c>
      <c r="C6220" s="10" t="s">
        <v>1977</v>
      </c>
      <c r="D6220" s="4" t="s">
        <v>2167</v>
      </c>
      <c r="E6220" s="4" t="s">
        <v>0</v>
      </c>
      <c r="F6220" s="73"/>
      <c r="G6220" s="195">
        <v>1400</v>
      </c>
      <c r="H6220" s="5"/>
    </row>
    <row r="6221" spans="2:8" x14ac:dyDescent="0.3">
      <c r="B6221" s="35">
        <v>43708</v>
      </c>
      <c r="C6221" s="10" t="s">
        <v>1977</v>
      </c>
      <c r="D6221" s="4" t="s">
        <v>2277</v>
      </c>
      <c r="E6221" s="4" t="s">
        <v>0</v>
      </c>
      <c r="F6221" s="73"/>
      <c r="G6221" s="195">
        <v>1200</v>
      </c>
      <c r="H6221" s="5"/>
    </row>
    <row r="6222" spans="2:8" x14ac:dyDescent="0.3">
      <c r="B6222" s="35">
        <v>43708</v>
      </c>
      <c r="C6222" s="10" t="s">
        <v>1977</v>
      </c>
      <c r="D6222" s="4" t="s">
        <v>2169</v>
      </c>
      <c r="E6222" s="4" t="s">
        <v>0</v>
      </c>
      <c r="F6222" s="73"/>
      <c r="G6222" s="195">
        <v>700</v>
      </c>
      <c r="H6222" s="5"/>
    </row>
    <row r="6223" spans="2:8" x14ac:dyDescent="0.3">
      <c r="B6223" s="35">
        <v>43708</v>
      </c>
      <c r="C6223" s="10" t="s">
        <v>1977</v>
      </c>
      <c r="D6223" s="4" t="s">
        <v>2272</v>
      </c>
      <c r="E6223" s="4" t="s">
        <v>0</v>
      </c>
      <c r="F6223" s="73" t="s">
        <v>2298</v>
      </c>
      <c r="G6223" s="195">
        <v>1050</v>
      </c>
      <c r="H6223" s="5"/>
    </row>
    <row r="6224" spans="2:8" x14ac:dyDescent="0.3">
      <c r="B6224" s="35">
        <v>43708</v>
      </c>
      <c r="C6224" s="10" t="s">
        <v>1977</v>
      </c>
      <c r="D6224" s="4" t="s">
        <v>1518</v>
      </c>
      <c r="E6224" s="4" t="s">
        <v>0</v>
      </c>
      <c r="F6224" s="73"/>
      <c r="G6224" s="195">
        <v>800</v>
      </c>
      <c r="H6224" s="5"/>
    </row>
    <row r="6225" spans="2:8" x14ac:dyDescent="0.3">
      <c r="B6225" s="35">
        <v>43708</v>
      </c>
      <c r="C6225" s="10" t="s">
        <v>1977</v>
      </c>
      <c r="D6225" s="4" t="s">
        <v>2203</v>
      </c>
      <c r="E6225" s="4" t="s">
        <v>0</v>
      </c>
      <c r="F6225" s="73"/>
      <c r="G6225" s="195">
        <v>1100</v>
      </c>
      <c r="H6225" s="5"/>
    </row>
    <row r="6226" spans="2:8" x14ac:dyDescent="0.3">
      <c r="B6226" s="35">
        <v>43708</v>
      </c>
      <c r="C6226" s="10" t="s">
        <v>1977</v>
      </c>
      <c r="D6226" s="4" t="s">
        <v>2201</v>
      </c>
      <c r="E6226" s="4" t="s">
        <v>0</v>
      </c>
      <c r="F6226" s="73"/>
      <c r="G6226" s="195">
        <v>480</v>
      </c>
      <c r="H6226" s="5"/>
    </row>
    <row r="6227" spans="2:8" x14ac:dyDescent="0.3">
      <c r="F6227" s="174">
        <v>0</v>
      </c>
      <c r="G6227" s="194">
        <f>SUM(G6208:G6226)</f>
        <v>27737</v>
      </c>
      <c r="H6227" s="62">
        <f>F6227-G6227</f>
        <v>-27737</v>
      </c>
    </row>
    <row r="6229" spans="2:8" x14ac:dyDescent="0.3">
      <c r="B6229" s="106" t="s">
        <v>404</v>
      </c>
      <c r="C6229" s="6" t="s">
        <v>7</v>
      </c>
      <c r="D6229" s="6" t="s">
        <v>11</v>
      </c>
      <c r="E6229" s="6" t="s">
        <v>8</v>
      </c>
      <c r="F6229" s="149" t="s">
        <v>2147</v>
      </c>
      <c r="G6229" s="149" t="s">
        <v>2148</v>
      </c>
      <c r="H6229" s="7" t="s">
        <v>1658</v>
      </c>
    </row>
    <row r="6230" spans="2:8" x14ac:dyDescent="0.3">
      <c r="B6230" s="35">
        <v>43715</v>
      </c>
      <c r="C6230" s="10" t="s">
        <v>1977</v>
      </c>
      <c r="D6230" s="4" t="s">
        <v>1502</v>
      </c>
      <c r="E6230" s="4" t="s">
        <v>0</v>
      </c>
      <c r="F6230" s="73"/>
      <c r="G6230" s="195">
        <v>3500</v>
      </c>
      <c r="H6230" s="5"/>
    </row>
    <row r="6231" spans="2:8" x14ac:dyDescent="0.3">
      <c r="B6231" s="35">
        <v>43715</v>
      </c>
      <c r="C6231" s="10" t="s">
        <v>1977</v>
      </c>
      <c r="D6231" s="4" t="s">
        <v>114</v>
      </c>
      <c r="E6231" s="4" t="s">
        <v>0</v>
      </c>
      <c r="F6231" s="73"/>
      <c r="G6231" s="195">
        <v>3000</v>
      </c>
      <c r="H6231" s="5"/>
    </row>
    <row r="6232" spans="2:8" x14ac:dyDescent="0.3">
      <c r="B6232" s="35">
        <v>43715</v>
      </c>
      <c r="C6232" s="10" t="s">
        <v>1977</v>
      </c>
      <c r="D6232" s="4" t="s">
        <v>116</v>
      </c>
      <c r="E6232" s="4" t="s">
        <v>0</v>
      </c>
      <c r="F6232" s="73"/>
      <c r="G6232" s="195">
        <v>2250</v>
      </c>
      <c r="H6232" s="5"/>
    </row>
    <row r="6233" spans="2:8" x14ac:dyDescent="0.3">
      <c r="B6233" s="35">
        <v>43715</v>
      </c>
      <c r="C6233" s="10" t="s">
        <v>1977</v>
      </c>
      <c r="D6233" s="4" t="s">
        <v>2171</v>
      </c>
      <c r="E6233" s="4" t="s">
        <v>0</v>
      </c>
      <c r="F6233" s="208"/>
      <c r="G6233" s="195">
        <v>1500</v>
      </c>
      <c r="H6233" s="5"/>
    </row>
    <row r="6234" spans="2:8" x14ac:dyDescent="0.3">
      <c r="B6234" s="35" t="s">
        <v>5</v>
      </c>
      <c r="C6234" s="10"/>
      <c r="D6234" s="4"/>
      <c r="E6234" s="4"/>
      <c r="F6234" s="73"/>
      <c r="G6234" s="73"/>
      <c r="H6234" s="5"/>
    </row>
    <row r="6235" spans="2:8" x14ac:dyDescent="0.3">
      <c r="B6235" s="35">
        <v>43715</v>
      </c>
      <c r="C6235" s="10" t="s">
        <v>1977</v>
      </c>
      <c r="D6235" s="4" t="s">
        <v>1978</v>
      </c>
      <c r="E6235" s="4" t="s">
        <v>0</v>
      </c>
      <c r="F6235" s="73"/>
      <c r="G6235" s="195">
        <v>1900</v>
      </c>
      <c r="H6235" s="5"/>
    </row>
    <row r="6236" spans="2:8" x14ac:dyDescent="0.3">
      <c r="B6236" s="35">
        <v>43715</v>
      </c>
      <c r="C6236" s="10" t="s">
        <v>1977</v>
      </c>
      <c r="D6236" s="4" t="s">
        <v>119</v>
      </c>
      <c r="E6236" s="4" t="s">
        <v>0</v>
      </c>
      <c r="G6236" s="195">
        <v>3500</v>
      </c>
      <c r="H6236" s="5"/>
    </row>
    <row r="6237" spans="2:8" x14ac:dyDescent="0.3">
      <c r="B6237" s="35">
        <v>43715</v>
      </c>
      <c r="C6237" s="10" t="s">
        <v>1977</v>
      </c>
      <c r="D6237" s="4" t="s">
        <v>32</v>
      </c>
      <c r="E6237" s="4" t="s">
        <v>0</v>
      </c>
      <c r="F6237" s="73"/>
      <c r="G6237" s="195">
        <v>1500</v>
      </c>
      <c r="H6237" s="5"/>
    </row>
    <row r="6238" spans="2:8" x14ac:dyDescent="0.3">
      <c r="B6238" s="35">
        <v>43715</v>
      </c>
      <c r="C6238" s="10" t="s">
        <v>1977</v>
      </c>
      <c r="D6238" s="4" t="s">
        <v>148</v>
      </c>
      <c r="E6238" s="4" t="s">
        <v>0</v>
      </c>
      <c r="F6238" s="73"/>
      <c r="G6238" s="197">
        <v>0</v>
      </c>
      <c r="H6238" s="5"/>
    </row>
    <row r="6239" spans="2:8" x14ac:dyDescent="0.3">
      <c r="B6239" s="35">
        <v>43715</v>
      </c>
      <c r="C6239" s="10" t="s">
        <v>1977</v>
      </c>
      <c r="D6239" s="4" t="s">
        <v>598</v>
      </c>
      <c r="E6239" s="4" t="s">
        <v>0</v>
      </c>
      <c r="F6239" s="202"/>
      <c r="G6239" s="195">
        <v>2300</v>
      </c>
      <c r="H6239" s="5"/>
    </row>
    <row r="6240" spans="2:8" x14ac:dyDescent="0.3">
      <c r="B6240" s="35">
        <v>43715</v>
      </c>
      <c r="C6240" s="10" t="s">
        <v>1977</v>
      </c>
      <c r="D6240" s="4" t="s">
        <v>15</v>
      </c>
      <c r="E6240" s="4" t="s">
        <v>0</v>
      </c>
      <c r="F6240" s="202"/>
      <c r="G6240" s="195">
        <v>1500</v>
      </c>
      <c r="H6240" s="5"/>
    </row>
    <row r="6241" spans="2:8" x14ac:dyDescent="0.3">
      <c r="B6241" s="35" t="s">
        <v>5</v>
      </c>
      <c r="C6241" s="10"/>
      <c r="D6241" s="4"/>
      <c r="E6241" s="4"/>
      <c r="F6241" s="73" t="s">
        <v>5</v>
      </c>
      <c r="G6241" s="197"/>
      <c r="H6241" s="5"/>
    </row>
    <row r="6242" spans="2:8" x14ac:dyDescent="0.3">
      <c r="B6242" s="35">
        <v>43715</v>
      </c>
      <c r="C6242" s="10" t="s">
        <v>1977</v>
      </c>
      <c r="D6242" s="4" t="s">
        <v>2167</v>
      </c>
      <c r="E6242" s="4" t="s">
        <v>0</v>
      </c>
      <c r="F6242" s="73"/>
      <c r="G6242" s="195">
        <v>1400</v>
      </c>
      <c r="H6242" s="5"/>
    </row>
    <row r="6243" spans="2:8" x14ac:dyDescent="0.3">
      <c r="B6243" s="35">
        <v>43715</v>
      </c>
      <c r="C6243" s="10" t="s">
        <v>1977</v>
      </c>
      <c r="D6243" s="4" t="s">
        <v>2277</v>
      </c>
      <c r="E6243" s="4" t="s">
        <v>0</v>
      </c>
      <c r="F6243" s="73"/>
      <c r="G6243" s="195">
        <v>1200</v>
      </c>
      <c r="H6243" s="5"/>
    </row>
    <row r="6244" spans="2:8" x14ac:dyDescent="0.3">
      <c r="B6244" s="35">
        <v>43715</v>
      </c>
      <c r="C6244" s="10" t="s">
        <v>1977</v>
      </c>
      <c r="D6244" s="4" t="s">
        <v>2169</v>
      </c>
      <c r="E6244" s="4" t="s">
        <v>0</v>
      </c>
      <c r="F6244" s="73"/>
      <c r="G6244" s="195">
        <v>1200</v>
      </c>
      <c r="H6244" s="5"/>
    </row>
    <row r="6245" spans="2:8" x14ac:dyDescent="0.3">
      <c r="B6245" s="35">
        <v>43715</v>
      </c>
      <c r="C6245" s="10" t="s">
        <v>1977</v>
      </c>
      <c r="D6245" s="4" t="s">
        <v>2272</v>
      </c>
      <c r="E6245" s="4" t="s">
        <v>0</v>
      </c>
      <c r="F6245" s="73"/>
      <c r="G6245" s="195">
        <v>1200</v>
      </c>
      <c r="H6245" s="5"/>
    </row>
    <row r="6246" spans="2:8" x14ac:dyDescent="0.3">
      <c r="B6246" s="35">
        <v>43715</v>
      </c>
      <c r="C6246" s="10" t="s">
        <v>1977</v>
      </c>
      <c r="D6246" s="4" t="s">
        <v>1518</v>
      </c>
      <c r="E6246" s="4" t="s">
        <v>0</v>
      </c>
      <c r="F6246" s="73"/>
      <c r="G6246" s="195">
        <v>800</v>
      </c>
      <c r="H6246" s="5"/>
    </row>
    <row r="6247" spans="2:8" x14ac:dyDescent="0.3">
      <c r="B6247" s="35">
        <v>43715</v>
      </c>
      <c r="C6247" s="10" t="s">
        <v>1977</v>
      </c>
      <c r="D6247" s="4" t="s">
        <v>2203</v>
      </c>
      <c r="E6247" s="4" t="s">
        <v>0</v>
      </c>
      <c r="F6247" s="73"/>
      <c r="G6247" s="195">
        <v>1100</v>
      </c>
      <c r="H6247" s="5"/>
    </row>
    <row r="6248" spans="2:8" x14ac:dyDescent="0.3">
      <c r="B6248" s="35">
        <v>43715</v>
      </c>
      <c r="C6248" s="10" t="s">
        <v>1977</v>
      </c>
      <c r="D6248" s="4" t="s">
        <v>2201</v>
      </c>
      <c r="E6248" s="4" t="s">
        <v>0</v>
      </c>
      <c r="F6248" s="73"/>
      <c r="G6248" s="195">
        <v>480</v>
      </c>
      <c r="H6248" s="5"/>
    </row>
    <row r="6249" spans="2:8" x14ac:dyDescent="0.3">
      <c r="F6249" s="174">
        <v>0</v>
      </c>
      <c r="G6249" s="194">
        <f>SUM(G6230:G6248)</f>
        <v>28330</v>
      </c>
      <c r="H6249" s="62">
        <f>F6249-G6249</f>
        <v>-28330</v>
      </c>
    </row>
    <row r="6251" spans="2:8" x14ac:dyDescent="0.3">
      <c r="B6251" s="106" t="s">
        <v>404</v>
      </c>
      <c r="C6251" s="6" t="s">
        <v>7</v>
      </c>
      <c r="D6251" s="6" t="s">
        <v>11</v>
      </c>
      <c r="E6251" s="6" t="s">
        <v>8</v>
      </c>
      <c r="F6251" s="149" t="s">
        <v>2147</v>
      </c>
      <c r="G6251" s="149" t="s">
        <v>2148</v>
      </c>
      <c r="H6251" s="7" t="s">
        <v>1658</v>
      </c>
    </row>
    <row r="6252" spans="2:8" x14ac:dyDescent="0.3">
      <c r="B6252" s="35">
        <v>43722</v>
      </c>
      <c r="C6252" s="10" t="s">
        <v>1977</v>
      </c>
      <c r="D6252" s="4" t="s">
        <v>1502</v>
      </c>
      <c r="E6252" s="4" t="s">
        <v>0</v>
      </c>
      <c r="F6252" s="73"/>
      <c r="G6252" s="195">
        <v>3500</v>
      </c>
      <c r="H6252" s="5"/>
    </row>
    <row r="6253" spans="2:8" x14ac:dyDescent="0.3">
      <c r="B6253" s="35">
        <v>43722</v>
      </c>
      <c r="C6253" s="10" t="s">
        <v>1977</v>
      </c>
      <c r="D6253" s="4" t="s">
        <v>114</v>
      </c>
      <c r="E6253" s="4" t="s">
        <v>0</v>
      </c>
      <c r="F6253" s="73"/>
      <c r="G6253" s="195">
        <v>3000</v>
      </c>
      <c r="H6253" s="5"/>
    </row>
    <row r="6254" spans="2:8" x14ac:dyDescent="0.3">
      <c r="B6254" s="35">
        <v>43722</v>
      </c>
      <c r="C6254" s="10" t="s">
        <v>1977</v>
      </c>
      <c r="D6254" s="4" t="s">
        <v>116</v>
      </c>
      <c r="E6254" s="4" t="s">
        <v>0</v>
      </c>
      <c r="F6254" s="73"/>
      <c r="G6254" s="195">
        <v>2250</v>
      </c>
      <c r="H6254" s="5"/>
    </row>
    <row r="6255" spans="2:8" x14ac:dyDescent="0.3">
      <c r="B6255" s="35">
        <v>43722</v>
      </c>
      <c r="C6255" s="10" t="s">
        <v>1977</v>
      </c>
      <c r="D6255" s="4" t="s">
        <v>2171</v>
      </c>
      <c r="E6255" s="4" t="s">
        <v>0</v>
      </c>
      <c r="F6255" s="208"/>
      <c r="G6255" s="195">
        <v>1500</v>
      </c>
      <c r="H6255" s="5"/>
    </row>
    <row r="6256" spans="2:8" x14ac:dyDescent="0.3">
      <c r="B6256" s="35" t="s">
        <v>5</v>
      </c>
      <c r="C6256" s="10"/>
      <c r="D6256" s="4"/>
      <c r="E6256" s="4"/>
      <c r="F6256" s="73"/>
      <c r="G6256" s="73"/>
      <c r="H6256" s="5"/>
    </row>
    <row r="6257" spans="2:8" x14ac:dyDescent="0.3">
      <c r="B6257" s="35">
        <v>43722</v>
      </c>
      <c r="C6257" s="10" t="s">
        <v>1977</v>
      </c>
      <c r="D6257" s="4" t="s">
        <v>1978</v>
      </c>
      <c r="E6257" s="4" t="s">
        <v>0</v>
      </c>
      <c r="F6257" s="73"/>
      <c r="G6257" s="195">
        <v>1900</v>
      </c>
      <c r="H6257" s="5"/>
    </row>
    <row r="6258" spans="2:8" x14ac:dyDescent="0.3">
      <c r="B6258" s="35">
        <v>43722</v>
      </c>
      <c r="C6258" s="10" t="s">
        <v>1977</v>
      </c>
      <c r="D6258" s="4" t="s">
        <v>119</v>
      </c>
      <c r="E6258" s="4" t="s">
        <v>0</v>
      </c>
      <c r="G6258" s="195">
        <v>3500</v>
      </c>
      <c r="H6258" s="5"/>
    </row>
    <row r="6259" spans="2:8" x14ac:dyDescent="0.3">
      <c r="B6259" s="35">
        <v>43722</v>
      </c>
      <c r="C6259" s="10" t="s">
        <v>1977</v>
      </c>
      <c r="D6259" s="4" t="s">
        <v>32</v>
      </c>
      <c r="E6259" s="4" t="s">
        <v>0</v>
      </c>
      <c r="F6259" s="73"/>
      <c r="G6259" s="195">
        <v>1500</v>
      </c>
      <c r="H6259" s="5"/>
    </row>
    <row r="6260" spans="2:8" x14ac:dyDescent="0.3">
      <c r="B6260" s="35">
        <v>43722</v>
      </c>
      <c r="C6260" s="10" t="s">
        <v>1977</v>
      </c>
      <c r="D6260" s="4" t="s">
        <v>148</v>
      </c>
      <c r="E6260" s="4" t="s">
        <v>0</v>
      </c>
      <c r="F6260" s="73"/>
      <c r="G6260" s="197">
        <v>0</v>
      </c>
      <c r="H6260" s="5"/>
    </row>
    <row r="6261" spans="2:8" x14ac:dyDescent="0.3">
      <c r="B6261" s="35">
        <v>43722</v>
      </c>
      <c r="C6261" s="10" t="s">
        <v>1977</v>
      </c>
      <c r="D6261" s="4" t="s">
        <v>598</v>
      </c>
      <c r="E6261" s="4" t="s">
        <v>0</v>
      </c>
      <c r="F6261" s="202"/>
      <c r="G6261" s="195">
        <v>2300</v>
      </c>
      <c r="H6261" s="5"/>
    </row>
    <row r="6262" spans="2:8" x14ac:dyDescent="0.3">
      <c r="B6262" s="35">
        <v>43722</v>
      </c>
      <c r="C6262" s="10" t="s">
        <v>1977</v>
      </c>
      <c r="D6262" s="4" t="s">
        <v>15</v>
      </c>
      <c r="E6262" s="4" t="s">
        <v>0</v>
      </c>
      <c r="F6262" s="202"/>
      <c r="G6262" s="195">
        <v>1500</v>
      </c>
      <c r="H6262" s="5"/>
    </row>
    <row r="6263" spans="2:8" x14ac:dyDescent="0.3">
      <c r="B6263" s="35" t="s">
        <v>5</v>
      </c>
      <c r="C6263" s="10"/>
      <c r="D6263" s="4"/>
      <c r="E6263" s="4"/>
      <c r="F6263" s="73" t="s">
        <v>5</v>
      </c>
      <c r="G6263" s="197"/>
      <c r="H6263" s="5"/>
    </row>
    <row r="6264" spans="2:8" x14ac:dyDescent="0.3">
      <c r="B6264" s="35">
        <v>43722</v>
      </c>
      <c r="C6264" s="10" t="s">
        <v>1977</v>
      </c>
      <c r="D6264" s="4" t="s">
        <v>2167</v>
      </c>
      <c r="E6264" s="4" t="s">
        <v>0</v>
      </c>
      <c r="F6264" s="73"/>
      <c r="G6264" s="195">
        <v>1400</v>
      </c>
      <c r="H6264" s="5"/>
    </row>
    <row r="6265" spans="2:8" x14ac:dyDescent="0.3">
      <c r="B6265" s="35">
        <v>43722</v>
      </c>
      <c r="C6265" s="10" t="s">
        <v>1977</v>
      </c>
      <c r="D6265" s="4" t="s">
        <v>2277</v>
      </c>
      <c r="E6265" s="4" t="s">
        <v>0</v>
      </c>
      <c r="F6265" s="73"/>
      <c r="G6265" s="195">
        <v>1200</v>
      </c>
      <c r="H6265" s="5"/>
    </row>
    <row r="6266" spans="2:8" x14ac:dyDescent="0.3">
      <c r="B6266" s="35">
        <v>43722</v>
      </c>
      <c r="C6266" s="10" t="s">
        <v>1977</v>
      </c>
      <c r="D6266" s="4" t="s">
        <v>2169</v>
      </c>
      <c r="E6266" s="4" t="s">
        <v>0</v>
      </c>
      <c r="F6266" s="73"/>
      <c r="G6266" s="195">
        <v>700</v>
      </c>
      <c r="H6266" s="5"/>
    </row>
    <row r="6267" spans="2:8" x14ac:dyDescent="0.3">
      <c r="B6267" s="35">
        <v>43722</v>
      </c>
      <c r="C6267" s="10" t="s">
        <v>1977</v>
      </c>
      <c r="D6267" s="4" t="s">
        <v>2272</v>
      </c>
      <c r="E6267" s="4" t="s">
        <v>0</v>
      </c>
      <c r="F6267" s="73"/>
      <c r="G6267" s="195">
        <v>1200</v>
      </c>
      <c r="H6267" s="5"/>
    </row>
    <row r="6268" spans="2:8" x14ac:dyDescent="0.3">
      <c r="B6268" s="35">
        <v>43722</v>
      </c>
      <c r="C6268" s="10" t="s">
        <v>1977</v>
      </c>
      <c r="D6268" s="4" t="s">
        <v>1518</v>
      </c>
      <c r="E6268" s="4" t="s">
        <v>0</v>
      </c>
      <c r="F6268" s="73"/>
      <c r="G6268" s="195">
        <v>800</v>
      </c>
      <c r="H6268" s="5"/>
    </row>
    <row r="6269" spans="2:8" x14ac:dyDescent="0.3">
      <c r="B6269" s="35">
        <v>43722</v>
      </c>
      <c r="C6269" s="10" t="s">
        <v>1977</v>
      </c>
      <c r="D6269" s="4" t="s">
        <v>2203</v>
      </c>
      <c r="E6269" s="4" t="s">
        <v>0</v>
      </c>
      <c r="F6269" s="73"/>
      <c r="G6269" s="195">
        <v>1100</v>
      </c>
      <c r="H6269" s="5"/>
    </row>
    <row r="6270" spans="2:8" x14ac:dyDescent="0.3">
      <c r="B6270" s="35">
        <v>43722</v>
      </c>
      <c r="C6270" s="10" t="s">
        <v>1977</v>
      </c>
      <c r="D6270" s="4" t="s">
        <v>2201</v>
      </c>
      <c r="E6270" s="4" t="s">
        <v>0</v>
      </c>
      <c r="F6270" s="73"/>
      <c r="G6270" s="195">
        <v>480</v>
      </c>
      <c r="H6270" s="5"/>
    </row>
    <row r="6271" spans="2:8" x14ac:dyDescent="0.3">
      <c r="F6271" s="174">
        <v>0</v>
      </c>
      <c r="G6271" s="194">
        <f>SUM(G6252:G6270)</f>
        <v>27830</v>
      </c>
      <c r="H6271" s="62">
        <f>F6271-G6271</f>
        <v>-27830</v>
      </c>
    </row>
    <row r="6273" spans="2:8" x14ac:dyDescent="0.3">
      <c r="B6273" s="106" t="s">
        <v>404</v>
      </c>
      <c r="C6273" s="6" t="s">
        <v>7</v>
      </c>
      <c r="D6273" s="6" t="s">
        <v>11</v>
      </c>
      <c r="E6273" s="6" t="s">
        <v>8</v>
      </c>
      <c r="F6273" s="149" t="s">
        <v>2147</v>
      </c>
      <c r="G6273" s="149" t="s">
        <v>2148</v>
      </c>
      <c r="H6273" s="7" t="s">
        <v>1658</v>
      </c>
    </row>
    <row r="6274" spans="2:8" x14ac:dyDescent="0.3">
      <c r="B6274" s="35">
        <v>43729</v>
      </c>
      <c r="C6274" s="10" t="s">
        <v>1977</v>
      </c>
      <c r="D6274" s="4" t="s">
        <v>1502</v>
      </c>
      <c r="E6274" s="4" t="s">
        <v>0</v>
      </c>
      <c r="F6274" s="73"/>
      <c r="G6274" s="195">
        <v>3500</v>
      </c>
      <c r="H6274" s="5"/>
    </row>
    <row r="6275" spans="2:8" x14ac:dyDescent="0.3">
      <c r="B6275" s="35">
        <v>43729</v>
      </c>
      <c r="C6275" s="10" t="s">
        <v>1977</v>
      </c>
      <c r="D6275" s="4" t="s">
        <v>114</v>
      </c>
      <c r="E6275" s="4" t="s">
        <v>0</v>
      </c>
      <c r="F6275" s="73"/>
      <c r="G6275" s="195">
        <v>3000</v>
      </c>
      <c r="H6275" s="5"/>
    </row>
    <row r="6276" spans="2:8" x14ac:dyDescent="0.3">
      <c r="B6276" s="35">
        <v>43729</v>
      </c>
      <c r="C6276" s="10" t="s">
        <v>1977</v>
      </c>
      <c r="D6276" s="4" t="s">
        <v>116</v>
      </c>
      <c r="E6276" s="4" t="s">
        <v>0</v>
      </c>
      <c r="F6276" s="73"/>
      <c r="G6276" s="195">
        <v>2250</v>
      </c>
      <c r="H6276" s="5"/>
    </row>
    <row r="6277" spans="2:8" x14ac:dyDescent="0.3">
      <c r="B6277" s="35">
        <v>43729</v>
      </c>
      <c r="C6277" s="10" t="s">
        <v>1977</v>
      </c>
      <c r="D6277" s="4" t="s">
        <v>2171</v>
      </c>
      <c r="E6277" s="4" t="s">
        <v>0</v>
      </c>
      <c r="F6277" s="208"/>
      <c r="G6277" s="195">
        <v>736</v>
      </c>
      <c r="H6277" s="5"/>
    </row>
    <row r="6278" spans="2:8" x14ac:dyDescent="0.3">
      <c r="B6278" s="35" t="s">
        <v>5</v>
      </c>
      <c r="C6278" s="10"/>
      <c r="D6278" s="4"/>
      <c r="E6278" s="4"/>
      <c r="F6278" s="73"/>
      <c r="G6278" s="73"/>
      <c r="H6278" s="5"/>
    </row>
    <row r="6279" spans="2:8" x14ac:dyDescent="0.3">
      <c r="B6279" s="35">
        <v>43729</v>
      </c>
      <c r="C6279" s="10" t="s">
        <v>1977</v>
      </c>
      <c r="D6279" s="4" t="s">
        <v>1978</v>
      </c>
      <c r="E6279" s="4" t="s">
        <v>0</v>
      </c>
      <c r="F6279" s="73"/>
      <c r="G6279" s="195">
        <v>1900</v>
      </c>
      <c r="H6279" s="5"/>
    </row>
    <row r="6280" spans="2:8" x14ac:dyDescent="0.3">
      <c r="B6280" s="35">
        <v>43729</v>
      </c>
      <c r="C6280" s="10" t="s">
        <v>1977</v>
      </c>
      <c r="D6280" s="4" t="s">
        <v>119</v>
      </c>
      <c r="E6280" s="4" t="s">
        <v>0</v>
      </c>
      <c r="G6280" s="195">
        <v>3500</v>
      </c>
      <c r="H6280" s="5"/>
    </row>
    <row r="6281" spans="2:8" x14ac:dyDescent="0.3">
      <c r="B6281" s="35">
        <v>43729</v>
      </c>
      <c r="C6281" s="10" t="s">
        <v>1977</v>
      </c>
      <c r="D6281" s="4" t="s">
        <v>32</v>
      </c>
      <c r="E6281" s="4" t="s">
        <v>0</v>
      </c>
      <c r="F6281" s="73"/>
      <c r="G6281" s="195">
        <v>1500</v>
      </c>
      <c r="H6281" s="5"/>
    </row>
    <row r="6282" spans="2:8" x14ac:dyDescent="0.3">
      <c r="B6282" s="35">
        <v>43729</v>
      </c>
      <c r="C6282" s="10" t="s">
        <v>1977</v>
      </c>
      <c r="D6282" s="4" t="s">
        <v>148</v>
      </c>
      <c r="E6282" s="4" t="s">
        <v>0</v>
      </c>
      <c r="F6282" s="73"/>
      <c r="G6282" s="197">
        <v>0</v>
      </c>
      <c r="H6282" s="5"/>
    </row>
    <row r="6283" spans="2:8" x14ac:dyDescent="0.3">
      <c r="B6283" s="35">
        <v>43729</v>
      </c>
      <c r="C6283" s="10" t="s">
        <v>1977</v>
      </c>
      <c r="D6283" s="4" t="s">
        <v>598</v>
      </c>
      <c r="E6283" s="4" t="s">
        <v>0</v>
      </c>
      <c r="F6283" s="202"/>
      <c r="G6283" s="195">
        <v>2400</v>
      </c>
      <c r="H6283" s="5"/>
    </row>
    <row r="6284" spans="2:8" x14ac:dyDescent="0.3">
      <c r="B6284" s="35">
        <v>43729</v>
      </c>
      <c r="C6284" s="10" t="s">
        <v>1977</v>
      </c>
      <c r="D6284" s="4" t="s">
        <v>15</v>
      </c>
      <c r="E6284" s="4" t="s">
        <v>0</v>
      </c>
      <c r="F6284" s="202"/>
      <c r="G6284" s="195">
        <v>1500</v>
      </c>
      <c r="H6284" s="5"/>
    </row>
    <row r="6285" spans="2:8" x14ac:dyDescent="0.3">
      <c r="B6285" s="35" t="s">
        <v>5</v>
      </c>
      <c r="C6285" s="10"/>
      <c r="D6285" s="4"/>
      <c r="E6285" s="4"/>
      <c r="F6285" s="73" t="s">
        <v>5</v>
      </c>
      <c r="G6285" s="197"/>
      <c r="H6285" s="5"/>
    </row>
    <row r="6286" spans="2:8" x14ac:dyDescent="0.3">
      <c r="B6286" s="35">
        <v>43729</v>
      </c>
      <c r="C6286" s="10" t="s">
        <v>1977</v>
      </c>
      <c r="D6286" s="4" t="s">
        <v>2167</v>
      </c>
      <c r="E6286" s="4" t="s">
        <v>0</v>
      </c>
      <c r="F6286" s="73" t="s">
        <v>2247</v>
      </c>
      <c r="G6286" s="195">
        <v>1200</v>
      </c>
      <c r="H6286" s="5"/>
    </row>
    <row r="6287" spans="2:8" x14ac:dyDescent="0.3">
      <c r="B6287" s="35">
        <v>43729</v>
      </c>
      <c r="C6287" s="10" t="s">
        <v>1977</v>
      </c>
      <c r="D6287" s="4" t="s">
        <v>2277</v>
      </c>
      <c r="E6287" s="4" t="s">
        <v>0</v>
      </c>
      <c r="F6287" s="73"/>
      <c r="G6287" s="195">
        <v>1200</v>
      </c>
      <c r="H6287" s="5"/>
    </row>
    <row r="6288" spans="2:8" x14ac:dyDescent="0.3">
      <c r="B6288" s="35">
        <v>43729</v>
      </c>
      <c r="C6288" s="10" t="s">
        <v>1977</v>
      </c>
      <c r="D6288" s="4" t="s">
        <v>2169</v>
      </c>
      <c r="E6288" s="4" t="s">
        <v>0</v>
      </c>
      <c r="F6288" s="73"/>
      <c r="G6288" s="195">
        <v>700</v>
      </c>
      <c r="H6288" s="5"/>
    </row>
    <row r="6289" spans="2:8" x14ac:dyDescent="0.3">
      <c r="B6289" s="35">
        <v>43729</v>
      </c>
      <c r="C6289" s="10" t="s">
        <v>1977</v>
      </c>
      <c r="D6289" s="4" t="s">
        <v>2272</v>
      </c>
      <c r="E6289" s="4" t="s">
        <v>0</v>
      </c>
      <c r="F6289" s="73" t="s">
        <v>2299</v>
      </c>
      <c r="G6289" s="195">
        <v>171</v>
      </c>
      <c r="H6289" s="5"/>
    </row>
    <row r="6290" spans="2:8" x14ac:dyDescent="0.3">
      <c r="B6290" s="35">
        <v>43729</v>
      </c>
      <c r="C6290" s="10" t="s">
        <v>1977</v>
      </c>
      <c r="D6290" s="4" t="s">
        <v>1518</v>
      </c>
      <c r="E6290" s="4" t="s">
        <v>0</v>
      </c>
      <c r="F6290" s="73"/>
      <c r="G6290" s="195">
        <v>800</v>
      </c>
      <c r="H6290" s="5"/>
    </row>
    <row r="6291" spans="2:8" x14ac:dyDescent="0.3">
      <c r="B6291" s="35">
        <v>43729</v>
      </c>
      <c r="C6291" s="10" t="s">
        <v>1977</v>
      </c>
      <c r="D6291" s="4" t="s">
        <v>2203</v>
      </c>
      <c r="E6291" s="4" t="s">
        <v>0</v>
      </c>
      <c r="F6291" s="73"/>
      <c r="G6291" s="195">
        <v>1100</v>
      </c>
      <c r="H6291" s="5"/>
    </row>
    <row r="6292" spans="2:8" x14ac:dyDescent="0.3">
      <c r="B6292" s="35">
        <v>43729</v>
      </c>
      <c r="C6292" s="10" t="s">
        <v>1977</v>
      </c>
      <c r="D6292" s="4" t="s">
        <v>2201</v>
      </c>
      <c r="E6292" s="4" t="s">
        <v>0</v>
      </c>
      <c r="F6292" s="73"/>
      <c r="G6292" s="195">
        <v>480</v>
      </c>
      <c r="H6292" s="5"/>
    </row>
    <row r="6293" spans="2:8" x14ac:dyDescent="0.3">
      <c r="F6293" s="174">
        <v>0</v>
      </c>
      <c r="G6293" s="194">
        <f>SUM(G6274:G6292)</f>
        <v>25937</v>
      </c>
      <c r="H6293" s="62">
        <f>F6293-G6293</f>
        <v>-25937</v>
      </c>
    </row>
    <row r="6295" spans="2:8" x14ac:dyDescent="0.3">
      <c r="B6295" s="106" t="s">
        <v>404</v>
      </c>
      <c r="C6295" s="6" t="s">
        <v>7</v>
      </c>
      <c r="D6295" s="6" t="s">
        <v>11</v>
      </c>
      <c r="E6295" s="6" t="s">
        <v>8</v>
      </c>
      <c r="F6295" s="149" t="s">
        <v>2147</v>
      </c>
      <c r="G6295" s="149" t="s">
        <v>2148</v>
      </c>
      <c r="H6295" s="7" t="s">
        <v>1658</v>
      </c>
    </row>
    <row r="6296" spans="2:8" x14ac:dyDescent="0.3">
      <c r="B6296" s="35">
        <v>43736</v>
      </c>
      <c r="C6296" s="10" t="s">
        <v>1977</v>
      </c>
      <c r="D6296" s="4" t="s">
        <v>1502</v>
      </c>
      <c r="E6296" s="4" t="s">
        <v>0</v>
      </c>
      <c r="F6296" s="73"/>
      <c r="G6296" s="197">
        <v>3500</v>
      </c>
      <c r="H6296" s="5"/>
    </row>
    <row r="6297" spans="2:8" x14ac:dyDescent="0.3">
      <c r="B6297" s="35">
        <v>43736</v>
      </c>
      <c r="C6297" s="10" t="s">
        <v>1977</v>
      </c>
      <c r="D6297" s="4" t="s">
        <v>114</v>
      </c>
      <c r="E6297" s="4" t="s">
        <v>0</v>
      </c>
      <c r="F6297" s="73"/>
      <c r="G6297" s="197">
        <v>3000</v>
      </c>
      <c r="H6297" s="5"/>
    </row>
    <row r="6298" spans="2:8" x14ac:dyDescent="0.3">
      <c r="B6298" s="35">
        <v>43736</v>
      </c>
      <c r="C6298" s="10" t="s">
        <v>1977</v>
      </c>
      <c r="D6298" s="4" t="s">
        <v>116</v>
      </c>
      <c r="E6298" s="4" t="s">
        <v>0</v>
      </c>
      <c r="F6298" s="73"/>
      <c r="G6298" s="197">
        <v>2250</v>
      </c>
      <c r="H6298" s="5"/>
    </row>
    <row r="6299" spans="2:8" x14ac:dyDescent="0.3">
      <c r="B6299" s="35">
        <v>43736</v>
      </c>
      <c r="C6299" s="10" t="s">
        <v>1977</v>
      </c>
      <c r="D6299" s="4" t="s">
        <v>2171</v>
      </c>
      <c r="E6299" s="4" t="s">
        <v>0</v>
      </c>
      <c r="F6299" s="208"/>
      <c r="G6299" s="197">
        <v>1500</v>
      </c>
      <c r="H6299" s="5"/>
    </row>
    <row r="6300" spans="2:8" x14ac:dyDescent="0.3">
      <c r="B6300" s="35" t="s">
        <v>5</v>
      </c>
      <c r="C6300" s="10"/>
      <c r="D6300" s="4"/>
      <c r="E6300" s="4"/>
      <c r="F6300" s="73"/>
      <c r="G6300" s="73"/>
      <c r="H6300" s="5"/>
    </row>
    <row r="6301" spans="2:8" x14ac:dyDescent="0.3">
      <c r="B6301" s="35">
        <v>43736</v>
      </c>
      <c r="C6301" s="10" t="s">
        <v>1977</v>
      </c>
      <c r="D6301" s="4" t="s">
        <v>1978</v>
      </c>
      <c r="E6301" s="4" t="s">
        <v>0</v>
      </c>
      <c r="F6301" s="73"/>
      <c r="G6301" s="197">
        <v>2100</v>
      </c>
      <c r="H6301" s="5"/>
    </row>
    <row r="6302" spans="2:8" x14ac:dyDescent="0.3">
      <c r="B6302" s="35">
        <v>43736</v>
      </c>
      <c r="C6302" s="10" t="s">
        <v>1977</v>
      </c>
      <c r="D6302" s="4" t="s">
        <v>119</v>
      </c>
      <c r="E6302" s="4" t="s">
        <v>0</v>
      </c>
      <c r="G6302" s="197">
        <v>3500</v>
      </c>
      <c r="H6302" s="5"/>
    </row>
    <row r="6303" spans="2:8" x14ac:dyDescent="0.3">
      <c r="B6303" s="35">
        <v>43736</v>
      </c>
      <c r="C6303" s="10" t="s">
        <v>1977</v>
      </c>
      <c r="D6303" s="4" t="s">
        <v>32</v>
      </c>
      <c r="E6303" s="4" t="s">
        <v>0</v>
      </c>
      <c r="F6303" s="73"/>
      <c r="G6303" s="197">
        <v>1500</v>
      </c>
      <c r="H6303" s="5"/>
    </row>
    <row r="6304" spans="2:8" x14ac:dyDescent="0.3">
      <c r="B6304" s="35">
        <v>43736</v>
      </c>
      <c r="C6304" s="10" t="s">
        <v>1977</v>
      </c>
      <c r="D6304" s="4" t="s">
        <v>148</v>
      </c>
      <c r="E6304" s="4" t="s">
        <v>0</v>
      </c>
      <c r="F6304" s="73"/>
      <c r="G6304" s="197">
        <v>0</v>
      </c>
      <c r="H6304" s="5"/>
    </row>
    <row r="6305" spans="2:8" x14ac:dyDescent="0.3">
      <c r="B6305" s="35">
        <v>43736</v>
      </c>
      <c r="C6305" s="10" t="s">
        <v>1977</v>
      </c>
      <c r="D6305" s="4" t="s">
        <v>598</v>
      </c>
      <c r="E6305" s="4" t="s">
        <v>0</v>
      </c>
      <c r="F6305" s="202"/>
      <c r="G6305" s="197">
        <v>2300</v>
      </c>
      <c r="H6305" s="5"/>
    </row>
    <row r="6306" spans="2:8" x14ac:dyDescent="0.3">
      <c r="B6306" s="35">
        <v>43736</v>
      </c>
      <c r="C6306" s="10" t="s">
        <v>1977</v>
      </c>
      <c r="D6306" s="4" t="s">
        <v>15</v>
      </c>
      <c r="E6306" s="4" t="s">
        <v>0</v>
      </c>
      <c r="F6306" s="202"/>
      <c r="G6306" s="197">
        <v>1800</v>
      </c>
      <c r="H6306" s="5"/>
    </row>
    <row r="6307" spans="2:8" x14ac:dyDescent="0.3">
      <c r="B6307" s="35" t="s">
        <v>5</v>
      </c>
      <c r="C6307" s="10"/>
      <c r="D6307" s="4"/>
      <c r="E6307" s="4"/>
      <c r="F6307" s="73" t="s">
        <v>5</v>
      </c>
      <c r="G6307" s="197"/>
      <c r="H6307" s="5"/>
    </row>
    <row r="6308" spans="2:8" x14ac:dyDescent="0.3">
      <c r="B6308" s="35">
        <v>43736</v>
      </c>
      <c r="C6308" s="10" t="s">
        <v>1977</v>
      </c>
      <c r="D6308" s="4" t="s">
        <v>2167</v>
      </c>
      <c r="E6308" s="4" t="s">
        <v>0</v>
      </c>
      <c r="F6308" s="73"/>
      <c r="G6308" s="197">
        <v>1200</v>
      </c>
      <c r="H6308" s="5"/>
    </row>
    <row r="6309" spans="2:8" x14ac:dyDescent="0.3">
      <c r="B6309" s="35">
        <v>43736</v>
      </c>
      <c r="C6309" s="10" t="s">
        <v>1977</v>
      </c>
      <c r="D6309" s="4" t="s">
        <v>2277</v>
      </c>
      <c r="E6309" s="4" t="s">
        <v>0</v>
      </c>
      <c r="F6309" s="73"/>
      <c r="G6309" s="197">
        <v>1200</v>
      </c>
      <c r="H6309" s="5"/>
    </row>
    <row r="6310" spans="2:8" x14ac:dyDescent="0.3">
      <c r="B6310" s="35">
        <v>43736</v>
      </c>
      <c r="C6310" s="10" t="s">
        <v>1977</v>
      </c>
      <c r="D6310" s="4" t="s">
        <v>2169</v>
      </c>
      <c r="E6310" s="4" t="s">
        <v>0</v>
      </c>
      <c r="F6310" s="73"/>
      <c r="G6310" s="197">
        <v>1200</v>
      </c>
      <c r="H6310" s="5"/>
    </row>
    <row r="6311" spans="2:8" x14ac:dyDescent="0.3">
      <c r="B6311" s="35">
        <v>43736</v>
      </c>
      <c r="C6311" s="10" t="s">
        <v>1977</v>
      </c>
      <c r="D6311" s="4" t="s">
        <v>1518</v>
      </c>
      <c r="E6311" s="4" t="s">
        <v>0</v>
      </c>
      <c r="F6311" s="73"/>
      <c r="G6311" s="195">
        <v>800</v>
      </c>
      <c r="H6311" s="5"/>
    </row>
    <row r="6312" spans="2:8" x14ac:dyDescent="0.3">
      <c r="B6312" s="35">
        <v>43736</v>
      </c>
      <c r="C6312" s="10" t="s">
        <v>1977</v>
      </c>
      <c r="D6312" s="4" t="s">
        <v>2203</v>
      </c>
      <c r="E6312" s="4" t="s">
        <v>0</v>
      </c>
      <c r="F6312" s="73"/>
      <c r="G6312" s="197">
        <v>1100</v>
      </c>
      <c r="H6312" s="5"/>
    </row>
    <row r="6313" spans="2:8" x14ac:dyDescent="0.3">
      <c r="B6313" s="35">
        <v>43736</v>
      </c>
      <c r="C6313" s="10" t="s">
        <v>1977</v>
      </c>
      <c r="D6313" s="4" t="s">
        <v>2201</v>
      </c>
      <c r="E6313" s="4" t="s">
        <v>0</v>
      </c>
      <c r="F6313" s="73"/>
      <c r="G6313" s="197">
        <v>480</v>
      </c>
      <c r="H6313" s="5"/>
    </row>
    <row r="6314" spans="2:8" x14ac:dyDescent="0.3">
      <c r="F6314" s="174">
        <v>0</v>
      </c>
      <c r="G6314" s="194">
        <f>SUM(G6296:G6313)</f>
        <v>27430</v>
      </c>
      <c r="H6314" s="62">
        <f>F6314-G6314</f>
        <v>-27430</v>
      </c>
    </row>
    <row r="6316" spans="2:8" x14ac:dyDescent="0.3">
      <c r="B6316" s="106" t="s">
        <v>404</v>
      </c>
      <c r="C6316" s="6" t="s">
        <v>7</v>
      </c>
      <c r="D6316" s="6" t="s">
        <v>11</v>
      </c>
      <c r="E6316" s="6" t="s">
        <v>8</v>
      </c>
      <c r="F6316" s="149" t="s">
        <v>2147</v>
      </c>
      <c r="G6316" s="149" t="s">
        <v>2148</v>
      </c>
      <c r="H6316" s="7" t="s">
        <v>1658</v>
      </c>
    </row>
    <row r="6317" spans="2:8" x14ac:dyDescent="0.3">
      <c r="B6317" s="35">
        <v>43743</v>
      </c>
      <c r="C6317" s="10" t="s">
        <v>1977</v>
      </c>
      <c r="D6317" s="4" t="s">
        <v>1502</v>
      </c>
      <c r="E6317" s="4" t="s">
        <v>0</v>
      </c>
      <c r="F6317" s="73"/>
      <c r="G6317" s="195">
        <v>3500</v>
      </c>
      <c r="H6317" s="5"/>
    </row>
    <row r="6318" spans="2:8" x14ac:dyDescent="0.3">
      <c r="B6318" s="35">
        <v>43743</v>
      </c>
      <c r="C6318" s="10" t="s">
        <v>1977</v>
      </c>
      <c r="D6318" s="4" t="s">
        <v>114</v>
      </c>
      <c r="E6318" s="4" t="s">
        <v>0</v>
      </c>
      <c r="F6318" s="73"/>
      <c r="G6318" s="195">
        <v>3000</v>
      </c>
      <c r="H6318" s="5"/>
    </row>
    <row r="6319" spans="2:8" x14ac:dyDescent="0.3">
      <c r="B6319" s="35">
        <v>43743</v>
      </c>
      <c r="C6319" s="10" t="s">
        <v>1977</v>
      </c>
      <c r="D6319" s="4" t="s">
        <v>116</v>
      </c>
      <c r="E6319" s="4" t="s">
        <v>0</v>
      </c>
      <c r="F6319" s="73"/>
      <c r="G6319" s="195">
        <v>2250</v>
      </c>
      <c r="H6319" s="5"/>
    </row>
    <row r="6320" spans="2:8" x14ac:dyDescent="0.3">
      <c r="B6320" s="35">
        <v>43743</v>
      </c>
      <c r="C6320" s="10" t="s">
        <v>1977</v>
      </c>
      <c r="D6320" s="4" t="s">
        <v>2171</v>
      </c>
      <c r="E6320" s="4" t="s">
        <v>0</v>
      </c>
      <c r="F6320" s="208"/>
      <c r="G6320" s="195">
        <v>1500</v>
      </c>
      <c r="H6320" s="5"/>
    </row>
    <row r="6321" spans="2:8" x14ac:dyDescent="0.3">
      <c r="B6321" s="35" t="s">
        <v>5</v>
      </c>
      <c r="C6321" s="10"/>
      <c r="D6321" s="4"/>
      <c r="E6321" s="4"/>
      <c r="F6321" s="73"/>
      <c r="G6321" s="73"/>
      <c r="H6321" s="5"/>
    </row>
    <row r="6322" spans="2:8" x14ac:dyDescent="0.3">
      <c r="B6322" s="35">
        <v>43743</v>
      </c>
      <c r="C6322" s="10" t="s">
        <v>1977</v>
      </c>
      <c r="D6322" s="4" t="s">
        <v>1978</v>
      </c>
      <c r="E6322" s="4" t="s">
        <v>0</v>
      </c>
      <c r="F6322" s="73"/>
      <c r="G6322" s="195">
        <v>2000</v>
      </c>
      <c r="H6322" s="5"/>
    </row>
    <row r="6323" spans="2:8" x14ac:dyDescent="0.3">
      <c r="B6323" s="35">
        <v>43743</v>
      </c>
      <c r="C6323" s="10" t="s">
        <v>1977</v>
      </c>
      <c r="D6323" s="4" t="s">
        <v>119</v>
      </c>
      <c r="E6323" s="4" t="s">
        <v>0</v>
      </c>
      <c r="G6323" s="195">
        <v>3500</v>
      </c>
      <c r="H6323" s="5"/>
    </row>
    <row r="6324" spans="2:8" x14ac:dyDescent="0.3">
      <c r="B6324" s="35">
        <v>43743</v>
      </c>
      <c r="C6324" s="10" t="s">
        <v>1977</v>
      </c>
      <c r="D6324" s="4" t="s">
        <v>32</v>
      </c>
      <c r="E6324" s="4" t="s">
        <v>0</v>
      </c>
      <c r="F6324" s="73"/>
      <c r="G6324" s="195">
        <v>1500</v>
      </c>
      <c r="H6324" s="5"/>
    </row>
    <row r="6325" spans="2:8" x14ac:dyDescent="0.3">
      <c r="B6325" s="35">
        <v>43743</v>
      </c>
      <c r="C6325" s="10" t="s">
        <v>1977</v>
      </c>
      <c r="D6325" s="4" t="s">
        <v>148</v>
      </c>
      <c r="E6325" s="4" t="s">
        <v>0</v>
      </c>
      <c r="F6325" s="73"/>
      <c r="G6325" s="197">
        <v>0</v>
      </c>
      <c r="H6325" s="5"/>
    </row>
    <row r="6326" spans="2:8" x14ac:dyDescent="0.3">
      <c r="B6326" s="35">
        <v>43743</v>
      </c>
      <c r="C6326" s="10" t="s">
        <v>1977</v>
      </c>
      <c r="D6326" s="4" t="s">
        <v>598</v>
      </c>
      <c r="E6326" s="4" t="s">
        <v>0</v>
      </c>
      <c r="F6326" s="202" t="s">
        <v>2300</v>
      </c>
      <c r="G6326" s="195">
        <v>2400</v>
      </c>
      <c r="H6326" s="5"/>
    </row>
    <row r="6327" spans="2:8" x14ac:dyDescent="0.3">
      <c r="B6327" s="35">
        <v>43743</v>
      </c>
      <c r="C6327" s="10" t="s">
        <v>1977</v>
      </c>
      <c r="D6327" s="4" t="s">
        <v>15</v>
      </c>
      <c r="E6327" s="4" t="s">
        <v>0</v>
      </c>
      <c r="F6327" s="202"/>
      <c r="G6327" s="195">
        <v>1800</v>
      </c>
      <c r="H6327" s="5"/>
    </row>
    <row r="6328" spans="2:8" x14ac:dyDescent="0.3">
      <c r="B6328" s="35" t="s">
        <v>5</v>
      </c>
      <c r="C6328" s="10"/>
      <c r="D6328" s="4"/>
      <c r="E6328" s="4"/>
      <c r="F6328" s="73" t="s">
        <v>5</v>
      </c>
      <c r="G6328" s="197"/>
      <c r="H6328" s="5"/>
    </row>
    <row r="6329" spans="2:8" x14ac:dyDescent="0.3">
      <c r="B6329" s="35">
        <v>43743</v>
      </c>
      <c r="C6329" s="10" t="s">
        <v>1977</v>
      </c>
      <c r="D6329" s="4" t="s">
        <v>2167</v>
      </c>
      <c r="E6329" s="4" t="s">
        <v>0</v>
      </c>
      <c r="F6329" s="73"/>
      <c r="G6329" s="195">
        <v>1400</v>
      </c>
      <c r="H6329" s="5"/>
    </row>
    <row r="6330" spans="2:8" x14ac:dyDescent="0.3">
      <c r="B6330" s="35">
        <v>43743</v>
      </c>
      <c r="C6330" s="10" t="s">
        <v>1977</v>
      </c>
      <c r="D6330" s="4" t="s">
        <v>2277</v>
      </c>
      <c r="E6330" s="4" t="s">
        <v>0</v>
      </c>
      <c r="F6330" s="73"/>
      <c r="G6330" s="195">
        <v>1400</v>
      </c>
      <c r="H6330" s="5"/>
    </row>
    <row r="6331" spans="2:8" x14ac:dyDescent="0.3">
      <c r="B6331" s="35">
        <v>43743</v>
      </c>
      <c r="C6331" s="10" t="s">
        <v>1977</v>
      </c>
      <c r="D6331" s="4" t="s">
        <v>2169</v>
      </c>
      <c r="E6331" s="4" t="s">
        <v>0</v>
      </c>
      <c r="F6331" s="73"/>
      <c r="G6331" s="195">
        <v>1200</v>
      </c>
      <c r="H6331" s="5"/>
    </row>
    <row r="6332" spans="2:8" x14ac:dyDescent="0.3">
      <c r="B6332" s="35">
        <v>43743</v>
      </c>
      <c r="C6332" s="10" t="s">
        <v>1977</v>
      </c>
      <c r="D6332" s="4" t="s">
        <v>1518</v>
      </c>
      <c r="E6332" s="4" t="s">
        <v>0</v>
      </c>
      <c r="F6332" s="73"/>
      <c r="G6332" s="195">
        <v>800</v>
      </c>
      <c r="H6332" s="5"/>
    </row>
    <row r="6333" spans="2:8" x14ac:dyDescent="0.3">
      <c r="B6333" s="35">
        <v>43743</v>
      </c>
      <c r="C6333" s="10" t="s">
        <v>1977</v>
      </c>
      <c r="D6333" s="4" t="s">
        <v>2203</v>
      </c>
      <c r="E6333" s="4" t="s">
        <v>0</v>
      </c>
      <c r="F6333" s="73"/>
      <c r="G6333" s="195">
        <v>1100</v>
      </c>
      <c r="H6333" s="5"/>
    </row>
    <row r="6334" spans="2:8" x14ac:dyDescent="0.3">
      <c r="B6334" s="35">
        <v>43743</v>
      </c>
      <c r="C6334" s="10" t="s">
        <v>1977</v>
      </c>
      <c r="D6334" s="4" t="s">
        <v>2201</v>
      </c>
      <c r="E6334" s="4" t="s">
        <v>0</v>
      </c>
      <c r="F6334" s="73"/>
      <c r="G6334" s="195">
        <v>480</v>
      </c>
      <c r="H6334" s="5"/>
    </row>
    <row r="6335" spans="2:8" x14ac:dyDescent="0.3">
      <c r="F6335" s="174">
        <v>0</v>
      </c>
      <c r="G6335" s="194">
        <f>SUM(G6317:G6334)</f>
        <v>27830</v>
      </c>
      <c r="H6335" s="62">
        <f>F6335-G6335</f>
        <v>-27830</v>
      </c>
    </row>
    <row r="6337" spans="2:8" x14ac:dyDescent="0.3">
      <c r="B6337" s="106" t="s">
        <v>404</v>
      </c>
      <c r="C6337" s="6" t="s">
        <v>7</v>
      </c>
      <c r="D6337" s="6" t="s">
        <v>11</v>
      </c>
      <c r="E6337" s="6" t="s">
        <v>8</v>
      </c>
      <c r="F6337" s="149" t="s">
        <v>2147</v>
      </c>
      <c r="G6337" s="149" t="s">
        <v>2148</v>
      </c>
      <c r="H6337" s="7" t="s">
        <v>1658</v>
      </c>
    </row>
    <row r="6338" spans="2:8" x14ac:dyDescent="0.3">
      <c r="B6338" s="35">
        <v>43750</v>
      </c>
      <c r="C6338" s="10" t="s">
        <v>1977</v>
      </c>
      <c r="D6338" s="4" t="s">
        <v>1502</v>
      </c>
      <c r="E6338" s="4" t="s">
        <v>0</v>
      </c>
      <c r="F6338" s="73"/>
      <c r="G6338" s="195">
        <v>3500</v>
      </c>
      <c r="H6338" s="5"/>
    </row>
    <row r="6339" spans="2:8" x14ac:dyDescent="0.3">
      <c r="B6339" s="35">
        <v>43750</v>
      </c>
      <c r="C6339" s="10" t="s">
        <v>1977</v>
      </c>
      <c r="D6339" s="4" t="s">
        <v>114</v>
      </c>
      <c r="E6339" s="4" t="s">
        <v>0</v>
      </c>
      <c r="F6339" s="73"/>
      <c r="G6339" s="195">
        <v>3000</v>
      </c>
      <c r="H6339" s="5"/>
    </row>
    <row r="6340" spans="2:8" x14ac:dyDescent="0.3">
      <c r="B6340" s="35">
        <v>43750</v>
      </c>
      <c r="C6340" s="10" t="s">
        <v>1977</v>
      </c>
      <c r="D6340" s="4" t="s">
        <v>116</v>
      </c>
      <c r="E6340" s="4" t="s">
        <v>0</v>
      </c>
      <c r="F6340" s="73"/>
      <c r="G6340" s="195">
        <v>2250</v>
      </c>
      <c r="H6340" s="5"/>
    </row>
    <row r="6341" spans="2:8" x14ac:dyDescent="0.3">
      <c r="B6341" s="35">
        <v>43750</v>
      </c>
      <c r="C6341" s="10" t="s">
        <v>1977</v>
      </c>
      <c r="D6341" s="4" t="s">
        <v>2171</v>
      </c>
      <c r="E6341" s="4" t="s">
        <v>0</v>
      </c>
      <c r="F6341" s="208"/>
      <c r="G6341" s="195">
        <v>1500</v>
      </c>
      <c r="H6341" s="5"/>
    </row>
    <row r="6342" spans="2:8" x14ac:dyDescent="0.3">
      <c r="B6342" s="35" t="s">
        <v>5</v>
      </c>
      <c r="C6342" s="10"/>
      <c r="D6342" s="4"/>
      <c r="E6342" s="4"/>
      <c r="F6342" s="73"/>
      <c r="G6342" s="73"/>
      <c r="H6342" s="5"/>
    </row>
    <row r="6343" spans="2:8" x14ac:dyDescent="0.3">
      <c r="B6343" s="35">
        <v>43750</v>
      </c>
      <c r="C6343" s="10" t="s">
        <v>1977</v>
      </c>
      <c r="D6343" s="4" t="s">
        <v>1978</v>
      </c>
      <c r="E6343" s="4" t="s">
        <v>0</v>
      </c>
      <c r="F6343" s="73"/>
      <c r="G6343" s="195">
        <v>2180</v>
      </c>
      <c r="H6343" s="5"/>
    </row>
    <row r="6344" spans="2:8" x14ac:dyDescent="0.3">
      <c r="B6344" s="35">
        <v>43750</v>
      </c>
      <c r="C6344" s="10" t="s">
        <v>1977</v>
      </c>
      <c r="D6344" s="4" t="s">
        <v>119</v>
      </c>
      <c r="E6344" s="4" t="s">
        <v>0</v>
      </c>
      <c r="G6344" s="195">
        <v>3500</v>
      </c>
      <c r="H6344" s="5"/>
    </row>
    <row r="6345" spans="2:8" x14ac:dyDescent="0.3">
      <c r="B6345" s="35">
        <v>43750</v>
      </c>
      <c r="C6345" s="10" t="s">
        <v>1977</v>
      </c>
      <c r="D6345" s="4" t="s">
        <v>32</v>
      </c>
      <c r="E6345" s="4" t="s">
        <v>0</v>
      </c>
      <c r="F6345" s="73"/>
      <c r="G6345" s="195">
        <v>1700</v>
      </c>
      <c r="H6345" s="5"/>
    </row>
    <row r="6346" spans="2:8" x14ac:dyDescent="0.3">
      <c r="B6346" s="35">
        <v>43750</v>
      </c>
      <c r="C6346" s="10" t="s">
        <v>1977</v>
      </c>
      <c r="D6346" s="4" t="s">
        <v>148</v>
      </c>
      <c r="E6346" s="4" t="s">
        <v>0</v>
      </c>
      <c r="F6346" s="73"/>
      <c r="G6346" s="195">
        <v>1000</v>
      </c>
      <c r="H6346" s="5"/>
    </row>
    <row r="6347" spans="2:8" x14ac:dyDescent="0.3">
      <c r="B6347" s="35">
        <v>43750</v>
      </c>
      <c r="C6347" s="10" t="s">
        <v>1977</v>
      </c>
      <c r="D6347" s="4" t="s">
        <v>598</v>
      </c>
      <c r="E6347" s="4" t="s">
        <v>0</v>
      </c>
      <c r="F6347" s="202"/>
      <c r="G6347" s="195">
        <v>2630</v>
      </c>
      <c r="H6347" s="5"/>
    </row>
    <row r="6348" spans="2:8" x14ac:dyDescent="0.3">
      <c r="B6348" s="35">
        <v>43750</v>
      </c>
      <c r="C6348" s="10" t="s">
        <v>1977</v>
      </c>
      <c r="D6348" s="4" t="s">
        <v>15</v>
      </c>
      <c r="E6348" s="4" t="s">
        <v>0</v>
      </c>
      <c r="F6348" s="202"/>
      <c r="G6348" s="195">
        <v>1700</v>
      </c>
      <c r="H6348" s="5"/>
    </row>
    <row r="6349" spans="2:8" x14ac:dyDescent="0.3">
      <c r="B6349" s="35" t="s">
        <v>5</v>
      </c>
      <c r="C6349" s="10"/>
      <c r="D6349" s="4"/>
      <c r="E6349" s="4"/>
      <c r="F6349" s="73" t="s">
        <v>5</v>
      </c>
      <c r="G6349" s="197"/>
      <c r="H6349" s="5"/>
    </row>
    <row r="6350" spans="2:8" x14ac:dyDescent="0.3">
      <c r="B6350" s="35">
        <v>43750</v>
      </c>
      <c r="C6350" s="10" t="s">
        <v>1977</v>
      </c>
      <c r="D6350" s="4" t="s">
        <v>2167</v>
      </c>
      <c r="E6350" s="4" t="s">
        <v>0</v>
      </c>
      <c r="F6350" s="73"/>
      <c r="G6350" s="195">
        <v>1400</v>
      </c>
      <c r="H6350" s="5"/>
    </row>
    <row r="6351" spans="2:8" x14ac:dyDescent="0.3">
      <c r="B6351" s="35">
        <v>43750</v>
      </c>
      <c r="C6351" s="10" t="s">
        <v>1977</v>
      </c>
      <c r="D6351" s="4" t="s">
        <v>2277</v>
      </c>
      <c r="E6351" s="4" t="s">
        <v>0</v>
      </c>
      <c r="F6351" s="73"/>
      <c r="G6351" s="195">
        <v>1400</v>
      </c>
      <c r="H6351" s="5"/>
    </row>
    <row r="6352" spans="2:8" x14ac:dyDescent="0.3">
      <c r="B6352" s="35">
        <v>43750</v>
      </c>
      <c r="C6352" s="10" t="s">
        <v>1977</v>
      </c>
      <c r="D6352" s="4" t="s">
        <v>2169</v>
      </c>
      <c r="E6352" s="4" t="s">
        <v>0</v>
      </c>
      <c r="F6352" s="73"/>
      <c r="G6352" s="195">
        <v>1300</v>
      </c>
      <c r="H6352" s="5"/>
    </row>
    <row r="6353" spans="2:8" x14ac:dyDescent="0.3">
      <c r="B6353" s="35">
        <v>43750</v>
      </c>
      <c r="C6353" s="10" t="s">
        <v>1977</v>
      </c>
      <c r="D6353" s="4" t="s">
        <v>1518</v>
      </c>
      <c r="E6353" s="4" t="s">
        <v>0</v>
      </c>
      <c r="F6353" s="73"/>
      <c r="G6353" s="195">
        <v>800</v>
      </c>
      <c r="H6353" s="5"/>
    </row>
    <row r="6354" spans="2:8" x14ac:dyDescent="0.3">
      <c r="B6354" s="35">
        <v>43750</v>
      </c>
      <c r="C6354" s="10" t="s">
        <v>1977</v>
      </c>
      <c r="D6354" s="4" t="s">
        <v>2203</v>
      </c>
      <c r="E6354" s="4" t="s">
        <v>0</v>
      </c>
      <c r="F6354" s="73"/>
      <c r="G6354" s="195">
        <v>1260</v>
      </c>
      <c r="H6354" s="5"/>
    </row>
    <row r="6355" spans="2:8" x14ac:dyDescent="0.3">
      <c r="B6355" s="35">
        <v>43750</v>
      </c>
      <c r="C6355" s="10" t="s">
        <v>1977</v>
      </c>
      <c r="D6355" s="4" t="s">
        <v>2201</v>
      </c>
      <c r="E6355" s="4" t="s">
        <v>0</v>
      </c>
      <c r="F6355" s="73"/>
      <c r="G6355" s="195">
        <v>480</v>
      </c>
      <c r="H6355" s="5"/>
    </row>
    <row r="6356" spans="2:8" x14ac:dyDescent="0.3">
      <c r="F6356" s="174">
        <v>0</v>
      </c>
      <c r="G6356" s="194">
        <f>SUM(G6338:G6355)</f>
        <v>29600</v>
      </c>
      <c r="H6356" s="62">
        <f>F6356-G6356</f>
        <v>-29600</v>
      </c>
    </row>
    <row r="6358" spans="2:8" x14ac:dyDescent="0.3">
      <c r="B6358" s="106" t="s">
        <v>404</v>
      </c>
      <c r="C6358" s="6" t="s">
        <v>7</v>
      </c>
      <c r="D6358" s="6" t="s">
        <v>11</v>
      </c>
      <c r="E6358" s="6" t="s">
        <v>8</v>
      </c>
      <c r="F6358" s="149" t="s">
        <v>2147</v>
      </c>
      <c r="G6358" s="149" t="s">
        <v>2148</v>
      </c>
      <c r="H6358" s="7" t="s">
        <v>1658</v>
      </c>
    </row>
    <row r="6359" spans="2:8" x14ac:dyDescent="0.3">
      <c r="B6359" s="35">
        <v>43757</v>
      </c>
      <c r="C6359" s="10" t="s">
        <v>1977</v>
      </c>
      <c r="D6359" s="4" t="s">
        <v>1502</v>
      </c>
      <c r="E6359" s="4" t="s">
        <v>0</v>
      </c>
      <c r="F6359" s="73"/>
      <c r="G6359" s="195">
        <v>3500</v>
      </c>
      <c r="H6359" s="5"/>
    </row>
    <row r="6360" spans="2:8" x14ac:dyDescent="0.3">
      <c r="B6360" s="35">
        <v>43757</v>
      </c>
      <c r="C6360" s="10" t="s">
        <v>1977</v>
      </c>
      <c r="D6360" s="4" t="s">
        <v>114</v>
      </c>
      <c r="E6360" s="4" t="s">
        <v>0</v>
      </c>
      <c r="F6360" s="73"/>
      <c r="G6360" s="195">
        <v>3000</v>
      </c>
      <c r="H6360" s="5"/>
    </row>
    <row r="6361" spans="2:8" x14ac:dyDescent="0.3">
      <c r="B6361" s="35">
        <v>43757</v>
      </c>
      <c r="C6361" s="10" t="s">
        <v>1977</v>
      </c>
      <c r="D6361" s="4" t="s">
        <v>116</v>
      </c>
      <c r="E6361" s="4" t="s">
        <v>0</v>
      </c>
      <c r="F6361" s="73"/>
      <c r="G6361" s="195">
        <v>2250</v>
      </c>
      <c r="H6361" s="5"/>
    </row>
    <row r="6362" spans="2:8" x14ac:dyDescent="0.3">
      <c r="B6362" s="35">
        <v>43757</v>
      </c>
      <c r="C6362" s="10" t="s">
        <v>1977</v>
      </c>
      <c r="D6362" s="4" t="s">
        <v>2171</v>
      </c>
      <c r="E6362" s="4" t="s">
        <v>0</v>
      </c>
      <c r="F6362" s="208"/>
      <c r="G6362" s="195">
        <v>1500</v>
      </c>
      <c r="H6362" s="5"/>
    </row>
    <row r="6363" spans="2:8" x14ac:dyDescent="0.3">
      <c r="B6363" s="35" t="s">
        <v>5</v>
      </c>
      <c r="C6363" s="10"/>
      <c r="D6363" s="4"/>
      <c r="E6363" s="4"/>
      <c r="F6363" s="73"/>
      <c r="G6363" s="73"/>
      <c r="H6363" s="5"/>
    </row>
    <row r="6364" spans="2:8" x14ac:dyDescent="0.3">
      <c r="B6364" s="35">
        <v>43757</v>
      </c>
      <c r="C6364" s="10" t="s">
        <v>1977</v>
      </c>
      <c r="D6364" s="4" t="s">
        <v>1978</v>
      </c>
      <c r="E6364" s="4" t="s">
        <v>0</v>
      </c>
      <c r="F6364" s="73"/>
      <c r="G6364" s="195">
        <v>1900</v>
      </c>
      <c r="H6364" s="5"/>
    </row>
    <row r="6365" spans="2:8" x14ac:dyDescent="0.3">
      <c r="B6365" s="35">
        <v>43757</v>
      </c>
      <c r="C6365" s="10" t="s">
        <v>1977</v>
      </c>
      <c r="D6365" s="4" t="s">
        <v>119</v>
      </c>
      <c r="E6365" s="4" t="s">
        <v>0</v>
      </c>
      <c r="G6365" s="195">
        <v>3500</v>
      </c>
      <c r="H6365" s="5"/>
    </row>
    <row r="6366" spans="2:8" x14ac:dyDescent="0.3">
      <c r="B6366" s="35">
        <v>43757</v>
      </c>
      <c r="C6366" s="10" t="s">
        <v>1977</v>
      </c>
      <c r="D6366" s="4" t="s">
        <v>32</v>
      </c>
      <c r="E6366" s="4" t="s">
        <v>0</v>
      </c>
      <c r="F6366" s="73"/>
      <c r="G6366" s="195">
        <v>1500</v>
      </c>
      <c r="H6366" s="5"/>
    </row>
    <row r="6367" spans="2:8" x14ac:dyDescent="0.3">
      <c r="B6367" s="35">
        <v>43757</v>
      </c>
      <c r="C6367" s="10" t="s">
        <v>1977</v>
      </c>
      <c r="D6367" s="4" t="s">
        <v>148</v>
      </c>
      <c r="E6367" s="4" t="s">
        <v>0</v>
      </c>
      <c r="F6367" s="73"/>
      <c r="G6367" s="197">
        <v>0</v>
      </c>
      <c r="H6367" s="5"/>
    </row>
    <row r="6368" spans="2:8" x14ac:dyDescent="0.3">
      <c r="B6368" s="35">
        <v>43757</v>
      </c>
      <c r="C6368" s="10" t="s">
        <v>1977</v>
      </c>
      <c r="D6368" s="4" t="s">
        <v>598</v>
      </c>
      <c r="E6368" s="4" t="s">
        <v>0</v>
      </c>
      <c r="F6368" s="202"/>
      <c r="G6368" s="195">
        <v>2250</v>
      </c>
      <c r="H6368" s="5"/>
    </row>
    <row r="6369" spans="2:8" x14ac:dyDescent="0.3">
      <c r="B6369" s="35">
        <v>43757</v>
      </c>
      <c r="C6369" s="10" t="s">
        <v>1977</v>
      </c>
      <c r="D6369" s="4" t="s">
        <v>15</v>
      </c>
      <c r="E6369" s="4" t="s">
        <v>0</v>
      </c>
      <c r="F6369" s="202"/>
      <c r="G6369" s="195">
        <v>1800</v>
      </c>
      <c r="H6369" s="5"/>
    </row>
    <row r="6370" spans="2:8" x14ac:dyDescent="0.3">
      <c r="B6370" s="35" t="s">
        <v>5</v>
      </c>
      <c r="C6370" s="10"/>
      <c r="D6370" s="4"/>
      <c r="E6370" s="4"/>
      <c r="F6370" s="73" t="s">
        <v>5</v>
      </c>
      <c r="G6370" s="197"/>
      <c r="H6370" s="5"/>
    </row>
    <row r="6371" spans="2:8" x14ac:dyDescent="0.3">
      <c r="B6371" s="35">
        <v>43757</v>
      </c>
      <c r="C6371" s="10" t="s">
        <v>1977</v>
      </c>
      <c r="D6371" s="4" t="s">
        <v>2167</v>
      </c>
      <c r="E6371" s="4" t="s">
        <v>0</v>
      </c>
      <c r="F6371" s="73"/>
      <c r="G6371" s="195">
        <v>1400</v>
      </c>
      <c r="H6371" s="5"/>
    </row>
    <row r="6372" spans="2:8" x14ac:dyDescent="0.3">
      <c r="B6372" s="35">
        <v>43757</v>
      </c>
      <c r="C6372" s="10" t="s">
        <v>1977</v>
      </c>
      <c r="D6372" s="4" t="s">
        <v>2277</v>
      </c>
      <c r="E6372" s="4" t="s">
        <v>0</v>
      </c>
      <c r="F6372" s="73"/>
      <c r="G6372" s="195">
        <v>1700</v>
      </c>
      <c r="H6372" s="5"/>
    </row>
    <row r="6373" spans="2:8" x14ac:dyDescent="0.3">
      <c r="B6373" s="35">
        <v>43757</v>
      </c>
      <c r="C6373" s="10" t="s">
        <v>1977</v>
      </c>
      <c r="D6373" s="4" t="s">
        <v>2169</v>
      </c>
      <c r="E6373" s="4" t="s">
        <v>0</v>
      </c>
      <c r="F6373" s="73"/>
      <c r="G6373" s="195">
        <v>1200</v>
      </c>
      <c r="H6373" s="5"/>
    </row>
    <row r="6374" spans="2:8" x14ac:dyDescent="0.3">
      <c r="B6374" s="35">
        <v>43757</v>
      </c>
      <c r="C6374" s="10" t="s">
        <v>1977</v>
      </c>
      <c r="D6374" s="4" t="s">
        <v>1518</v>
      </c>
      <c r="E6374" s="4" t="s">
        <v>0</v>
      </c>
      <c r="F6374" s="73"/>
      <c r="G6374" s="195">
        <v>600</v>
      </c>
      <c r="H6374" s="5"/>
    </row>
    <row r="6375" spans="2:8" x14ac:dyDescent="0.3">
      <c r="B6375" s="35">
        <v>43757</v>
      </c>
      <c r="C6375" s="10" t="s">
        <v>1977</v>
      </c>
      <c r="D6375" s="4" t="s">
        <v>2201</v>
      </c>
      <c r="E6375" s="4" t="s">
        <v>0</v>
      </c>
      <c r="F6375" s="73"/>
      <c r="G6375" s="195">
        <v>480</v>
      </c>
      <c r="H6375" s="5"/>
    </row>
    <row r="6376" spans="2:8" x14ac:dyDescent="0.3">
      <c r="F6376" s="174">
        <v>0</v>
      </c>
      <c r="G6376" s="194">
        <f>SUM(G6359:G6375)</f>
        <v>26580</v>
      </c>
      <c r="H6376" s="62">
        <f>F6376-G6376</f>
        <v>-26580</v>
      </c>
    </row>
    <row r="6378" spans="2:8" x14ac:dyDescent="0.3">
      <c r="B6378" s="106" t="s">
        <v>404</v>
      </c>
      <c r="C6378" s="6" t="s">
        <v>7</v>
      </c>
      <c r="D6378" s="6" t="s">
        <v>11</v>
      </c>
      <c r="E6378" s="6" t="s">
        <v>8</v>
      </c>
      <c r="F6378" s="149" t="s">
        <v>2147</v>
      </c>
      <c r="G6378" s="149" t="s">
        <v>2148</v>
      </c>
      <c r="H6378" s="7" t="s">
        <v>1658</v>
      </c>
    </row>
    <row r="6379" spans="2:8" x14ac:dyDescent="0.3">
      <c r="B6379" s="35">
        <v>43763</v>
      </c>
      <c r="C6379" s="10" t="s">
        <v>1977</v>
      </c>
      <c r="D6379" s="4" t="s">
        <v>1502</v>
      </c>
      <c r="E6379" s="4" t="s">
        <v>0</v>
      </c>
      <c r="F6379" s="73"/>
      <c r="G6379" s="197">
        <v>3500</v>
      </c>
      <c r="H6379" s="5"/>
    </row>
    <row r="6380" spans="2:8" x14ac:dyDescent="0.3">
      <c r="B6380" s="35">
        <v>43763</v>
      </c>
      <c r="C6380" s="10" t="s">
        <v>1977</v>
      </c>
      <c r="D6380" s="4" t="s">
        <v>114</v>
      </c>
      <c r="E6380" s="4" t="s">
        <v>0</v>
      </c>
      <c r="F6380" s="73"/>
      <c r="G6380" s="197">
        <v>3000</v>
      </c>
      <c r="H6380" s="5"/>
    </row>
    <row r="6381" spans="2:8" x14ac:dyDescent="0.3">
      <c r="B6381" s="35">
        <v>43763</v>
      </c>
      <c r="C6381" s="10" t="s">
        <v>1977</v>
      </c>
      <c r="D6381" s="4" t="s">
        <v>116</v>
      </c>
      <c r="E6381" s="4" t="s">
        <v>0</v>
      </c>
      <c r="F6381" s="73"/>
      <c r="G6381" s="197">
        <v>2250</v>
      </c>
      <c r="H6381" s="5"/>
    </row>
    <row r="6382" spans="2:8" x14ac:dyDescent="0.3">
      <c r="B6382" s="35">
        <v>43763</v>
      </c>
      <c r="C6382" s="10" t="s">
        <v>1977</v>
      </c>
      <c r="D6382" s="4" t="s">
        <v>2171</v>
      </c>
      <c r="E6382" s="4" t="s">
        <v>0</v>
      </c>
      <c r="F6382" s="208" t="s">
        <v>2301</v>
      </c>
      <c r="G6382" s="197">
        <v>1242</v>
      </c>
      <c r="H6382" s="5"/>
    </row>
    <row r="6383" spans="2:8" x14ac:dyDescent="0.3">
      <c r="B6383" s="35" t="s">
        <v>5</v>
      </c>
      <c r="C6383" s="10"/>
      <c r="D6383" s="4"/>
      <c r="E6383" s="4"/>
      <c r="F6383" s="73"/>
      <c r="G6383" s="73"/>
      <c r="H6383" s="5"/>
    </row>
    <row r="6384" spans="2:8" x14ac:dyDescent="0.3">
      <c r="B6384" s="35">
        <v>43763</v>
      </c>
      <c r="C6384" s="10" t="s">
        <v>1977</v>
      </c>
      <c r="D6384" s="4" t="s">
        <v>1978</v>
      </c>
      <c r="E6384" s="4" t="s">
        <v>0</v>
      </c>
      <c r="F6384" s="73"/>
      <c r="G6384" s="197">
        <v>1900</v>
      </c>
      <c r="H6384" s="5"/>
    </row>
    <row r="6385" spans="2:8" x14ac:dyDescent="0.3">
      <c r="B6385" s="35">
        <v>43763</v>
      </c>
      <c r="C6385" s="10" t="s">
        <v>1977</v>
      </c>
      <c r="D6385" s="4" t="s">
        <v>119</v>
      </c>
      <c r="E6385" s="4" t="s">
        <v>0</v>
      </c>
      <c r="G6385" s="197">
        <v>3500</v>
      </c>
      <c r="H6385" s="5"/>
    </row>
    <row r="6386" spans="2:8" x14ac:dyDescent="0.3">
      <c r="B6386" s="35">
        <v>43763</v>
      </c>
      <c r="C6386" s="10" t="s">
        <v>1977</v>
      </c>
      <c r="D6386" s="4" t="s">
        <v>32</v>
      </c>
      <c r="E6386" s="4" t="s">
        <v>0</v>
      </c>
      <c r="F6386" s="73"/>
      <c r="G6386" s="197">
        <v>1500</v>
      </c>
      <c r="H6386" s="5"/>
    </row>
    <row r="6387" spans="2:8" x14ac:dyDescent="0.3">
      <c r="B6387" s="35">
        <v>43763</v>
      </c>
      <c r="C6387" s="10" t="s">
        <v>1977</v>
      </c>
      <c r="D6387" s="4" t="s">
        <v>148</v>
      </c>
      <c r="E6387" s="4" t="s">
        <v>0</v>
      </c>
      <c r="F6387" s="73"/>
      <c r="G6387" s="197">
        <v>0</v>
      </c>
      <c r="H6387" s="5"/>
    </row>
    <row r="6388" spans="2:8" x14ac:dyDescent="0.3">
      <c r="B6388" s="35">
        <v>43763</v>
      </c>
      <c r="C6388" s="10" t="s">
        <v>1977</v>
      </c>
      <c r="D6388" s="4" t="s">
        <v>598</v>
      </c>
      <c r="E6388" s="4" t="s">
        <v>0</v>
      </c>
      <c r="F6388" s="202"/>
      <c r="G6388" s="197">
        <v>2000</v>
      </c>
      <c r="H6388" s="5"/>
    </row>
    <row r="6389" spans="2:8" x14ac:dyDescent="0.3">
      <c r="B6389" s="35">
        <v>43763</v>
      </c>
      <c r="C6389" s="10" t="s">
        <v>1977</v>
      </c>
      <c r="D6389" s="4" t="s">
        <v>15</v>
      </c>
      <c r="E6389" s="4" t="s">
        <v>0</v>
      </c>
      <c r="F6389" s="202"/>
      <c r="G6389" s="197">
        <v>1500</v>
      </c>
      <c r="H6389" s="5"/>
    </row>
    <row r="6390" spans="2:8" x14ac:dyDescent="0.3">
      <c r="B6390" s="35" t="s">
        <v>5</v>
      </c>
      <c r="C6390" s="10"/>
      <c r="D6390" s="4"/>
      <c r="E6390" s="4"/>
      <c r="F6390" s="73" t="s">
        <v>5</v>
      </c>
      <c r="G6390" s="197"/>
      <c r="H6390" s="5"/>
    </row>
    <row r="6391" spans="2:8" x14ac:dyDescent="0.3">
      <c r="B6391" s="35">
        <v>43763</v>
      </c>
      <c r="C6391" s="10" t="s">
        <v>1977</v>
      </c>
      <c r="D6391" s="4" t="s">
        <v>2167</v>
      </c>
      <c r="E6391" s="4" t="s">
        <v>0</v>
      </c>
      <c r="F6391" s="73"/>
      <c r="G6391" s="197">
        <v>1030</v>
      </c>
      <c r="H6391" s="5"/>
    </row>
    <row r="6392" spans="2:8" x14ac:dyDescent="0.3">
      <c r="B6392" s="35">
        <v>43763</v>
      </c>
      <c r="C6392" s="10" t="s">
        <v>1977</v>
      </c>
      <c r="D6392" s="4" t="s">
        <v>2277</v>
      </c>
      <c r="E6392" s="4" t="s">
        <v>0</v>
      </c>
      <c r="F6392" s="73"/>
      <c r="G6392" s="197">
        <v>1120</v>
      </c>
      <c r="H6392" s="5"/>
    </row>
    <row r="6393" spans="2:8" x14ac:dyDescent="0.3">
      <c r="B6393" s="35">
        <v>43763</v>
      </c>
      <c r="C6393" s="10" t="s">
        <v>1977</v>
      </c>
      <c r="D6393" s="4" t="s">
        <v>2169</v>
      </c>
      <c r="E6393" s="4" t="s">
        <v>0</v>
      </c>
      <c r="F6393" s="73"/>
      <c r="G6393" s="197">
        <v>1200</v>
      </c>
      <c r="H6393" s="5"/>
    </row>
    <row r="6394" spans="2:8" x14ac:dyDescent="0.3">
      <c r="B6394" s="35">
        <v>43763</v>
      </c>
      <c r="C6394" s="10" t="s">
        <v>1977</v>
      </c>
      <c r="D6394" s="4" t="s">
        <v>1518</v>
      </c>
      <c r="E6394" s="4" t="s">
        <v>0</v>
      </c>
      <c r="F6394" s="73"/>
      <c r="G6394" s="197">
        <v>600</v>
      </c>
      <c r="H6394" s="5"/>
    </row>
    <row r="6395" spans="2:8" x14ac:dyDescent="0.3">
      <c r="B6395" s="35">
        <v>43763</v>
      </c>
      <c r="C6395" s="10" t="s">
        <v>1977</v>
      </c>
      <c r="D6395" s="4" t="s">
        <v>2201</v>
      </c>
      <c r="E6395" s="4" t="s">
        <v>0</v>
      </c>
      <c r="F6395" s="73"/>
      <c r="G6395" s="197">
        <v>480</v>
      </c>
      <c r="H6395" s="5"/>
    </row>
    <row r="6396" spans="2:8" x14ac:dyDescent="0.3">
      <c r="F6396" s="174">
        <v>0</v>
      </c>
      <c r="G6396" s="194">
        <f>SUM(G6379:G6395)</f>
        <v>24822</v>
      </c>
      <c r="H6396" s="62">
        <f>F6396-G6396</f>
        <v>-24822</v>
      </c>
    </row>
    <row r="6398" spans="2:8" x14ac:dyDescent="0.3">
      <c r="B6398" s="106" t="s">
        <v>404</v>
      </c>
      <c r="C6398" s="6" t="s">
        <v>7</v>
      </c>
      <c r="D6398" s="6" t="s">
        <v>11</v>
      </c>
      <c r="E6398" s="6" t="s">
        <v>8</v>
      </c>
      <c r="F6398" s="149" t="s">
        <v>2147</v>
      </c>
      <c r="G6398" s="149" t="s">
        <v>2148</v>
      </c>
      <c r="H6398" s="7" t="s">
        <v>1658</v>
      </c>
    </row>
    <row r="6399" spans="2:8" x14ac:dyDescent="0.3">
      <c r="B6399" s="35">
        <v>43771</v>
      </c>
      <c r="C6399" s="10" t="s">
        <v>1977</v>
      </c>
      <c r="D6399" s="4" t="s">
        <v>1502</v>
      </c>
      <c r="E6399" s="4" t="s">
        <v>0</v>
      </c>
      <c r="F6399" s="73"/>
      <c r="G6399" s="195">
        <v>3500</v>
      </c>
      <c r="H6399" s="5"/>
    </row>
    <row r="6400" spans="2:8" x14ac:dyDescent="0.3">
      <c r="B6400" s="35">
        <v>43771</v>
      </c>
      <c r="C6400" s="10" t="s">
        <v>1977</v>
      </c>
      <c r="D6400" s="4" t="s">
        <v>114</v>
      </c>
      <c r="E6400" s="4" t="s">
        <v>0</v>
      </c>
      <c r="F6400" s="73"/>
      <c r="G6400" s="195">
        <v>3000</v>
      </c>
      <c r="H6400" s="5"/>
    </row>
    <row r="6401" spans="2:8" x14ac:dyDescent="0.3">
      <c r="B6401" s="35">
        <v>43771</v>
      </c>
      <c r="C6401" s="10" t="s">
        <v>1977</v>
      </c>
      <c r="D6401" s="4" t="s">
        <v>116</v>
      </c>
      <c r="E6401" s="4" t="s">
        <v>0</v>
      </c>
      <c r="F6401" s="73"/>
      <c r="G6401" s="195">
        <v>2250</v>
      </c>
      <c r="H6401" s="5"/>
    </row>
    <row r="6402" spans="2:8" x14ac:dyDescent="0.3">
      <c r="B6402" s="35">
        <v>43771</v>
      </c>
      <c r="C6402" s="10" t="s">
        <v>1977</v>
      </c>
      <c r="D6402" s="4" t="s">
        <v>2171</v>
      </c>
      <c r="E6402" s="4" t="s">
        <v>0</v>
      </c>
      <c r="F6402" s="208"/>
      <c r="G6402" s="195">
        <v>1500</v>
      </c>
      <c r="H6402" s="5"/>
    </row>
    <row r="6403" spans="2:8" x14ac:dyDescent="0.3">
      <c r="B6403" s="35" t="s">
        <v>5</v>
      </c>
      <c r="C6403" s="10"/>
      <c r="D6403" s="4"/>
      <c r="E6403" s="4"/>
      <c r="F6403" s="73"/>
      <c r="G6403" s="73"/>
      <c r="H6403" s="5"/>
    </row>
    <row r="6404" spans="2:8" x14ac:dyDescent="0.3">
      <c r="B6404" s="35">
        <v>43771</v>
      </c>
      <c r="C6404" s="10" t="s">
        <v>1977</v>
      </c>
      <c r="D6404" s="4" t="s">
        <v>1978</v>
      </c>
      <c r="E6404" s="4" t="s">
        <v>0</v>
      </c>
      <c r="F6404" s="202" t="s">
        <v>2300</v>
      </c>
      <c r="G6404" s="195">
        <v>2000</v>
      </c>
      <c r="H6404" s="5"/>
    </row>
    <row r="6405" spans="2:8" x14ac:dyDescent="0.3">
      <c r="B6405" s="35">
        <v>43771</v>
      </c>
      <c r="C6405" s="10" t="s">
        <v>1977</v>
      </c>
      <c r="D6405" s="4" t="s">
        <v>119</v>
      </c>
      <c r="E6405" s="4" t="s">
        <v>0</v>
      </c>
      <c r="G6405" s="195">
        <v>3500</v>
      </c>
      <c r="H6405" s="5"/>
    </row>
    <row r="6406" spans="2:8" x14ac:dyDescent="0.3">
      <c r="B6406" s="35">
        <v>43771</v>
      </c>
      <c r="C6406" s="10" t="s">
        <v>1977</v>
      </c>
      <c r="D6406" s="4" t="s">
        <v>32</v>
      </c>
      <c r="E6406" s="4" t="s">
        <v>0</v>
      </c>
      <c r="F6406" s="73"/>
      <c r="G6406" s="195">
        <v>1500</v>
      </c>
      <c r="H6406" s="5"/>
    </row>
    <row r="6407" spans="2:8" x14ac:dyDescent="0.3">
      <c r="B6407" s="35">
        <v>43771</v>
      </c>
      <c r="C6407" s="10" t="s">
        <v>1977</v>
      </c>
      <c r="D6407" s="4" t="s">
        <v>148</v>
      </c>
      <c r="E6407" s="4" t="s">
        <v>0</v>
      </c>
      <c r="F6407" s="73"/>
      <c r="G6407" s="197">
        <v>0</v>
      </c>
      <c r="H6407" s="5"/>
    </row>
    <row r="6408" spans="2:8" x14ac:dyDescent="0.3">
      <c r="B6408" s="35">
        <v>43771</v>
      </c>
      <c r="C6408" s="10" t="s">
        <v>1977</v>
      </c>
      <c r="D6408" s="4" t="s">
        <v>598</v>
      </c>
      <c r="E6408" s="4" t="s">
        <v>0</v>
      </c>
      <c r="F6408" s="202" t="s">
        <v>2302</v>
      </c>
      <c r="G6408" s="195">
        <v>2100</v>
      </c>
      <c r="H6408" s="5"/>
    </row>
    <row r="6409" spans="2:8" x14ac:dyDescent="0.3">
      <c r="B6409" s="35">
        <v>43771</v>
      </c>
      <c r="C6409" s="10" t="s">
        <v>1977</v>
      </c>
      <c r="D6409" s="4" t="s">
        <v>15</v>
      </c>
      <c r="E6409" s="4" t="s">
        <v>0</v>
      </c>
      <c r="F6409" s="202" t="s">
        <v>2300</v>
      </c>
      <c r="G6409" s="195">
        <v>1900</v>
      </c>
      <c r="H6409" s="5"/>
    </row>
    <row r="6410" spans="2:8" x14ac:dyDescent="0.3">
      <c r="B6410" s="35" t="s">
        <v>5</v>
      </c>
      <c r="C6410" s="10"/>
      <c r="D6410" s="4"/>
      <c r="E6410" s="4"/>
      <c r="F6410" s="73" t="s">
        <v>5</v>
      </c>
      <c r="G6410" s="197"/>
      <c r="H6410" s="5"/>
    </row>
    <row r="6411" spans="2:8" x14ac:dyDescent="0.3">
      <c r="B6411" s="35">
        <v>43771</v>
      </c>
      <c r="C6411" s="10" t="s">
        <v>1977</v>
      </c>
      <c r="D6411" s="4" t="s">
        <v>2167</v>
      </c>
      <c r="E6411" s="4" t="s">
        <v>0</v>
      </c>
      <c r="F6411" s="73"/>
      <c r="G6411" s="195">
        <v>1200</v>
      </c>
      <c r="H6411" s="5"/>
    </row>
    <row r="6412" spans="2:8" x14ac:dyDescent="0.3">
      <c r="B6412" s="35">
        <v>43771</v>
      </c>
      <c r="C6412" s="10" t="s">
        <v>1977</v>
      </c>
      <c r="D6412" s="4" t="s">
        <v>2277</v>
      </c>
      <c r="E6412" s="4" t="s">
        <v>0</v>
      </c>
      <c r="F6412" s="73"/>
      <c r="G6412" s="195">
        <v>1120</v>
      </c>
      <c r="H6412" s="5"/>
    </row>
    <row r="6413" spans="2:8" x14ac:dyDescent="0.3">
      <c r="B6413" s="35">
        <v>43771</v>
      </c>
      <c r="C6413" s="10" t="s">
        <v>1977</v>
      </c>
      <c r="D6413" s="4" t="s">
        <v>2169</v>
      </c>
      <c r="E6413" s="4" t="s">
        <v>0</v>
      </c>
      <c r="F6413" s="73"/>
      <c r="G6413" s="195">
        <v>1200</v>
      </c>
      <c r="H6413" s="5"/>
    </row>
    <row r="6414" spans="2:8" x14ac:dyDescent="0.3">
      <c r="B6414" s="35">
        <v>43771</v>
      </c>
      <c r="C6414" s="10" t="s">
        <v>1977</v>
      </c>
      <c r="D6414" s="4" t="s">
        <v>1518</v>
      </c>
      <c r="E6414" s="4" t="s">
        <v>0</v>
      </c>
      <c r="F6414" s="73"/>
      <c r="G6414" s="195">
        <v>600</v>
      </c>
      <c r="H6414" s="5"/>
    </row>
    <row r="6415" spans="2:8" x14ac:dyDescent="0.3">
      <c r="B6415" s="35">
        <v>43771</v>
      </c>
      <c r="C6415" s="10" t="s">
        <v>1977</v>
      </c>
      <c r="D6415" s="4" t="s">
        <v>2201</v>
      </c>
      <c r="E6415" s="4" t="s">
        <v>0</v>
      </c>
      <c r="F6415" s="73"/>
      <c r="G6415" s="195">
        <v>480</v>
      </c>
      <c r="H6415" s="5"/>
    </row>
    <row r="6416" spans="2:8" x14ac:dyDescent="0.3">
      <c r="F6416" s="174">
        <v>0</v>
      </c>
      <c r="G6416" s="194">
        <f>SUM(G6399:G6415)</f>
        <v>25850</v>
      </c>
      <c r="H6416" s="62">
        <f>F6416-G6416</f>
        <v>-25850</v>
      </c>
    </row>
    <row r="6418" spans="2:8" x14ac:dyDescent="0.3">
      <c r="B6418" s="106" t="s">
        <v>404</v>
      </c>
      <c r="C6418" s="6" t="s">
        <v>7</v>
      </c>
      <c r="D6418" s="6" t="s">
        <v>11</v>
      </c>
      <c r="E6418" s="6" t="s">
        <v>8</v>
      </c>
      <c r="F6418" s="149" t="s">
        <v>2147</v>
      </c>
      <c r="G6418" s="149" t="s">
        <v>2148</v>
      </c>
      <c r="H6418" s="7" t="s">
        <v>1658</v>
      </c>
    </row>
    <row r="6419" spans="2:8" x14ac:dyDescent="0.3">
      <c r="B6419" s="35">
        <v>43778</v>
      </c>
      <c r="C6419" s="10" t="s">
        <v>1977</v>
      </c>
      <c r="D6419" s="4" t="s">
        <v>1502</v>
      </c>
      <c r="E6419" s="4" t="s">
        <v>0</v>
      </c>
      <c r="F6419" s="73"/>
      <c r="G6419" s="195">
        <v>3500</v>
      </c>
      <c r="H6419" s="5"/>
    </row>
    <row r="6420" spans="2:8" x14ac:dyDescent="0.3">
      <c r="B6420" s="35">
        <v>43778</v>
      </c>
      <c r="C6420" s="10" t="s">
        <v>1977</v>
      </c>
      <c r="D6420" s="4" t="s">
        <v>114</v>
      </c>
      <c r="E6420" s="4" t="s">
        <v>0</v>
      </c>
      <c r="F6420" s="73"/>
      <c r="G6420" s="195">
        <v>3000</v>
      </c>
      <c r="H6420" s="5"/>
    </row>
    <row r="6421" spans="2:8" x14ac:dyDescent="0.3">
      <c r="B6421" s="35">
        <v>43778</v>
      </c>
      <c r="C6421" s="10" t="s">
        <v>1977</v>
      </c>
      <c r="D6421" s="4" t="s">
        <v>116</v>
      </c>
      <c r="E6421" s="4" t="s">
        <v>0</v>
      </c>
      <c r="F6421" s="73"/>
      <c r="G6421" s="195">
        <v>2250</v>
      </c>
      <c r="H6421" s="5"/>
    </row>
    <row r="6422" spans="2:8" x14ac:dyDescent="0.3">
      <c r="B6422" s="35">
        <v>43778</v>
      </c>
      <c r="C6422" s="10" t="s">
        <v>1977</v>
      </c>
      <c r="D6422" s="4" t="s">
        <v>2171</v>
      </c>
      <c r="E6422" s="4" t="s">
        <v>0</v>
      </c>
      <c r="F6422" s="208" t="s">
        <v>2303</v>
      </c>
      <c r="G6422" s="195">
        <v>1450</v>
      </c>
      <c r="H6422" s="5"/>
    </row>
    <row r="6423" spans="2:8" x14ac:dyDescent="0.3">
      <c r="B6423" s="35" t="s">
        <v>5</v>
      </c>
      <c r="C6423" s="10"/>
      <c r="D6423" s="4"/>
      <c r="E6423" s="4"/>
      <c r="F6423" s="73"/>
      <c r="G6423" s="73"/>
      <c r="H6423" s="5"/>
    </row>
    <row r="6424" spans="2:8" x14ac:dyDescent="0.3">
      <c r="B6424" s="35">
        <v>43778</v>
      </c>
      <c r="C6424" s="10" t="s">
        <v>1977</v>
      </c>
      <c r="D6424" s="4" t="s">
        <v>1978</v>
      </c>
      <c r="E6424" s="4" t="s">
        <v>0</v>
      </c>
      <c r="F6424" s="202"/>
      <c r="G6424" s="195">
        <v>1900</v>
      </c>
      <c r="H6424" s="5"/>
    </row>
    <row r="6425" spans="2:8" x14ac:dyDescent="0.3">
      <c r="B6425" s="35">
        <v>43778</v>
      </c>
      <c r="C6425" s="10" t="s">
        <v>1977</v>
      </c>
      <c r="D6425" s="4" t="s">
        <v>119</v>
      </c>
      <c r="E6425" s="4" t="s">
        <v>0</v>
      </c>
      <c r="G6425" s="195">
        <v>3500</v>
      </c>
      <c r="H6425" s="5"/>
    </row>
    <row r="6426" spans="2:8" x14ac:dyDescent="0.3">
      <c r="B6426" s="35">
        <v>43778</v>
      </c>
      <c r="C6426" s="10" t="s">
        <v>1977</v>
      </c>
      <c r="D6426" s="4" t="s">
        <v>32</v>
      </c>
      <c r="E6426" s="4" t="s">
        <v>0</v>
      </c>
      <c r="F6426" s="73"/>
      <c r="G6426" s="195">
        <v>1500</v>
      </c>
      <c r="H6426" s="5"/>
    </row>
    <row r="6427" spans="2:8" x14ac:dyDescent="0.3">
      <c r="B6427" s="35">
        <v>43778</v>
      </c>
      <c r="C6427" s="10" t="s">
        <v>1977</v>
      </c>
      <c r="D6427" s="4" t="s">
        <v>148</v>
      </c>
      <c r="E6427" s="4" t="s">
        <v>0</v>
      </c>
      <c r="F6427" s="73"/>
      <c r="G6427" s="197">
        <v>0</v>
      </c>
      <c r="H6427" s="5"/>
    </row>
    <row r="6428" spans="2:8" x14ac:dyDescent="0.3">
      <c r="B6428" s="35">
        <v>43778</v>
      </c>
      <c r="C6428" s="10" t="s">
        <v>1977</v>
      </c>
      <c r="D6428" s="4" t="s">
        <v>598</v>
      </c>
      <c r="E6428" s="4" t="s">
        <v>0</v>
      </c>
      <c r="F6428" s="202" t="s">
        <v>2300</v>
      </c>
      <c r="G6428" s="195">
        <v>2000</v>
      </c>
      <c r="H6428" s="5"/>
    </row>
    <row r="6429" spans="2:8" x14ac:dyDescent="0.3">
      <c r="B6429" s="35">
        <v>43778</v>
      </c>
      <c r="C6429" s="10" t="s">
        <v>1977</v>
      </c>
      <c r="D6429" s="4" t="s">
        <v>15</v>
      </c>
      <c r="E6429" s="4" t="s">
        <v>0</v>
      </c>
      <c r="F6429" s="202"/>
      <c r="G6429" s="195">
        <v>1800</v>
      </c>
      <c r="H6429" s="5"/>
    </row>
    <row r="6430" spans="2:8" x14ac:dyDescent="0.3">
      <c r="B6430" s="35" t="s">
        <v>5</v>
      </c>
      <c r="C6430" s="10"/>
      <c r="D6430" s="4"/>
      <c r="E6430" s="4"/>
      <c r="F6430" s="73" t="s">
        <v>5</v>
      </c>
      <c r="G6430" s="197"/>
      <c r="H6430" s="5"/>
    </row>
    <row r="6431" spans="2:8" x14ac:dyDescent="0.3">
      <c r="B6431" s="35">
        <v>43778</v>
      </c>
      <c r="C6431" s="10" t="s">
        <v>1977</v>
      </c>
      <c r="D6431" s="4" t="s">
        <v>2167</v>
      </c>
      <c r="E6431" s="4" t="s">
        <v>0</v>
      </c>
      <c r="F6431" s="73" t="s">
        <v>2304</v>
      </c>
      <c r="G6431" s="195">
        <v>1400</v>
      </c>
      <c r="H6431" s="5"/>
    </row>
    <row r="6432" spans="2:8" x14ac:dyDescent="0.3">
      <c r="B6432" s="35">
        <v>43778</v>
      </c>
      <c r="C6432" s="10" t="s">
        <v>1977</v>
      </c>
      <c r="D6432" s="4" t="s">
        <v>2277</v>
      </c>
      <c r="E6432" s="4" t="s">
        <v>0</v>
      </c>
      <c r="F6432" s="73"/>
      <c r="G6432" s="195">
        <v>1020</v>
      </c>
      <c r="H6432" s="5"/>
    </row>
    <row r="6433" spans="2:8" x14ac:dyDescent="0.3">
      <c r="B6433" s="35">
        <v>43778</v>
      </c>
      <c r="C6433" s="10" t="s">
        <v>1977</v>
      </c>
      <c r="D6433" s="4" t="s">
        <v>2169</v>
      </c>
      <c r="E6433" s="4" t="s">
        <v>0</v>
      </c>
      <c r="F6433" s="73"/>
      <c r="G6433" s="195">
        <v>700</v>
      </c>
      <c r="H6433" s="5"/>
    </row>
    <row r="6434" spans="2:8" x14ac:dyDescent="0.3">
      <c r="B6434" s="35">
        <v>43778</v>
      </c>
      <c r="C6434" s="10" t="s">
        <v>1977</v>
      </c>
      <c r="D6434" s="4" t="s">
        <v>1518</v>
      </c>
      <c r="E6434" s="4" t="s">
        <v>0</v>
      </c>
      <c r="F6434" s="73"/>
      <c r="G6434" s="195">
        <v>600</v>
      </c>
      <c r="H6434" s="5"/>
    </row>
    <row r="6435" spans="2:8" x14ac:dyDescent="0.3">
      <c r="B6435" s="35">
        <v>43778</v>
      </c>
      <c r="C6435" s="10" t="s">
        <v>1977</v>
      </c>
      <c r="D6435" s="4" t="s">
        <v>2201</v>
      </c>
      <c r="E6435" s="4" t="s">
        <v>0</v>
      </c>
      <c r="F6435" s="73"/>
      <c r="G6435" s="195">
        <v>280</v>
      </c>
      <c r="H6435" s="5"/>
    </row>
    <row r="6436" spans="2:8" x14ac:dyDescent="0.3">
      <c r="F6436" s="174">
        <v>0</v>
      </c>
      <c r="G6436" s="194">
        <f>SUM(G6419:G6435)</f>
        <v>24900</v>
      </c>
      <c r="H6436" s="62">
        <f>F6436-G6436</f>
        <v>-24900</v>
      </c>
    </row>
    <row r="6438" spans="2:8" x14ac:dyDescent="0.3">
      <c r="B6438" s="106" t="s">
        <v>404</v>
      </c>
      <c r="C6438" s="6" t="s">
        <v>7</v>
      </c>
      <c r="D6438" s="6" t="s">
        <v>11</v>
      </c>
      <c r="E6438" s="6" t="s">
        <v>8</v>
      </c>
      <c r="F6438" s="149" t="s">
        <v>2147</v>
      </c>
      <c r="G6438" s="149" t="s">
        <v>2148</v>
      </c>
      <c r="H6438" s="7" t="s">
        <v>1658</v>
      </c>
    </row>
    <row r="6439" spans="2:8" x14ac:dyDescent="0.3">
      <c r="B6439" s="35">
        <v>43785</v>
      </c>
      <c r="C6439" s="10" t="s">
        <v>1977</v>
      </c>
      <c r="D6439" s="4" t="s">
        <v>1502</v>
      </c>
      <c r="E6439" s="4" t="s">
        <v>0</v>
      </c>
      <c r="F6439" s="73"/>
      <c r="G6439" s="195">
        <v>3000</v>
      </c>
      <c r="H6439" s="5"/>
    </row>
    <row r="6440" spans="2:8" x14ac:dyDescent="0.3">
      <c r="B6440" s="35">
        <v>43785</v>
      </c>
      <c r="C6440" s="10" t="s">
        <v>1977</v>
      </c>
      <c r="D6440" s="4" t="s">
        <v>114</v>
      </c>
      <c r="E6440" s="4" t="s">
        <v>0</v>
      </c>
      <c r="F6440" s="73"/>
      <c r="G6440" s="195">
        <v>3500</v>
      </c>
      <c r="H6440" s="5"/>
    </row>
    <row r="6441" spans="2:8" x14ac:dyDescent="0.3">
      <c r="B6441" s="35">
        <v>43785</v>
      </c>
      <c r="C6441" s="10" t="s">
        <v>1977</v>
      </c>
      <c r="D6441" s="4" t="s">
        <v>116</v>
      </c>
      <c r="E6441" s="4" t="s">
        <v>0</v>
      </c>
      <c r="F6441" s="73"/>
      <c r="G6441" s="195">
        <v>2250</v>
      </c>
      <c r="H6441" s="5"/>
    </row>
    <row r="6442" spans="2:8" x14ac:dyDescent="0.3">
      <c r="B6442" s="35">
        <v>43785</v>
      </c>
      <c r="C6442" s="10" t="s">
        <v>1977</v>
      </c>
      <c r="D6442" s="4" t="s">
        <v>2171</v>
      </c>
      <c r="E6442" s="4" t="s">
        <v>0</v>
      </c>
      <c r="F6442" s="208" t="s">
        <v>2305</v>
      </c>
      <c r="G6442" s="195">
        <v>1400</v>
      </c>
      <c r="H6442" s="5"/>
    </row>
    <row r="6443" spans="2:8" x14ac:dyDescent="0.3">
      <c r="B6443" s="35" t="s">
        <v>5</v>
      </c>
      <c r="C6443" s="10"/>
      <c r="D6443" s="4"/>
      <c r="E6443" s="4"/>
      <c r="F6443" s="73"/>
      <c r="G6443" s="73"/>
      <c r="H6443" s="5"/>
    </row>
    <row r="6444" spans="2:8" x14ac:dyDescent="0.3">
      <c r="B6444" s="35">
        <v>43785</v>
      </c>
      <c r="C6444" s="10" t="s">
        <v>1977</v>
      </c>
      <c r="D6444" s="4" t="s">
        <v>1978</v>
      </c>
      <c r="E6444" s="4" t="s">
        <v>0</v>
      </c>
      <c r="F6444" s="209"/>
      <c r="G6444" s="195">
        <v>1600</v>
      </c>
      <c r="H6444" s="5"/>
    </row>
    <row r="6445" spans="2:8" x14ac:dyDescent="0.3">
      <c r="B6445" s="35">
        <v>43785</v>
      </c>
      <c r="C6445" s="10" t="s">
        <v>1977</v>
      </c>
      <c r="D6445" s="4" t="s">
        <v>119</v>
      </c>
      <c r="E6445" s="4" t="s">
        <v>0</v>
      </c>
      <c r="G6445" s="195">
        <v>3500</v>
      </c>
      <c r="H6445" s="5"/>
    </row>
    <row r="6446" spans="2:8" x14ac:dyDescent="0.3">
      <c r="B6446" s="35">
        <v>43785</v>
      </c>
      <c r="C6446" s="10" t="s">
        <v>1977</v>
      </c>
      <c r="D6446" s="4" t="s">
        <v>32</v>
      </c>
      <c r="E6446" s="4" t="s">
        <v>0</v>
      </c>
      <c r="F6446" s="73"/>
      <c r="G6446" s="197">
        <v>0</v>
      </c>
      <c r="H6446" s="5"/>
    </row>
    <row r="6447" spans="2:8" x14ac:dyDescent="0.3">
      <c r="B6447" s="35">
        <v>43785</v>
      </c>
      <c r="C6447" s="10" t="s">
        <v>1977</v>
      </c>
      <c r="D6447" s="4" t="s">
        <v>148</v>
      </c>
      <c r="E6447" s="4" t="s">
        <v>0</v>
      </c>
      <c r="F6447" s="73"/>
      <c r="G6447" s="195">
        <v>1000</v>
      </c>
      <c r="H6447" s="5"/>
    </row>
    <row r="6448" spans="2:8" x14ac:dyDescent="0.3">
      <c r="B6448" s="35">
        <v>43785</v>
      </c>
      <c r="C6448" s="10" t="s">
        <v>1977</v>
      </c>
      <c r="D6448" s="4" t="s">
        <v>598</v>
      </c>
      <c r="E6448" s="4" t="s">
        <v>0</v>
      </c>
      <c r="F6448" s="202"/>
      <c r="G6448" s="195">
        <v>2300</v>
      </c>
      <c r="H6448" s="5"/>
    </row>
    <row r="6449" spans="2:8" x14ac:dyDescent="0.3">
      <c r="B6449" s="35">
        <v>43785</v>
      </c>
      <c r="C6449" s="10" t="s">
        <v>1977</v>
      </c>
      <c r="D6449" s="4" t="s">
        <v>15</v>
      </c>
      <c r="E6449" s="4" t="s">
        <v>0</v>
      </c>
      <c r="F6449" s="202" t="s">
        <v>2305</v>
      </c>
      <c r="G6449" s="195">
        <v>1400</v>
      </c>
      <c r="H6449" s="5"/>
    </row>
    <row r="6450" spans="2:8" x14ac:dyDescent="0.3">
      <c r="B6450" s="35" t="s">
        <v>5</v>
      </c>
      <c r="C6450" s="10"/>
      <c r="D6450" s="4"/>
      <c r="E6450" s="4"/>
      <c r="F6450" s="73" t="s">
        <v>5</v>
      </c>
      <c r="G6450" s="197"/>
      <c r="H6450" s="5"/>
    </row>
    <row r="6451" spans="2:8" x14ac:dyDescent="0.3">
      <c r="B6451" s="35">
        <v>43785</v>
      </c>
      <c r="C6451" s="10" t="s">
        <v>1977</v>
      </c>
      <c r="D6451" s="4" t="s">
        <v>2167</v>
      </c>
      <c r="E6451" s="4" t="s">
        <v>0</v>
      </c>
      <c r="F6451" s="73" t="s">
        <v>411</v>
      </c>
      <c r="G6451" s="195">
        <v>1500</v>
      </c>
      <c r="H6451" s="5"/>
    </row>
    <row r="6452" spans="2:8" x14ac:dyDescent="0.3">
      <c r="B6452" s="35">
        <v>43785</v>
      </c>
      <c r="C6452" s="10" t="s">
        <v>1977</v>
      </c>
      <c r="D6452" s="4" t="s">
        <v>2277</v>
      </c>
      <c r="E6452" s="4" t="s">
        <v>0</v>
      </c>
      <c r="F6452" s="73"/>
      <c r="G6452" s="195">
        <v>1300</v>
      </c>
      <c r="H6452" s="5"/>
    </row>
    <row r="6453" spans="2:8" x14ac:dyDescent="0.3">
      <c r="B6453" s="35">
        <v>43785</v>
      </c>
      <c r="C6453" s="10" t="s">
        <v>1977</v>
      </c>
      <c r="D6453" s="4" t="s">
        <v>2169</v>
      </c>
      <c r="E6453" s="4" t="s">
        <v>0</v>
      </c>
      <c r="F6453" s="73"/>
      <c r="G6453" s="195">
        <v>700</v>
      </c>
      <c r="H6453" s="5"/>
    </row>
    <row r="6454" spans="2:8" x14ac:dyDescent="0.3">
      <c r="B6454" s="35">
        <v>43785</v>
      </c>
      <c r="C6454" s="10" t="s">
        <v>1977</v>
      </c>
      <c r="D6454" s="4" t="s">
        <v>1518</v>
      </c>
      <c r="E6454" s="4" t="s">
        <v>0</v>
      </c>
      <c r="F6454" s="73"/>
      <c r="G6454" s="195">
        <v>600</v>
      </c>
      <c r="H6454" s="5"/>
    </row>
    <row r="6455" spans="2:8" x14ac:dyDescent="0.3">
      <c r="B6455" s="35">
        <v>43785</v>
      </c>
      <c r="C6455" s="10" t="s">
        <v>1977</v>
      </c>
      <c r="D6455" s="4" t="s">
        <v>2201</v>
      </c>
      <c r="E6455" s="4" t="s">
        <v>0</v>
      </c>
      <c r="F6455" s="73"/>
      <c r="G6455" s="195">
        <v>480</v>
      </c>
      <c r="H6455" s="5"/>
    </row>
    <row r="6456" spans="2:8" x14ac:dyDescent="0.3">
      <c r="F6456" s="174">
        <v>0</v>
      </c>
      <c r="G6456" s="194">
        <f>SUM(G6439:G6455)</f>
        <v>24530</v>
      </c>
      <c r="H6456" s="62">
        <f>F6456-G6456</f>
        <v>-24530</v>
      </c>
    </row>
    <row r="6458" spans="2:8" x14ac:dyDescent="0.3">
      <c r="B6458" s="106" t="s">
        <v>404</v>
      </c>
      <c r="C6458" s="6" t="s">
        <v>7</v>
      </c>
      <c r="D6458" s="6" t="s">
        <v>11</v>
      </c>
      <c r="E6458" s="6" t="s">
        <v>8</v>
      </c>
      <c r="F6458" s="149" t="s">
        <v>2147</v>
      </c>
      <c r="G6458" s="149" t="s">
        <v>2148</v>
      </c>
      <c r="H6458" s="7" t="s">
        <v>1658</v>
      </c>
    </row>
    <row r="6459" spans="2:8" x14ac:dyDescent="0.3">
      <c r="B6459" s="35">
        <v>43792</v>
      </c>
      <c r="C6459" s="10" t="s">
        <v>1977</v>
      </c>
      <c r="D6459" s="4" t="s">
        <v>1502</v>
      </c>
      <c r="E6459" s="4" t="s">
        <v>0</v>
      </c>
      <c r="F6459" s="73"/>
      <c r="G6459" s="195">
        <v>3000</v>
      </c>
      <c r="H6459" s="5"/>
    </row>
    <row r="6460" spans="2:8" x14ac:dyDescent="0.3">
      <c r="B6460" s="35">
        <v>43792</v>
      </c>
      <c r="C6460" s="10" t="s">
        <v>1977</v>
      </c>
      <c r="D6460" s="4" t="s">
        <v>114</v>
      </c>
      <c r="E6460" s="4" t="s">
        <v>0</v>
      </c>
      <c r="F6460" s="73"/>
      <c r="G6460" s="195">
        <v>3500</v>
      </c>
      <c r="H6460" s="5"/>
    </row>
    <row r="6461" spans="2:8" x14ac:dyDescent="0.3">
      <c r="B6461" s="35">
        <v>43792</v>
      </c>
      <c r="C6461" s="10" t="s">
        <v>1977</v>
      </c>
      <c r="D6461" s="4" t="s">
        <v>116</v>
      </c>
      <c r="E6461" s="4" t="s">
        <v>0</v>
      </c>
      <c r="F6461" s="73"/>
      <c r="G6461" s="195">
        <v>1750</v>
      </c>
      <c r="H6461" s="5"/>
    </row>
    <row r="6462" spans="2:8" x14ac:dyDescent="0.3">
      <c r="B6462" s="35">
        <v>43792</v>
      </c>
      <c r="C6462" s="10" t="s">
        <v>1977</v>
      </c>
      <c r="D6462" s="4" t="s">
        <v>2171</v>
      </c>
      <c r="E6462" s="4" t="s">
        <v>0</v>
      </c>
      <c r="F6462" s="208"/>
      <c r="G6462" s="195">
        <v>1500</v>
      </c>
      <c r="H6462" s="5"/>
    </row>
    <row r="6463" spans="2:8" x14ac:dyDescent="0.3">
      <c r="B6463" s="35" t="s">
        <v>5</v>
      </c>
      <c r="C6463" s="10"/>
      <c r="D6463" s="4"/>
      <c r="E6463" s="4"/>
      <c r="F6463" s="73"/>
      <c r="G6463" s="73"/>
      <c r="H6463" s="5"/>
    </row>
    <row r="6464" spans="2:8" x14ac:dyDescent="0.3">
      <c r="B6464" s="35">
        <v>43792</v>
      </c>
      <c r="C6464" s="10" t="s">
        <v>1977</v>
      </c>
      <c r="D6464" s="4" t="s">
        <v>1978</v>
      </c>
      <c r="E6464" s="4" t="s">
        <v>0</v>
      </c>
      <c r="F6464" s="209"/>
      <c r="G6464" s="195">
        <v>1900</v>
      </c>
      <c r="H6464" s="5"/>
    </row>
    <row r="6465" spans="2:8" x14ac:dyDescent="0.3">
      <c r="B6465" s="35">
        <v>43792</v>
      </c>
      <c r="C6465" s="10" t="s">
        <v>1977</v>
      </c>
      <c r="D6465" s="4" t="s">
        <v>119</v>
      </c>
      <c r="E6465" s="4" t="s">
        <v>0</v>
      </c>
      <c r="G6465" s="195">
        <v>3500</v>
      </c>
      <c r="H6465" s="5"/>
    </row>
    <row r="6466" spans="2:8" x14ac:dyDescent="0.3">
      <c r="B6466" s="35">
        <v>43792</v>
      </c>
      <c r="C6466" s="10" t="s">
        <v>1977</v>
      </c>
      <c r="D6466" s="4" t="s">
        <v>32</v>
      </c>
      <c r="E6466" s="4" t="s">
        <v>0</v>
      </c>
      <c r="F6466" s="73"/>
      <c r="G6466" s="197">
        <v>0</v>
      </c>
      <c r="H6466" s="5"/>
    </row>
    <row r="6467" spans="2:8" x14ac:dyDescent="0.3">
      <c r="B6467" s="35">
        <v>43792</v>
      </c>
      <c r="C6467" s="10" t="s">
        <v>1977</v>
      </c>
      <c r="D6467" s="4" t="s">
        <v>148</v>
      </c>
      <c r="E6467" s="4" t="s">
        <v>0</v>
      </c>
      <c r="F6467" s="73"/>
      <c r="G6467" s="195">
        <v>1000</v>
      </c>
      <c r="H6467" s="5"/>
    </row>
    <row r="6468" spans="2:8" x14ac:dyDescent="0.3">
      <c r="B6468" s="35">
        <v>43792</v>
      </c>
      <c r="C6468" s="10" t="s">
        <v>1977</v>
      </c>
      <c r="D6468" s="4" t="s">
        <v>598</v>
      </c>
      <c r="E6468" s="4" t="s">
        <v>0</v>
      </c>
      <c r="F6468" s="202"/>
      <c r="G6468" s="195">
        <v>2000</v>
      </c>
      <c r="H6468" s="5"/>
    </row>
    <row r="6469" spans="2:8" x14ac:dyDescent="0.3">
      <c r="B6469" s="35">
        <v>43792</v>
      </c>
      <c r="C6469" s="10" t="s">
        <v>1977</v>
      </c>
      <c r="D6469" s="4" t="s">
        <v>15</v>
      </c>
      <c r="E6469" s="4" t="s">
        <v>0</v>
      </c>
      <c r="F6469" s="202"/>
      <c r="G6469" s="195">
        <v>1900</v>
      </c>
      <c r="H6469" s="5"/>
    </row>
    <row r="6470" spans="2:8" x14ac:dyDescent="0.3">
      <c r="B6470" s="35" t="s">
        <v>5</v>
      </c>
      <c r="C6470" s="10"/>
      <c r="D6470" s="4"/>
      <c r="E6470" s="4"/>
      <c r="F6470" s="73" t="s">
        <v>5</v>
      </c>
      <c r="G6470" s="197"/>
      <c r="H6470" s="5"/>
    </row>
    <row r="6471" spans="2:8" x14ac:dyDescent="0.3">
      <c r="B6471" s="35">
        <v>43792</v>
      </c>
      <c r="C6471" s="10" t="s">
        <v>1977</v>
      </c>
      <c r="D6471" s="4" t="s">
        <v>2167</v>
      </c>
      <c r="E6471" s="4" t="s">
        <v>0</v>
      </c>
      <c r="F6471" s="73"/>
      <c r="G6471" s="195">
        <v>1400</v>
      </c>
      <c r="H6471" s="5"/>
    </row>
    <row r="6472" spans="2:8" x14ac:dyDescent="0.3">
      <c r="B6472" s="35">
        <v>43792</v>
      </c>
      <c r="C6472" s="10" t="s">
        <v>1977</v>
      </c>
      <c r="D6472" s="4" t="s">
        <v>128</v>
      </c>
      <c r="E6472" s="4" t="s">
        <v>0</v>
      </c>
      <c r="F6472" s="73"/>
      <c r="G6472" s="195">
        <v>1100</v>
      </c>
      <c r="H6472" s="5"/>
    </row>
    <row r="6473" spans="2:8" x14ac:dyDescent="0.3">
      <c r="B6473" s="35">
        <v>43792</v>
      </c>
      <c r="C6473" s="10" t="s">
        <v>1977</v>
      </c>
      <c r="D6473" s="4" t="s">
        <v>2169</v>
      </c>
      <c r="E6473" s="4" t="s">
        <v>0</v>
      </c>
      <c r="F6473" s="73"/>
      <c r="G6473" s="195">
        <v>700</v>
      </c>
      <c r="H6473" s="5"/>
    </row>
    <row r="6474" spans="2:8" x14ac:dyDescent="0.3">
      <c r="B6474" s="35">
        <v>43792</v>
      </c>
      <c r="C6474" s="10" t="s">
        <v>1977</v>
      </c>
      <c r="D6474" s="4" t="s">
        <v>1518</v>
      </c>
      <c r="E6474" s="4" t="s">
        <v>0</v>
      </c>
      <c r="F6474" s="73"/>
      <c r="G6474" s="195">
        <v>600</v>
      </c>
      <c r="H6474" s="5"/>
    </row>
    <row r="6475" spans="2:8" x14ac:dyDescent="0.3">
      <c r="B6475" s="35">
        <v>43792</v>
      </c>
      <c r="C6475" s="10" t="s">
        <v>1977</v>
      </c>
      <c r="D6475" s="4" t="s">
        <v>2201</v>
      </c>
      <c r="E6475" s="4" t="s">
        <v>0</v>
      </c>
      <c r="F6475" s="73"/>
      <c r="G6475" s="195">
        <v>480</v>
      </c>
      <c r="H6475" s="5"/>
    </row>
    <row r="6476" spans="2:8" x14ac:dyDescent="0.3">
      <c r="F6476" s="174">
        <v>0</v>
      </c>
      <c r="G6476" s="194">
        <f>SUM(G6459:G6475)</f>
        <v>24330</v>
      </c>
      <c r="H6476" s="62">
        <f>F6476-G6476</f>
        <v>-24330</v>
      </c>
    </row>
    <row r="6478" spans="2:8" x14ac:dyDescent="0.3">
      <c r="B6478" s="106" t="s">
        <v>404</v>
      </c>
      <c r="C6478" s="6" t="s">
        <v>7</v>
      </c>
      <c r="D6478" s="6" t="s">
        <v>11</v>
      </c>
      <c r="E6478" s="6" t="s">
        <v>8</v>
      </c>
      <c r="F6478" s="149" t="s">
        <v>2147</v>
      </c>
      <c r="G6478" s="149" t="s">
        <v>2148</v>
      </c>
      <c r="H6478" s="7" t="s">
        <v>1658</v>
      </c>
    </row>
    <row r="6479" spans="2:8" x14ac:dyDescent="0.3">
      <c r="B6479" s="35">
        <v>43799</v>
      </c>
      <c r="C6479" s="10" t="s">
        <v>1977</v>
      </c>
      <c r="D6479" s="4" t="s">
        <v>1502</v>
      </c>
      <c r="E6479" s="4" t="s">
        <v>0</v>
      </c>
      <c r="F6479" s="73"/>
      <c r="G6479" s="195">
        <v>3000</v>
      </c>
      <c r="H6479" s="5"/>
    </row>
    <row r="6480" spans="2:8" x14ac:dyDescent="0.3">
      <c r="B6480" s="35">
        <v>43799</v>
      </c>
      <c r="C6480" s="10" t="s">
        <v>1977</v>
      </c>
      <c r="D6480" s="4" t="s">
        <v>114</v>
      </c>
      <c r="E6480" s="4" t="s">
        <v>0</v>
      </c>
      <c r="F6480" s="73"/>
      <c r="G6480" s="195">
        <v>3500</v>
      </c>
      <c r="H6480" s="5"/>
    </row>
    <row r="6481" spans="2:8" x14ac:dyDescent="0.3">
      <c r="B6481" s="35">
        <v>43799</v>
      </c>
      <c r="C6481" s="10" t="s">
        <v>1977</v>
      </c>
      <c r="D6481" s="4" t="s">
        <v>116</v>
      </c>
      <c r="E6481" s="4" t="s">
        <v>0</v>
      </c>
      <c r="F6481" s="73"/>
      <c r="G6481" s="195">
        <v>1750</v>
      </c>
      <c r="H6481" s="5"/>
    </row>
    <row r="6482" spans="2:8" x14ac:dyDescent="0.3">
      <c r="B6482" s="35">
        <v>43799</v>
      </c>
      <c r="C6482" s="10" t="s">
        <v>1977</v>
      </c>
      <c r="D6482" s="4" t="s">
        <v>2171</v>
      </c>
      <c r="E6482" s="4" t="s">
        <v>0</v>
      </c>
      <c r="F6482" s="208"/>
      <c r="G6482" s="195">
        <v>1500</v>
      </c>
      <c r="H6482" s="5"/>
    </row>
    <row r="6483" spans="2:8" x14ac:dyDescent="0.3">
      <c r="B6483" s="35" t="s">
        <v>5</v>
      </c>
      <c r="C6483" s="10"/>
      <c r="D6483" s="4"/>
      <c r="E6483" s="4"/>
      <c r="F6483" s="73"/>
      <c r="G6483" s="73"/>
      <c r="H6483" s="5"/>
    </row>
    <row r="6484" spans="2:8" x14ac:dyDescent="0.3">
      <c r="B6484" s="35">
        <v>43799</v>
      </c>
      <c r="C6484" s="10" t="s">
        <v>1977</v>
      </c>
      <c r="D6484" s="4" t="s">
        <v>1978</v>
      </c>
      <c r="E6484" s="4" t="s">
        <v>0</v>
      </c>
      <c r="F6484" s="209" t="s">
        <v>2300</v>
      </c>
      <c r="G6484" s="195">
        <v>2000</v>
      </c>
      <c r="H6484" s="5"/>
    </row>
    <row r="6485" spans="2:8" x14ac:dyDescent="0.3">
      <c r="B6485" s="35">
        <v>43799</v>
      </c>
      <c r="C6485" s="10" t="s">
        <v>1977</v>
      </c>
      <c r="D6485" s="4" t="s">
        <v>119</v>
      </c>
      <c r="E6485" s="4" t="s">
        <v>0</v>
      </c>
      <c r="G6485" s="195">
        <v>3500</v>
      </c>
      <c r="H6485" s="5"/>
    </row>
    <row r="6486" spans="2:8" x14ac:dyDescent="0.3">
      <c r="B6486" s="35">
        <v>43799</v>
      </c>
      <c r="C6486" s="10" t="s">
        <v>1977</v>
      </c>
      <c r="D6486" s="4" t="s">
        <v>32</v>
      </c>
      <c r="E6486" s="4" t="s">
        <v>0</v>
      </c>
      <c r="F6486" s="73"/>
      <c r="G6486" s="197">
        <v>0</v>
      </c>
      <c r="H6486" s="5"/>
    </row>
    <row r="6487" spans="2:8" x14ac:dyDescent="0.3">
      <c r="B6487" s="35">
        <v>43799</v>
      </c>
      <c r="C6487" s="10" t="s">
        <v>1977</v>
      </c>
      <c r="D6487" s="4" t="s">
        <v>148</v>
      </c>
      <c r="E6487" s="4" t="s">
        <v>0</v>
      </c>
      <c r="F6487" s="73"/>
      <c r="G6487" s="195">
        <v>1000</v>
      </c>
      <c r="H6487" s="5"/>
    </row>
    <row r="6488" spans="2:8" x14ac:dyDescent="0.3">
      <c r="B6488" s="35">
        <v>43799</v>
      </c>
      <c r="C6488" s="10" t="s">
        <v>1977</v>
      </c>
      <c r="D6488" s="4" t="s">
        <v>598</v>
      </c>
      <c r="E6488" s="4" t="s">
        <v>0</v>
      </c>
      <c r="F6488" s="202"/>
      <c r="G6488" s="195">
        <v>2300</v>
      </c>
      <c r="H6488" s="5"/>
    </row>
    <row r="6489" spans="2:8" x14ac:dyDescent="0.3">
      <c r="B6489" s="35">
        <v>43799</v>
      </c>
      <c r="C6489" s="10" t="s">
        <v>1977</v>
      </c>
      <c r="D6489" s="4" t="s">
        <v>15</v>
      </c>
      <c r="E6489" s="4" t="s">
        <v>0</v>
      </c>
      <c r="F6489" s="202"/>
      <c r="G6489" s="195">
        <v>1800</v>
      </c>
      <c r="H6489" s="5"/>
    </row>
    <row r="6490" spans="2:8" x14ac:dyDescent="0.3">
      <c r="B6490" s="35" t="s">
        <v>5</v>
      </c>
      <c r="C6490" s="10"/>
      <c r="D6490" s="4"/>
      <c r="E6490" s="4"/>
      <c r="F6490" s="73" t="s">
        <v>5</v>
      </c>
      <c r="G6490" s="197"/>
      <c r="H6490" s="5"/>
    </row>
    <row r="6491" spans="2:8" x14ac:dyDescent="0.3">
      <c r="B6491" s="35">
        <v>43799</v>
      </c>
      <c r="C6491" s="10" t="s">
        <v>1977</v>
      </c>
      <c r="D6491" s="4" t="s">
        <v>2167</v>
      </c>
      <c r="E6491" s="4" t="s">
        <v>0</v>
      </c>
      <c r="F6491" s="73" t="s">
        <v>2300</v>
      </c>
      <c r="G6491" s="195">
        <v>1500</v>
      </c>
      <c r="H6491" s="5"/>
    </row>
    <row r="6492" spans="2:8" x14ac:dyDescent="0.3">
      <c r="B6492" s="35">
        <v>43799</v>
      </c>
      <c r="C6492" s="10" t="s">
        <v>1977</v>
      </c>
      <c r="D6492" s="4" t="s">
        <v>128</v>
      </c>
      <c r="E6492" s="4" t="s">
        <v>0</v>
      </c>
      <c r="F6492" s="73"/>
      <c r="G6492" s="195">
        <v>1100</v>
      </c>
      <c r="H6492" s="5"/>
    </row>
    <row r="6493" spans="2:8" x14ac:dyDescent="0.3">
      <c r="B6493" s="35">
        <v>43799</v>
      </c>
      <c r="C6493" s="10" t="s">
        <v>1977</v>
      </c>
      <c r="D6493" s="4" t="s">
        <v>2169</v>
      </c>
      <c r="E6493" s="4" t="s">
        <v>0</v>
      </c>
      <c r="F6493" s="73"/>
      <c r="G6493" s="195">
        <v>1200</v>
      </c>
      <c r="H6493" s="5"/>
    </row>
    <row r="6494" spans="2:8" x14ac:dyDescent="0.3">
      <c r="B6494" s="35">
        <v>43799</v>
      </c>
      <c r="C6494" s="10" t="s">
        <v>1977</v>
      </c>
      <c r="D6494" s="4" t="s">
        <v>1518</v>
      </c>
      <c r="E6494" s="4" t="s">
        <v>0</v>
      </c>
      <c r="F6494" s="73"/>
      <c r="G6494" s="195">
        <v>600</v>
      </c>
      <c r="H6494" s="5"/>
    </row>
    <row r="6495" spans="2:8" x14ac:dyDescent="0.3">
      <c r="B6495" s="35">
        <v>43799</v>
      </c>
      <c r="C6495" s="10" t="s">
        <v>1977</v>
      </c>
      <c r="D6495" s="4" t="s">
        <v>2201</v>
      </c>
      <c r="E6495" s="4" t="s">
        <v>0</v>
      </c>
      <c r="F6495" s="73"/>
      <c r="G6495" s="195">
        <v>480</v>
      </c>
      <c r="H6495" s="5"/>
    </row>
    <row r="6496" spans="2:8" x14ac:dyDescent="0.3">
      <c r="F6496" s="174">
        <v>0</v>
      </c>
      <c r="G6496" s="194">
        <f>SUM(G6479:G6495)</f>
        <v>25230</v>
      </c>
      <c r="H6496" s="62">
        <f>F6496-G6496</f>
        <v>-25230</v>
      </c>
    </row>
    <row r="6498" spans="2:8" x14ac:dyDescent="0.3">
      <c r="B6498" s="106" t="s">
        <v>404</v>
      </c>
      <c r="C6498" s="6" t="s">
        <v>7</v>
      </c>
      <c r="D6498" s="6" t="s">
        <v>11</v>
      </c>
      <c r="E6498" s="6" t="s">
        <v>8</v>
      </c>
      <c r="F6498" s="149" t="s">
        <v>2147</v>
      </c>
      <c r="G6498" s="149" t="s">
        <v>2148</v>
      </c>
      <c r="H6498" s="7" t="s">
        <v>1658</v>
      </c>
    </row>
    <row r="6499" spans="2:8" x14ac:dyDescent="0.3">
      <c r="B6499" s="35">
        <v>43806</v>
      </c>
      <c r="C6499" s="10" t="s">
        <v>1977</v>
      </c>
      <c r="D6499" s="4" t="s">
        <v>1502</v>
      </c>
      <c r="E6499" s="4" t="s">
        <v>0</v>
      </c>
      <c r="F6499" s="73"/>
      <c r="G6499" s="195">
        <v>3000</v>
      </c>
      <c r="H6499" s="5"/>
    </row>
    <row r="6500" spans="2:8" x14ac:dyDescent="0.3">
      <c r="B6500" s="35">
        <v>43806</v>
      </c>
      <c r="C6500" s="10" t="s">
        <v>1977</v>
      </c>
      <c r="D6500" s="4" t="s">
        <v>114</v>
      </c>
      <c r="E6500" s="4" t="s">
        <v>0</v>
      </c>
      <c r="F6500" s="73"/>
      <c r="G6500" s="195">
        <v>3500</v>
      </c>
      <c r="H6500" s="5"/>
    </row>
    <row r="6501" spans="2:8" x14ac:dyDescent="0.3">
      <c r="B6501" s="35">
        <v>43806</v>
      </c>
      <c r="C6501" s="10" t="s">
        <v>1977</v>
      </c>
      <c r="D6501" s="4" t="s">
        <v>116</v>
      </c>
      <c r="E6501" s="4" t="s">
        <v>0</v>
      </c>
      <c r="F6501" s="73"/>
      <c r="G6501" s="195">
        <v>1750</v>
      </c>
      <c r="H6501" s="5"/>
    </row>
    <row r="6502" spans="2:8" x14ac:dyDescent="0.3">
      <c r="B6502" s="35">
        <v>43806</v>
      </c>
      <c r="C6502" s="10" t="s">
        <v>1977</v>
      </c>
      <c r="D6502" s="4" t="s">
        <v>2171</v>
      </c>
      <c r="E6502" s="4" t="s">
        <v>0</v>
      </c>
      <c r="F6502" s="208"/>
      <c r="G6502" s="195">
        <v>1500</v>
      </c>
      <c r="H6502" s="5"/>
    </row>
    <row r="6503" spans="2:8" x14ac:dyDescent="0.3">
      <c r="B6503" s="35" t="s">
        <v>5</v>
      </c>
      <c r="C6503" s="10"/>
      <c r="D6503" s="4"/>
      <c r="E6503" s="4"/>
      <c r="F6503" s="73"/>
      <c r="G6503" s="73"/>
      <c r="H6503" s="5"/>
    </row>
    <row r="6504" spans="2:8" x14ac:dyDescent="0.3">
      <c r="B6504" s="35">
        <v>43806</v>
      </c>
      <c r="C6504" s="10" t="s">
        <v>1977</v>
      </c>
      <c r="D6504" s="4" t="s">
        <v>1978</v>
      </c>
      <c r="E6504" s="4" t="s">
        <v>0</v>
      </c>
      <c r="F6504" s="209" t="s">
        <v>2205</v>
      </c>
      <c r="G6504" s="195">
        <v>2134</v>
      </c>
      <c r="H6504" s="5"/>
    </row>
    <row r="6505" spans="2:8" x14ac:dyDescent="0.3">
      <c r="B6505" s="35">
        <v>43806</v>
      </c>
      <c r="C6505" s="10" t="s">
        <v>1977</v>
      </c>
      <c r="D6505" s="4" t="s">
        <v>119</v>
      </c>
      <c r="E6505" s="4" t="s">
        <v>0</v>
      </c>
      <c r="G6505" s="197">
        <v>3500</v>
      </c>
      <c r="H6505" s="5"/>
    </row>
    <row r="6506" spans="2:8" x14ac:dyDescent="0.3">
      <c r="B6506" s="35">
        <v>43806</v>
      </c>
      <c r="C6506" s="10" t="s">
        <v>1977</v>
      </c>
      <c r="D6506" s="4" t="s">
        <v>32</v>
      </c>
      <c r="E6506" s="4" t="s">
        <v>0</v>
      </c>
      <c r="F6506" s="73"/>
      <c r="G6506" s="197">
        <v>0</v>
      </c>
      <c r="H6506" s="5"/>
    </row>
    <row r="6507" spans="2:8" x14ac:dyDescent="0.3">
      <c r="B6507" s="35">
        <v>43806</v>
      </c>
      <c r="C6507" s="10" t="s">
        <v>1977</v>
      </c>
      <c r="D6507" s="4" t="s">
        <v>148</v>
      </c>
      <c r="E6507" s="4" t="s">
        <v>0</v>
      </c>
      <c r="F6507" s="73"/>
      <c r="G6507" s="197">
        <v>0</v>
      </c>
      <c r="H6507" s="5"/>
    </row>
    <row r="6508" spans="2:8" x14ac:dyDescent="0.3">
      <c r="B6508" s="35">
        <v>43806</v>
      </c>
      <c r="C6508" s="10" t="s">
        <v>1977</v>
      </c>
      <c r="D6508" s="4" t="s">
        <v>598</v>
      </c>
      <c r="E6508" s="4" t="s">
        <v>0</v>
      </c>
      <c r="F6508" s="202"/>
      <c r="G6508" s="195">
        <v>2000</v>
      </c>
      <c r="H6508" s="5"/>
    </row>
    <row r="6509" spans="2:8" x14ac:dyDescent="0.3">
      <c r="B6509" s="35">
        <v>43806</v>
      </c>
      <c r="C6509" s="10" t="s">
        <v>1977</v>
      </c>
      <c r="D6509" s="4" t="s">
        <v>15</v>
      </c>
      <c r="E6509" s="4" t="s">
        <v>0</v>
      </c>
      <c r="F6509" s="202" t="s">
        <v>2300</v>
      </c>
      <c r="G6509" s="195">
        <v>1900</v>
      </c>
      <c r="H6509" s="5"/>
    </row>
    <row r="6510" spans="2:8" x14ac:dyDescent="0.3">
      <c r="B6510" s="35" t="s">
        <v>5</v>
      </c>
      <c r="C6510" s="10"/>
      <c r="D6510" s="4"/>
      <c r="E6510" s="4"/>
      <c r="F6510" s="73" t="s">
        <v>5</v>
      </c>
      <c r="G6510" s="197"/>
      <c r="H6510" s="5"/>
    </row>
    <row r="6511" spans="2:8" x14ac:dyDescent="0.3">
      <c r="B6511" s="35">
        <v>43806</v>
      </c>
      <c r="C6511" s="10" t="s">
        <v>1977</v>
      </c>
      <c r="D6511" s="4" t="s">
        <v>2167</v>
      </c>
      <c r="E6511" s="4" t="s">
        <v>0</v>
      </c>
      <c r="F6511" s="73" t="s">
        <v>2306</v>
      </c>
      <c r="G6511" s="195">
        <v>1100</v>
      </c>
      <c r="H6511" s="5"/>
    </row>
    <row r="6512" spans="2:8" x14ac:dyDescent="0.3">
      <c r="B6512" s="35">
        <v>43806</v>
      </c>
      <c r="C6512" s="10" t="s">
        <v>1977</v>
      </c>
      <c r="D6512" s="4" t="s">
        <v>128</v>
      </c>
      <c r="E6512" s="4" t="s">
        <v>0</v>
      </c>
      <c r="F6512" s="73"/>
      <c r="G6512" s="195">
        <v>1100</v>
      </c>
      <c r="H6512" s="5"/>
    </row>
    <row r="6513" spans="2:8" x14ac:dyDescent="0.3">
      <c r="B6513" s="35">
        <v>43806</v>
      </c>
      <c r="C6513" s="10" t="s">
        <v>1977</v>
      </c>
      <c r="D6513" s="4" t="s">
        <v>2169</v>
      </c>
      <c r="E6513" s="4" t="s">
        <v>0</v>
      </c>
      <c r="F6513" s="73"/>
      <c r="G6513" s="195">
        <v>1200</v>
      </c>
      <c r="H6513" s="5"/>
    </row>
    <row r="6514" spans="2:8" x14ac:dyDescent="0.3">
      <c r="B6514" s="35">
        <v>43806</v>
      </c>
      <c r="C6514" s="10" t="s">
        <v>1977</v>
      </c>
      <c r="D6514" s="4" t="s">
        <v>1518</v>
      </c>
      <c r="E6514" s="4" t="s">
        <v>0</v>
      </c>
      <c r="F6514" s="73"/>
      <c r="G6514" s="195">
        <v>600</v>
      </c>
      <c r="H6514" s="5"/>
    </row>
    <row r="6515" spans="2:8" x14ac:dyDescent="0.3">
      <c r="B6515" s="35">
        <v>43806</v>
      </c>
      <c r="C6515" s="10" t="s">
        <v>1977</v>
      </c>
      <c r="D6515" s="4" t="s">
        <v>2201</v>
      </c>
      <c r="E6515" s="4" t="s">
        <v>0</v>
      </c>
      <c r="F6515" s="73"/>
      <c r="G6515" s="195">
        <v>480</v>
      </c>
      <c r="H6515" s="5"/>
    </row>
    <row r="6516" spans="2:8" x14ac:dyDescent="0.3">
      <c r="F6516" s="174">
        <v>0</v>
      </c>
      <c r="G6516" s="194">
        <f>SUM(G6499:G6515)</f>
        <v>23764</v>
      </c>
      <c r="H6516" s="62">
        <f>F6516-G6516</f>
        <v>-23764</v>
      </c>
    </row>
    <row r="6518" spans="2:8" x14ac:dyDescent="0.3">
      <c r="B6518" s="106" t="s">
        <v>404</v>
      </c>
      <c r="C6518" s="6" t="s">
        <v>7</v>
      </c>
      <c r="D6518" s="6" t="s">
        <v>11</v>
      </c>
      <c r="E6518" s="6" t="s">
        <v>8</v>
      </c>
      <c r="F6518" s="149" t="s">
        <v>2147</v>
      </c>
      <c r="G6518" s="149" t="s">
        <v>2148</v>
      </c>
      <c r="H6518" s="7" t="s">
        <v>1658</v>
      </c>
    </row>
    <row r="6519" spans="2:8" x14ac:dyDescent="0.3">
      <c r="B6519" s="35">
        <v>43813</v>
      </c>
      <c r="C6519" s="10" t="s">
        <v>1977</v>
      </c>
      <c r="D6519" s="4" t="s">
        <v>1502</v>
      </c>
      <c r="E6519" s="4" t="s">
        <v>0</v>
      </c>
      <c r="F6519" s="73"/>
      <c r="G6519" s="197">
        <v>3000</v>
      </c>
      <c r="H6519" s="5"/>
    </row>
    <row r="6520" spans="2:8" x14ac:dyDescent="0.3">
      <c r="B6520" s="35">
        <v>43813</v>
      </c>
      <c r="C6520" s="10" t="s">
        <v>1977</v>
      </c>
      <c r="D6520" s="4" t="s">
        <v>114</v>
      </c>
      <c r="E6520" s="4" t="s">
        <v>0</v>
      </c>
      <c r="F6520" s="73"/>
      <c r="G6520" s="197">
        <v>3500</v>
      </c>
      <c r="H6520" s="5"/>
    </row>
    <row r="6521" spans="2:8" x14ac:dyDescent="0.3">
      <c r="B6521" s="35">
        <v>43813</v>
      </c>
      <c r="C6521" s="10" t="s">
        <v>1977</v>
      </c>
      <c r="D6521" s="4" t="s">
        <v>116</v>
      </c>
      <c r="E6521" s="4" t="s">
        <v>0</v>
      </c>
      <c r="F6521" s="73"/>
      <c r="G6521" s="197">
        <v>2050</v>
      </c>
      <c r="H6521" s="5"/>
    </row>
    <row r="6522" spans="2:8" x14ac:dyDescent="0.3">
      <c r="B6522" s="35">
        <v>43813</v>
      </c>
      <c r="C6522" s="10" t="s">
        <v>1977</v>
      </c>
      <c r="D6522" s="4" t="s">
        <v>2171</v>
      </c>
      <c r="E6522" s="4" t="s">
        <v>0</v>
      </c>
      <c r="F6522" s="208"/>
      <c r="G6522" s="197">
        <v>1500</v>
      </c>
      <c r="H6522" s="5"/>
    </row>
    <row r="6523" spans="2:8" x14ac:dyDescent="0.3">
      <c r="B6523" s="35" t="s">
        <v>5</v>
      </c>
      <c r="C6523" s="10"/>
      <c r="D6523" s="4"/>
      <c r="E6523" s="4"/>
      <c r="F6523" s="73"/>
      <c r="G6523" s="73"/>
      <c r="H6523" s="5"/>
    </row>
    <row r="6524" spans="2:8" x14ac:dyDescent="0.3">
      <c r="B6524" s="35">
        <v>43813</v>
      </c>
      <c r="C6524" s="10" t="s">
        <v>1977</v>
      </c>
      <c r="D6524" s="4" t="s">
        <v>1978</v>
      </c>
      <c r="E6524" s="4" t="s">
        <v>0</v>
      </c>
      <c r="F6524" s="209"/>
      <c r="G6524" s="197">
        <v>1900</v>
      </c>
      <c r="H6524" s="5"/>
    </row>
    <row r="6525" spans="2:8" x14ac:dyDescent="0.3">
      <c r="B6525" s="35">
        <v>43813</v>
      </c>
      <c r="C6525" s="10" t="s">
        <v>1977</v>
      </c>
      <c r="D6525" s="4" t="s">
        <v>119</v>
      </c>
      <c r="E6525" s="4" t="s">
        <v>0</v>
      </c>
      <c r="G6525" s="197">
        <v>0</v>
      </c>
      <c r="H6525" s="5"/>
    </row>
    <row r="6526" spans="2:8" x14ac:dyDescent="0.3">
      <c r="B6526" s="35">
        <v>43813</v>
      </c>
      <c r="C6526" s="10" t="s">
        <v>1977</v>
      </c>
      <c r="D6526" s="4" t="s">
        <v>32</v>
      </c>
      <c r="E6526" s="4" t="s">
        <v>0</v>
      </c>
      <c r="F6526" s="73"/>
      <c r="G6526" s="197">
        <v>0</v>
      </c>
      <c r="H6526" s="5"/>
    </row>
    <row r="6527" spans="2:8" x14ac:dyDescent="0.3">
      <c r="B6527" s="35">
        <v>43813</v>
      </c>
      <c r="C6527" s="10" t="s">
        <v>1977</v>
      </c>
      <c r="D6527" s="4" t="s">
        <v>148</v>
      </c>
      <c r="E6527" s="4" t="s">
        <v>0</v>
      </c>
      <c r="F6527" s="73"/>
      <c r="G6527" s="197">
        <v>0</v>
      </c>
      <c r="H6527" s="5"/>
    </row>
    <row r="6528" spans="2:8" x14ac:dyDescent="0.3">
      <c r="B6528" s="35">
        <v>43813</v>
      </c>
      <c r="C6528" s="10" t="s">
        <v>1977</v>
      </c>
      <c r="D6528" s="4" t="s">
        <v>598</v>
      </c>
      <c r="E6528" s="4" t="s">
        <v>0</v>
      </c>
      <c r="F6528" s="202"/>
      <c r="G6528" s="197">
        <v>2000</v>
      </c>
      <c r="H6528" s="5"/>
    </row>
    <row r="6529" spans="2:8" x14ac:dyDescent="0.3">
      <c r="B6529" s="35">
        <v>43813</v>
      </c>
      <c r="C6529" s="10" t="s">
        <v>1977</v>
      </c>
      <c r="D6529" s="4" t="s">
        <v>15</v>
      </c>
      <c r="E6529" s="4" t="s">
        <v>0</v>
      </c>
      <c r="F6529" s="202"/>
      <c r="G6529" s="197">
        <v>1300</v>
      </c>
      <c r="H6529" s="5"/>
    </row>
    <row r="6530" spans="2:8" x14ac:dyDescent="0.3">
      <c r="B6530" s="35" t="s">
        <v>5</v>
      </c>
      <c r="C6530" s="10"/>
      <c r="D6530" s="4"/>
      <c r="E6530" s="4"/>
      <c r="F6530" s="73" t="s">
        <v>5</v>
      </c>
      <c r="G6530" s="197"/>
      <c r="H6530" s="5"/>
    </row>
    <row r="6531" spans="2:8" x14ac:dyDescent="0.3">
      <c r="B6531" s="35">
        <v>43813</v>
      </c>
      <c r="C6531" s="10" t="s">
        <v>1977</v>
      </c>
      <c r="D6531" s="4" t="s">
        <v>128</v>
      </c>
      <c r="E6531" s="4" t="s">
        <v>0</v>
      </c>
      <c r="F6531" s="73" t="s">
        <v>2305</v>
      </c>
      <c r="G6531" s="197">
        <v>1000</v>
      </c>
      <c r="H6531" s="5"/>
    </row>
    <row r="6532" spans="2:8" x14ac:dyDescent="0.3">
      <c r="B6532" s="35">
        <v>43813</v>
      </c>
      <c r="C6532" s="10" t="s">
        <v>1977</v>
      </c>
      <c r="D6532" s="4" t="s">
        <v>2169</v>
      </c>
      <c r="E6532" s="4" t="s">
        <v>0</v>
      </c>
      <c r="F6532" s="73"/>
      <c r="G6532" s="197">
        <v>1200</v>
      </c>
      <c r="H6532" s="5"/>
    </row>
    <row r="6533" spans="2:8" x14ac:dyDescent="0.3">
      <c r="B6533" s="35">
        <v>43813</v>
      </c>
      <c r="C6533" s="10" t="s">
        <v>1977</v>
      </c>
      <c r="D6533" s="4" t="s">
        <v>1518</v>
      </c>
      <c r="E6533" s="4" t="s">
        <v>0</v>
      </c>
      <c r="F6533" s="73"/>
      <c r="G6533" s="197">
        <v>600</v>
      </c>
      <c r="H6533" s="5"/>
    </row>
    <row r="6534" spans="2:8" x14ac:dyDescent="0.3">
      <c r="B6534" s="35">
        <v>43813</v>
      </c>
      <c r="C6534" s="10" t="s">
        <v>1977</v>
      </c>
      <c r="D6534" s="4" t="s">
        <v>2201</v>
      </c>
      <c r="E6534" s="4" t="s">
        <v>0</v>
      </c>
      <c r="F6534" s="73"/>
      <c r="G6534" s="197">
        <v>480</v>
      </c>
      <c r="H6534" s="5"/>
    </row>
    <row r="6535" spans="2:8" x14ac:dyDescent="0.3">
      <c r="F6535" s="174">
        <v>0</v>
      </c>
      <c r="G6535" s="194">
        <f>SUM(G6519:G6534)</f>
        <v>18530</v>
      </c>
      <c r="H6535" s="62">
        <f>F6535-G6535</f>
        <v>-18530</v>
      </c>
    </row>
    <row r="6537" spans="2:8" x14ac:dyDescent="0.3">
      <c r="B6537" s="106" t="s">
        <v>404</v>
      </c>
      <c r="C6537" s="6" t="s">
        <v>7</v>
      </c>
      <c r="D6537" s="6" t="s">
        <v>11</v>
      </c>
      <c r="E6537" s="6" t="s">
        <v>8</v>
      </c>
      <c r="F6537" s="149" t="s">
        <v>2147</v>
      </c>
      <c r="G6537" s="149" t="s">
        <v>2148</v>
      </c>
      <c r="H6537" s="7" t="s">
        <v>1658</v>
      </c>
    </row>
    <row r="6538" spans="2:8" x14ac:dyDescent="0.3">
      <c r="B6538" s="35">
        <v>43820</v>
      </c>
      <c r="C6538" s="10" t="s">
        <v>1977</v>
      </c>
      <c r="D6538" s="4" t="s">
        <v>1502</v>
      </c>
      <c r="E6538" s="4" t="s">
        <v>0</v>
      </c>
      <c r="F6538" s="73"/>
      <c r="G6538" s="195">
        <v>3000</v>
      </c>
      <c r="H6538" s="5"/>
    </row>
    <row r="6539" spans="2:8" x14ac:dyDescent="0.3">
      <c r="B6539" s="35">
        <v>43820</v>
      </c>
      <c r="C6539" s="10" t="s">
        <v>1977</v>
      </c>
      <c r="D6539" s="4" t="s">
        <v>114</v>
      </c>
      <c r="E6539" s="4" t="s">
        <v>0</v>
      </c>
      <c r="F6539" s="73"/>
      <c r="G6539" s="195">
        <v>3500</v>
      </c>
      <c r="H6539" s="5"/>
    </row>
    <row r="6540" spans="2:8" x14ac:dyDescent="0.3">
      <c r="B6540" s="35">
        <v>43820</v>
      </c>
      <c r="C6540" s="10" t="s">
        <v>1977</v>
      </c>
      <c r="D6540" s="4" t="s">
        <v>116</v>
      </c>
      <c r="E6540" s="4" t="s">
        <v>0</v>
      </c>
      <c r="F6540" s="73"/>
      <c r="G6540" s="195">
        <v>2050</v>
      </c>
      <c r="H6540" s="5"/>
    </row>
    <row r="6541" spans="2:8" x14ac:dyDescent="0.3">
      <c r="B6541" s="35">
        <v>43820</v>
      </c>
      <c r="C6541" s="10" t="s">
        <v>1977</v>
      </c>
      <c r="D6541" s="4" t="s">
        <v>2171</v>
      </c>
      <c r="E6541" s="4" t="s">
        <v>0</v>
      </c>
      <c r="F6541" s="208"/>
      <c r="G6541" s="195">
        <v>1500</v>
      </c>
      <c r="H6541" s="5"/>
    </row>
    <row r="6542" spans="2:8" x14ac:dyDescent="0.3">
      <c r="B6542" s="35" t="s">
        <v>5</v>
      </c>
      <c r="C6542" s="10"/>
      <c r="D6542" s="4"/>
      <c r="E6542" s="4"/>
      <c r="F6542" s="73"/>
      <c r="G6542" s="73"/>
      <c r="H6542" s="5"/>
    </row>
    <row r="6543" spans="2:8" x14ac:dyDescent="0.3">
      <c r="B6543" s="35">
        <v>43820</v>
      </c>
      <c r="C6543" s="10" t="s">
        <v>1977</v>
      </c>
      <c r="D6543" s="4" t="s">
        <v>1978</v>
      </c>
      <c r="E6543" s="4" t="s">
        <v>0</v>
      </c>
      <c r="F6543" s="209" t="s">
        <v>2300</v>
      </c>
      <c r="G6543" s="195">
        <v>1750</v>
      </c>
      <c r="H6543" s="5"/>
    </row>
    <row r="6544" spans="2:8" x14ac:dyDescent="0.3">
      <c r="B6544" s="35">
        <v>43820</v>
      </c>
      <c r="C6544" s="10" t="s">
        <v>1977</v>
      </c>
      <c r="D6544" s="4" t="s">
        <v>119</v>
      </c>
      <c r="E6544" s="4" t="s">
        <v>0</v>
      </c>
      <c r="G6544" s="195">
        <v>3500</v>
      </c>
      <c r="H6544" s="5"/>
    </row>
    <row r="6545" spans="2:10" x14ac:dyDescent="0.3">
      <c r="B6545" s="35">
        <v>43820</v>
      </c>
      <c r="C6545" s="10" t="s">
        <v>1977</v>
      </c>
      <c r="D6545" s="4" t="s">
        <v>32</v>
      </c>
      <c r="E6545" s="4" t="s">
        <v>0</v>
      </c>
      <c r="F6545" s="73"/>
      <c r="G6545" s="197">
        <v>0</v>
      </c>
      <c r="H6545" s="5"/>
    </row>
    <row r="6546" spans="2:10" x14ac:dyDescent="0.3">
      <c r="B6546" s="35">
        <v>43820</v>
      </c>
      <c r="C6546" s="10" t="s">
        <v>1977</v>
      </c>
      <c r="D6546" s="4" t="s">
        <v>148</v>
      </c>
      <c r="E6546" s="4" t="s">
        <v>0</v>
      </c>
      <c r="F6546" s="73"/>
      <c r="G6546" s="197">
        <v>0</v>
      </c>
      <c r="H6546" s="5"/>
    </row>
    <row r="6547" spans="2:10" x14ac:dyDescent="0.3">
      <c r="B6547" s="35">
        <v>43820</v>
      </c>
      <c r="C6547" s="10" t="s">
        <v>1977</v>
      </c>
      <c r="D6547" s="4" t="s">
        <v>598</v>
      </c>
      <c r="E6547" s="4" t="s">
        <v>0</v>
      </c>
      <c r="F6547" s="202" t="s">
        <v>2300</v>
      </c>
      <c r="G6547" s="195">
        <v>2100</v>
      </c>
      <c r="H6547" s="5"/>
    </row>
    <row r="6548" spans="2:10" x14ac:dyDescent="0.3">
      <c r="B6548" s="35">
        <v>43820</v>
      </c>
      <c r="C6548" s="10" t="s">
        <v>1977</v>
      </c>
      <c r="D6548" s="4" t="s">
        <v>15</v>
      </c>
      <c r="E6548" s="4" t="s">
        <v>0</v>
      </c>
      <c r="F6548" s="202" t="s">
        <v>2307</v>
      </c>
      <c r="G6548" s="195">
        <v>1680</v>
      </c>
      <c r="H6548" s="5"/>
    </row>
    <row r="6549" spans="2:10" x14ac:dyDescent="0.3">
      <c r="B6549" s="35" t="s">
        <v>5</v>
      </c>
      <c r="C6549" s="10"/>
      <c r="D6549" s="4"/>
      <c r="E6549" s="4"/>
      <c r="F6549" s="73" t="s">
        <v>5</v>
      </c>
      <c r="G6549" s="197"/>
      <c r="H6549" s="5"/>
    </row>
    <row r="6550" spans="2:10" x14ac:dyDescent="0.3">
      <c r="B6550" s="35">
        <v>43820</v>
      </c>
      <c r="C6550" s="10" t="s">
        <v>1977</v>
      </c>
      <c r="D6550" s="4" t="s">
        <v>128</v>
      </c>
      <c r="E6550" s="4" t="s">
        <v>0</v>
      </c>
      <c r="F6550" s="73" t="s">
        <v>2302</v>
      </c>
      <c r="G6550" s="195">
        <v>1020</v>
      </c>
      <c r="H6550" s="5"/>
    </row>
    <row r="6551" spans="2:10" x14ac:dyDescent="0.3">
      <c r="B6551" s="35">
        <v>43820</v>
      </c>
      <c r="C6551" s="10" t="s">
        <v>1977</v>
      </c>
      <c r="D6551" s="4" t="s">
        <v>2308</v>
      </c>
      <c r="E6551" s="4" t="s">
        <v>0</v>
      </c>
      <c r="F6551" s="73"/>
      <c r="G6551" s="195">
        <v>1370</v>
      </c>
      <c r="H6551" s="5"/>
    </row>
    <row r="6552" spans="2:10" x14ac:dyDescent="0.3">
      <c r="B6552" s="35">
        <v>43820</v>
      </c>
      <c r="C6552" s="10" t="s">
        <v>1977</v>
      </c>
      <c r="D6552" s="4" t="s">
        <v>2169</v>
      </c>
      <c r="E6552" s="4" t="s">
        <v>0</v>
      </c>
      <c r="F6552" s="73"/>
      <c r="G6552" s="195">
        <v>1200</v>
      </c>
      <c r="H6552" s="5"/>
    </row>
    <row r="6553" spans="2:10" x14ac:dyDescent="0.3">
      <c r="B6553" s="35">
        <v>43820</v>
      </c>
      <c r="C6553" s="10" t="s">
        <v>1977</v>
      </c>
      <c r="D6553" s="4" t="s">
        <v>1518</v>
      </c>
      <c r="E6553" s="4" t="s">
        <v>0</v>
      </c>
      <c r="F6553" s="73"/>
      <c r="G6553" s="195">
        <v>600</v>
      </c>
      <c r="H6553" s="5"/>
    </row>
    <row r="6554" spans="2:10" x14ac:dyDescent="0.3">
      <c r="B6554" s="35">
        <v>43820</v>
      </c>
      <c r="C6554" s="10" t="s">
        <v>1977</v>
      </c>
      <c r="D6554" s="4" t="s">
        <v>2201</v>
      </c>
      <c r="E6554" s="4" t="s">
        <v>0</v>
      </c>
      <c r="F6554" s="73"/>
      <c r="G6554" s="195">
        <v>480</v>
      </c>
      <c r="H6554" s="5"/>
    </row>
    <row r="6555" spans="2:10" x14ac:dyDescent="0.3">
      <c r="F6555" s="174">
        <v>0</v>
      </c>
      <c r="G6555" s="194">
        <f>SUM(G6538:G6554)</f>
        <v>23750</v>
      </c>
      <c r="H6555" s="62">
        <f>F6555-G6555</f>
        <v>-23750</v>
      </c>
    </row>
    <row r="6556" spans="2:10" ht="15" thickBot="1" x14ac:dyDescent="0.35"/>
    <row r="6557" spans="2:10" x14ac:dyDescent="0.3">
      <c r="B6557" s="106" t="s">
        <v>404</v>
      </c>
      <c r="C6557" s="6" t="s">
        <v>7</v>
      </c>
      <c r="D6557" s="6" t="s">
        <v>11</v>
      </c>
      <c r="E6557" s="6" t="s">
        <v>8</v>
      </c>
      <c r="F6557" s="149" t="s">
        <v>2147</v>
      </c>
      <c r="G6557" s="149" t="s">
        <v>2148</v>
      </c>
      <c r="H6557" s="7" t="s">
        <v>1658</v>
      </c>
      <c r="J6557" s="218" t="s">
        <v>2309</v>
      </c>
    </row>
    <row r="6558" spans="2:10" x14ac:dyDescent="0.3">
      <c r="B6558" s="35">
        <v>43823</v>
      </c>
      <c r="C6558" s="10" t="s">
        <v>1977</v>
      </c>
      <c r="D6558" s="4" t="s">
        <v>1502</v>
      </c>
      <c r="E6558" s="4" t="s">
        <v>0</v>
      </c>
      <c r="F6558" s="73"/>
      <c r="G6558" s="197">
        <v>0</v>
      </c>
      <c r="H6558" s="5"/>
      <c r="J6558" s="219"/>
    </row>
    <row r="6559" spans="2:10" x14ac:dyDescent="0.3">
      <c r="B6559" s="35">
        <v>43823</v>
      </c>
      <c r="C6559" s="10" t="s">
        <v>1977</v>
      </c>
      <c r="D6559" s="4" t="s">
        <v>114</v>
      </c>
      <c r="E6559" s="4" t="s">
        <v>0</v>
      </c>
      <c r="F6559" s="73"/>
      <c r="G6559" s="197">
        <v>0</v>
      </c>
      <c r="H6559" s="5"/>
      <c r="J6559" s="219"/>
    </row>
    <row r="6560" spans="2:10" x14ac:dyDescent="0.3">
      <c r="B6560" s="35">
        <v>43823</v>
      </c>
      <c r="C6560" s="10" t="s">
        <v>1977</v>
      </c>
      <c r="D6560" s="4" t="s">
        <v>116</v>
      </c>
      <c r="E6560" s="4" t="s">
        <v>0</v>
      </c>
      <c r="F6560" s="73"/>
      <c r="G6560" s="195">
        <v>2300</v>
      </c>
      <c r="H6560" s="5"/>
      <c r="J6560" s="219"/>
    </row>
    <row r="6561" spans="2:10" x14ac:dyDescent="0.3">
      <c r="B6561" s="35">
        <v>43823</v>
      </c>
      <c r="C6561" s="10" t="s">
        <v>1977</v>
      </c>
      <c r="D6561" s="4" t="s">
        <v>2171</v>
      </c>
      <c r="E6561" s="4" t="s">
        <v>0</v>
      </c>
      <c r="F6561" s="208"/>
      <c r="G6561" s="195">
        <v>1500</v>
      </c>
      <c r="H6561" s="5"/>
      <c r="J6561" s="219"/>
    </row>
    <row r="6562" spans="2:10" x14ac:dyDescent="0.3">
      <c r="B6562" s="35" t="s">
        <v>5</v>
      </c>
      <c r="C6562" s="10"/>
      <c r="D6562" s="4"/>
      <c r="E6562" s="4"/>
      <c r="F6562" s="73"/>
      <c r="G6562" s="73"/>
      <c r="H6562" s="5"/>
      <c r="J6562" s="219"/>
    </row>
    <row r="6563" spans="2:10" x14ac:dyDescent="0.3">
      <c r="B6563" s="35">
        <v>43823</v>
      </c>
      <c r="C6563" s="10" t="s">
        <v>1977</v>
      </c>
      <c r="D6563" s="4" t="s">
        <v>1978</v>
      </c>
      <c r="E6563" s="4" t="s">
        <v>0</v>
      </c>
      <c r="F6563" s="209"/>
      <c r="G6563" s="195">
        <v>1900</v>
      </c>
      <c r="H6563" s="5"/>
      <c r="J6563" s="219"/>
    </row>
    <row r="6564" spans="2:10" x14ac:dyDescent="0.3">
      <c r="B6564" s="35">
        <v>43823</v>
      </c>
      <c r="C6564" s="10" t="s">
        <v>1977</v>
      </c>
      <c r="D6564" s="4" t="s">
        <v>119</v>
      </c>
      <c r="E6564" s="4" t="s">
        <v>0</v>
      </c>
      <c r="G6564" s="197">
        <v>0</v>
      </c>
      <c r="H6564" s="5"/>
      <c r="J6564" s="219"/>
    </row>
    <row r="6565" spans="2:10" x14ac:dyDescent="0.3">
      <c r="B6565" s="35">
        <v>43823</v>
      </c>
      <c r="C6565" s="10" t="s">
        <v>1977</v>
      </c>
      <c r="D6565" s="4" t="s">
        <v>32</v>
      </c>
      <c r="E6565" s="4" t="s">
        <v>0</v>
      </c>
      <c r="F6565" s="73"/>
      <c r="G6565" s="195">
        <v>1500</v>
      </c>
      <c r="H6565" s="5"/>
      <c r="J6565" s="219"/>
    </row>
    <row r="6566" spans="2:10" x14ac:dyDescent="0.3">
      <c r="B6566" s="35">
        <v>43823</v>
      </c>
      <c r="C6566" s="10" t="s">
        <v>1977</v>
      </c>
      <c r="D6566" s="4" t="s">
        <v>148</v>
      </c>
      <c r="E6566" s="4" t="s">
        <v>0</v>
      </c>
      <c r="F6566" s="73"/>
      <c r="G6566" s="197">
        <v>0</v>
      </c>
      <c r="H6566" s="5"/>
      <c r="J6566" s="219"/>
    </row>
    <row r="6567" spans="2:10" x14ac:dyDescent="0.3">
      <c r="B6567" s="35">
        <v>43823</v>
      </c>
      <c r="C6567" s="10" t="s">
        <v>1977</v>
      </c>
      <c r="D6567" s="4" t="s">
        <v>598</v>
      </c>
      <c r="E6567" s="4" t="s">
        <v>0</v>
      </c>
      <c r="F6567" s="202"/>
      <c r="G6567" s="195">
        <v>2300</v>
      </c>
      <c r="H6567" s="5"/>
      <c r="J6567" s="219"/>
    </row>
    <row r="6568" spans="2:10" x14ac:dyDescent="0.3">
      <c r="B6568" s="35">
        <v>43823</v>
      </c>
      <c r="C6568" s="10" t="s">
        <v>1977</v>
      </c>
      <c r="D6568" s="4" t="s">
        <v>15</v>
      </c>
      <c r="E6568" s="4" t="s">
        <v>0</v>
      </c>
      <c r="F6568" s="202"/>
      <c r="G6568" s="195">
        <v>1800</v>
      </c>
      <c r="H6568" s="5"/>
      <c r="J6568" s="219"/>
    </row>
    <row r="6569" spans="2:10" x14ac:dyDescent="0.3">
      <c r="B6569" s="35" t="s">
        <v>5</v>
      </c>
      <c r="C6569" s="10"/>
      <c r="D6569" s="4"/>
      <c r="E6569" s="4"/>
      <c r="F6569" s="73" t="s">
        <v>5</v>
      </c>
      <c r="G6569" s="197"/>
      <c r="H6569" s="5"/>
      <c r="J6569" s="219"/>
    </row>
    <row r="6570" spans="2:10" x14ac:dyDescent="0.3">
      <c r="B6570" s="35">
        <v>43823</v>
      </c>
      <c r="C6570" s="10" t="s">
        <v>1977</v>
      </c>
      <c r="D6570" s="4" t="s">
        <v>128</v>
      </c>
      <c r="E6570" s="4" t="s">
        <v>0</v>
      </c>
      <c r="F6570" s="73"/>
      <c r="G6570" s="197">
        <v>0</v>
      </c>
      <c r="H6570" s="5"/>
      <c r="J6570" s="219"/>
    </row>
    <row r="6571" spans="2:10" x14ac:dyDescent="0.3">
      <c r="B6571" s="35">
        <v>43823</v>
      </c>
      <c r="C6571" s="10" t="s">
        <v>1977</v>
      </c>
      <c r="D6571" s="4" t="s">
        <v>2308</v>
      </c>
      <c r="E6571" s="4" t="s">
        <v>0</v>
      </c>
      <c r="F6571" s="73"/>
      <c r="G6571" s="197">
        <v>0</v>
      </c>
      <c r="H6571" s="5"/>
      <c r="J6571" s="219"/>
    </row>
    <row r="6572" spans="2:10" x14ac:dyDescent="0.3">
      <c r="B6572" s="35">
        <v>43823</v>
      </c>
      <c r="C6572" s="10" t="s">
        <v>1977</v>
      </c>
      <c r="D6572" s="4" t="s">
        <v>2169</v>
      </c>
      <c r="E6572" s="4" t="s">
        <v>0</v>
      </c>
      <c r="F6572" s="73"/>
      <c r="G6572" s="195">
        <v>1200</v>
      </c>
      <c r="H6572" s="5"/>
      <c r="J6572" s="219"/>
    </row>
    <row r="6573" spans="2:10" x14ac:dyDescent="0.3">
      <c r="B6573" s="35">
        <v>43823</v>
      </c>
      <c r="C6573" s="10" t="s">
        <v>1977</v>
      </c>
      <c r="D6573" s="4" t="s">
        <v>1518</v>
      </c>
      <c r="E6573" s="4" t="s">
        <v>0</v>
      </c>
      <c r="F6573" s="73"/>
      <c r="G6573" s="195">
        <v>800</v>
      </c>
      <c r="H6573" s="5"/>
      <c r="I6573" s="40"/>
      <c r="J6573" s="219"/>
    </row>
    <row r="6574" spans="2:10" ht="15" thickBot="1" x14ac:dyDescent="0.35">
      <c r="B6574" s="35">
        <v>43823</v>
      </c>
      <c r="C6574" s="10" t="s">
        <v>1977</v>
      </c>
      <c r="D6574" s="4" t="s">
        <v>2201</v>
      </c>
      <c r="E6574" s="4" t="s">
        <v>0</v>
      </c>
      <c r="F6574" s="73"/>
      <c r="G6574" s="195">
        <v>480</v>
      </c>
      <c r="H6574" s="5"/>
      <c r="I6574" s="40"/>
      <c r="J6574" s="220"/>
    </row>
    <row r="6575" spans="2:10" x14ac:dyDescent="0.3">
      <c r="F6575" s="174">
        <v>0</v>
      </c>
      <c r="G6575" s="194">
        <f>SUM(G6558:G6574)</f>
        <v>13780</v>
      </c>
      <c r="H6575" s="62">
        <f>F6575-G6575</f>
        <v>-13780</v>
      </c>
    </row>
    <row r="6577" spans="2:10" ht="15" thickBot="1" x14ac:dyDescent="0.35"/>
    <row r="6578" spans="2:10" x14ac:dyDescent="0.3">
      <c r="B6578" s="106" t="s">
        <v>404</v>
      </c>
      <c r="C6578" s="6" t="s">
        <v>7</v>
      </c>
      <c r="D6578" s="6" t="s">
        <v>11</v>
      </c>
      <c r="E6578" s="6" t="s">
        <v>8</v>
      </c>
      <c r="F6578" s="149" t="s">
        <v>2147</v>
      </c>
      <c r="G6578" s="149" t="s">
        <v>2148</v>
      </c>
      <c r="H6578" s="7" t="s">
        <v>1658</v>
      </c>
      <c r="J6578" s="218" t="s">
        <v>2310</v>
      </c>
    </row>
    <row r="6579" spans="2:10" x14ac:dyDescent="0.3">
      <c r="B6579" s="35">
        <v>43829</v>
      </c>
      <c r="C6579" s="10" t="s">
        <v>1977</v>
      </c>
      <c r="D6579" s="4" t="s">
        <v>1502</v>
      </c>
      <c r="E6579" s="4" t="s">
        <v>0</v>
      </c>
      <c r="F6579" s="73"/>
      <c r="G6579" s="197">
        <v>0</v>
      </c>
      <c r="H6579" s="5"/>
      <c r="J6579" s="219"/>
    </row>
    <row r="6580" spans="2:10" x14ac:dyDescent="0.3">
      <c r="B6580" s="35">
        <v>43829</v>
      </c>
      <c r="C6580" s="10" t="s">
        <v>1977</v>
      </c>
      <c r="D6580" s="4" t="s">
        <v>114</v>
      </c>
      <c r="E6580" s="4" t="s">
        <v>0</v>
      </c>
      <c r="F6580" s="73"/>
      <c r="G6580" s="197">
        <v>0</v>
      </c>
      <c r="H6580" s="5"/>
      <c r="J6580" s="219"/>
    </row>
    <row r="6581" spans="2:10" x14ac:dyDescent="0.3">
      <c r="B6581" s="35">
        <v>43829</v>
      </c>
      <c r="C6581" s="10" t="s">
        <v>1977</v>
      </c>
      <c r="D6581" s="4" t="s">
        <v>116</v>
      </c>
      <c r="E6581" s="4" t="s">
        <v>0</v>
      </c>
      <c r="F6581" s="73"/>
      <c r="G6581" s="197">
        <v>2300</v>
      </c>
      <c r="H6581" s="5"/>
      <c r="J6581" s="219"/>
    </row>
    <row r="6582" spans="2:10" x14ac:dyDescent="0.3">
      <c r="B6582" s="35">
        <v>43829</v>
      </c>
      <c r="C6582" s="10" t="s">
        <v>1977</v>
      </c>
      <c r="D6582" s="4" t="s">
        <v>2171</v>
      </c>
      <c r="E6582" s="4" t="s">
        <v>0</v>
      </c>
      <c r="F6582" s="208"/>
      <c r="G6582" s="197">
        <v>1500</v>
      </c>
      <c r="H6582" s="5"/>
      <c r="J6582" s="219"/>
    </row>
    <row r="6583" spans="2:10" x14ac:dyDescent="0.3">
      <c r="B6583" s="35" t="s">
        <v>5</v>
      </c>
      <c r="C6583" s="10"/>
      <c r="D6583" s="4"/>
      <c r="E6583" s="4"/>
      <c r="F6583" s="73"/>
      <c r="G6583" s="73"/>
      <c r="H6583" s="5"/>
      <c r="J6583" s="219"/>
    </row>
    <row r="6584" spans="2:10" x14ac:dyDescent="0.3">
      <c r="B6584" s="35">
        <v>43829</v>
      </c>
      <c r="C6584" s="10" t="s">
        <v>1977</v>
      </c>
      <c r="D6584" s="4" t="s">
        <v>1978</v>
      </c>
      <c r="E6584" s="4" t="s">
        <v>0</v>
      </c>
      <c r="F6584" s="209"/>
      <c r="G6584" s="197">
        <v>1900</v>
      </c>
      <c r="H6584" s="5"/>
      <c r="J6584" s="219"/>
    </row>
    <row r="6585" spans="2:10" x14ac:dyDescent="0.3">
      <c r="B6585" s="35">
        <v>43829</v>
      </c>
      <c r="C6585" s="10" t="s">
        <v>1977</v>
      </c>
      <c r="D6585" s="4" t="s">
        <v>119</v>
      </c>
      <c r="E6585" s="4" t="s">
        <v>0</v>
      </c>
      <c r="G6585" s="197">
        <v>0</v>
      </c>
      <c r="H6585" s="5"/>
      <c r="J6585" s="219"/>
    </row>
    <row r="6586" spans="2:10" x14ac:dyDescent="0.3">
      <c r="B6586" s="35">
        <v>43829</v>
      </c>
      <c r="C6586" s="10" t="s">
        <v>1977</v>
      </c>
      <c r="D6586" s="4" t="s">
        <v>32</v>
      </c>
      <c r="E6586" s="4" t="s">
        <v>0</v>
      </c>
      <c r="F6586" s="73"/>
      <c r="G6586" s="197">
        <v>0</v>
      </c>
      <c r="H6586" s="5"/>
      <c r="J6586" s="219"/>
    </row>
    <row r="6587" spans="2:10" x14ac:dyDescent="0.3">
      <c r="B6587" s="35">
        <v>43829</v>
      </c>
      <c r="C6587" s="10" t="s">
        <v>1977</v>
      </c>
      <c r="D6587" s="4" t="s">
        <v>148</v>
      </c>
      <c r="E6587" s="4" t="s">
        <v>0</v>
      </c>
      <c r="F6587" s="73"/>
      <c r="G6587" s="197">
        <v>0</v>
      </c>
      <c r="H6587" s="5"/>
      <c r="J6587" s="219"/>
    </row>
    <row r="6588" spans="2:10" x14ac:dyDescent="0.3">
      <c r="B6588" s="35">
        <v>43829</v>
      </c>
      <c r="C6588" s="10" t="s">
        <v>1977</v>
      </c>
      <c r="D6588" s="4" t="s">
        <v>598</v>
      </c>
      <c r="E6588" s="4" t="s">
        <v>0</v>
      </c>
      <c r="F6588" s="202"/>
      <c r="G6588" s="197">
        <v>2300</v>
      </c>
      <c r="H6588" s="5"/>
      <c r="J6588" s="219"/>
    </row>
    <row r="6589" spans="2:10" x14ac:dyDescent="0.3">
      <c r="B6589" s="35">
        <v>43829</v>
      </c>
      <c r="C6589" s="10" t="s">
        <v>1977</v>
      </c>
      <c r="D6589" s="4" t="s">
        <v>15</v>
      </c>
      <c r="E6589" s="4" t="s">
        <v>0</v>
      </c>
      <c r="F6589" s="202"/>
      <c r="G6589" s="197">
        <v>1800</v>
      </c>
      <c r="H6589" s="5"/>
      <c r="J6589" s="219"/>
    </row>
    <row r="6590" spans="2:10" x14ac:dyDescent="0.3">
      <c r="B6590" s="35" t="s">
        <v>5</v>
      </c>
      <c r="C6590" s="10"/>
      <c r="D6590" s="4"/>
      <c r="E6590" s="4"/>
      <c r="F6590" s="73" t="s">
        <v>5</v>
      </c>
      <c r="G6590" s="197"/>
      <c r="H6590" s="5"/>
      <c r="J6590" s="219"/>
    </row>
    <row r="6591" spans="2:10" x14ac:dyDescent="0.3">
      <c r="B6591" s="35">
        <v>43829</v>
      </c>
      <c r="C6591" s="10" t="s">
        <v>1977</v>
      </c>
      <c r="D6591" s="4" t="s">
        <v>128</v>
      </c>
      <c r="E6591" s="4" t="s">
        <v>0</v>
      </c>
      <c r="F6591" s="73"/>
      <c r="G6591" s="197">
        <v>0</v>
      </c>
      <c r="H6591" s="5"/>
      <c r="J6591" s="219"/>
    </row>
    <row r="6592" spans="2:10" x14ac:dyDescent="0.3">
      <c r="B6592" s="35">
        <v>43829</v>
      </c>
      <c r="C6592" s="10" t="s">
        <v>1977</v>
      </c>
      <c r="D6592" s="4" t="s">
        <v>2308</v>
      </c>
      <c r="E6592" s="4" t="s">
        <v>0</v>
      </c>
      <c r="F6592" s="73"/>
      <c r="G6592" s="197">
        <v>0</v>
      </c>
      <c r="H6592" s="5"/>
      <c r="J6592" s="219"/>
    </row>
    <row r="6593" spans="2:11" x14ac:dyDescent="0.3">
      <c r="B6593" s="35">
        <v>43829</v>
      </c>
      <c r="C6593" s="10" t="s">
        <v>1977</v>
      </c>
      <c r="D6593" s="4" t="s">
        <v>2169</v>
      </c>
      <c r="E6593" s="4" t="s">
        <v>0</v>
      </c>
      <c r="F6593" s="73"/>
      <c r="G6593" s="197">
        <v>1200</v>
      </c>
      <c r="H6593" s="5"/>
      <c r="J6593" s="219"/>
    </row>
    <row r="6594" spans="2:11" x14ac:dyDescent="0.3">
      <c r="B6594" s="35">
        <v>43829</v>
      </c>
      <c r="C6594" s="10" t="s">
        <v>1977</v>
      </c>
      <c r="D6594" s="4" t="s">
        <v>1518</v>
      </c>
      <c r="E6594" s="4" t="s">
        <v>0</v>
      </c>
      <c r="F6594" s="73"/>
      <c r="G6594" s="197">
        <v>0</v>
      </c>
      <c r="H6594" s="5"/>
      <c r="I6594" s="40"/>
      <c r="J6594" s="219"/>
    </row>
    <row r="6595" spans="2:11" ht="15" thickBot="1" x14ac:dyDescent="0.35">
      <c r="B6595" s="35">
        <v>43829</v>
      </c>
      <c r="C6595" s="10" t="s">
        <v>1977</v>
      </c>
      <c r="D6595" s="4" t="s">
        <v>2201</v>
      </c>
      <c r="E6595" s="4" t="s">
        <v>0</v>
      </c>
      <c r="F6595" s="73"/>
      <c r="G6595" s="197">
        <v>480</v>
      </c>
      <c r="H6595" s="5"/>
      <c r="I6595" s="40"/>
      <c r="J6595" s="220"/>
    </row>
    <row r="6596" spans="2:11" x14ac:dyDescent="0.3">
      <c r="F6596" s="174">
        <v>0</v>
      </c>
      <c r="G6596" s="194">
        <f>SUM(G6579:G6595)</f>
        <v>11480</v>
      </c>
      <c r="H6596" s="62">
        <f>F6596-G6596</f>
        <v>-11480</v>
      </c>
    </row>
    <row r="6598" spans="2:11" x14ac:dyDescent="0.3">
      <c r="B6598" s="106" t="s">
        <v>404</v>
      </c>
      <c r="C6598" s="6" t="s">
        <v>7</v>
      </c>
      <c r="D6598" s="6" t="s">
        <v>11</v>
      </c>
      <c r="E6598" s="6" t="s">
        <v>8</v>
      </c>
      <c r="F6598" s="149" t="s">
        <v>2147</v>
      </c>
      <c r="G6598" s="149" t="s">
        <v>2148</v>
      </c>
      <c r="H6598" s="7" t="s">
        <v>1658</v>
      </c>
    </row>
    <row r="6599" spans="2:11" x14ac:dyDescent="0.3">
      <c r="B6599" s="35">
        <v>43827</v>
      </c>
      <c r="C6599" s="10" t="s">
        <v>1977</v>
      </c>
      <c r="D6599" s="4" t="s">
        <v>1502</v>
      </c>
      <c r="E6599" s="4" t="s">
        <v>0</v>
      </c>
      <c r="F6599" s="73"/>
      <c r="G6599" s="197">
        <v>3000</v>
      </c>
      <c r="H6599" s="5"/>
    </row>
    <row r="6600" spans="2:11" x14ac:dyDescent="0.3">
      <c r="B6600" s="35">
        <v>43827</v>
      </c>
      <c r="C6600" s="10" t="s">
        <v>1977</v>
      </c>
      <c r="D6600" s="4" t="s">
        <v>114</v>
      </c>
      <c r="E6600" s="4" t="s">
        <v>0</v>
      </c>
      <c r="F6600" s="73"/>
      <c r="G6600" s="197">
        <v>3500</v>
      </c>
      <c r="H6600" s="5"/>
    </row>
    <row r="6601" spans="2:11" x14ac:dyDescent="0.3">
      <c r="B6601" s="35">
        <v>43827</v>
      </c>
      <c r="C6601" s="10" t="s">
        <v>1977</v>
      </c>
      <c r="D6601" s="4" t="s">
        <v>116</v>
      </c>
      <c r="E6601" s="4" t="s">
        <v>0</v>
      </c>
      <c r="F6601" s="73"/>
      <c r="G6601" s="197">
        <v>2050</v>
      </c>
      <c r="H6601" s="5"/>
    </row>
    <row r="6602" spans="2:11" x14ac:dyDescent="0.3">
      <c r="B6602" s="35">
        <v>43827</v>
      </c>
      <c r="C6602" s="10" t="s">
        <v>1977</v>
      </c>
      <c r="D6602" s="4" t="s">
        <v>2171</v>
      </c>
      <c r="E6602" s="4" t="s">
        <v>0</v>
      </c>
      <c r="F6602" s="208"/>
      <c r="G6602" s="197">
        <v>1500</v>
      </c>
      <c r="H6602" s="5"/>
    </row>
    <row r="6603" spans="2:11" x14ac:dyDescent="0.3">
      <c r="B6603" s="35" t="s">
        <v>5</v>
      </c>
      <c r="C6603" s="10"/>
      <c r="D6603" s="4"/>
      <c r="E6603" s="4"/>
      <c r="F6603" s="73"/>
      <c r="G6603" s="73"/>
      <c r="H6603" s="5"/>
      <c r="K6603" s="210">
        <v>33310</v>
      </c>
    </row>
    <row r="6604" spans="2:11" x14ac:dyDescent="0.3">
      <c r="B6604" s="35">
        <v>43827</v>
      </c>
      <c r="C6604" s="10" t="s">
        <v>1977</v>
      </c>
      <c r="D6604" s="4" t="s">
        <v>1978</v>
      </c>
      <c r="E6604" s="4" t="s">
        <v>0</v>
      </c>
      <c r="F6604" s="209"/>
      <c r="G6604" s="197">
        <v>1900</v>
      </c>
      <c r="H6604" s="5"/>
    </row>
    <row r="6605" spans="2:11" x14ac:dyDescent="0.3">
      <c r="B6605" s="35">
        <v>43827</v>
      </c>
      <c r="C6605" s="10" t="s">
        <v>1977</v>
      </c>
      <c r="D6605" s="4" t="s">
        <v>119</v>
      </c>
      <c r="E6605" s="4" t="s">
        <v>0</v>
      </c>
      <c r="G6605" s="195">
        <v>3500</v>
      </c>
      <c r="H6605" s="5"/>
    </row>
    <row r="6606" spans="2:11" x14ac:dyDescent="0.3">
      <c r="B6606" s="35">
        <v>43827</v>
      </c>
      <c r="C6606" s="10" t="s">
        <v>1977</v>
      </c>
      <c r="D6606" s="4" t="s">
        <v>32</v>
      </c>
      <c r="E6606" s="4" t="s">
        <v>0</v>
      </c>
      <c r="F6606" s="73"/>
      <c r="G6606" s="197">
        <v>0</v>
      </c>
      <c r="H6606" s="5"/>
    </row>
    <row r="6607" spans="2:11" x14ac:dyDescent="0.3">
      <c r="B6607" s="35">
        <v>43827</v>
      </c>
      <c r="C6607" s="10" t="s">
        <v>1977</v>
      </c>
      <c r="D6607" s="4" t="s">
        <v>148</v>
      </c>
      <c r="E6607" s="4" t="s">
        <v>0</v>
      </c>
      <c r="F6607" s="73"/>
      <c r="G6607" s="197">
        <v>0</v>
      </c>
      <c r="H6607" s="5"/>
    </row>
    <row r="6608" spans="2:11" x14ac:dyDescent="0.3">
      <c r="B6608" s="35">
        <v>43827</v>
      </c>
      <c r="C6608" s="10" t="s">
        <v>1977</v>
      </c>
      <c r="D6608" s="4" t="s">
        <v>598</v>
      </c>
      <c r="E6608" s="4" t="s">
        <v>0</v>
      </c>
      <c r="F6608" s="202"/>
      <c r="G6608" s="197">
        <v>2000</v>
      </c>
      <c r="H6608" s="5"/>
    </row>
    <row r="6609" spans="2:8" x14ac:dyDescent="0.3">
      <c r="B6609" s="35">
        <v>43827</v>
      </c>
      <c r="C6609" s="10" t="s">
        <v>1977</v>
      </c>
      <c r="D6609" s="4" t="s">
        <v>15</v>
      </c>
      <c r="E6609" s="4" t="s">
        <v>0</v>
      </c>
      <c r="F6609" s="202"/>
      <c r="G6609" s="197">
        <v>1800</v>
      </c>
      <c r="H6609" s="5"/>
    </row>
    <row r="6610" spans="2:8" x14ac:dyDescent="0.3">
      <c r="B6610" s="35" t="s">
        <v>5</v>
      </c>
      <c r="C6610" s="10"/>
      <c r="D6610" s="4"/>
      <c r="E6610" s="4"/>
      <c r="F6610" s="73" t="s">
        <v>5</v>
      </c>
      <c r="G6610" s="197"/>
      <c r="H6610" s="5"/>
    </row>
    <row r="6611" spans="2:8" x14ac:dyDescent="0.3">
      <c r="B6611" s="35">
        <v>43827</v>
      </c>
      <c r="C6611" s="10" t="s">
        <v>1977</v>
      </c>
      <c r="D6611" s="4" t="s">
        <v>128</v>
      </c>
      <c r="E6611" s="4" t="s">
        <v>0</v>
      </c>
      <c r="F6611" s="73"/>
      <c r="G6611" s="197">
        <v>1100</v>
      </c>
      <c r="H6611" s="5"/>
    </row>
    <row r="6612" spans="2:8" x14ac:dyDescent="0.3">
      <c r="B6612" s="35">
        <v>43827</v>
      </c>
      <c r="C6612" s="10" t="s">
        <v>1977</v>
      </c>
      <c r="D6612" s="4" t="s">
        <v>2308</v>
      </c>
      <c r="E6612" s="4" t="s">
        <v>0</v>
      </c>
      <c r="F6612" s="73"/>
      <c r="G6612" s="197">
        <v>1500</v>
      </c>
      <c r="H6612" s="5"/>
    </row>
    <row r="6613" spans="2:8" x14ac:dyDescent="0.3">
      <c r="B6613" s="35">
        <v>43827</v>
      </c>
      <c r="C6613" s="10" t="s">
        <v>1977</v>
      </c>
      <c r="D6613" s="4" t="s">
        <v>2169</v>
      </c>
      <c r="E6613" s="4" t="s">
        <v>0</v>
      </c>
      <c r="F6613" s="73"/>
      <c r="G6613" s="197">
        <v>1200</v>
      </c>
      <c r="H6613" s="5"/>
    </row>
    <row r="6614" spans="2:8" x14ac:dyDescent="0.3">
      <c r="B6614" s="35">
        <v>43827</v>
      </c>
      <c r="C6614" s="10" t="s">
        <v>1977</v>
      </c>
      <c r="D6614" s="4" t="s">
        <v>1518</v>
      </c>
      <c r="E6614" s="4" t="s">
        <v>0</v>
      </c>
      <c r="F6614" s="73"/>
      <c r="G6614" s="195">
        <v>600</v>
      </c>
      <c r="H6614" s="5"/>
    </row>
    <row r="6615" spans="2:8" x14ac:dyDescent="0.3">
      <c r="B6615" s="35">
        <v>43827</v>
      </c>
      <c r="C6615" s="10" t="s">
        <v>1977</v>
      </c>
      <c r="D6615" s="4" t="s">
        <v>2201</v>
      </c>
      <c r="E6615" s="4" t="s">
        <v>0</v>
      </c>
      <c r="F6615" s="73" t="s">
        <v>2247</v>
      </c>
      <c r="G6615" s="195">
        <v>400</v>
      </c>
      <c r="H6615" s="5"/>
    </row>
    <row r="6616" spans="2:8" x14ac:dyDescent="0.3">
      <c r="F6616" s="174">
        <v>0</v>
      </c>
      <c r="G6616" s="194">
        <f>SUM(G6599:G6615)</f>
        <v>24050</v>
      </c>
      <c r="H6616" s="62">
        <f>F6616-G6616</f>
        <v>-24050</v>
      </c>
    </row>
    <row r="6618" spans="2:8" x14ac:dyDescent="0.3">
      <c r="B6618" s="106" t="s">
        <v>404</v>
      </c>
      <c r="C6618" s="6" t="s">
        <v>7</v>
      </c>
      <c r="D6618" s="6" t="s">
        <v>11</v>
      </c>
      <c r="E6618" s="6" t="s">
        <v>8</v>
      </c>
      <c r="F6618" s="149" t="s">
        <v>2147</v>
      </c>
      <c r="G6618" s="149" t="s">
        <v>2148</v>
      </c>
      <c r="H6618" s="7" t="s">
        <v>1658</v>
      </c>
    </row>
    <row r="6619" spans="2:8" x14ac:dyDescent="0.3">
      <c r="B6619" s="35">
        <v>43834</v>
      </c>
      <c r="C6619" s="10" t="s">
        <v>1977</v>
      </c>
      <c r="D6619" s="4" t="s">
        <v>1502</v>
      </c>
      <c r="E6619" s="4" t="s">
        <v>0</v>
      </c>
      <c r="F6619" s="73"/>
      <c r="G6619" s="195">
        <v>3000</v>
      </c>
      <c r="H6619" s="5"/>
    </row>
    <row r="6620" spans="2:8" x14ac:dyDescent="0.3">
      <c r="B6620" s="35">
        <v>43834</v>
      </c>
      <c r="C6620" s="10" t="s">
        <v>1977</v>
      </c>
      <c r="D6620" s="4" t="s">
        <v>114</v>
      </c>
      <c r="E6620" s="4" t="s">
        <v>0</v>
      </c>
      <c r="F6620" s="73"/>
      <c r="G6620" s="195">
        <v>3500</v>
      </c>
      <c r="H6620" s="5"/>
    </row>
    <row r="6621" spans="2:8" x14ac:dyDescent="0.3">
      <c r="B6621" s="35">
        <v>43834</v>
      </c>
      <c r="C6621" s="10" t="s">
        <v>1977</v>
      </c>
      <c r="D6621" s="4" t="s">
        <v>116</v>
      </c>
      <c r="E6621" s="4" t="s">
        <v>0</v>
      </c>
      <c r="F6621" s="73"/>
      <c r="G6621" s="195">
        <v>2050</v>
      </c>
      <c r="H6621" s="5"/>
    </row>
    <row r="6622" spans="2:8" x14ac:dyDescent="0.3">
      <c r="B6622" s="35">
        <v>43834</v>
      </c>
      <c r="C6622" s="10" t="s">
        <v>1977</v>
      </c>
      <c r="D6622" s="4" t="s">
        <v>2171</v>
      </c>
      <c r="E6622" s="4" t="s">
        <v>0</v>
      </c>
      <c r="F6622" s="208"/>
      <c r="G6622" s="195">
        <v>1500</v>
      </c>
      <c r="H6622" s="5"/>
    </row>
    <row r="6623" spans="2:8" x14ac:dyDescent="0.3">
      <c r="B6623" s="35" t="s">
        <v>5</v>
      </c>
      <c r="C6623" s="10"/>
      <c r="D6623" s="4"/>
      <c r="E6623" s="4"/>
      <c r="F6623" s="73"/>
      <c r="G6623" s="73"/>
      <c r="H6623" s="5"/>
    </row>
    <row r="6624" spans="2:8" x14ac:dyDescent="0.3">
      <c r="B6624" s="35">
        <v>43834</v>
      </c>
      <c r="C6624" s="10" t="s">
        <v>1977</v>
      </c>
      <c r="D6624" s="4" t="s">
        <v>1978</v>
      </c>
      <c r="E6624" s="4" t="s">
        <v>0</v>
      </c>
      <c r="F6624" s="209" t="s">
        <v>2300</v>
      </c>
      <c r="G6624" s="195">
        <v>2270</v>
      </c>
      <c r="H6624" s="5"/>
    </row>
    <row r="6625" spans="2:8" x14ac:dyDescent="0.3">
      <c r="B6625" s="35">
        <v>43834</v>
      </c>
      <c r="C6625" s="10" t="s">
        <v>1977</v>
      </c>
      <c r="D6625" s="4" t="s">
        <v>119</v>
      </c>
      <c r="E6625" s="4" t="s">
        <v>0</v>
      </c>
      <c r="G6625" s="195">
        <v>3500</v>
      </c>
      <c r="H6625" s="5"/>
    </row>
    <row r="6626" spans="2:8" x14ac:dyDescent="0.3">
      <c r="B6626" s="35">
        <v>43834</v>
      </c>
      <c r="C6626" s="10" t="s">
        <v>1977</v>
      </c>
      <c r="D6626" s="4" t="s">
        <v>32</v>
      </c>
      <c r="E6626" s="4" t="s">
        <v>0</v>
      </c>
      <c r="F6626" s="73"/>
      <c r="G6626" s="197">
        <v>0</v>
      </c>
      <c r="H6626" s="5"/>
    </row>
    <row r="6627" spans="2:8" x14ac:dyDescent="0.3">
      <c r="B6627" s="35">
        <v>43834</v>
      </c>
      <c r="C6627" s="10" t="s">
        <v>1977</v>
      </c>
      <c r="D6627" s="4" t="s">
        <v>148</v>
      </c>
      <c r="E6627" s="4" t="s">
        <v>0</v>
      </c>
      <c r="F6627" s="73"/>
      <c r="G6627" s="197">
        <v>0</v>
      </c>
      <c r="H6627" s="5"/>
    </row>
    <row r="6628" spans="2:8" x14ac:dyDescent="0.3">
      <c r="B6628" s="35">
        <v>43834</v>
      </c>
      <c r="C6628" s="10" t="s">
        <v>1977</v>
      </c>
      <c r="D6628" s="4" t="s">
        <v>598</v>
      </c>
      <c r="E6628" s="4" t="s">
        <v>0</v>
      </c>
      <c r="F6628" s="202" t="s">
        <v>2300</v>
      </c>
      <c r="G6628" s="195">
        <v>2100</v>
      </c>
      <c r="H6628" s="5"/>
    </row>
    <row r="6629" spans="2:8" x14ac:dyDescent="0.3">
      <c r="B6629" s="35">
        <v>43834</v>
      </c>
      <c r="C6629" s="10" t="s">
        <v>1977</v>
      </c>
      <c r="D6629" s="4" t="s">
        <v>15</v>
      </c>
      <c r="E6629" s="4" t="s">
        <v>0</v>
      </c>
      <c r="F6629" s="202" t="s">
        <v>2311</v>
      </c>
      <c r="G6629" s="195">
        <v>1468</v>
      </c>
      <c r="H6629" s="5"/>
    </row>
    <row r="6630" spans="2:8" x14ac:dyDescent="0.3">
      <c r="B6630" s="35" t="s">
        <v>5</v>
      </c>
      <c r="C6630" s="10"/>
      <c r="D6630" s="4"/>
      <c r="E6630" s="4"/>
      <c r="F6630" s="73" t="s">
        <v>5</v>
      </c>
      <c r="G6630" s="197"/>
      <c r="H6630" s="5"/>
    </row>
    <row r="6631" spans="2:8" x14ac:dyDescent="0.3">
      <c r="B6631" s="35">
        <v>43834</v>
      </c>
      <c r="C6631" s="10" t="s">
        <v>1977</v>
      </c>
      <c r="D6631" s="4" t="s">
        <v>128</v>
      </c>
      <c r="E6631" s="4" t="s">
        <v>0</v>
      </c>
      <c r="F6631" s="73"/>
      <c r="G6631" s="195">
        <v>1100</v>
      </c>
      <c r="H6631" s="5"/>
    </row>
    <row r="6632" spans="2:8" x14ac:dyDescent="0.3">
      <c r="B6632" s="35">
        <v>43834</v>
      </c>
      <c r="C6632" s="10" t="s">
        <v>1977</v>
      </c>
      <c r="D6632" s="4" t="s">
        <v>2308</v>
      </c>
      <c r="E6632" s="4" t="s">
        <v>0</v>
      </c>
      <c r="F6632" s="73"/>
      <c r="G6632" s="195">
        <v>1500</v>
      </c>
      <c r="H6632" s="5"/>
    </row>
    <row r="6633" spans="2:8" x14ac:dyDescent="0.3">
      <c r="B6633" s="35">
        <v>43834</v>
      </c>
      <c r="C6633" s="10" t="s">
        <v>1977</v>
      </c>
      <c r="D6633" s="4" t="s">
        <v>2169</v>
      </c>
      <c r="E6633" s="4" t="s">
        <v>0</v>
      </c>
      <c r="F6633" s="73"/>
      <c r="G6633" s="195">
        <v>1200</v>
      </c>
      <c r="H6633" s="5"/>
    </row>
    <row r="6634" spans="2:8" x14ac:dyDescent="0.3">
      <c r="B6634" s="35">
        <v>43834</v>
      </c>
      <c r="C6634" s="10" t="s">
        <v>1977</v>
      </c>
      <c r="D6634" s="4" t="s">
        <v>1518</v>
      </c>
      <c r="E6634" s="4" t="s">
        <v>0</v>
      </c>
      <c r="F6634" s="73"/>
      <c r="G6634" s="195">
        <v>600</v>
      </c>
      <c r="H6634" s="5"/>
    </row>
    <row r="6635" spans="2:8" x14ac:dyDescent="0.3">
      <c r="B6635" s="35">
        <v>43834</v>
      </c>
      <c r="C6635" s="10" t="s">
        <v>1977</v>
      </c>
      <c r="D6635" s="4" t="s">
        <v>2201</v>
      </c>
      <c r="E6635" s="4" t="s">
        <v>0</v>
      </c>
      <c r="F6635" s="202" t="s">
        <v>2311</v>
      </c>
      <c r="G6635" s="195">
        <v>320</v>
      </c>
      <c r="H6635" s="5"/>
    </row>
    <row r="6636" spans="2:8" x14ac:dyDescent="0.3">
      <c r="F6636" s="174">
        <v>0</v>
      </c>
      <c r="G6636" s="194">
        <f>SUM(G6619:G6635)</f>
        <v>24108</v>
      </c>
      <c r="H6636" s="62">
        <f>F6636-G6636</f>
        <v>-24108</v>
      </c>
    </row>
    <row r="6638" spans="2:8" x14ac:dyDescent="0.3">
      <c r="B6638" s="106" t="s">
        <v>404</v>
      </c>
      <c r="C6638" s="6" t="s">
        <v>7</v>
      </c>
      <c r="D6638" s="6" t="s">
        <v>11</v>
      </c>
      <c r="E6638" s="6" t="s">
        <v>8</v>
      </c>
      <c r="F6638" s="149" t="s">
        <v>2147</v>
      </c>
      <c r="G6638" s="149" t="s">
        <v>2148</v>
      </c>
      <c r="H6638" s="7" t="s">
        <v>1658</v>
      </c>
    </row>
    <row r="6639" spans="2:8" x14ac:dyDescent="0.3">
      <c r="B6639" s="35">
        <v>43841</v>
      </c>
      <c r="C6639" s="10" t="s">
        <v>1977</v>
      </c>
      <c r="D6639" s="4" t="s">
        <v>1502</v>
      </c>
      <c r="E6639" s="4" t="s">
        <v>0</v>
      </c>
      <c r="F6639" s="73"/>
      <c r="G6639" s="195">
        <v>3000</v>
      </c>
      <c r="H6639" s="5"/>
    </row>
    <row r="6640" spans="2:8" x14ac:dyDescent="0.3">
      <c r="B6640" s="35">
        <v>43841</v>
      </c>
      <c r="C6640" s="10" t="s">
        <v>1977</v>
      </c>
      <c r="D6640" s="4" t="s">
        <v>114</v>
      </c>
      <c r="E6640" s="4" t="s">
        <v>0</v>
      </c>
      <c r="F6640" s="73"/>
      <c r="G6640" s="195">
        <v>3500</v>
      </c>
      <c r="H6640" s="5"/>
    </row>
    <row r="6641" spans="2:9" x14ac:dyDescent="0.3">
      <c r="B6641" s="35">
        <v>43841</v>
      </c>
      <c r="C6641" s="10" t="s">
        <v>1977</v>
      </c>
      <c r="D6641" s="4" t="s">
        <v>116</v>
      </c>
      <c r="E6641" s="4" t="s">
        <v>0</v>
      </c>
      <c r="F6641" s="73"/>
      <c r="G6641" s="195">
        <v>2050</v>
      </c>
      <c r="H6641" s="5"/>
    </row>
    <row r="6642" spans="2:9" x14ac:dyDescent="0.3">
      <c r="B6642" s="35">
        <v>43841</v>
      </c>
      <c r="C6642" s="10" t="s">
        <v>1977</v>
      </c>
      <c r="D6642" s="4" t="s">
        <v>2171</v>
      </c>
      <c r="E6642" s="4" t="s">
        <v>0</v>
      </c>
      <c r="F6642" s="208"/>
      <c r="G6642" s="195">
        <v>1500</v>
      </c>
      <c r="H6642" s="5"/>
    </row>
    <row r="6643" spans="2:9" x14ac:dyDescent="0.3">
      <c r="B6643" s="35" t="s">
        <v>5</v>
      </c>
      <c r="C6643" s="10"/>
      <c r="D6643" s="4"/>
      <c r="E6643" s="4"/>
      <c r="F6643" s="73"/>
      <c r="G6643" s="73"/>
      <c r="H6643" s="5"/>
    </row>
    <row r="6644" spans="2:9" x14ac:dyDescent="0.3">
      <c r="B6644" s="35">
        <v>43841</v>
      </c>
      <c r="C6644" s="10" t="s">
        <v>1977</v>
      </c>
      <c r="D6644" s="4" t="s">
        <v>1978</v>
      </c>
      <c r="E6644" s="4" t="s">
        <v>0</v>
      </c>
      <c r="F6644" s="209"/>
      <c r="G6644" s="195">
        <v>1900</v>
      </c>
      <c r="H6644" s="5"/>
    </row>
    <row r="6645" spans="2:9" x14ac:dyDescent="0.3">
      <c r="B6645" s="35">
        <v>43841</v>
      </c>
      <c r="C6645" s="10" t="s">
        <v>1977</v>
      </c>
      <c r="D6645" s="4" t="s">
        <v>119</v>
      </c>
      <c r="E6645" s="4" t="s">
        <v>0</v>
      </c>
      <c r="G6645" s="195">
        <v>3500</v>
      </c>
      <c r="H6645" s="5"/>
    </row>
    <row r="6646" spans="2:9" x14ac:dyDescent="0.3">
      <c r="B6646" s="35">
        <v>43841</v>
      </c>
      <c r="C6646" s="10" t="s">
        <v>1977</v>
      </c>
      <c r="D6646" s="4" t="s">
        <v>32</v>
      </c>
      <c r="E6646" s="4" t="s">
        <v>0</v>
      </c>
      <c r="F6646" s="73"/>
      <c r="G6646" s="195">
        <v>1500</v>
      </c>
      <c r="H6646" s="5"/>
    </row>
    <row r="6647" spans="2:9" x14ac:dyDescent="0.3">
      <c r="B6647" s="35">
        <v>43841</v>
      </c>
      <c r="C6647" s="10" t="s">
        <v>1977</v>
      </c>
      <c r="D6647" s="4" t="s">
        <v>148</v>
      </c>
      <c r="E6647" s="4" t="s">
        <v>0</v>
      </c>
      <c r="F6647" s="73"/>
      <c r="G6647" s="195">
        <v>1000</v>
      </c>
      <c r="H6647" s="5"/>
    </row>
    <row r="6648" spans="2:9" x14ac:dyDescent="0.3">
      <c r="B6648" s="35">
        <v>43841</v>
      </c>
      <c r="C6648" s="10" t="s">
        <v>1977</v>
      </c>
      <c r="D6648" s="4" t="s">
        <v>598</v>
      </c>
      <c r="E6648" s="4" t="s">
        <v>0</v>
      </c>
      <c r="F6648" s="202"/>
      <c r="G6648" s="195">
        <v>2000</v>
      </c>
      <c r="H6648" s="5"/>
    </row>
    <row r="6649" spans="2:9" x14ac:dyDescent="0.3">
      <c r="B6649" s="35">
        <v>43841</v>
      </c>
      <c r="C6649" s="10" t="s">
        <v>1977</v>
      </c>
      <c r="D6649" s="4" t="s">
        <v>15</v>
      </c>
      <c r="E6649" s="4" t="s">
        <v>0</v>
      </c>
      <c r="F6649" s="202"/>
      <c r="G6649" s="195">
        <v>1800</v>
      </c>
      <c r="H6649" s="5"/>
    </row>
    <row r="6650" spans="2:9" x14ac:dyDescent="0.3">
      <c r="B6650" s="35" t="s">
        <v>5</v>
      </c>
      <c r="C6650" s="10"/>
      <c r="D6650" s="4"/>
      <c r="E6650" s="4"/>
      <c r="F6650" s="73" t="s">
        <v>5</v>
      </c>
      <c r="G6650" s="197"/>
      <c r="H6650" s="5"/>
    </row>
    <row r="6651" spans="2:9" x14ac:dyDescent="0.3">
      <c r="B6651" s="35">
        <v>43841</v>
      </c>
      <c r="C6651" s="10" t="s">
        <v>1977</v>
      </c>
      <c r="D6651" s="4" t="s">
        <v>128</v>
      </c>
      <c r="E6651" s="4" t="s">
        <v>0</v>
      </c>
      <c r="F6651" s="73"/>
      <c r="G6651" s="195">
        <v>1100</v>
      </c>
      <c r="H6651" s="5"/>
    </row>
    <row r="6652" spans="2:9" x14ac:dyDescent="0.3">
      <c r="B6652" s="35">
        <v>43841</v>
      </c>
      <c r="C6652" s="10" t="s">
        <v>1977</v>
      </c>
      <c r="D6652" s="4" t="s">
        <v>2308</v>
      </c>
      <c r="E6652" s="4" t="s">
        <v>0</v>
      </c>
      <c r="F6652" s="73"/>
      <c r="G6652" s="195">
        <v>1500</v>
      </c>
      <c r="H6652" s="5"/>
    </row>
    <row r="6653" spans="2:9" x14ac:dyDescent="0.3">
      <c r="B6653" s="35">
        <v>43841</v>
      </c>
      <c r="C6653" s="10" t="s">
        <v>1977</v>
      </c>
      <c r="D6653" s="4" t="s">
        <v>2169</v>
      </c>
      <c r="E6653" s="4" t="s">
        <v>0</v>
      </c>
      <c r="F6653" s="73"/>
      <c r="G6653" s="195">
        <v>1200</v>
      </c>
      <c r="H6653" s="5"/>
    </row>
    <row r="6654" spans="2:9" x14ac:dyDescent="0.3">
      <c r="B6654" s="35">
        <v>43841</v>
      </c>
      <c r="C6654" s="10" t="s">
        <v>1977</v>
      </c>
      <c r="D6654" s="4" t="s">
        <v>1518</v>
      </c>
      <c r="E6654" s="4" t="s">
        <v>0</v>
      </c>
      <c r="F6654" s="73" t="s">
        <v>2313</v>
      </c>
      <c r="G6654" s="195">
        <v>920</v>
      </c>
      <c r="H6654" s="5"/>
      <c r="I6654" t="s">
        <v>2312</v>
      </c>
    </row>
    <row r="6655" spans="2:9" x14ac:dyDescent="0.3">
      <c r="B6655" s="35">
        <v>43841</v>
      </c>
      <c r="C6655" s="10" t="s">
        <v>1977</v>
      </c>
      <c r="D6655" s="4" t="s">
        <v>2201</v>
      </c>
      <c r="E6655" s="4" t="s">
        <v>0</v>
      </c>
      <c r="F6655" s="202"/>
      <c r="G6655" s="195">
        <v>480</v>
      </c>
      <c r="H6655" s="5"/>
    </row>
    <row r="6656" spans="2:9" x14ac:dyDescent="0.3">
      <c r="F6656" s="174">
        <v>0</v>
      </c>
      <c r="G6656" s="194">
        <f>SUM(G6639:G6655)</f>
        <v>26950</v>
      </c>
      <c r="H6656" s="62">
        <f>F6656-G6656</f>
        <v>-26950</v>
      </c>
    </row>
    <row r="6658" spans="2:8" x14ac:dyDescent="0.3">
      <c r="B6658" s="106" t="s">
        <v>404</v>
      </c>
      <c r="C6658" s="6" t="s">
        <v>7</v>
      </c>
      <c r="D6658" s="6" t="s">
        <v>11</v>
      </c>
      <c r="E6658" s="6" t="s">
        <v>8</v>
      </c>
      <c r="F6658" s="149" t="s">
        <v>2147</v>
      </c>
      <c r="G6658" s="149" t="s">
        <v>2148</v>
      </c>
      <c r="H6658" s="7" t="s">
        <v>1658</v>
      </c>
    </row>
    <row r="6659" spans="2:8" x14ac:dyDescent="0.3">
      <c r="B6659" s="35">
        <v>43848</v>
      </c>
      <c r="C6659" s="10" t="s">
        <v>1977</v>
      </c>
      <c r="D6659" s="4" t="s">
        <v>1502</v>
      </c>
      <c r="E6659" s="4" t="s">
        <v>0</v>
      </c>
      <c r="F6659" s="73"/>
      <c r="G6659" s="195">
        <v>3000</v>
      </c>
      <c r="H6659" s="5"/>
    </row>
    <row r="6660" spans="2:8" x14ac:dyDescent="0.3">
      <c r="B6660" s="35">
        <v>43848</v>
      </c>
      <c r="C6660" s="10" t="s">
        <v>1977</v>
      </c>
      <c r="D6660" s="4" t="s">
        <v>114</v>
      </c>
      <c r="E6660" s="4" t="s">
        <v>0</v>
      </c>
      <c r="F6660" s="208">
        <v>2000</v>
      </c>
      <c r="G6660" s="195">
        <v>1500</v>
      </c>
      <c r="H6660" s="5"/>
    </row>
    <row r="6661" spans="2:8" x14ac:dyDescent="0.3">
      <c r="B6661" s="35">
        <v>43848</v>
      </c>
      <c r="C6661" s="10" t="s">
        <v>1977</v>
      </c>
      <c r="D6661" s="4" t="s">
        <v>116</v>
      </c>
      <c r="E6661" s="4" t="s">
        <v>0</v>
      </c>
      <c r="F6661" s="73"/>
      <c r="G6661" s="195">
        <v>2050</v>
      </c>
      <c r="H6661" s="5"/>
    </row>
    <row r="6662" spans="2:8" x14ac:dyDescent="0.3">
      <c r="B6662" s="35">
        <v>43848</v>
      </c>
      <c r="C6662" s="10" t="s">
        <v>1977</v>
      </c>
      <c r="D6662" s="4" t="s">
        <v>2171</v>
      </c>
      <c r="E6662" s="4" t="s">
        <v>0</v>
      </c>
      <c r="F6662" s="208"/>
      <c r="G6662" s="195">
        <v>1500</v>
      </c>
      <c r="H6662" s="5"/>
    </row>
    <row r="6663" spans="2:8" x14ac:dyDescent="0.3">
      <c r="B6663" s="35" t="s">
        <v>5</v>
      </c>
      <c r="C6663" s="10"/>
      <c r="D6663" s="4"/>
      <c r="E6663" s="4"/>
      <c r="F6663" s="73"/>
      <c r="G6663" s="73"/>
      <c r="H6663" s="5"/>
    </row>
    <row r="6664" spans="2:8" x14ac:dyDescent="0.3">
      <c r="B6664" s="35">
        <v>43848</v>
      </c>
      <c r="C6664" s="10" t="s">
        <v>1977</v>
      </c>
      <c r="D6664" s="4" t="s">
        <v>1978</v>
      </c>
      <c r="E6664" s="4" t="s">
        <v>0</v>
      </c>
      <c r="F6664" s="209"/>
      <c r="G6664" s="195">
        <v>1900</v>
      </c>
      <c r="H6664" s="5"/>
    </row>
    <row r="6665" spans="2:8" x14ac:dyDescent="0.3">
      <c r="B6665" s="35">
        <v>43848</v>
      </c>
      <c r="C6665" s="10" t="s">
        <v>1977</v>
      </c>
      <c r="D6665" s="4" t="s">
        <v>119</v>
      </c>
      <c r="E6665" s="4" t="s">
        <v>0</v>
      </c>
      <c r="G6665" s="195">
        <v>3500</v>
      </c>
      <c r="H6665" s="5"/>
    </row>
    <row r="6666" spans="2:8" x14ac:dyDescent="0.3">
      <c r="B6666" s="35">
        <v>43848</v>
      </c>
      <c r="C6666" s="10" t="s">
        <v>1977</v>
      </c>
      <c r="D6666" s="4" t="s">
        <v>32</v>
      </c>
      <c r="E6666" s="4" t="s">
        <v>0</v>
      </c>
      <c r="F6666" s="73"/>
      <c r="G6666" s="197">
        <v>0</v>
      </c>
      <c r="H6666" s="5"/>
    </row>
    <row r="6667" spans="2:8" x14ac:dyDescent="0.3">
      <c r="B6667" s="35">
        <v>43848</v>
      </c>
      <c r="C6667" s="10" t="s">
        <v>1977</v>
      </c>
      <c r="D6667" s="4" t="s">
        <v>148</v>
      </c>
      <c r="E6667" s="4" t="s">
        <v>0</v>
      </c>
      <c r="F6667" s="73"/>
      <c r="G6667" s="195">
        <v>1000</v>
      </c>
      <c r="H6667" s="5"/>
    </row>
    <row r="6668" spans="2:8" x14ac:dyDescent="0.3">
      <c r="B6668" s="35">
        <v>43848</v>
      </c>
      <c r="C6668" s="10" t="s">
        <v>1977</v>
      </c>
      <c r="D6668" s="4" t="s">
        <v>598</v>
      </c>
      <c r="E6668" s="4" t="s">
        <v>0</v>
      </c>
      <c r="F6668" s="202"/>
      <c r="G6668" s="195">
        <v>2000</v>
      </c>
      <c r="H6668" s="5"/>
    </row>
    <row r="6669" spans="2:8" x14ac:dyDescent="0.3">
      <c r="B6669" s="35">
        <v>43848</v>
      </c>
      <c r="C6669" s="10" t="s">
        <v>1977</v>
      </c>
      <c r="D6669" s="4" t="s">
        <v>15</v>
      </c>
      <c r="E6669" s="4" t="s">
        <v>0</v>
      </c>
      <c r="F6669" s="202"/>
      <c r="G6669" s="195">
        <v>1800</v>
      </c>
      <c r="H6669" s="5"/>
    </row>
    <row r="6670" spans="2:8" x14ac:dyDescent="0.3">
      <c r="B6670" s="35" t="s">
        <v>5</v>
      </c>
      <c r="C6670" s="10"/>
      <c r="D6670" s="4"/>
      <c r="E6670" s="4"/>
      <c r="F6670" s="73" t="s">
        <v>5</v>
      </c>
      <c r="G6670" s="197"/>
      <c r="H6670" s="5"/>
    </row>
    <row r="6671" spans="2:8" x14ac:dyDescent="0.3">
      <c r="B6671" s="35">
        <v>43848</v>
      </c>
      <c r="C6671" s="10" t="s">
        <v>1977</v>
      </c>
      <c r="D6671" s="4" t="s">
        <v>128</v>
      </c>
      <c r="E6671" s="4" t="s">
        <v>0</v>
      </c>
      <c r="F6671" s="73"/>
      <c r="G6671" s="195">
        <v>1100</v>
      </c>
      <c r="H6671" s="5"/>
    </row>
    <row r="6672" spans="2:8" x14ac:dyDescent="0.3">
      <c r="B6672" s="35">
        <v>43848</v>
      </c>
      <c r="C6672" s="10" t="s">
        <v>1977</v>
      </c>
      <c r="D6672" s="4" t="s">
        <v>2308</v>
      </c>
      <c r="E6672" s="4" t="s">
        <v>0</v>
      </c>
      <c r="F6672" s="73"/>
      <c r="G6672" s="195">
        <v>1500</v>
      </c>
      <c r="H6672" s="5"/>
    </row>
    <row r="6673" spans="2:8" x14ac:dyDescent="0.3">
      <c r="B6673" s="35">
        <v>43848</v>
      </c>
      <c r="C6673" s="10" t="s">
        <v>1977</v>
      </c>
      <c r="D6673" s="4" t="s">
        <v>2169</v>
      </c>
      <c r="E6673" s="4" t="s">
        <v>0</v>
      </c>
      <c r="F6673" s="73"/>
      <c r="G6673" s="195">
        <v>1200</v>
      </c>
      <c r="H6673" s="5"/>
    </row>
    <row r="6674" spans="2:8" x14ac:dyDescent="0.3">
      <c r="B6674" s="35">
        <v>43848</v>
      </c>
      <c r="C6674" s="10" t="s">
        <v>1977</v>
      </c>
      <c r="D6674" s="4" t="s">
        <v>1518</v>
      </c>
      <c r="E6674" s="4" t="s">
        <v>0</v>
      </c>
      <c r="F6674" s="73"/>
      <c r="G6674" s="195">
        <v>760</v>
      </c>
      <c r="H6674" s="5"/>
    </row>
    <row r="6675" spans="2:8" x14ac:dyDescent="0.3">
      <c r="B6675" s="35">
        <v>43848</v>
      </c>
      <c r="C6675" s="10" t="s">
        <v>1977</v>
      </c>
      <c r="D6675" s="4" t="s">
        <v>2201</v>
      </c>
      <c r="E6675" s="4" t="s">
        <v>0</v>
      </c>
      <c r="F6675" s="202"/>
      <c r="G6675" s="195">
        <v>480</v>
      </c>
      <c r="H6675" s="5"/>
    </row>
    <row r="6676" spans="2:8" x14ac:dyDescent="0.3">
      <c r="F6676" s="174">
        <v>0</v>
      </c>
      <c r="G6676" s="194">
        <f>SUM(G6659:G6675)</f>
        <v>23290</v>
      </c>
      <c r="H6676" s="62">
        <f>F6676-G6676</f>
        <v>-23290</v>
      </c>
    </row>
    <row r="6678" spans="2:8" x14ac:dyDescent="0.3">
      <c r="B6678" s="106" t="s">
        <v>404</v>
      </c>
      <c r="C6678" s="6" t="s">
        <v>7</v>
      </c>
      <c r="D6678" s="6" t="s">
        <v>11</v>
      </c>
      <c r="E6678" s="6" t="s">
        <v>8</v>
      </c>
      <c r="F6678" s="149" t="s">
        <v>2147</v>
      </c>
      <c r="G6678" s="149" t="s">
        <v>2148</v>
      </c>
      <c r="H6678" s="7" t="s">
        <v>1658</v>
      </c>
    </row>
    <row r="6679" spans="2:8" x14ac:dyDescent="0.3">
      <c r="B6679" s="35">
        <v>43855</v>
      </c>
      <c r="C6679" s="10" t="s">
        <v>1977</v>
      </c>
      <c r="D6679" s="4" t="s">
        <v>1502</v>
      </c>
      <c r="E6679" s="4" t="s">
        <v>0</v>
      </c>
      <c r="F6679" s="73"/>
      <c r="G6679" s="197">
        <v>3000</v>
      </c>
      <c r="H6679" s="5"/>
    </row>
    <row r="6680" spans="2:8" x14ac:dyDescent="0.3">
      <c r="B6680" s="35">
        <v>43855</v>
      </c>
      <c r="C6680" s="10" t="s">
        <v>1977</v>
      </c>
      <c r="D6680" s="4" t="s">
        <v>114</v>
      </c>
      <c r="E6680" s="4" t="s">
        <v>0</v>
      </c>
      <c r="F6680" s="208"/>
      <c r="G6680" s="197">
        <v>3500</v>
      </c>
      <c r="H6680" s="5"/>
    </row>
    <row r="6681" spans="2:8" x14ac:dyDescent="0.3">
      <c r="B6681" s="35">
        <v>43855</v>
      </c>
      <c r="C6681" s="10" t="s">
        <v>1977</v>
      </c>
      <c r="D6681" s="4" t="s">
        <v>116</v>
      </c>
      <c r="E6681" s="4" t="s">
        <v>0</v>
      </c>
      <c r="F6681" s="73"/>
      <c r="G6681" s="197">
        <v>2050</v>
      </c>
      <c r="H6681" s="5"/>
    </row>
    <row r="6682" spans="2:8" x14ac:dyDescent="0.3">
      <c r="B6682" s="35">
        <v>43855</v>
      </c>
      <c r="C6682" s="10" t="s">
        <v>1977</v>
      </c>
      <c r="D6682" s="4" t="s">
        <v>2171</v>
      </c>
      <c r="E6682" s="4" t="s">
        <v>0</v>
      </c>
      <c r="F6682" s="208"/>
      <c r="G6682" s="197">
        <v>1500</v>
      </c>
      <c r="H6682" s="5"/>
    </row>
    <row r="6683" spans="2:8" x14ac:dyDescent="0.3">
      <c r="B6683" s="35" t="s">
        <v>5</v>
      </c>
      <c r="C6683" s="10"/>
      <c r="D6683" s="4"/>
      <c r="E6683" s="4"/>
      <c r="F6683" s="73"/>
      <c r="G6683" s="73"/>
      <c r="H6683" s="5"/>
    </row>
    <row r="6684" spans="2:8" x14ac:dyDescent="0.3">
      <c r="B6684" s="35">
        <v>43855</v>
      </c>
      <c r="C6684" s="10" t="s">
        <v>1977</v>
      </c>
      <c r="D6684" s="4" t="s">
        <v>1978</v>
      </c>
      <c r="E6684" s="4" t="s">
        <v>0</v>
      </c>
      <c r="F6684" s="209"/>
      <c r="G6684" s="197">
        <v>1900</v>
      </c>
      <c r="H6684" s="5"/>
    </row>
    <row r="6685" spans="2:8" x14ac:dyDescent="0.3">
      <c r="B6685" s="35">
        <v>43855</v>
      </c>
      <c r="C6685" s="10" t="s">
        <v>1977</v>
      </c>
      <c r="D6685" s="4" t="s">
        <v>119</v>
      </c>
      <c r="E6685" s="4" t="s">
        <v>0</v>
      </c>
      <c r="G6685" s="197">
        <v>0</v>
      </c>
      <c r="H6685" s="5"/>
    </row>
    <row r="6686" spans="2:8" x14ac:dyDescent="0.3">
      <c r="B6686" s="35">
        <v>43855</v>
      </c>
      <c r="C6686" s="10" t="s">
        <v>1977</v>
      </c>
      <c r="D6686" s="4" t="s">
        <v>32</v>
      </c>
      <c r="E6686" s="4" t="s">
        <v>0</v>
      </c>
      <c r="F6686" s="73"/>
      <c r="G6686" s="197">
        <v>0</v>
      </c>
      <c r="H6686" s="5"/>
    </row>
    <row r="6687" spans="2:8" x14ac:dyDescent="0.3">
      <c r="B6687" s="35">
        <v>43855</v>
      </c>
      <c r="C6687" s="10" t="s">
        <v>1977</v>
      </c>
      <c r="D6687" s="4" t="s">
        <v>148</v>
      </c>
      <c r="E6687" s="4" t="s">
        <v>0</v>
      </c>
      <c r="F6687" s="73"/>
      <c r="G6687" s="197">
        <v>1000</v>
      </c>
      <c r="H6687" s="5"/>
    </row>
    <row r="6688" spans="2:8" x14ac:dyDescent="0.3">
      <c r="B6688" s="35">
        <v>43855</v>
      </c>
      <c r="C6688" s="10" t="s">
        <v>1977</v>
      </c>
      <c r="D6688" s="4" t="s">
        <v>598</v>
      </c>
      <c r="E6688" s="4" t="s">
        <v>0</v>
      </c>
      <c r="F6688" s="202"/>
      <c r="G6688" s="197">
        <v>2000</v>
      </c>
      <c r="H6688" s="5"/>
    </row>
    <row r="6689" spans="2:8" x14ac:dyDescent="0.3">
      <c r="B6689" s="35">
        <v>43855</v>
      </c>
      <c r="C6689" s="10" t="s">
        <v>1977</v>
      </c>
      <c r="D6689" s="4" t="s">
        <v>15</v>
      </c>
      <c r="E6689" s="4" t="s">
        <v>0</v>
      </c>
      <c r="F6689" s="202"/>
      <c r="G6689" s="197">
        <v>1800</v>
      </c>
      <c r="H6689" s="5"/>
    </row>
    <row r="6690" spans="2:8" x14ac:dyDescent="0.3">
      <c r="B6690" s="35" t="s">
        <v>5</v>
      </c>
      <c r="C6690" s="10"/>
      <c r="D6690" s="4"/>
      <c r="E6690" s="4"/>
      <c r="F6690" s="73" t="s">
        <v>5</v>
      </c>
      <c r="G6690" s="197"/>
      <c r="H6690" s="5"/>
    </row>
    <row r="6691" spans="2:8" x14ac:dyDescent="0.3">
      <c r="B6691" s="35">
        <v>43855</v>
      </c>
      <c r="C6691" s="10" t="s">
        <v>1977</v>
      </c>
      <c r="D6691" s="4" t="s">
        <v>128</v>
      </c>
      <c r="E6691" s="4" t="s">
        <v>0</v>
      </c>
      <c r="F6691" s="73" t="s">
        <v>2300</v>
      </c>
      <c r="G6691" s="197">
        <v>1200</v>
      </c>
      <c r="H6691" s="5"/>
    </row>
    <row r="6692" spans="2:8" x14ac:dyDescent="0.3">
      <c r="B6692" s="35">
        <v>43855</v>
      </c>
      <c r="C6692" s="10" t="s">
        <v>1977</v>
      </c>
      <c r="D6692" s="4" t="s">
        <v>2308</v>
      </c>
      <c r="E6692" s="4" t="s">
        <v>0</v>
      </c>
      <c r="F6692" s="73"/>
      <c r="G6692" s="197">
        <v>1500</v>
      </c>
      <c r="H6692" s="5"/>
    </row>
    <row r="6693" spans="2:8" x14ac:dyDescent="0.3">
      <c r="B6693" s="35">
        <v>43855</v>
      </c>
      <c r="C6693" s="10" t="s">
        <v>1977</v>
      </c>
      <c r="D6693" s="4" t="s">
        <v>2169</v>
      </c>
      <c r="E6693" s="4" t="s">
        <v>0</v>
      </c>
      <c r="F6693" s="73"/>
      <c r="G6693" s="197">
        <v>1200</v>
      </c>
      <c r="H6693" s="5"/>
    </row>
    <row r="6694" spans="2:8" x14ac:dyDescent="0.3">
      <c r="B6694" s="35">
        <v>43855</v>
      </c>
      <c r="C6694" s="10" t="s">
        <v>1977</v>
      </c>
      <c r="D6694" s="4" t="s">
        <v>1518</v>
      </c>
      <c r="E6694" s="4" t="s">
        <v>0</v>
      </c>
      <c r="F6694" s="73"/>
      <c r="G6694" s="197">
        <v>760</v>
      </c>
      <c r="H6694" s="5"/>
    </row>
    <row r="6695" spans="2:8" x14ac:dyDescent="0.3">
      <c r="B6695" s="35">
        <v>43855</v>
      </c>
      <c r="C6695" s="10" t="s">
        <v>1977</v>
      </c>
      <c r="D6695" s="4" t="s">
        <v>2201</v>
      </c>
      <c r="E6695" s="4" t="s">
        <v>0</v>
      </c>
      <c r="F6695" s="202"/>
      <c r="G6695" s="197">
        <v>480</v>
      </c>
      <c r="H6695" s="5"/>
    </row>
    <row r="6696" spans="2:8" x14ac:dyDescent="0.3">
      <c r="F6696" s="174">
        <v>0</v>
      </c>
      <c r="G6696" s="194">
        <f>SUM(G6679:G6695)</f>
        <v>21890</v>
      </c>
      <c r="H6696" s="62">
        <f>F6696-G6696</f>
        <v>-21890</v>
      </c>
    </row>
    <row r="6698" spans="2:8" x14ac:dyDescent="0.3">
      <c r="B6698" s="106" t="s">
        <v>404</v>
      </c>
      <c r="C6698" s="6" t="s">
        <v>7</v>
      </c>
      <c r="D6698" s="6" t="s">
        <v>11</v>
      </c>
      <c r="E6698" s="6" t="s">
        <v>8</v>
      </c>
      <c r="F6698" s="149" t="s">
        <v>2147</v>
      </c>
      <c r="G6698" s="149" t="s">
        <v>2148</v>
      </c>
      <c r="H6698" s="7" t="s">
        <v>1658</v>
      </c>
    </row>
    <row r="6699" spans="2:8" x14ac:dyDescent="0.3">
      <c r="B6699" s="35">
        <v>43862</v>
      </c>
      <c r="C6699" s="10" t="s">
        <v>1977</v>
      </c>
      <c r="D6699" s="4" t="s">
        <v>1502</v>
      </c>
      <c r="E6699" s="4" t="s">
        <v>0</v>
      </c>
      <c r="F6699" s="73"/>
      <c r="G6699" s="195">
        <v>3000</v>
      </c>
      <c r="H6699" s="5"/>
    </row>
    <row r="6700" spans="2:8" x14ac:dyDescent="0.3">
      <c r="B6700" s="35">
        <v>43862</v>
      </c>
      <c r="C6700" s="10" t="s">
        <v>1977</v>
      </c>
      <c r="D6700" s="4" t="s">
        <v>114</v>
      </c>
      <c r="E6700" s="4" t="s">
        <v>0</v>
      </c>
      <c r="F6700" s="208"/>
      <c r="G6700" s="195">
        <v>3500</v>
      </c>
      <c r="H6700" s="5"/>
    </row>
    <row r="6701" spans="2:8" x14ac:dyDescent="0.3">
      <c r="B6701" s="35">
        <v>43862</v>
      </c>
      <c r="C6701" s="10" t="s">
        <v>1977</v>
      </c>
      <c r="D6701" s="4" t="s">
        <v>116</v>
      </c>
      <c r="E6701" s="4" t="s">
        <v>0</v>
      </c>
      <c r="F6701" s="73"/>
      <c r="G6701" s="195">
        <v>2050</v>
      </c>
      <c r="H6701" s="5"/>
    </row>
    <row r="6702" spans="2:8" x14ac:dyDescent="0.3">
      <c r="B6702" s="35">
        <v>43862</v>
      </c>
      <c r="C6702" s="10" t="s">
        <v>1977</v>
      </c>
      <c r="D6702" s="4" t="s">
        <v>2171</v>
      </c>
      <c r="E6702" s="4" t="s">
        <v>0</v>
      </c>
      <c r="F6702" s="208"/>
      <c r="G6702" s="195">
        <v>1800</v>
      </c>
      <c r="H6702" s="5"/>
    </row>
    <row r="6703" spans="2:8" x14ac:dyDescent="0.3">
      <c r="B6703" s="35" t="s">
        <v>5</v>
      </c>
      <c r="C6703" s="10"/>
      <c r="D6703" s="4"/>
      <c r="E6703" s="4"/>
      <c r="F6703" s="73"/>
      <c r="G6703" s="73"/>
      <c r="H6703" s="5"/>
    </row>
    <row r="6704" spans="2:8" x14ac:dyDescent="0.3">
      <c r="B6704" s="35">
        <v>43862</v>
      </c>
      <c r="C6704" s="10" t="s">
        <v>1977</v>
      </c>
      <c r="D6704" s="4" t="s">
        <v>1978</v>
      </c>
      <c r="E6704" s="4" t="s">
        <v>0</v>
      </c>
      <c r="F6704" s="209"/>
      <c r="G6704" s="195">
        <v>1900</v>
      </c>
      <c r="H6704" s="5"/>
    </row>
    <row r="6705" spans="2:9" x14ac:dyDescent="0.3">
      <c r="B6705" s="35">
        <v>43862</v>
      </c>
      <c r="C6705" s="10" t="s">
        <v>1977</v>
      </c>
      <c r="D6705" s="4" t="s">
        <v>119</v>
      </c>
      <c r="E6705" s="4" t="s">
        <v>0</v>
      </c>
      <c r="G6705" s="195">
        <v>3500</v>
      </c>
      <c r="H6705" s="5"/>
    </row>
    <row r="6706" spans="2:9" x14ac:dyDescent="0.3">
      <c r="B6706" s="35">
        <v>43862</v>
      </c>
      <c r="C6706" s="10" t="s">
        <v>1977</v>
      </c>
      <c r="D6706" s="4" t="s">
        <v>32</v>
      </c>
      <c r="E6706" s="4" t="s">
        <v>0</v>
      </c>
      <c r="F6706" s="73"/>
      <c r="G6706" s="195">
        <v>1500</v>
      </c>
      <c r="H6706" s="5"/>
    </row>
    <row r="6707" spans="2:9" x14ac:dyDescent="0.3">
      <c r="B6707" s="35">
        <v>43862</v>
      </c>
      <c r="C6707" s="10" t="s">
        <v>1977</v>
      </c>
      <c r="D6707" s="4" t="s">
        <v>148</v>
      </c>
      <c r="E6707" s="4" t="s">
        <v>0</v>
      </c>
      <c r="F6707" s="73"/>
      <c r="G6707" s="195">
        <v>1000</v>
      </c>
      <c r="H6707" s="5"/>
    </row>
    <row r="6708" spans="2:9" x14ac:dyDescent="0.3">
      <c r="B6708" s="35">
        <v>43862</v>
      </c>
      <c r="C6708" s="10" t="s">
        <v>1977</v>
      </c>
      <c r="D6708" s="4" t="s">
        <v>598</v>
      </c>
      <c r="E6708" s="4" t="s">
        <v>0</v>
      </c>
      <c r="F6708" s="202"/>
      <c r="G6708" s="195">
        <v>1950</v>
      </c>
      <c r="H6708" s="5"/>
    </row>
    <row r="6709" spans="2:9" x14ac:dyDescent="0.3">
      <c r="B6709" s="35">
        <v>43862</v>
      </c>
      <c r="C6709" s="10" t="s">
        <v>1977</v>
      </c>
      <c r="D6709" s="4" t="s">
        <v>15</v>
      </c>
      <c r="E6709" s="4" t="s">
        <v>0</v>
      </c>
      <c r="F6709" s="202" t="s">
        <v>2300</v>
      </c>
      <c r="G6709" s="195">
        <v>1900</v>
      </c>
      <c r="H6709" s="5"/>
    </row>
    <row r="6710" spans="2:9" x14ac:dyDescent="0.3">
      <c r="B6710" s="35" t="s">
        <v>5</v>
      </c>
      <c r="C6710" s="10"/>
      <c r="D6710" s="4"/>
      <c r="E6710" s="4"/>
      <c r="F6710" s="73" t="s">
        <v>5</v>
      </c>
      <c r="G6710" s="197"/>
      <c r="H6710" s="5"/>
    </row>
    <row r="6711" spans="2:9" x14ac:dyDescent="0.3">
      <c r="B6711" s="35">
        <v>43862</v>
      </c>
      <c r="C6711" s="10" t="s">
        <v>1977</v>
      </c>
      <c r="D6711" s="4" t="s">
        <v>2308</v>
      </c>
      <c r="E6711" s="4" t="s">
        <v>0</v>
      </c>
      <c r="F6711" s="73"/>
      <c r="G6711" s="195">
        <v>1500</v>
      </c>
      <c r="H6711" s="5"/>
    </row>
    <row r="6712" spans="2:9" x14ac:dyDescent="0.3">
      <c r="B6712" s="35">
        <v>43862</v>
      </c>
      <c r="C6712" s="10" t="s">
        <v>1977</v>
      </c>
      <c r="D6712" s="4" t="s">
        <v>2169</v>
      </c>
      <c r="E6712" s="4" t="s">
        <v>0</v>
      </c>
      <c r="F6712" s="73"/>
      <c r="G6712" s="195">
        <v>1200</v>
      </c>
      <c r="H6712" s="5"/>
    </row>
    <row r="6713" spans="2:9" x14ac:dyDescent="0.3">
      <c r="B6713" s="35">
        <v>43862</v>
      </c>
      <c r="C6713" s="10" t="s">
        <v>1977</v>
      </c>
      <c r="D6713" s="4" t="s">
        <v>1518</v>
      </c>
      <c r="E6713" s="4" t="s">
        <v>0</v>
      </c>
      <c r="F6713" s="73"/>
      <c r="G6713" s="195">
        <v>760</v>
      </c>
      <c r="H6713" s="5"/>
      <c r="I6713" t="s">
        <v>2314</v>
      </c>
    </row>
    <row r="6714" spans="2:9" x14ac:dyDescent="0.3">
      <c r="B6714" s="35">
        <v>43862</v>
      </c>
      <c r="C6714" s="10" t="s">
        <v>1977</v>
      </c>
      <c r="D6714" s="4" t="s">
        <v>2201</v>
      </c>
      <c r="E6714" s="4" t="s">
        <v>0</v>
      </c>
      <c r="F6714" s="202"/>
      <c r="G6714" s="195">
        <v>480</v>
      </c>
      <c r="H6714" s="5"/>
    </row>
    <row r="6715" spans="2:9" x14ac:dyDescent="0.3">
      <c r="F6715" s="174">
        <v>0</v>
      </c>
      <c r="G6715" s="194">
        <f>SUM(G6699:G6714)</f>
        <v>26040</v>
      </c>
      <c r="H6715" s="62">
        <f>F6715-G6715</f>
        <v>-26040</v>
      </c>
    </row>
    <row r="6717" spans="2:9" x14ac:dyDescent="0.3">
      <c r="B6717" s="106" t="s">
        <v>404</v>
      </c>
      <c r="C6717" s="6" t="s">
        <v>7</v>
      </c>
      <c r="D6717" s="6" t="s">
        <v>11</v>
      </c>
      <c r="E6717" s="6" t="s">
        <v>8</v>
      </c>
      <c r="F6717" s="149" t="s">
        <v>2147</v>
      </c>
      <c r="G6717" s="149" t="s">
        <v>2148</v>
      </c>
      <c r="H6717" s="7" t="s">
        <v>1658</v>
      </c>
    </row>
    <row r="6718" spans="2:9" x14ac:dyDescent="0.3">
      <c r="B6718" s="35">
        <v>43869</v>
      </c>
      <c r="C6718" s="10" t="s">
        <v>1977</v>
      </c>
      <c r="D6718" s="4" t="s">
        <v>1502</v>
      </c>
      <c r="E6718" s="4" t="s">
        <v>0</v>
      </c>
      <c r="F6718" s="73"/>
      <c r="G6718" s="195">
        <v>3000</v>
      </c>
      <c r="H6718" s="5"/>
    </row>
    <row r="6719" spans="2:9" x14ac:dyDescent="0.3">
      <c r="B6719" s="35">
        <v>43869</v>
      </c>
      <c r="C6719" s="10" t="s">
        <v>1977</v>
      </c>
      <c r="D6719" s="4" t="s">
        <v>114</v>
      </c>
      <c r="E6719" s="4" t="s">
        <v>0</v>
      </c>
      <c r="F6719" s="208"/>
      <c r="G6719" s="195">
        <v>3500</v>
      </c>
      <c r="H6719" s="5"/>
    </row>
    <row r="6720" spans="2:9" x14ac:dyDescent="0.3">
      <c r="B6720" s="35">
        <v>43869</v>
      </c>
      <c r="C6720" s="10" t="s">
        <v>1977</v>
      </c>
      <c r="D6720" s="4" t="s">
        <v>116</v>
      </c>
      <c r="E6720" s="4" t="s">
        <v>0</v>
      </c>
      <c r="F6720" s="73"/>
      <c r="G6720" s="195">
        <v>2050</v>
      </c>
      <c r="H6720" s="5"/>
    </row>
    <row r="6721" spans="2:8" x14ac:dyDescent="0.3">
      <c r="B6721" s="35">
        <v>43869</v>
      </c>
      <c r="C6721" s="10" t="s">
        <v>1977</v>
      </c>
      <c r="D6721" s="4" t="s">
        <v>2171</v>
      </c>
      <c r="E6721" s="4" t="s">
        <v>0</v>
      </c>
      <c r="F6721" s="208"/>
      <c r="G6721" s="195">
        <v>1800</v>
      </c>
      <c r="H6721" s="5"/>
    </row>
    <row r="6722" spans="2:8" x14ac:dyDescent="0.3">
      <c r="B6722" s="35" t="s">
        <v>5</v>
      </c>
      <c r="C6722" s="10"/>
      <c r="D6722" s="4"/>
      <c r="E6722" s="4"/>
      <c r="F6722" s="73"/>
      <c r="G6722" s="73"/>
      <c r="H6722" s="5"/>
    </row>
    <row r="6723" spans="2:8" x14ac:dyDescent="0.3">
      <c r="B6723" s="35">
        <v>43869</v>
      </c>
      <c r="C6723" s="10" t="s">
        <v>1977</v>
      </c>
      <c r="D6723" s="4" t="s">
        <v>1978</v>
      </c>
      <c r="E6723" s="4" t="s">
        <v>0</v>
      </c>
      <c r="F6723" s="209"/>
      <c r="G6723" s="195">
        <v>1900</v>
      </c>
      <c r="H6723" s="5"/>
    </row>
    <row r="6724" spans="2:8" x14ac:dyDescent="0.3">
      <c r="B6724" s="35">
        <v>43869</v>
      </c>
      <c r="C6724" s="10" t="s">
        <v>1977</v>
      </c>
      <c r="D6724" s="4" t="s">
        <v>119</v>
      </c>
      <c r="E6724" s="4" t="s">
        <v>0</v>
      </c>
      <c r="G6724" s="195">
        <v>3500</v>
      </c>
      <c r="H6724" s="5"/>
    </row>
    <row r="6725" spans="2:8" x14ac:dyDescent="0.3">
      <c r="B6725" s="35">
        <v>43869</v>
      </c>
      <c r="C6725" s="10" t="s">
        <v>1977</v>
      </c>
      <c r="D6725" s="4" t="s">
        <v>32</v>
      </c>
      <c r="E6725" s="4" t="s">
        <v>0</v>
      </c>
      <c r="F6725" s="73"/>
      <c r="G6725" s="197">
        <v>0</v>
      </c>
      <c r="H6725" s="5"/>
    </row>
    <row r="6726" spans="2:8" x14ac:dyDescent="0.3">
      <c r="B6726" s="35">
        <v>43869</v>
      </c>
      <c r="C6726" s="10" t="s">
        <v>1977</v>
      </c>
      <c r="D6726" s="4" t="s">
        <v>148</v>
      </c>
      <c r="E6726" s="4" t="s">
        <v>0</v>
      </c>
      <c r="F6726" s="73"/>
      <c r="G6726" s="197">
        <v>0</v>
      </c>
      <c r="H6726" s="5"/>
    </row>
    <row r="6727" spans="2:8" x14ac:dyDescent="0.3">
      <c r="B6727" s="35">
        <v>43869</v>
      </c>
      <c r="C6727" s="10" t="s">
        <v>1977</v>
      </c>
      <c r="D6727" s="4" t="s">
        <v>598</v>
      </c>
      <c r="E6727" s="4" t="s">
        <v>0</v>
      </c>
      <c r="F6727" s="202"/>
      <c r="G6727" s="195">
        <v>2300</v>
      </c>
      <c r="H6727" s="5"/>
    </row>
    <row r="6728" spans="2:8" x14ac:dyDescent="0.3">
      <c r="B6728" s="35">
        <v>43869</v>
      </c>
      <c r="C6728" s="10" t="s">
        <v>1977</v>
      </c>
      <c r="D6728" s="4" t="s">
        <v>15</v>
      </c>
      <c r="E6728" s="4" t="s">
        <v>0</v>
      </c>
      <c r="F6728" s="202" t="s">
        <v>2315</v>
      </c>
      <c r="G6728" s="195">
        <v>1300</v>
      </c>
      <c r="H6728" s="5"/>
    </row>
    <row r="6729" spans="2:8" x14ac:dyDescent="0.3">
      <c r="B6729" s="35" t="s">
        <v>5</v>
      </c>
      <c r="C6729" s="10"/>
      <c r="D6729" s="4"/>
      <c r="E6729" s="4"/>
      <c r="F6729" s="73" t="s">
        <v>5</v>
      </c>
      <c r="G6729" s="197"/>
      <c r="H6729" s="5"/>
    </row>
    <row r="6730" spans="2:8" x14ac:dyDescent="0.3">
      <c r="B6730" s="35">
        <v>43869</v>
      </c>
      <c r="C6730" s="10" t="s">
        <v>1977</v>
      </c>
      <c r="D6730" s="4" t="s">
        <v>2308</v>
      </c>
      <c r="E6730" s="4" t="s">
        <v>0</v>
      </c>
      <c r="F6730" s="73"/>
      <c r="G6730" s="195">
        <v>1500</v>
      </c>
      <c r="H6730" s="5"/>
    </row>
    <row r="6731" spans="2:8" x14ac:dyDescent="0.3">
      <c r="B6731" s="35">
        <v>43869</v>
      </c>
      <c r="C6731" s="10" t="s">
        <v>1977</v>
      </c>
      <c r="D6731" s="4" t="s">
        <v>2277</v>
      </c>
      <c r="E6731" s="4" t="s">
        <v>0</v>
      </c>
      <c r="F6731" s="73" t="s">
        <v>2247</v>
      </c>
      <c r="G6731" s="195">
        <v>1030</v>
      </c>
      <c r="H6731" s="5"/>
    </row>
    <row r="6732" spans="2:8" x14ac:dyDescent="0.3">
      <c r="B6732" s="35">
        <v>43869</v>
      </c>
      <c r="C6732" s="10" t="s">
        <v>1977</v>
      </c>
      <c r="D6732" s="4" t="s">
        <v>2169</v>
      </c>
      <c r="E6732" s="4" t="s">
        <v>0</v>
      </c>
      <c r="F6732" s="73"/>
      <c r="G6732" s="195">
        <v>1200</v>
      </c>
      <c r="H6732" s="5"/>
    </row>
    <row r="6733" spans="2:8" x14ac:dyDescent="0.3">
      <c r="B6733" s="35">
        <v>43869</v>
      </c>
      <c r="C6733" s="10" t="s">
        <v>1977</v>
      </c>
      <c r="D6733" s="4" t="s">
        <v>2269</v>
      </c>
      <c r="E6733" s="4" t="s">
        <v>0</v>
      </c>
      <c r="F6733" s="73" t="s">
        <v>2316</v>
      </c>
      <c r="G6733" s="195">
        <v>500</v>
      </c>
      <c r="H6733" s="5"/>
    </row>
    <row r="6734" spans="2:8" x14ac:dyDescent="0.3">
      <c r="B6734" s="35">
        <v>43869</v>
      </c>
      <c r="C6734" s="10" t="s">
        <v>1977</v>
      </c>
      <c r="D6734" s="4" t="s">
        <v>1518</v>
      </c>
      <c r="E6734" s="4" t="s">
        <v>0</v>
      </c>
      <c r="F6734" s="73"/>
      <c r="G6734" s="195">
        <v>760</v>
      </c>
      <c r="H6734" s="5"/>
    </row>
    <row r="6735" spans="2:8" x14ac:dyDescent="0.3">
      <c r="B6735" s="35">
        <v>43869</v>
      </c>
      <c r="C6735" s="10" t="s">
        <v>1977</v>
      </c>
      <c r="D6735" s="4" t="s">
        <v>2201</v>
      </c>
      <c r="E6735" s="4" t="s">
        <v>0</v>
      </c>
      <c r="F6735" s="202"/>
      <c r="G6735" s="195">
        <v>480</v>
      </c>
      <c r="H6735" s="5"/>
    </row>
    <row r="6736" spans="2:8" x14ac:dyDescent="0.3">
      <c r="F6736" s="174">
        <v>0</v>
      </c>
      <c r="G6736" s="194">
        <f>SUM(G6718:G6735)</f>
        <v>24820</v>
      </c>
      <c r="H6736" s="62">
        <f>F6736-G6736</f>
        <v>-24820</v>
      </c>
    </row>
    <row r="6738" spans="2:8" x14ac:dyDescent="0.3">
      <c r="B6738" s="106" t="s">
        <v>404</v>
      </c>
      <c r="C6738" s="6" t="s">
        <v>7</v>
      </c>
      <c r="D6738" s="6" t="s">
        <v>11</v>
      </c>
      <c r="E6738" s="6" t="s">
        <v>8</v>
      </c>
      <c r="F6738" s="149" t="s">
        <v>2147</v>
      </c>
      <c r="G6738" s="149" t="s">
        <v>2148</v>
      </c>
      <c r="H6738" s="7" t="s">
        <v>1658</v>
      </c>
    </row>
    <row r="6739" spans="2:8" x14ac:dyDescent="0.3">
      <c r="B6739" s="35">
        <v>43876</v>
      </c>
      <c r="C6739" s="10" t="s">
        <v>1977</v>
      </c>
      <c r="D6739" s="4" t="s">
        <v>1502</v>
      </c>
      <c r="E6739" s="4" t="s">
        <v>0</v>
      </c>
      <c r="F6739" s="73"/>
      <c r="G6739" s="197">
        <v>3000</v>
      </c>
      <c r="H6739" s="5"/>
    </row>
    <row r="6740" spans="2:8" x14ac:dyDescent="0.3">
      <c r="B6740" s="35">
        <v>43876</v>
      </c>
      <c r="C6740" s="10" t="s">
        <v>1977</v>
      </c>
      <c r="D6740" s="4" t="s">
        <v>114</v>
      </c>
      <c r="E6740" s="4" t="s">
        <v>0</v>
      </c>
      <c r="F6740" s="208"/>
      <c r="G6740" s="197">
        <v>3500</v>
      </c>
      <c r="H6740" s="5"/>
    </row>
    <row r="6741" spans="2:8" x14ac:dyDescent="0.3">
      <c r="B6741" s="35">
        <v>43876</v>
      </c>
      <c r="C6741" s="10" t="s">
        <v>1977</v>
      </c>
      <c r="D6741" s="4" t="s">
        <v>116</v>
      </c>
      <c r="E6741" s="4" t="s">
        <v>0</v>
      </c>
      <c r="F6741" s="73"/>
      <c r="G6741" s="197">
        <v>2050</v>
      </c>
      <c r="H6741" s="5"/>
    </row>
    <row r="6742" spans="2:8" x14ac:dyDescent="0.3">
      <c r="B6742" s="35">
        <v>43876</v>
      </c>
      <c r="C6742" s="10" t="s">
        <v>1977</v>
      </c>
      <c r="D6742" s="4" t="s">
        <v>2171</v>
      </c>
      <c r="E6742" s="4" t="s">
        <v>0</v>
      </c>
      <c r="F6742" s="208"/>
      <c r="G6742" s="197">
        <v>1800</v>
      </c>
      <c r="H6742" s="5"/>
    </row>
    <row r="6743" spans="2:8" x14ac:dyDescent="0.3">
      <c r="B6743" s="35" t="s">
        <v>5</v>
      </c>
      <c r="C6743" s="10"/>
      <c r="D6743" s="4"/>
      <c r="E6743" s="4"/>
      <c r="F6743" s="73"/>
      <c r="G6743" s="73"/>
      <c r="H6743" s="5"/>
    </row>
    <row r="6744" spans="2:8" x14ac:dyDescent="0.3">
      <c r="B6744" s="35">
        <v>43876</v>
      </c>
      <c r="C6744" s="10" t="s">
        <v>1977</v>
      </c>
      <c r="D6744" s="4" t="s">
        <v>1978</v>
      </c>
      <c r="E6744" s="4" t="s">
        <v>0</v>
      </c>
      <c r="F6744" s="209"/>
      <c r="G6744" s="197">
        <v>1900</v>
      </c>
      <c r="H6744" s="5"/>
    </row>
    <row r="6745" spans="2:8" x14ac:dyDescent="0.3">
      <c r="B6745" s="35">
        <v>43876</v>
      </c>
      <c r="C6745" s="10" t="s">
        <v>1977</v>
      </c>
      <c r="D6745" s="4" t="s">
        <v>119</v>
      </c>
      <c r="E6745" s="4" t="s">
        <v>0</v>
      </c>
      <c r="G6745" s="197">
        <v>0</v>
      </c>
      <c r="H6745" s="5"/>
    </row>
    <row r="6746" spans="2:8" x14ac:dyDescent="0.3">
      <c r="B6746" s="35">
        <v>43876</v>
      </c>
      <c r="C6746" s="10" t="s">
        <v>1977</v>
      </c>
      <c r="D6746" s="4" t="s">
        <v>32</v>
      </c>
      <c r="E6746" s="4" t="s">
        <v>0</v>
      </c>
      <c r="F6746" s="73"/>
      <c r="G6746" s="197">
        <v>0</v>
      </c>
      <c r="H6746" s="5"/>
    </row>
    <row r="6747" spans="2:8" x14ac:dyDescent="0.3">
      <c r="B6747" s="35">
        <v>43876</v>
      </c>
      <c r="C6747" s="10" t="s">
        <v>1977</v>
      </c>
      <c r="D6747" s="4" t="s">
        <v>148</v>
      </c>
      <c r="E6747" s="4" t="s">
        <v>0</v>
      </c>
      <c r="F6747" s="73"/>
      <c r="G6747" s="197">
        <v>0</v>
      </c>
      <c r="H6747" s="5"/>
    </row>
    <row r="6748" spans="2:8" x14ac:dyDescent="0.3">
      <c r="B6748" s="35">
        <v>43876</v>
      </c>
      <c r="C6748" s="10" t="s">
        <v>1977</v>
      </c>
      <c r="D6748" s="4" t="s">
        <v>598</v>
      </c>
      <c r="E6748" s="4" t="s">
        <v>0</v>
      </c>
      <c r="F6748" s="202"/>
      <c r="G6748" s="197">
        <v>2300</v>
      </c>
      <c r="H6748" s="5"/>
    </row>
    <row r="6749" spans="2:8" x14ac:dyDescent="0.3">
      <c r="B6749" s="35">
        <v>43876</v>
      </c>
      <c r="C6749" s="10" t="s">
        <v>1977</v>
      </c>
      <c r="D6749" s="4" t="s">
        <v>15</v>
      </c>
      <c r="E6749" s="4" t="s">
        <v>0</v>
      </c>
      <c r="F6749" s="202" t="s">
        <v>2317</v>
      </c>
      <c r="G6749" s="197">
        <v>1670</v>
      </c>
      <c r="H6749" s="5"/>
    </row>
    <row r="6750" spans="2:8" x14ac:dyDescent="0.3">
      <c r="B6750" s="35" t="s">
        <v>5</v>
      </c>
      <c r="C6750" s="10"/>
      <c r="D6750" s="4"/>
      <c r="E6750" s="4"/>
      <c r="F6750" s="73" t="s">
        <v>5</v>
      </c>
      <c r="G6750" s="197"/>
      <c r="H6750" s="5"/>
    </row>
    <row r="6751" spans="2:8" x14ac:dyDescent="0.3">
      <c r="B6751" s="35">
        <v>43876</v>
      </c>
      <c r="C6751" s="10" t="s">
        <v>1977</v>
      </c>
      <c r="D6751" s="4" t="s">
        <v>2308</v>
      </c>
      <c r="E6751" s="4" t="s">
        <v>0</v>
      </c>
      <c r="F6751" s="73" t="s">
        <v>2247</v>
      </c>
      <c r="G6751" s="197">
        <v>1285</v>
      </c>
      <c r="H6751" s="5"/>
    </row>
    <row r="6752" spans="2:8" x14ac:dyDescent="0.3">
      <c r="B6752" s="35">
        <v>43876</v>
      </c>
      <c r="C6752" s="10" t="s">
        <v>1977</v>
      </c>
      <c r="D6752" s="4" t="s">
        <v>2169</v>
      </c>
      <c r="E6752" s="4" t="s">
        <v>0</v>
      </c>
      <c r="F6752" s="73"/>
      <c r="G6752" s="197">
        <v>1200</v>
      </c>
      <c r="H6752" s="5"/>
    </row>
    <row r="6753" spans="2:8" x14ac:dyDescent="0.3">
      <c r="B6753" s="35">
        <v>43876</v>
      </c>
      <c r="C6753" s="10" t="s">
        <v>1977</v>
      </c>
      <c r="D6753" s="4" t="s">
        <v>1518</v>
      </c>
      <c r="E6753" s="4" t="s">
        <v>0</v>
      </c>
      <c r="F6753" s="73"/>
      <c r="G6753" s="197">
        <v>760</v>
      </c>
      <c r="H6753" s="5"/>
    </row>
    <row r="6754" spans="2:8" x14ac:dyDescent="0.3">
      <c r="B6754" s="35">
        <v>43876</v>
      </c>
      <c r="C6754" s="10" t="s">
        <v>1977</v>
      </c>
      <c r="D6754" s="4" t="s">
        <v>2201</v>
      </c>
      <c r="E6754" s="4" t="s">
        <v>0</v>
      </c>
      <c r="F6754" s="202"/>
      <c r="G6754" s="197">
        <v>480</v>
      </c>
      <c r="H6754" s="5"/>
    </row>
    <row r="6755" spans="2:8" x14ac:dyDescent="0.3">
      <c r="F6755" s="174">
        <v>0</v>
      </c>
      <c r="G6755" s="194">
        <f>SUM(G6739:G6754)</f>
        <v>19945</v>
      </c>
      <c r="H6755" s="62">
        <f>F6755-G6755</f>
        <v>-19945</v>
      </c>
    </row>
    <row r="6757" spans="2:8" x14ac:dyDescent="0.3">
      <c r="B6757" s="106" t="s">
        <v>404</v>
      </c>
      <c r="C6757" s="6" t="s">
        <v>7</v>
      </c>
      <c r="D6757" s="6" t="s">
        <v>11</v>
      </c>
      <c r="E6757" s="6" t="s">
        <v>8</v>
      </c>
      <c r="F6757" s="149" t="s">
        <v>2147</v>
      </c>
      <c r="G6757" s="149" t="s">
        <v>2148</v>
      </c>
      <c r="H6757" s="7" t="s">
        <v>1658</v>
      </c>
    </row>
    <row r="6758" spans="2:8" x14ac:dyDescent="0.3">
      <c r="B6758" s="35">
        <v>43883</v>
      </c>
      <c r="C6758" s="10" t="s">
        <v>1977</v>
      </c>
      <c r="D6758" s="4" t="s">
        <v>1502</v>
      </c>
      <c r="E6758" s="4" t="s">
        <v>0</v>
      </c>
      <c r="F6758" s="73"/>
      <c r="G6758" s="195">
        <v>3000</v>
      </c>
      <c r="H6758" s="5"/>
    </row>
    <row r="6759" spans="2:8" x14ac:dyDescent="0.3">
      <c r="B6759" s="35">
        <v>43883</v>
      </c>
      <c r="C6759" s="10" t="s">
        <v>1977</v>
      </c>
      <c r="D6759" s="4" t="s">
        <v>114</v>
      </c>
      <c r="E6759" s="4" t="s">
        <v>0</v>
      </c>
      <c r="F6759" s="208"/>
      <c r="G6759" s="195">
        <v>3500</v>
      </c>
      <c r="H6759" s="5"/>
    </row>
    <row r="6760" spans="2:8" x14ac:dyDescent="0.3">
      <c r="B6760" s="35">
        <v>43883</v>
      </c>
      <c r="C6760" s="10" t="s">
        <v>1977</v>
      </c>
      <c r="D6760" s="4" t="s">
        <v>116</v>
      </c>
      <c r="E6760" s="4" t="s">
        <v>0</v>
      </c>
      <c r="F6760" s="73"/>
      <c r="G6760" s="195">
        <v>2050</v>
      </c>
      <c r="H6760" s="5"/>
    </row>
    <row r="6761" spans="2:8" x14ac:dyDescent="0.3">
      <c r="B6761" s="35">
        <v>43883</v>
      </c>
      <c r="C6761" s="10" t="s">
        <v>1977</v>
      </c>
      <c r="D6761" s="4" t="s">
        <v>2171</v>
      </c>
      <c r="E6761" s="4" t="s">
        <v>0</v>
      </c>
      <c r="F6761" s="208"/>
      <c r="G6761" s="195">
        <v>1800</v>
      </c>
      <c r="H6761" s="5"/>
    </row>
    <row r="6762" spans="2:8" x14ac:dyDescent="0.3">
      <c r="B6762" s="35" t="s">
        <v>5</v>
      </c>
      <c r="C6762" s="10"/>
      <c r="D6762" s="4"/>
      <c r="E6762" s="4"/>
      <c r="F6762" s="73"/>
      <c r="G6762" s="73"/>
      <c r="H6762" s="5"/>
    </row>
    <row r="6763" spans="2:8" x14ac:dyDescent="0.3">
      <c r="B6763" s="35">
        <v>43883</v>
      </c>
      <c r="C6763" s="10" t="s">
        <v>1977</v>
      </c>
      <c r="D6763" s="4" t="s">
        <v>1978</v>
      </c>
      <c r="E6763" s="4" t="s">
        <v>0</v>
      </c>
      <c r="F6763" s="209" t="s">
        <v>2318</v>
      </c>
      <c r="G6763" s="195">
        <v>2100</v>
      </c>
      <c r="H6763" s="5"/>
    </row>
    <row r="6764" spans="2:8" x14ac:dyDescent="0.3">
      <c r="B6764" s="35">
        <v>43883</v>
      </c>
      <c r="C6764" s="10" t="s">
        <v>1977</v>
      </c>
      <c r="D6764" s="4" t="s">
        <v>119</v>
      </c>
      <c r="E6764" s="4" t="s">
        <v>0</v>
      </c>
      <c r="G6764" s="197">
        <v>0</v>
      </c>
      <c r="H6764" s="5"/>
    </row>
    <row r="6765" spans="2:8" x14ac:dyDescent="0.3">
      <c r="B6765" s="35">
        <v>43883</v>
      </c>
      <c r="C6765" s="10" t="s">
        <v>1977</v>
      </c>
      <c r="D6765" s="4" t="s">
        <v>32</v>
      </c>
      <c r="E6765" s="4" t="s">
        <v>0</v>
      </c>
      <c r="F6765" s="73"/>
      <c r="G6765" s="197">
        <v>0</v>
      </c>
      <c r="H6765" s="5"/>
    </row>
    <row r="6766" spans="2:8" x14ac:dyDescent="0.3">
      <c r="B6766" s="35">
        <v>43883</v>
      </c>
      <c r="C6766" s="10" t="s">
        <v>1977</v>
      </c>
      <c r="D6766" s="4" t="s">
        <v>148</v>
      </c>
      <c r="E6766" s="4" t="s">
        <v>0</v>
      </c>
      <c r="F6766" s="73"/>
      <c r="G6766" s="197">
        <v>0</v>
      </c>
      <c r="H6766" s="5"/>
    </row>
    <row r="6767" spans="2:8" x14ac:dyDescent="0.3">
      <c r="B6767" s="35">
        <v>43883</v>
      </c>
      <c r="C6767" s="10" t="s">
        <v>1977</v>
      </c>
      <c r="D6767" s="4" t="s">
        <v>598</v>
      </c>
      <c r="E6767" s="4" t="s">
        <v>0</v>
      </c>
      <c r="F6767" s="202"/>
      <c r="G6767" s="195">
        <v>2300</v>
      </c>
      <c r="H6767" s="5"/>
    </row>
    <row r="6768" spans="2:8" x14ac:dyDescent="0.3">
      <c r="B6768" s="35">
        <v>43883</v>
      </c>
      <c r="C6768" s="10" t="s">
        <v>1977</v>
      </c>
      <c r="D6768" s="4" t="s">
        <v>15</v>
      </c>
      <c r="E6768" s="4" t="s">
        <v>0</v>
      </c>
      <c r="F6768" s="202" t="s">
        <v>2315</v>
      </c>
      <c r="G6768" s="195">
        <v>1800</v>
      </c>
      <c r="H6768" s="5"/>
    </row>
    <row r="6769" spans="2:8" x14ac:dyDescent="0.3">
      <c r="B6769" s="35" t="s">
        <v>5</v>
      </c>
      <c r="C6769" s="10"/>
      <c r="D6769" s="4"/>
      <c r="E6769" s="4"/>
      <c r="F6769" s="73" t="s">
        <v>5</v>
      </c>
      <c r="G6769" s="197"/>
      <c r="H6769" s="5"/>
    </row>
    <row r="6770" spans="2:8" x14ac:dyDescent="0.3">
      <c r="B6770" s="35">
        <v>43883</v>
      </c>
      <c r="C6770" s="10" t="s">
        <v>1977</v>
      </c>
      <c r="D6770" s="4" t="s">
        <v>2308</v>
      </c>
      <c r="E6770" s="4" t="s">
        <v>0</v>
      </c>
      <c r="F6770" s="73"/>
      <c r="G6770" s="195">
        <v>1500</v>
      </c>
      <c r="H6770" s="5"/>
    </row>
    <row r="6771" spans="2:8" x14ac:dyDescent="0.3">
      <c r="B6771" s="35">
        <v>43883</v>
      </c>
      <c r="C6771" s="10" t="s">
        <v>1977</v>
      </c>
      <c r="D6771" s="4" t="s">
        <v>2169</v>
      </c>
      <c r="E6771" s="4" t="s">
        <v>0</v>
      </c>
      <c r="F6771" s="73"/>
      <c r="G6771" s="195">
        <v>1200</v>
      </c>
      <c r="H6771" s="5"/>
    </row>
    <row r="6772" spans="2:8" x14ac:dyDescent="0.3">
      <c r="B6772" s="35">
        <v>43883</v>
      </c>
      <c r="C6772" s="10" t="s">
        <v>1977</v>
      </c>
      <c r="D6772" s="4" t="s">
        <v>1518</v>
      </c>
      <c r="E6772" s="4" t="s">
        <v>0</v>
      </c>
      <c r="F6772" s="73"/>
      <c r="G6772" s="195">
        <v>760</v>
      </c>
      <c r="H6772" s="5"/>
    </row>
    <row r="6773" spans="2:8" x14ac:dyDescent="0.3">
      <c r="B6773" s="35">
        <v>43883</v>
      </c>
      <c r="C6773" s="10" t="s">
        <v>1977</v>
      </c>
      <c r="D6773" s="4" t="s">
        <v>2201</v>
      </c>
      <c r="E6773" s="4" t="s">
        <v>0</v>
      </c>
      <c r="F6773" s="202"/>
      <c r="G6773" s="195">
        <v>480</v>
      </c>
      <c r="H6773" s="5"/>
    </row>
    <row r="6774" spans="2:8" x14ac:dyDescent="0.3">
      <c r="F6774" s="174">
        <v>0</v>
      </c>
      <c r="G6774" s="194">
        <f>SUM(G6758:G6773)</f>
        <v>20490</v>
      </c>
      <c r="H6774" s="62">
        <f>F6774-G6774</f>
        <v>-20490</v>
      </c>
    </row>
    <row r="6776" spans="2:8" x14ac:dyDescent="0.3">
      <c r="B6776" s="106" t="s">
        <v>404</v>
      </c>
      <c r="C6776" s="6" t="s">
        <v>7</v>
      </c>
      <c r="D6776" s="6" t="s">
        <v>11</v>
      </c>
      <c r="E6776" s="6" t="s">
        <v>8</v>
      </c>
      <c r="F6776" s="149" t="s">
        <v>2147</v>
      </c>
      <c r="G6776" s="149" t="s">
        <v>2148</v>
      </c>
      <c r="H6776" s="7" t="s">
        <v>1658</v>
      </c>
    </row>
    <row r="6777" spans="2:8" x14ac:dyDescent="0.3">
      <c r="B6777" s="35">
        <v>43890</v>
      </c>
      <c r="C6777" s="10" t="s">
        <v>1977</v>
      </c>
      <c r="D6777" s="4" t="s">
        <v>1502</v>
      </c>
      <c r="E6777" s="4" t="s">
        <v>0</v>
      </c>
      <c r="F6777" s="73"/>
      <c r="G6777" s="195">
        <v>3000</v>
      </c>
      <c r="H6777" s="5"/>
    </row>
    <row r="6778" spans="2:8" x14ac:dyDescent="0.3">
      <c r="B6778" s="35">
        <v>43890</v>
      </c>
      <c r="C6778" s="10" t="s">
        <v>1977</v>
      </c>
      <c r="D6778" s="4" t="s">
        <v>114</v>
      </c>
      <c r="E6778" s="4" t="s">
        <v>0</v>
      </c>
      <c r="F6778" s="208"/>
      <c r="G6778" s="195">
        <v>3500</v>
      </c>
      <c r="H6778" s="5"/>
    </row>
    <row r="6779" spans="2:8" x14ac:dyDescent="0.3">
      <c r="B6779" s="35">
        <v>43890</v>
      </c>
      <c r="C6779" s="10" t="s">
        <v>1977</v>
      </c>
      <c r="D6779" s="4" t="s">
        <v>116</v>
      </c>
      <c r="E6779" s="4" t="s">
        <v>0</v>
      </c>
      <c r="F6779" s="73"/>
      <c r="G6779" s="195">
        <v>2050</v>
      </c>
      <c r="H6779" s="5"/>
    </row>
    <row r="6780" spans="2:8" x14ac:dyDescent="0.3">
      <c r="B6780" s="35">
        <v>43890</v>
      </c>
      <c r="C6780" s="10" t="s">
        <v>1977</v>
      </c>
      <c r="D6780" s="4" t="s">
        <v>2171</v>
      </c>
      <c r="E6780" s="4" t="s">
        <v>0</v>
      </c>
      <c r="F6780" s="208"/>
      <c r="G6780" s="195">
        <v>1800</v>
      </c>
      <c r="H6780" s="5"/>
    </row>
    <row r="6781" spans="2:8" x14ac:dyDescent="0.3">
      <c r="B6781" s="35" t="s">
        <v>5</v>
      </c>
      <c r="C6781" s="10"/>
      <c r="D6781" s="4"/>
      <c r="E6781" s="4"/>
      <c r="F6781" s="73"/>
      <c r="G6781" s="73"/>
      <c r="H6781" s="5"/>
    </row>
    <row r="6782" spans="2:8" x14ac:dyDescent="0.3">
      <c r="B6782" s="35">
        <v>43890</v>
      </c>
      <c r="C6782" s="10" t="s">
        <v>1977</v>
      </c>
      <c r="D6782" s="4" t="s">
        <v>1978</v>
      </c>
      <c r="E6782" s="4" t="s">
        <v>0</v>
      </c>
      <c r="F6782" s="209"/>
      <c r="G6782" s="195">
        <v>1650</v>
      </c>
      <c r="H6782" s="5"/>
    </row>
    <row r="6783" spans="2:8" x14ac:dyDescent="0.3">
      <c r="B6783" s="35">
        <v>43890</v>
      </c>
      <c r="C6783" s="10" t="s">
        <v>1977</v>
      </c>
      <c r="D6783" s="4" t="s">
        <v>119</v>
      </c>
      <c r="E6783" s="4" t="s">
        <v>0</v>
      </c>
      <c r="G6783" s="197">
        <v>0</v>
      </c>
      <c r="H6783" s="5"/>
    </row>
    <row r="6784" spans="2:8" x14ac:dyDescent="0.3">
      <c r="B6784" s="35">
        <v>43890</v>
      </c>
      <c r="C6784" s="10" t="s">
        <v>1977</v>
      </c>
      <c r="D6784" s="4" t="s">
        <v>32</v>
      </c>
      <c r="E6784" s="4" t="s">
        <v>0</v>
      </c>
      <c r="F6784" s="73"/>
      <c r="G6784" s="195">
        <v>1500</v>
      </c>
      <c r="H6784" s="5"/>
    </row>
    <row r="6785" spans="2:9" x14ac:dyDescent="0.3">
      <c r="B6785" s="35">
        <v>43890</v>
      </c>
      <c r="C6785" s="10" t="s">
        <v>1977</v>
      </c>
      <c r="D6785" s="4" t="s">
        <v>148</v>
      </c>
      <c r="E6785" s="4" t="s">
        <v>0</v>
      </c>
      <c r="F6785" s="73"/>
      <c r="G6785" s="195">
        <v>1500</v>
      </c>
      <c r="H6785" s="5"/>
    </row>
    <row r="6786" spans="2:9" x14ac:dyDescent="0.3">
      <c r="B6786" s="35">
        <v>43890</v>
      </c>
      <c r="C6786" s="10" t="s">
        <v>1977</v>
      </c>
      <c r="D6786" s="4" t="s">
        <v>598</v>
      </c>
      <c r="E6786" s="4" t="s">
        <v>0</v>
      </c>
      <c r="F6786" s="202" t="s">
        <v>2300</v>
      </c>
      <c r="G6786" s="195">
        <v>2400</v>
      </c>
      <c r="H6786" s="5"/>
    </row>
    <row r="6787" spans="2:9" x14ac:dyDescent="0.3">
      <c r="B6787" s="35">
        <v>43890</v>
      </c>
      <c r="C6787" s="10" t="s">
        <v>1977</v>
      </c>
      <c r="D6787" s="4" t="s">
        <v>15</v>
      </c>
      <c r="E6787" s="4" t="s">
        <v>0</v>
      </c>
      <c r="F6787" s="202" t="s">
        <v>2315</v>
      </c>
      <c r="G6787" s="195">
        <v>1300</v>
      </c>
      <c r="H6787" s="5"/>
    </row>
    <row r="6788" spans="2:9" x14ac:dyDescent="0.3">
      <c r="B6788" s="35" t="s">
        <v>5</v>
      </c>
      <c r="C6788" s="10"/>
      <c r="D6788" s="4"/>
      <c r="E6788" s="4"/>
      <c r="F6788" s="73" t="s">
        <v>5</v>
      </c>
      <c r="G6788" s="197"/>
      <c r="H6788" s="5"/>
    </row>
    <row r="6789" spans="2:9" x14ac:dyDescent="0.3">
      <c r="B6789" s="35">
        <v>43890</v>
      </c>
      <c r="C6789" s="10" t="s">
        <v>1977</v>
      </c>
      <c r="D6789" s="4" t="s">
        <v>2308</v>
      </c>
      <c r="E6789" s="4" t="s">
        <v>0</v>
      </c>
      <c r="F6789" s="73"/>
      <c r="G6789" s="195">
        <v>1300</v>
      </c>
      <c r="H6789" s="5"/>
    </row>
    <row r="6790" spans="2:9" x14ac:dyDescent="0.3">
      <c r="B6790" s="35">
        <v>43890</v>
      </c>
      <c r="C6790" s="10" t="s">
        <v>1977</v>
      </c>
      <c r="D6790" s="4" t="s">
        <v>2007</v>
      </c>
      <c r="E6790" s="4" t="s">
        <v>0</v>
      </c>
      <c r="F6790" s="73"/>
      <c r="G6790" s="195">
        <v>900</v>
      </c>
      <c r="H6790" s="5"/>
    </row>
    <row r="6791" spans="2:9" x14ac:dyDescent="0.3">
      <c r="B6791" s="35">
        <v>43890</v>
      </c>
      <c r="C6791" s="10" t="s">
        <v>1977</v>
      </c>
      <c r="D6791" s="4" t="s">
        <v>2169</v>
      </c>
      <c r="E6791" s="4" t="s">
        <v>0</v>
      </c>
      <c r="F6791" s="73"/>
      <c r="G6791" s="195">
        <v>1200</v>
      </c>
      <c r="H6791" s="5"/>
    </row>
    <row r="6792" spans="2:9" x14ac:dyDescent="0.3">
      <c r="B6792" s="35">
        <v>43890</v>
      </c>
      <c r="C6792" s="10" t="s">
        <v>1977</v>
      </c>
      <c r="D6792" s="4" t="s">
        <v>1518</v>
      </c>
      <c r="E6792" s="4" t="s">
        <v>0</v>
      </c>
      <c r="F6792" s="73"/>
      <c r="G6792" s="195">
        <v>1000</v>
      </c>
      <c r="H6792" s="5"/>
      <c r="I6792" t="s">
        <v>2319</v>
      </c>
    </row>
    <row r="6793" spans="2:9" x14ac:dyDescent="0.3">
      <c r="B6793" s="35">
        <v>43890</v>
      </c>
      <c r="C6793" s="10" t="s">
        <v>1977</v>
      </c>
      <c r="D6793" s="4" t="s">
        <v>2201</v>
      </c>
      <c r="E6793" s="4" t="s">
        <v>0</v>
      </c>
      <c r="F6793" s="202"/>
      <c r="G6793" s="195">
        <v>480</v>
      </c>
      <c r="H6793" s="5"/>
    </row>
    <row r="6794" spans="2:9" x14ac:dyDescent="0.3">
      <c r="F6794" s="174">
        <v>0</v>
      </c>
      <c r="G6794" s="194">
        <f>SUM(G6777:G6793)</f>
        <v>23580</v>
      </c>
      <c r="H6794" s="62">
        <f>F6794-G6794</f>
        <v>-23580</v>
      </c>
    </row>
    <row r="6796" spans="2:9" x14ac:dyDescent="0.3">
      <c r="B6796" s="106" t="s">
        <v>404</v>
      </c>
      <c r="C6796" s="6" t="s">
        <v>7</v>
      </c>
      <c r="D6796" s="6" t="s">
        <v>11</v>
      </c>
      <c r="E6796" s="6" t="s">
        <v>8</v>
      </c>
      <c r="F6796" s="149" t="s">
        <v>2147</v>
      </c>
      <c r="G6796" s="149" t="s">
        <v>2148</v>
      </c>
      <c r="H6796" s="7" t="s">
        <v>1658</v>
      </c>
    </row>
    <row r="6797" spans="2:9" x14ac:dyDescent="0.3">
      <c r="B6797" s="35">
        <v>43890</v>
      </c>
      <c r="C6797" s="10" t="s">
        <v>1977</v>
      </c>
      <c r="D6797" s="4" t="s">
        <v>1502</v>
      </c>
      <c r="E6797" s="4" t="s">
        <v>0</v>
      </c>
      <c r="F6797" s="73"/>
      <c r="G6797" s="195">
        <v>3000</v>
      </c>
      <c r="H6797" s="5"/>
    </row>
    <row r="6798" spans="2:9" x14ac:dyDescent="0.3">
      <c r="B6798" s="35">
        <v>43890</v>
      </c>
      <c r="C6798" s="10" t="s">
        <v>1977</v>
      </c>
      <c r="D6798" s="4" t="s">
        <v>114</v>
      </c>
      <c r="E6798" s="4" t="s">
        <v>0</v>
      </c>
      <c r="F6798" s="208"/>
      <c r="G6798" s="195">
        <v>3500</v>
      </c>
      <c r="H6798" s="5"/>
    </row>
    <row r="6799" spans="2:9" x14ac:dyDescent="0.3">
      <c r="B6799" s="35">
        <v>43890</v>
      </c>
      <c r="C6799" s="10" t="s">
        <v>1977</v>
      </c>
      <c r="D6799" s="4" t="s">
        <v>116</v>
      </c>
      <c r="E6799" s="4" t="s">
        <v>0</v>
      </c>
      <c r="F6799" s="73"/>
      <c r="G6799" s="195">
        <v>2050</v>
      </c>
      <c r="H6799" s="5"/>
    </row>
    <row r="6800" spans="2:9" x14ac:dyDescent="0.3">
      <c r="B6800" s="35">
        <v>43890</v>
      </c>
      <c r="C6800" s="10" t="s">
        <v>1977</v>
      </c>
      <c r="D6800" s="4" t="s">
        <v>2171</v>
      </c>
      <c r="E6800" s="4" t="s">
        <v>0</v>
      </c>
      <c r="F6800" s="208"/>
      <c r="G6800" s="195">
        <v>1800</v>
      </c>
      <c r="H6800" s="5"/>
    </row>
    <row r="6801" spans="2:8" x14ac:dyDescent="0.3">
      <c r="B6801" s="35" t="s">
        <v>5</v>
      </c>
      <c r="C6801" s="10"/>
      <c r="D6801" s="4"/>
      <c r="E6801" s="4"/>
      <c r="F6801" s="73"/>
      <c r="G6801" s="73"/>
      <c r="H6801" s="5"/>
    </row>
    <row r="6802" spans="2:8" x14ac:dyDescent="0.3">
      <c r="B6802" s="35">
        <v>43890</v>
      </c>
      <c r="C6802" s="10" t="s">
        <v>1977</v>
      </c>
      <c r="D6802" s="4" t="s">
        <v>1978</v>
      </c>
      <c r="E6802" s="4" t="s">
        <v>0</v>
      </c>
      <c r="F6802" s="209"/>
      <c r="G6802" s="211">
        <v>2000</v>
      </c>
      <c r="H6802" s="5"/>
    </row>
    <row r="6803" spans="2:8" x14ac:dyDescent="0.3">
      <c r="B6803" s="35">
        <v>43890</v>
      </c>
      <c r="C6803" s="10" t="s">
        <v>1977</v>
      </c>
      <c r="D6803" s="4" t="s">
        <v>119</v>
      </c>
      <c r="E6803" s="4" t="s">
        <v>0</v>
      </c>
      <c r="G6803" s="197">
        <v>0</v>
      </c>
      <c r="H6803" s="5"/>
    </row>
    <row r="6804" spans="2:8" x14ac:dyDescent="0.3">
      <c r="B6804" s="35">
        <v>43890</v>
      </c>
      <c r="C6804" s="10" t="s">
        <v>1977</v>
      </c>
      <c r="D6804" s="4" t="s">
        <v>32</v>
      </c>
      <c r="E6804" s="4" t="s">
        <v>0</v>
      </c>
      <c r="F6804" s="73"/>
      <c r="G6804" s="197">
        <v>0</v>
      </c>
      <c r="H6804" s="5"/>
    </row>
    <row r="6805" spans="2:8" x14ac:dyDescent="0.3">
      <c r="B6805" s="35">
        <v>43890</v>
      </c>
      <c r="C6805" s="10" t="s">
        <v>1977</v>
      </c>
      <c r="D6805" s="4" t="s">
        <v>148</v>
      </c>
      <c r="E6805" s="4" t="s">
        <v>0</v>
      </c>
      <c r="F6805" s="73"/>
      <c r="G6805" s="197">
        <v>0</v>
      </c>
      <c r="H6805" s="5"/>
    </row>
    <row r="6806" spans="2:8" x14ac:dyDescent="0.3">
      <c r="B6806" s="35">
        <v>43890</v>
      </c>
      <c r="C6806" s="10" t="s">
        <v>1977</v>
      </c>
      <c r="D6806" s="4" t="s">
        <v>598</v>
      </c>
      <c r="E6806" s="4" t="s">
        <v>0</v>
      </c>
      <c r="F6806" s="202"/>
      <c r="G6806" s="195">
        <v>2124</v>
      </c>
      <c r="H6806" s="5"/>
    </row>
    <row r="6807" spans="2:8" x14ac:dyDescent="0.3">
      <c r="B6807" s="35">
        <v>43890</v>
      </c>
      <c r="C6807" s="10" t="s">
        <v>1977</v>
      </c>
      <c r="D6807" s="4" t="s">
        <v>15</v>
      </c>
      <c r="E6807" s="4" t="s">
        <v>0</v>
      </c>
      <c r="F6807" s="202" t="s">
        <v>2315</v>
      </c>
      <c r="G6807" s="195">
        <v>1800</v>
      </c>
      <c r="H6807" s="5"/>
    </row>
    <row r="6808" spans="2:8" x14ac:dyDescent="0.3">
      <c r="B6808" s="35" t="s">
        <v>5</v>
      </c>
      <c r="C6808" s="10"/>
      <c r="D6808" s="4"/>
      <c r="E6808" s="4"/>
      <c r="F6808" s="73" t="s">
        <v>5</v>
      </c>
      <c r="G6808" s="197"/>
      <c r="H6808" s="5"/>
    </row>
    <row r="6809" spans="2:8" x14ac:dyDescent="0.3">
      <c r="B6809" s="35">
        <v>43890</v>
      </c>
      <c r="C6809" s="10" t="s">
        <v>1977</v>
      </c>
      <c r="D6809" s="4" t="s">
        <v>2308</v>
      </c>
      <c r="E6809" s="4" t="s">
        <v>0</v>
      </c>
      <c r="F6809" s="73"/>
      <c r="G6809" s="195">
        <v>1300</v>
      </c>
      <c r="H6809" s="5"/>
    </row>
    <row r="6810" spans="2:8" x14ac:dyDescent="0.3">
      <c r="B6810" s="35">
        <v>43890</v>
      </c>
      <c r="C6810" s="10" t="s">
        <v>1977</v>
      </c>
      <c r="D6810" s="4" t="s">
        <v>2007</v>
      </c>
      <c r="E6810" s="4" t="s">
        <v>0</v>
      </c>
      <c r="F6810" s="73"/>
      <c r="G6810" s="195">
        <v>900</v>
      </c>
      <c r="H6810" s="5"/>
    </row>
    <row r="6811" spans="2:8" x14ac:dyDescent="0.3">
      <c r="B6811" s="35">
        <v>43890</v>
      </c>
      <c r="C6811" s="10" t="s">
        <v>1977</v>
      </c>
      <c r="D6811" s="4" t="s">
        <v>2169</v>
      </c>
      <c r="E6811" s="4" t="s">
        <v>0</v>
      </c>
      <c r="F6811" s="73"/>
      <c r="G6811" s="195">
        <v>900</v>
      </c>
      <c r="H6811" s="5"/>
    </row>
    <row r="6812" spans="2:8" x14ac:dyDescent="0.3">
      <c r="B6812" s="35">
        <v>43890</v>
      </c>
      <c r="C6812" s="10" t="s">
        <v>1977</v>
      </c>
      <c r="D6812" s="4" t="s">
        <v>1518</v>
      </c>
      <c r="E6812" s="4" t="s">
        <v>0</v>
      </c>
      <c r="F6812" s="73"/>
      <c r="G6812" s="195">
        <v>1000</v>
      </c>
      <c r="H6812" s="5"/>
    </row>
    <row r="6813" spans="2:8" x14ac:dyDescent="0.3">
      <c r="B6813" s="35">
        <v>43890</v>
      </c>
      <c r="C6813" s="10" t="s">
        <v>1977</v>
      </c>
      <c r="D6813" s="4" t="s">
        <v>2201</v>
      </c>
      <c r="E6813" s="4" t="s">
        <v>0</v>
      </c>
      <c r="F6813" s="202"/>
      <c r="G6813" s="195">
        <v>480</v>
      </c>
      <c r="H6813" s="5"/>
    </row>
    <row r="6814" spans="2:8" x14ac:dyDescent="0.3">
      <c r="F6814" s="174">
        <v>0</v>
      </c>
      <c r="G6814" s="194">
        <f>SUM(G6797:G6813)</f>
        <v>20854</v>
      </c>
      <c r="H6814" s="62">
        <f>F6814-G6814</f>
        <v>-20854</v>
      </c>
    </row>
    <row r="6816" spans="2:8" x14ac:dyDescent="0.3">
      <c r="B6816" s="106" t="s">
        <v>404</v>
      </c>
      <c r="C6816" s="6" t="s">
        <v>7</v>
      </c>
      <c r="D6816" s="6" t="s">
        <v>11</v>
      </c>
      <c r="E6816" s="6" t="s">
        <v>8</v>
      </c>
      <c r="F6816" s="149" t="s">
        <v>2147</v>
      </c>
      <c r="G6816" s="149" t="s">
        <v>2148</v>
      </c>
      <c r="H6816" s="7" t="s">
        <v>1658</v>
      </c>
    </row>
    <row r="6817" spans="2:8" x14ac:dyDescent="0.3">
      <c r="B6817" s="35">
        <v>43875</v>
      </c>
      <c r="C6817" s="10" t="s">
        <v>1977</v>
      </c>
      <c r="D6817" s="4" t="s">
        <v>1502</v>
      </c>
      <c r="E6817" s="4" t="s">
        <v>0</v>
      </c>
      <c r="F6817" s="73"/>
      <c r="G6817" s="197">
        <v>3000</v>
      </c>
      <c r="H6817" s="5"/>
    </row>
    <row r="6818" spans="2:8" x14ac:dyDescent="0.3">
      <c r="B6818" s="35">
        <v>43875</v>
      </c>
      <c r="C6818" s="10" t="s">
        <v>1977</v>
      </c>
      <c r="D6818" s="4" t="s">
        <v>114</v>
      </c>
      <c r="E6818" s="4" t="s">
        <v>0</v>
      </c>
      <c r="F6818" s="208"/>
      <c r="G6818" s="197">
        <v>3500</v>
      </c>
      <c r="H6818" s="5"/>
    </row>
    <row r="6819" spans="2:8" x14ac:dyDescent="0.3">
      <c r="B6819" s="35">
        <v>43875</v>
      </c>
      <c r="C6819" s="10" t="s">
        <v>1977</v>
      </c>
      <c r="D6819" s="4" t="s">
        <v>116</v>
      </c>
      <c r="E6819" s="4" t="s">
        <v>0</v>
      </c>
      <c r="F6819" s="73"/>
      <c r="G6819" s="197">
        <v>2050</v>
      </c>
      <c r="H6819" s="5"/>
    </row>
    <row r="6820" spans="2:8" x14ac:dyDescent="0.3">
      <c r="B6820" s="35">
        <v>43875</v>
      </c>
      <c r="C6820" s="10" t="s">
        <v>1977</v>
      </c>
      <c r="D6820" s="4" t="s">
        <v>2171</v>
      </c>
      <c r="E6820" s="4" t="s">
        <v>0</v>
      </c>
      <c r="F6820" s="208"/>
      <c r="G6820" s="197">
        <v>1800</v>
      </c>
      <c r="H6820" s="5"/>
    </row>
    <row r="6821" spans="2:8" x14ac:dyDescent="0.3">
      <c r="B6821" s="35" t="s">
        <v>5</v>
      </c>
      <c r="C6821" s="10"/>
      <c r="D6821" s="4"/>
      <c r="E6821" s="4"/>
      <c r="F6821" s="73"/>
      <c r="G6821" s="73"/>
      <c r="H6821" s="5"/>
    </row>
    <row r="6822" spans="2:8" x14ac:dyDescent="0.3">
      <c r="B6822" s="35">
        <v>43875</v>
      </c>
      <c r="C6822" s="10" t="s">
        <v>1977</v>
      </c>
      <c r="D6822" s="4" t="s">
        <v>1978</v>
      </c>
      <c r="E6822" s="4" t="s">
        <v>0</v>
      </c>
      <c r="F6822" s="209"/>
      <c r="G6822" s="212">
        <v>1900</v>
      </c>
      <c r="H6822" s="5"/>
    </row>
    <row r="6823" spans="2:8" x14ac:dyDescent="0.3">
      <c r="B6823" s="35">
        <v>43875</v>
      </c>
      <c r="C6823" s="10" t="s">
        <v>1977</v>
      </c>
      <c r="D6823" s="4" t="s">
        <v>119</v>
      </c>
      <c r="E6823" s="4" t="s">
        <v>0</v>
      </c>
      <c r="G6823" s="197">
        <v>0</v>
      </c>
      <c r="H6823" s="5"/>
    </row>
    <row r="6824" spans="2:8" x14ac:dyDescent="0.3">
      <c r="B6824" s="35">
        <v>43875</v>
      </c>
      <c r="C6824" s="10" t="s">
        <v>1977</v>
      </c>
      <c r="D6824" s="4" t="s">
        <v>32</v>
      </c>
      <c r="E6824" s="4" t="s">
        <v>0</v>
      </c>
      <c r="F6824" s="73"/>
      <c r="G6824" s="197">
        <v>0</v>
      </c>
      <c r="H6824" s="5"/>
    </row>
    <row r="6825" spans="2:8" x14ac:dyDescent="0.3">
      <c r="B6825" s="35">
        <v>43875</v>
      </c>
      <c r="C6825" s="10" t="s">
        <v>1977</v>
      </c>
      <c r="D6825" s="4" t="s">
        <v>148</v>
      </c>
      <c r="E6825" s="4" t="s">
        <v>0</v>
      </c>
      <c r="F6825" s="73"/>
      <c r="G6825" s="197">
        <v>0</v>
      </c>
      <c r="H6825" s="5"/>
    </row>
    <row r="6826" spans="2:8" x14ac:dyDescent="0.3">
      <c r="B6826" s="35">
        <v>43875</v>
      </c>
      <c r="C6826" s="10" t="s">
        <v>1977</v>
      </c>
      <c r="D6826" s="4" t="s">
        <v>598</v>
      </c>
      <c r="E6826" s="4" t="s">
        <v>0</v>
      </c>
      <c r="F6826" s="202"/>
      <c r="G6826" s="197">
        <v>2300</v>
      </c>
      <c r="H6826" s="5"/>
    </row>
    <row r="6827" spans="2:8" x14ac:dyDescent="0.3">
      <c r="B6827" s="35">
        <v>43875</v>
      </c>
      <c r="C6827" s="10" t="s">
        <v>1977</v>
      </c>
      <c r="D6827" s="4" t="s">
        <v>15</v>
      </c>
      <c r="E6827" s="4" t="s">
        <v>0</v>
      </c>
      <c r="F6827" s="202" t="s">
        <v>2315</v>
      </c>
      <c r="G6827" s="197">
        <v>1800</v>
      </c>
      <c r="H6827" s="5"/>
    </row>
    <row r="6828" spans="2:8" x14ac:dyDescent="0.3">
      <c r="B6828" s="35" t="s">
        <v>5</v>
      </c>
      <c r="C6828" s="10"/>
      <c r="D6828" s="4"/>
      <c r="E6828" s="4"/>
      <c r="F6828" s="73" t="s">
        <v>5</v>
      </c>
      <c r="G6828" s="197"/>
      <c r="H6828" s="5"/>
    </row>
    <row r="6829" spans="2:8" x14ac:dyDescent="0.3">
      <c r="B6829" s="35">
        <v>43875</v>
      </c>
      <c r="C6829" s="10" t="s">
        <v>1977</v>
      </c>
      <c r="D6829" s="4" t="s">
        <v>2308</v>
      </c>
      <c r="E6829" s="4" t="s">
        <v>0</v>
      </c>
      <c r="F6829" s="73"/>
      <c r="G6829" s="197">
        <v>1300</v>
      </c>
      <c r="H6829" s="5"/>
    </row>
    <row r="6830" spans="2:8" x14ac:dyDescent="0.3">
      <c r="B6830" s="35">
        <v>43875</v>
      </c>
      <c r="C6830" s="10" t="s">
        <v>1977</v>
      </c>
      <c r="D6830" s="4" t="s">
        <v>2007</v>
      </c>
      <c r="E6830" s="4" t="s">
        <v>0</v>
      </c>
      <c r="F6830" s="73"/>
      <c r="G6830" s="197">
        <v>900</v>
      </c>
      <c r="H6830" s="5"/>
    </row>
    <row r="6831" spans="2:8" x14ac:dyDescent="0.3">
      <c r="B6831" s="35">
        <v>43875</v>
      </c>
      <c r="C6831" s="10" t="s">
        <v>1977</v>
      </c>
      <c r="D6831" s="4" t="s">
        <v>2169</v>
      </c>
      <c r="E6831" s="4" t="s">
        <v>0</v>
      </c>
      <c r="F6831" s="73"/>
      <c r="G6831" s="197">
        <v>900</v>
      </c>
      <c r="H6831" s="5"/>
    </row>
    <row r="6832" spans="2:8" x14ac:dyDescent="0.3">
      <c r="B6832" s="35">
        <v>43875</v>
      </c>
      <c r="C6832" s="10" t="s">
        <v>1977</v>
      </c>
      <c r="D6832" s="4" t="s">
        <v>1518</v>
      </c>
      <c r="E6832" s="4" t="s">
        <v>0</v>
      </c>
      <c r="F6832" s="73"/>
      <c r="G6832" s="197">
        <v>1000</v>
      </c>
      <c r="H6832" s="5"/>
    </row>
    <row r="6833" spans="2:9" x14ac:dyDescent="0.3">
      <c r="B6833" s="35">
        <v>43875</v>
      </c>
      <c r="C6833" s="10" t="s">
        <v>1977</v>
      </c>
      <c r="D6833" s="4" t="s">
        <v>2201</v>
      </c>
      <c r="E6833" s="4" t="s">
        <v>0</v>
      </c>
      <c r="F6833" s="202"/>
      <c r="G6833" s="197">
        <v>480</v>
      </c>
      <c r="H6833" s="5"/>
    </row>
    <row r="6834" spans="2:9" x14ac:dyDescent="0.3">
      <c r="F6834" s="174">
        <v>0</v>
      </c>
      <c r="G6834" s="194">
        <f>SUM(G6817:G6833)</f>
        <v>20930</v>
      </c>
      <c r="H6834" s="62">
        <f>F6834-G6834</f>
        <v>-20930</v>
      </c>
    </row>
    <row r="6836" spans="2:9" x14ac:dyDescent="0.3">
      <c r="B6836" s="106" t="s">
        <v>404</v>
      </c>
      <c r="C6836" s="6" t="s">
        <v>7</v>
      </c>
      <c r="D6836" s="6" t="s">
        <v>11</v>
      </c>
      <c r="E6836" s="6" t="s">
        <v>8</v>
      </c>
      <c r="F6836" s="149" t="s">
        <v>2147</v>
      </c>
      <c r="G6836" s="149" t="s">
        <v>2148</v>
      </c>
      <c r="H6836" s="7" t="s">
        <v>1658</v>
      </c>
    </row>
    <row r="6837" spans="2:9" x14ac:dyDescent="0.3">
      <c r="B6837" s="35">
        <v>43911</v>
      </c>
      <c r="C6837" s="10" t="s">
        <v>1977</v>
      </c>
      <c r="D6837" s="4" t="s">
        <v>1502</v>
      </c>
      <c r="E6837" s="4" t="s">
        <v>0</v>
      </c>
      <c r="F6837" s="73"/>
      <c r="G6837" s="195">
        <v>3000</v>
      </c>
      <c r="H6837" s="5"/>
    </row>
    <row r="6838" spans="2:9" x14ac:dyDescent="0.3">
      <c r="B6838" s="35">
        <v>43911</v>
      </c>
      <c r="C6838" s="10" t="s">
        <v>1977</v>
      </c>
      <c r="D6838" s="4" t="s">
        <v>114</v>
      </c>
      <c r="E6838" s="4" t="s">
        <v>0</v>
      </c>
      <c r="F6838" s="208"/>
      <c r="G6838" s="195">
        <v>3500</v>
      </c>
      <c r="H6838" s="5"/>
    </row>
    <row r="6839" spans="2:9" x14ac:dyDescent="0.3">
      <c r="B6839" s="35">
        <v>43911</v>
      </c>
      <c r="C6839" s="10" t="s">
        <v>1977</v>
      </c>
      <c r="D6839" s="4" t="s">
        <v>116</v>
      </c>
      <c r="E6839" s="4" t="s">
        <v>0</v>
      </c>
      <c r="F6839" s="73"/>
      <c r="G6839" s="195">
        <v>2050</v>
      </c>
      <c r="H6839" s="5"/>
    </row>
    <row r="6840" spans="2:9" x14ac:dyDescent="0.3">
      <c r="B6840" s="35">
        <v>43911</v>
      </c>
      <c r="C6840" s="10" t="s">
        <v>1977</v>
      </c>
      <c r="D6840" s="4" t="s">
        <v>2171</v>
      </c>
      <c r="E6840" s="4" t="s">
        <v>0</v>
      </c>
      <c r="F6840" s="208"/>
      <c r="G6840" s="195">
        <v>1800</v>
      </c>
      <c r="H6840" s="5"/>
    </row>
    <row r="6841" spans="2:9" x14ac:dyDescent="0.3">
      <c r="B6841" s="35" t="s">
        <v>5</v>
      </c>
      <c r="C6841" s="10"/>
      <c r="D6841" s="4"/>
      <c r="E6841" s="4"/>
      <c r="F6841" s="73"/>
      <c r="G6841" s="73"/>
      <c r="H6841" s="5"/>
    </row>
    <row r="6842" spans="2:9" x14ac:dyDescent="0.3">
      <c r="B6842" s="35">
        <v>43911</v>
      </c>
      <c r="C6842" s="10" t="s">
        <v>1977</v>
      </c>
      <c r="D6842" s="4" t="s">
        <v>1978</v>
      </c>
      <c r="E6842" s="4" t="s">
        <v>0</v>
      </c>
      <c r="F6842" s="213" t="s">
        <v>2320</v>
      </c>
      <c r="G6842" s="211">
        <v>1360</v>
      </c>
      <c r="H6842" s="5"/>
      <c r="I6842" t="s">
        <v>2321</v>
      </c>
    </row>
    <row r="6843" spans="2:9" x14ac:dyDescent="0.3">
      <c r="B6843" s="35">
        <v>43911</v>
      </c>
      <c r="C6843" s="10" t="s">
        <v>1977</v>
      </c>
      <c r="D6843" s="4" t="s">
        <v>119</v>
      </c>
      <c r="E6843" s="4" t="s">
        <v>0</v>
      </c>
      <c r="G6843" s="197">
        <v>0</v>
      </c>
      <c r="H6843" s="5"/>
    </row>
    <row r="6844" spans="2:9" x14ac:dyDescent="0.3">
      <c r="B6844" s="35">
        <v>43911</v>
      </c>
      <c r="C6844" s="10" t="s">
        <v>1977</v>
      </c>
      <c r="D6844" s="4" t="s">
        <v>32</v>
      </c>
      <c r="E6844" s="4" t="s">
        <v>0</v>
      </c>
      <c r="F6844" s="73"/>
      <c r="G6844" s="197">
        <v>0</v>
      </c>
      <c r="H6844" s="5"/>
    </row>
    <row r="6845" spans="2:9" x14ac:dyDescent="0.3">
      <c r="B6845" s="35">
        <v>43911</v>
      </c>
      <c r="C6845" s="10" t="s">
        <v>1977</v>
      </c>
      <c r="D6845" s="4" t="s">
        <v>148</v>
      </c>
      <c r="E6845" s="4" t="s">
        <v>0</v>
      </c>
      <c r="F6845" s="73"/>
      <c r="G6845" s="197">
        <v>0</v>
      </c>
      <c r="H6845" s="5"/>
    </row>
    <row r="6846" spans="2:9" x14ac:dyDescent="0.3">
      <c r="B6846" s="35">
        <v>43911</v>
      </c>
      <c r="C6846" s="10" t="s">
        <v>1977</v>
      </c>
      <c r="D6846" s="4" t="s">
        <v>598</v>
      </c>
      <c r="E6846" s="4" t="s">
        <v>0</v>
      </c>
      <c r="F6846" s="202" t="s">
        <v>2300</v>
      </c>
      <c r="G6846" s="195">
        <v>2400</v>
      </c>
      <c r="H6846" s="5"/>
    </row>
    <row r="6847" spans="2:9" x14ac:dyDescent="0.3">
      <c r="B6847" s="35">
        <v>43911</v>
      </c>
      <c r="C6847" s="10" t="s">
        <v>1977</v>
      </c>
      <c r="D6847" s="4" t="s">
        <v>15</v>
      </c>
      <c r="E6847" s="4" t="s">
        <v>0</v>
      </c>
      <c r="F6847" s="202" t="s">
        <v>2315</v>
      </c>
      <c r="G6847" s="195">
        <v>1800</v>
      </c>
      <c r="H6847" s="5"/>
    </row>
    <row r="6848" spans="2:9" x14ac:dyDescent="0.3">
      <c r="B6848" s="35" t="s">
        <v>5</v>
      </c>
      <c r="C6848" s="10"/>
      <c r="D6848" s="4"/>
      <c r="E6848" s="4"/>
      <c r="F6848" s="73" t="s">
        <v>5</v>
      </c>
      <c r="G6848" s="197"/>
      <c r="H6848" s="5"/>
    </row>
    <row r="6849" spans="2:8" x14ac:dyDescent="0.3">
      <c r="B6849" s="35">
        <v>43911</v>
      </c>
      <c r="C6849" s="10" t="s">
        <v>1977</v>
      </c>
      <c r="D6849" s="4" t="s">
        <v>2308</v>
      </c>
      <c r="E6849" s="4" t="s">
        <v>0</v>
      </c>
      <c r="F6849" s="73"/>
      <c r="G6849" s="195">
        <v>1300</v>
      </c>
      <c r="H6849" s="5"/>
    </row>
    <row r="6850" spans="2:8" x14ac:dyDescent="0.3">
      <c r="B6850" s="35">
        <v>43911</v>
      </c>
      <c r="C6850" s="10" t="s">
        <v>1977</v>
      </c>
      <c r="D6850" s="4" t="s">
        <v>2007</v>
      </c>
      <c r="E6850" s="4" t="s">
        <v>0</v>
      </c>
      <c r="F6850" s="73"/>
      <c r="G6850" s="195">
        <v>900</v>
      </c>
      <c r="H6850" s="5"/>
    </row>
    <row r="6851" spans="2:8" x14ac:dyDescent="0.3">
      <c r="B6851" s="35">
        <v>43911</v>
      </c>
      <c r="C6851" s="10" t="s">
        <v>1977</v>
      </c>
      <c r="D6851" s="4" t="s">
        <v>2169</v>
      </c>
      <c r="E6851" s="4" t="s">
        <v>0</v>
      </c>
      <c r="F6851" s="73"/>
      <c r="G6851" s="195">
        <v>900</v>
      </c>
      <c r="H6851" s="5"/>
    </row>
    <row r="6852" spans="2:8" x14ac:dyDescent="0.3">
      <c r="B6852" s="35">
        <v>43911</v>
      </c>
      <c r="C6852" s="10" t="s">
        <v>1977</v>
      </c>
      <c r="D6852" s="4" t="s">
        <v>1518</v>
      </c>
      <c r="E6852" s="4" t="s">
        <v>0</v>
      </c>
      <c r="F6852" s="73"/>
      <c r="G6852" s="195">
        <v>1100</v>
      </c>
      <c r="H6852" s="5"/>
    </row>
    <row r="6853" spans="2:8" x14ac:dyDescent="0.3">
      <c r="B6853" s="35">
        <v>43911</v>
      </c>
      <c r="C6853" s="10" t="s">
        <v>1977</v>
      </c>
      <c r="D6853" s="4" t="s">
        <v>2201</v>
      </c>
      <c r="E6853" s="4" t="s">
        <v>0</v>
      </c>
      <c r="F6853" s="202"/>
      <c r="G6853" s="195">
        <v>480</v>
      </c>
      <c r="H6853" s="5"/>
    </row>
    <row r="6854" spans="2:8" x14ac:dyDescent="0.3">
      <c r="F6854" s="174">
        <v>0</v>
      </c>
      <c r="G6854" s="194">
        <f>SUM(G6837:G6853)</f>
        <v>20590</v>
      </c>
      <c r="H6854" s="62">
        <f>F6854-G6854</f>
        <v>-20590</v>
      </c>
    </row>
    <row r="6856" spans="2:8" x14ac:dyDescent="0.3">
      <c r="B6856" s="106" t="s">
        <v>404</v>
      </c>
      <c r="C6856" s="6" t="s">
        <v>7</v>
      </c>
      <c r="D6856" s="6" t="s">
        <v>11</v>
      </c>
      <c r="E6856" s="6" t="s">
        <v>8</v>
      </c>
      <c r="F6856" s="149" t="s">
        <v>2147</v>
      </c>
      <c r="G6856" s="149" t="s">
        <v>2148</v>
      </c>
      <c r="H6856" s="7" t="s">
        <v>1658</v>
      </c>
    </row>
    <row r="6857" spans="2:8" x14ac:dyDescent="0.3">
      <c r="B6857" s="35">
        <v>43918</v>
      </c>
      <c r="C6857" s="10" t="s">
        <v>1977</v>
      </c>
      <c r="D6857" s="4" t="s">
        <v>1502</v>
      </c>
      <c r="E6857" s="4" t="s">
        <v>0</v>
      </c>
      <c r="F6857" s="73"/>
      <c r="G6857" s="195">
        <v>3000</v>
      </c>
      <c r="H6857" s="5"/>
    </row>
    <row r="6858" spans="2:8" x14ac:dyDescent="0.3">
      <c r="B6858" s="35">
        <v>43918</v>
      </c>
      <c r="C6858" s="10" t="s">
        <v>1977</v>
      </c>
      <c r="D6858" s="4" t="s">
        <v>114</v>
      </c>
      <c r="E6858" s="4" t="s">
        <v>0</v>
      </c>
      <c r="F6858" s="208"/>
      <c r="G6858" s="195">
        <v>3500</v>
      </c>
      <c r="H6858" s="5"/>
    </row>
    <row r="6859" spans="2:8" x14ac:dyDescent="0.3">
      <c r="B6859" s="35">
        <v>43918</v>
      </c>
      <c r="C6859" s="10" t="s">
        <v>1977</v>
      </c>
      <c r="D6859" s="4" t="s">
        <v>116</v>
      </c>
      <c r="E6859" s="4" t="s">
        <v>0</v>
      </c>
      <c r="F6859" s="73"/>
      <c r="G6859" s="195">
        <v>2050</v>
      </c>
      <c r="H6859" s="5"/>
    </row>
    <row r="6860" spans="2:8" x14ac:dyDescent="0.3">
      <c r="B6860" s="35">
        <v>43918</v>
      </c>
      <c r="C6860" s="10" t="s">
        <v>1977</v>
      </c>
      <c r="D6860" s="4" t="s">
        <v>2171</v>
      </c>
      <c r="E6860" s="4" t="s">
        <v>0</v>
      </c>
      <c r="F6860" s="208"/>
      <c r="G6860" s="195">
        <v>1800</v>
      </c>
      <c r="H6860" s="5"/>
    </row>
    <row r="6861" spans="2:8" x14ac:dyDescent="0.3">
      <c r="B6861" s="35" t="s">
        <v>5</v>
      </c>
      <c r="C6861" s="10"/>
      <c r="D6861" s="4"/>
      <c r="E6861" s="4"/>
      <c r="F6861" s="73"/>
      <c r="G6861" s="73"/>
      <c r="H6861" s="5"/>
    </row>
    <row r="6862" spans="2:8" x14ac:dyDescent="0.3">
      <c r="B6862" s="35">
        <v>43918</v>
      </c>
      <c r="C6862" s="10" t="s">
        <v>1977</v>
      </c>
      <c r="D6862" s="4" t="s">
        <v>1978</v>
      </c>
      <c r="E6862" s="4" t="s">
        <v>0</v>
      </c>
      <c r="F6862" s="213"/>
      <c r="G6862" s="211">
        <v>2000</v>
      </c>
      <c r="H6862" s="5"/>
    </row>
    <row r="6863" spans="2:8" x14ac:dyDescent="0.3">
      <c r="B6863" s="35">
        <v>43918</v>
      </c>
      <c r="C6863" s="10" t="s">
        <v>1977</v>
      </c>
      <c r="D6863" s="4" t="s">
        <v>119</v>
      </c>
      <c r="E6863" s="4" t="s">
        <v>0</v>
      </c>
      <c r="G6863" s="197">
        <v>0</v>
      </c>
      <c r="H6863" s="5"/>
    </row>
    <row r="6864" spans="2:8" x14ac:dyDescent="0.3">
      <c r="B6864" s="35">
        <v>43918</v>
      </c>
      <c r="C6864" s="10" t="s">
        <v>1977</v>
      </c>
      <c r="D6864" s="4" t="s">
        <v>32</v>
      </c>
      <c r="E6864" s="4" t="s">
        <v>0</v>
      </c>
      <c r="F6864" s="73"/>
      <c r="G6864" s="195">
        <v>1500</v>
      </c>
      <c r="H6864" s="5"/>
    </row>
    <row r="6865" spans="2:9" x14ac:dyDescent="0.3">
      <c r="B6865" s="35">
        <v>43918</v>
      </c>
      <c r="C6865" s="10" t="s">
        <v>1977</v>
      </c>
      <c r="D6865" s="4" t="s">
        <v>148</v>
      </c>
      <c r="E6865" s="4" t="s">
        <v>0</v>
      </c>
      <c r="F6865" s="73"/>
      <c r="G6865" s="195">
        <v>1000</v>
      </c>
      <c r="H6865" s="5"/>
    </row>
    <row r="6866" spans="2:9" x14ac:dyDescent="0.3">
      <c r="B6866" s="35">
        <v>43918</v>
      </c>
      <c r="C6866" s="10" t="s">
        <v>1977</v>
      </c>
      <c r="D6866" s="4" t="s">
        <v>598</v>
      </c>
      <c r="E6866" s="4" t="s">
        <v>0</v>
      </c>
      <c r="F6866" s="202"/>
      <c r="G6866" s="195">
        <v>2300</v>
      </c>
      <c r="H6866" s="5"/>
    </row>
    <row r="6867" spans="2:9" x14ac:dyDescent="0.3">
      <c r="B6867" s="35">
        <v>43918</v>
      </c>
      <c r="C6867" s="10" t="s">
        <v>1977</v>
      </c>
      <c r="D6867" s="4" t="s">
        <v>15</v>
      </c>
      <c r="E6867" s="4" t="s">
        <v>0</v>
      </c>
      <c r="F6867" s="202" t="s">
        <v>2315</v>
      </c>
      <c r="G6867" s="195">
        <v>1800</v>
      </c>
      <c r="H6867" s="5"/>
    </row>
    <row r="6868" spans="2:9" x14ac:dyDescent="0.3">
      <c r="B6868" s="35" t="s">
        <v>5</v>
      </c>
      <c r="C6868" s="10"/>
      <c r="D6868" s="4"/>
      <c r="E6868" s="4"/>
      <c r="F6868" s="73" t="s">
        <v>5</v>
      </c>
      <c r="G6868" s="197"/>
      <c r="H6868" s="5"/>
    </row>
    <row r="6869" spans="2:9" x14ac:dyDescent="0.3">
      <c r="B6869" s="35">
        <v>43918</v>
      </c>
      <c r="C6869" s="10" t="s">
        <v>1977</v>
      </c>
      <c r="D6869" s="4" t="s">
        <v>2308</v>
      </c>
      <c r="E6869" s="4" t="s">
        <v>0</v>
      </c>
      <c r="F6869" s="73"/>
      <c r="G6869" s="195">
        <v>1300</v>
      </c>
      <c r="H6869" s="5"/>
    </row>
    <row r="6870" spans="2:9" x14ac:dyDescent="0.3">
      <c r="B6870" s="35">
        <v>43918</v>
      </c>
      <c r="C6870" s="10" t="s">
        <v>1977</v>
      </c>
      <c r="D6870" s="4" t="s">
        <v>2007</v>
      </c>
      <c r="E6870" s="4" t="s">
        <v>0</v>
      </c>
      <c r="F6870" s="73"/>
      <c r="G6870" s="195">
        <v>900</v>
      </c>
      <c r="H6870" s="5"/>
    </row>
    <row r="6871" spans="2:9" x14ac:dyDescent="0.3">
      <c r="B6871" s="35">
        <v>43918</v>
      </c>
      <c r="C6871" s="10" t="s">
        <v>1977</v>
      </c>
      <c r="D6871" s="4" t="s">
        <v>2169</v>
      </c>
      <c r="E6871" s="4" t="s">
        <v>0</v>
      </c>
      <c r="F6871" s="73"/>
      <c r="G6871" s="195">
        <v>900</v>
      </c>
      <c r="H6871" s="5"/>
    </row>
    <row r="6872" spans="2:9" x14ac:dyDescent="0.3">
      <c r="B6872" s="35">
        <v>43918</v>
      </c>
      <c r="C6872" s="10" t="s">
        <v>1977</v>
      </c>
      <c r="D6872" s="4" t="s">
        <v>1518</v>
      </c>
      <c r="E6872" s="4" t="s">
        <v>0</v>
      </c>
      <c r="F6872" s="73"/>
      <c r="G6872" s="195">
        <v>1200</v>
      </c>
      <c r="H6872" s="5"/>
    </row>
    <row r="6873" spans="2:9" x14ac:dyDescent="0.3">
      <c r="B6873" s="35">
        <v>43918</v>
      </c>
      <c r="C6873" s="10" t="s">
        <v>1977</v>
      </c>
      <c r="D6873" s="4" t="s">
        <v>2201</v>
      </c>
      <c r="E6873" s="4" t="s">
        <v>0</v>
      </c>
      <c r="F6873" s="202"/>
      <c r="G6873" s="195">
        <v>480</v>
      </c>
      <c r="H6873" s="5"/>
    </row>
    <row r="6874" spans="2:9" x14ac:dyDescent="0.3">
      <c r="F6874" s="174">
        <v>0</v>
      </c>
      <c r="G6874" s="194">
        <f>SUM(G6857:G6873)</f>
        <v>23730</v>
      </c>
      <c r="H6874" s="62">
        <f>F6874-G6874</f>
        <v>-23730</v>
      </c>
    </row>
    <row r="6876" spans="2:9" x14ac:dyDescent="0.3">
      <c r="B6876" s="106" t="s">
        <v>404</v>
      </c>
      <c r="C6876" s="6" t="s">
        <v>7</v>
      </c>
      <c r="D6876" s="6" t="s">
        <v>11</v>
      </c>
      <c r="E6876" s="6" t="s">
        <v>8</v>
      </c>
      <c r="F6876" s="149" t="s">
        <v>2147</v>
      </c>
      <c r="G6876" s="149" t="s">
        <v>2148</v>
      </c>
      <c r="H6876" s="7" t="s">
        <v>1658</v>
      </c>
    </row>
    <row r="6877" spans="2:9" x14ac:dyDescent="0.3">
      <c r="B6877" s="35">
        <v>43925</v>
      </c>
      <c r="C6877" s="10" t="s">
        <v>1977</v>
      </c>
      <c r="D6877" s="4" t="s">
        <v>1502</v>
      </c>
      <c r="E6877" s="4" t="s">
        <v>0</v>
      </c>
      <c r="F6877" s="73"/>
      <c r="G6877" s="195">
        <v>3000</v>
      </c>
      <c r="H6877" s="5"/>
    </row>
    <row r="6878" spans="2:9" x14ac:dyDescent="0.3">
      <c r="B6878" s="35">
        <v>43925</v>
      </c>
      <c r="C6878" s="10" t="s">
        <v>1977</v>
      </c>
      <c r="D6878" s="4" t="s">
        <v>114</v>
      </c>
      <c r="E6878" s="4" t="s">
        <v>0</v>
      </c>
      <c r="F6878" s="208"/>
      <c r="G6878" s="195">
        <v>3500</v>
      </c>
      <c r="H6878" s="5"/>
    </row>
    <row r="6879" spans="2:9" x14ac:dyDescent="0.3">
      <c r="B6879" s="35">
        <v>43925</v>
      </c>
      <c r="C6879" s="10" t="s">
        <v>1977</v>
      </c>
      <c r="D6879" s="4" t="s">
        <v>116</v>
      </c>
      <c r="E6879" s="4" t="s">
        <v>0</v>
      </c>
      <c r="F6879" s="73"/>
      <c r="G6879" s="195">
        <v>2050</v>
      </c>
      <c r="H6879" s="5"/>
    </row>
    <row r="6880" spans="2:9" x14ac:dyDescent="0.3">
      <c r="B6880" s="35">
        <v>43925</v>
      </c>
      <c r="C6880" s="10" t="s">
        <v>1977</v>
      </c>
      <c r="D6880" s="4" t="s">
        <v>2171</v>
      </c>
      <c r="E6880" s="4" t="s">
        <v>0</v>
      </c>
      <c r="F6880" s="208" t="s">
        <v>2323</v>
      </c>
      <c r="G6880" s="195">
        <v>1750</v>
      </c>
      <c r="H6880" s="5"/>
      <c r="I6880" t="s">
        <v>2324</v>
      </c>
    </row>
    <row r="6881" spans="2:9" x14ac:dyDescent="0.3">
      <c r="B6881" s="35" t="s">
        <v>5</v>
      </c>
      <c r="C6881" s="10"/>
      <c r="D6881" s="4"/>
      <c r="E6881" s="4"/>
      <c r="F6881" s="73"/>
      <c r="G6881" s="73"/>
      <c r="H6881" s="5"/>
    </row>
    <row r="6882" spans="2:9" x14ac:dyDescent="0.3">
      <c r="B6882" s="35">
        <v>43925</v>
      </c>
      <c r="C6882" s="10" t="s">
        <v>1977</v>
      </c>
      <c r="D6882" s="4" t="s">
        <v>1978</v>
      </c>
      <c r="E6882" s="4" t="s">
        <v>0</v>
      </c>
      <c r="F6882" s="213"/>
      <c r="G6882" s="211">
        <v>1600</v>
      </c>
      <c r="H6882" s="5"/>
      <c r="I6882" t="s">
        <v>2322</v>
      </c>
    </row>
    <row r="6883" spans="2:9" x14ac:dyDescent="0.3">
      <c r="B6883" s="35">
        <v>43925</v>
      </c>
      <c r="C6883" s="10" t="s">
        <v>1977</v>
      </c>
      <c r="D6883" s="4" t="s">
        <v>119</v>
      </c>
      <c r="E6883" s="4" t="s">
        <v>0</v>
      </c>
      <c r="G6883" s="197">
        <v>0</v>
      </c>
      <c r="H6883" s="5"/>
    </row>
    <row r="6884" spans="2:9" x14ac:dyDescent="0.3">
      <c r="B6884" s="35">
        <v>43925</v>
      </c>
      <c r="C6884" s="10" t="s">
        <v>1977</v>
      </c>
      <c r="D6884" s="4" t="s">
        <v>32</v>
      </c>
      <c r="E6884" s="4" t="s">
        <v>0</v>
      </c>
      <c r="F6884" s="73"/>
      <c r="G6884" s="197">
        <v>0</v>
      </c>
      <c r="H6884" s="5"/>
    </row>
    <row r="6885" spans="2:9" x14ac:dyDescent="0.3">
      <c r="B6885" s="35">
        <v>43925</v>
      </c>
      <c r="C6885" s="10" t="s">
        <v>1977</v>
      </c>
      <c r="D6885" s="4" t="s">
        <v>148</v>
      </c>
      <c r="E6885" s="4" t="s">
        <v>0</v>
      </c>
      <c r="F6885" s="73"/>
      <c r="G6885" s="197">
        <v>0</v>
      </c>
      <c r="H6885" s="5"/>
    </row>
    <row r="6886" spans="2:9" x14ac:dyDescent="0.3">
      <c r="B6886" s="35">
        <v>43925</v>
      </c>
      <c r="C6886" s="10" t="s">
        <v>1977</v>
      </c>
      <c r="D6886" s="4" t="s">
        <v>598</v>
      </c>
      <c r="E6886" s="4" t="s">
        <v>0</v>
      </c>
      <c r="F6886" s="202"/>
      <c r="G6886" s="195">
        <v>2050</v>
      </c>
      <c r="H6886" s="5"/>
    </row>
    <row r="6887" spans="2:9" x14ac:dyDescent="0.3">
      <c r="B6887" s="35">
        <v>43925</v>
      </c>
      <c r="C6887" s="10" t="s">
        <v>1977</v>
      </c>
      <c r="D6887" s="4" t="s">
        <v>15</v>
      </c>
      <c r="E6887" s="4" t="s">
        <v>0</v>
      </c>
      <c r="F6887" s="202" t="s">
        <v>2315</v>
      </c>
      <c r="G6887" s="195">
        <v>1750</v>
      </c>
      <c r="H6887" s="5"/>
      <c r="I6887" t="s">
        <v>2325</v>
      </c>
    </row>
    <row r="6888" spans="2:9" x14ac:dyDescent="0.3">
      <c r="B6888" s="35" t="s">
        <v>5</v>
      </c>
      <c r="C6888" s="10"/>
      <c r="D6888" s="4"/>
      <c r="E6888" s="4"/>
      <c r="F6888" s="73" t="s">
        <v>5</v>
      </c>
      <c r="G6888" s="197"/>
      <c r="H6888" s="5"/>
    </row>
    <row r="6889" spans="2:9" x14ac:dyDescent="0.3">
      <c r="B6889" s="35">
        <v>43925</v>
      </c>
      <c r="C6889" s="10" t="s">
        <v>1977</v>
      </c>
      <c r="D6889" s="4" t="s">
        <v>2308</v>
      </c>
      <c r="E6889" s="4" t="s">
        <v>0</v>
      </c>
      <c r="F6889" s="73"/>
      <c r="G6889" s="195">
        <v>1300</v>
      </c>
      <c r="H6889" s="5"/>
    </row>
    <row r="6890" spans="2:9" x14ac:dyDescent="0.3">
      <c r="B6890" s="35">
        <v>43925</v>
      </c>
      <c r="C6890" s="10" t="s">
        <v>1977</v>
      </c>
      <c r="D6890" s="4" t="s">
        <v>2007</v>
      </c>
      <c r="E6890" s="4" t="s">
        <v>0</v>
      </c>
      <c r="F6890" s="73"/>
      <c r="G6890" s="195">
        <v>900</v>
      </c>
      <c r="H6890" s="5"/>
    </row>
    <row r="6891" spans="2:9" x14ac:dyDescent="0.3">
      <c r="B6891" s="35">
        <v>43925</v>
      </c>
      <c r="C6891" s="10" t="s">
        <v>1977</v>
      </c>
      <c r="D6891" s="4" t="s">
        <v>2169</v>
      </c>
      <c r="E6891" s="4" t="s">
        <v>0</v>
      </c>
      <c r="F6891" s="73"/>
      <c r="G6891" s="195">
        <v>900</v>
      </c>
      <c r="H6891" s="5"/>
    </row>
    <row r="6892" spans="2:9" x14ac:dyDescent="0.3">
      <c r="B6892" s="35">
        <v>43925</v>
      </c>
      <c r="C6892" s="10" t="s">
        <v>1977</v>
      </c>
      <c r="D6892" s="4" t="s">
        <v>1518</v>
      </c>
      <c r="E6892" s="4" t="s">
        <v>0</v>
      </c>
      <c r="F6892" s="73"/>
      <c r="G6892" s="195">
        <v>1200</v>
      </c>
      <c r="H6892" s="5"/>
    </row>
    <row r="6893" spans="2:9" x14ac:dyDescent="0.3">
      <c r="B6893" s="35">
        <v>43925</v>
      </c>
      <c r="C6893" s="10" t="s">
        <v>1977</v>
      </c>
      <c r="D6893" s="4" t="s">
        <v>2201</v>
      </c>
      <c r="E6893" s="4" t="s">
        <v>0</v>
      </c>
      <c r="F6893" s="202"/>
      <c r="G6893" s="195">
        <v>230</v>
      </c>
      <c r="H6893" s="5"/>
    </row>
    <row r="6894" spans="2:9" x14ac:dyDescent="0.3">
      <c r="F6894" s="174">
        <v>0</v>
      </c>
      <c r="G6894" s="194">
        <f>SUM(G6877:G6893)</f>
        <v>20230</v>
      </c>
      <c r="H6894" s="62">
        <f>F6894-G6894</f>
        <v>-20230</v>
      </c>
    </row>
    <row r="6896" spans="2:9" x14ac:dyDescent="0.3">
      <c r="B6896" s="106" t="s">
        <v>404</v>
      </c>
      <c r="C6896" s="6" t="s">
        <v>7</v>
      </c>
      <c r="D6896" s="6" t="s">
        <v>11</v>
      </c>
      <c r="E6896" s="6" t="s">
        <v>8</v>
      </c>
      <c r="F6896" s="149" t="s">
        <v>2147</v>
      </c>
      <c r="G6896" s="149" t="s">
        <v>2148</v>
      </c>
      <c r="H6896" s="7" t="s">
        <v>1658</v>
      </c>
    </row>
    <row r="6897" spans="2:9" x14ac:dyDescent="0.3">
      <c r="B6897" s="35">
        <v>43932</v>
      </c>
      <c r="C6897" s="10" t="s">
        <v>1977</v>
      </c>
      <c r="D6897" s="4" t="s">
        <v>1502</v>
      </c>
      <c r="E6897" s="4" t="s">
        <v>0</v>
      </c>
      <c r="F6897" s="73"/>
      <c r="G6897" s="195">
        <v>3000</v>
      </c>
      <c r="H6897" s="5"/>
    </row>
    <row r="6898" spans="2:9" x14ac:dyDescent="0.3">
      <c r="B6898" s="35">
        <v>43932</v>
      </c>
      <c r="C6898" s="10" t="s">
        <v>1977</v>
      </c>
      <c r="D6898" s="4" t="s">
        <v>114</v>
      </c>
      <c r="E6898" s="4" t="s">
        <v>0</v>
      </c>
      <c r="F6898" s="208"/>
      <c r="G6898" s="195">
        <v>3500</v>
      </c>
      <c r="H6898" s="5"/>
    </row>
    <row r="6899" spans="2:9" x14ac:dyDescent="0.3">
      <c r="B6899" s="35">
        <v>43932</v>
      </c>
      <c r="C6899" s="10" t="s">
        <v>1977</v>
      </c>
      <c r="D6899" s="4" t="s">
        <v>116</v>
      </c>
      <c r="E6899" s="4" t="s">
        <v>0</v>
      </c>
      <c r="F6899" s="73"/>
      <c r="G6899" s="195">
        <v>2050</v>
      </c>
      <c r="H6899" s="5"/>
    </row>
    <row r="6900" spans="2:9" x14ac:dyDescent="0.3">
      <c r="B6900" s="35">
        <v>43932</v>
      </c>
      <c r="C6900" s="10" t="s">
        <v>1977</v>
      </c>
      <c r="D6900" s="4" t="s">
        <v>2171</v>
      </c>
      <c r="E6900" s="4" t="s">
        <v>0</v>
      </c>
      <c r="F6900" s="208"/>
      <c r="G6900" s="195">
        <v>1800</v>
      </c>
      <c r="H6900" s="5"/>
    </row>
    <row r="6901" spans="2:9" x14ac:dyDescent="0.3">
      <c r="B6901" s="35" t="s">
        <v>5</v>
      </c>
      <c r="C6901" s="10"/>
      <c r="D6901" s="4"/>
      <c r="E6901" s="4"/>
      <c r="F6901" s="73"/>
      <c r="G6901" s="73"/>
      <c r="H6901" s="5"/>
    </row>
    <row r="6902" spans="2:9" x14ac:dyDescent="0.3">
      <c r="B6902" s="35">
        <v>43932</v>
      </c>
      <c r="C6902" s="10" t="s">
        <v>1977</v>
      </c>
      <c r="D6902" s="4" t="s">
        <v>1978</v>
      </c>
      <c r="E6902" s="4" t="s">
        <v>0</v>
      </c>
      <c r="F6902" s="209" t="s">
        <v>2315</v>
      </c>
      <c r="G6902" s="211">
        <v>1600</v>
      </c>
      <c r="H6902" s="5"/>
      <c r="I6902" s="214" t="s">
        <v>2326</v>
      </c>
    </row>
    <row r="6903" spans="2:9" x14ac:dyDescent="0.3">
      <c r="B6903" s="35">
        <v>43932</v>
      </c>
      <c r="C6903" s="10" t="s">
        <v>1977</v>
      </c>
      <c r="D6903" s="4" t="s">
        <v>119</v>
      </c>
      <c r="E6903" s="4" t="s">
        <v>0</v>
      </c>
      <c r="G6903" s="197">
        <v>0</v>
      </c>
      <c r="H6903" s="5"/>
    </row>
    <row r="6904" spans="2:9" x14ac:dyDescent="0.3">
      <c r="B6904" s="35">
        <v>43932</v>
      </c>
      <c r="C6904" s="10" t="s">
        <v>1977</v>
      </c>
      <c r="D6904" s="4" t="s">
        <v>32</v>
      </c>
      <c r="E6904" s="4" t="s">
        <v>0</v>
      </c>
      <c r="F6904" s="73"/>
      <c r="G6904" s="197">
        <v>0</v>
      </c>
      <c r="H6904" s="5"/>
    </row>
    <row r="6905" spans="2:9" x14ac:dyDescent="0.3">
      <c r="B6905" s="35">
        <v>43932</v>
      </c>
      <c r="C6905" s="10" t="s">
        <v>1977</v>
      </c>
      <c r="D6905" s="4" t="s">
        <v>148</v>
      </c>
      <c r="E6905" s="4" t="s">
        <v>0</v>
      </c>
      <c r="F6905" s="73"/>
      <c r="G6905" s="197">
        <v>0</v>
      </c>
      <c r="H6905" s="5"/>
      <c r="I6905" t="s">
        <v>2328</v>
      </c>
    </row>
    <row r="6906" spans="2:9" x14ac:dyDescent="0.3">
      <c r="B6906" s="35">
        <v>43932</v>
      </c>
      <c r="C6906" s="10" t="s">
        <v>1977</v>
      </c>
      <c r="D6906" s="4" t="s">
        <v>598</v>
      </c>
      <c r="E6906" s="4" t="s">
        <v>0</v>
      </c>
      <c r="F6906" s="202"/>
      <c r="G6906" s="195">
        <v>2300</v>
      </c>
      <c r="H6906" s="5"/>
    </row>
    <row r="6907" spans="2:9" x14ac:dyDescent="0.3">
      <c r="B6907" s="35">
        <v>43932</v>
      </c>
      <c r="C6907" s="10" t="s">
        <v>1977</v>
      </c>
      <c r="D6907" s="4" t="s">
        <v>15</v>
      </c>
      <c r="E6907" s="4" t="s">
        <v>0</v>
      </c>
      <c r="F6907" s="202" t="s">
        <v>2315</v>
      </c>
      <c r="G6907" s="195">
        <v>1300</v>
      </c>
      <c r="H6907" s="5"/>
    </row>
    <row r="6908" spans="2:9" x14ac:dyDescent="0.3">
      <c r="B6908" s="35" t="s">
        <v>5</v>
      </c>
      <c r="C6908" s="10"/>
      <c r="D6908" s="4"/>
      <c r="E6908" s="4"/>
      <c r="F6908" s="73" t="s">
        <v>5</v>
      </c>
      <c r="G6908" s="197"/>
      <c r="H6908" s="5"/>
    </row>
    <row r="6909" spans="2:9" x14ac:dyDescent="0.3">
      <c r="B6909" s="35">
        <v>43932</v>
      </c>
      <c r="C6909" s="10" t="s">
        <v>1977</v>
      </c>
      <c r="D6909" s="4" t="s">
        <v>2308</v>
      </c>
      <c r="E6909" s="4" t="s">
        <v>0</v>
      </c>
      <c r="F6909" s="73"/>
      <c r="G6909" s="195">
        <v>1300</v>
      </c>
      <c r="H6909" s="5"/>
      <c r="I6909" t="s">
        <v>2327</v>
      </c>
    </row>
    <row r="6910" spans="2:9" x14ac:dyDescent="0.3">
      <c r="B6910" s="35">
        <v>43932</v>
      </c>
      <c r="C6910" s="10" t="s">
        <v>1977</v>
      </c>
      <c r="D6910" s="4" t="s">
        <v>2169</v>
      </c>
      <c r="E6910" s="4" t="s">
        <v>0</v>
      </c>
      <c r="F6910" s="73"/>
      <c r="G6910" s="195">
        <v>900</v>
      </c>
      <c r="H6910" s="5"/>
    </row>
    <row r="6911" spans="2:9" x14ac:dyDescent="0.3">
      <c r="B6911" s="35">
        <v>43932</v>
      </c>
      <c r="C6911" s="10" t="s">
        <v>1977</v>
      </c>
      <c r="D6911" s="4" t="s">
        <v>1518</v>
      </c>
      <c r="E6911" s="4" t="s">
        <v>0</v>
      </c>
      <c r="F6911" s="73"/>
      <c r="G6911" s="195">
        <v>1200</v>
      </c>
      <c r="H6911" s="5"/>
    </row>
    <row r="6912" spans="2:9" x14ac:dyDescent="0.3">
      <c r="B6912" s="35">
        <v>43932</v>
      </c>
      <c r="C6912" s="10" t="s">
        <v>1977</v>
      </c>
      <c r="D6912" s="4" t="s">
        <v>2201</v>
      </c>
      <c r="E6912" s="4" t="s">
        <v>0</v>
      </c>
      <c r="F6912" s="202"/>
      <c r="G6912" s="195">
        <v>230</v>
      </c>
      <c r="H6912" s="5"/>
    </row>
    <row r="6913" spans="2:8" x14ac:dyDescent="0.3">
      <c r="F6913" s="174">
        <v>0</v>
      </c>
      <c r="G6913" s="194">
        <f>SUM(G6897:G6912)</f>
        <v>19180</v>
      </c>
      <c r="H6913" s="62">
        <f>F6913-G6913</f>
        <v>-19180</v>
      </c>
    </row>
    <row r="6915" spans="2:8" x14ac:dyDescent="0.3">
      <c r="B6915" s="106" t="s">
        <v>404</v>
      </c>
      <c r="C6915" s="6" t="s">
        <v>7</v>
      </c>
      <c r="D6915" s="6" t="s">
        <v>11</v>
      </c>
      <c r="E6915" s="6" t="s">
        <v>8</v>
      </c>
      <c r="F6915" s="149" t="s">
        <v>2147</v>
      </c>
      <c r="G6915" s="149" t="s">
        <v>2148</v>
      </c>
      <c r="H6915" s="7" t="s">
        <v>1658</v>
      </c>
    </row>
    <row r="6916" spans="2:8" x14ac:dyDescent="0.3">
      <c r="B6916" s="35">
        <v>43939</v>
      </c>
      <c r="C6916" s="10" t="s">
        <v>1977</v>
      </c>
      <c r="D6916" s="4" t="s">
        <v>1502</v>
      </c>
      <c r="E6916" s="4" t="s">
        <v>0</v>
      </c>
      <c r="F6916" s="73"/>
      <c r="G6916" s="195">
        <v>3200</v>
      </c>
      <c r="H6916" s="5"/>
    </row>
    <row r="6917" spans="2:8" x14ac:dyDescent="0.3">
      <c r="B6917" s="35">
        <v>43939</v>
      </c>
      <c r="C6917" s="10" t="s">
        <v>1977</v>
      </c>
      <c r="D6917" s="4" t="s">
        <v>114</v>
      </c>
      <c r="E6917" s="4" t="s">
        <v>0</v>
      </c>
      <c r="F6917" s="208"/>
      <c r="G6917" s="195">
        <v>3500</v>
      </c>
      <c r="H6917" s="5"/>
    </row>
    <row r="6918" spans="2:8" x14ac:dyDescent="0.3">
      <c r="B6918" s="35">
        <v>43939</v>
      </c>
      <c r="C6918" s="10" t="s">
        <v>1977</v>
      </c>
      <c r="D6918" s="4" t="s">
        <v>116</v>
      </c>
      <c r="E6918" s="4" t="s">
        <v>0</v>
      </c>
      <c r="F6918" s="73"/>
      <c r="G6918" s="195">
        <v>2050</v>
      </c>
      <c r="H6918" s="5"/>
    </row>
    <row r="6919" spans="2:8" x14ac:dyDescent="0.3">
      <c r="B6919" s="35">
        <v>43939</v>
      </c>
      <c r="C6919" s="10" t="s">
        <v>1977</v>
      </c>
      <c r="D6919" s="4" t="s">
        <v>2171</v>
      </c>
      <c r="E6919" s="4" t="s">
        <v>0</v>
      </c>
      <c r="F6919" s="208"/>
      <c r="G6919" s="195">
        <v>1800</v>
      </c>
      <c r="H6919" s="5"/>
    </row>
    <row r="6920" spans="2:8" x14ac:dyDescent="0.3">
      <c r="B6920" s="35" t="s">
        <v>5</v>
      </c>
      <c r="C6920" s="10"/>
      <c r="D6920" s="4"/>
      <c r="E6920" s="4"/>
      <c r="F6920" s="73"/>
      <c r="G6920" s="73"/>
      <c r="H6920" s="5"/>
    </row>
    <row r="6921" spans="2:8" x14ac:dyDescent="0.3">
      <c r="B6921" s="35">
        <v>43939</v>
      </c>
      <c r="C6921" s="10" t="s">
        <v>1977</v>
      </c>
      <c r="D6921" s="4" t="s">
        <v>1978</v>
      </c>
      <c r="E6921" s="4" t="s">
        <v>0</v>
      </c>
      <c r="F6921" s="209" t="s">
        <v>2315</v>
      </c>
      <c r="G6921" s="211">
        <v>1600</v>
      </c>
      <c r="H6921" s="5"/>
    </row>
    <row r="6922" spans="2:8" x14ac:dyDescent="0.3">
      <c r="B6922" s="35">
        <v>43939</v>
      </c>
      <c r="C6922" s="10" t="s">
        <v>1977</v>
      </c>
      <c r="D6922" s="4" t="s">
        <v>119</v>
      </c>
      <c r="E6922" s="4" t="s">
        <v>0</v>
      </c>
      <c r="G6922" s="197">
        <v>0</v>
      </c>
      <c r="H6922" s="5"/>
    </row>
    <row r="6923" spans="2:8" x14ac:dyDescent="0.3">
      <c r="B6923" s="35">
        <v>43939</v>
      </c>
      <c r="C6923" s="10" t="s">
        <v>1977</v>
      </c>
      <c r="D6923" s="4" t="s">
        <v>32</v>
      </c>
      <c r="E6923" s="4" t="s">
        <v>0</v>
      </c>
      <c r="F6923" s="73"/>
      <c r="G6923" s="197">
        <v>0</v>
      </c>
      <c r="H6923" s="5"/>
    </row>
    <row r="6924" spans="2:8" x14ac:dyDescent="0.3">
      <c r="B6924" s="35">
        <v>43939</v>
      </c>
      <c r="C6924" s="10" t="s">
        <v>1977</v>
      </c>
      <c r="D6924" s="4" t="s">
        <v>148</v>
      </c>
      <c r="E6924" s="4" t="s">
        <v>0</v>
      </c>
      <c r="F6924" s="73"/>
      <c r="G6924" s="197">
        <v>0</v>
      </c>
      <c r="H6924" s="5"/>
    </row>
    <row r="6925" spans="2:8" x14ac:dyDescent="0.3">
      <c r="B6925" s="35">
        <v>43939</v>
      </c>
      <c r="C6925" s="10" t="s">
        <v>1977</v>
      </c>
      <c r="D6925" s="4" t="s">
        <v>598</v>
      </c>
      <c r="E6925" s="4" t="s">
        <v>0</v>
      </c>
      <c r="F6925" s="202" t="s">
        <v>2329</v>
      </c>
      <c r="G6925" s="195">
        <v>2200</v>
      </c>
      <c r="H6925" s="5"/>
    </row>
    <row r="6926" spans="2:8" x14ac:dyDescent="0.3">
      <c r="B6926" s="35">
        <v>43939</v>
      </c>
      <c r="C6926" s="10" t="s">
        <v>1977</v>
      </c>
      <c r="D6926" s="4" t="s">
        <v>15</v>
      </c>
      <c r="E6926" s="4" t="s">
        <v>0</v>
      </c>
      <c r="F6926" s="202" t="s">
        <v>2315</v>
      </c>
      <c r="G6926" s="195">
        <v>1800</v>
      </c>
      <c r="H6926" s="5"/>
    </row>
    <row r="6927" spans="2:8" x14ac:dyDescent="0.3">
      <c r="B6927" s="35" t="s">
        <v>5</v>
      </c>
      <c r="C6927" s="10"/>
      <c r="D6927" s="4"/>
      <c r="E6927" s="4"/>
      <c r="F6927" s="73" t="s">
        <v>5</v>
      </c>
      <c r="G6927" s="197"/>
      <c r="H6927" s="5"/>
    </row>
    <row r="6928" spans="2:8" x14ac:dyDescent="0.3">
      <c r="B6928" s="35">
        <v>43939</v>
      </c>
      <c r="C6928" s="10" t="s">
        <v>1977</v>
      </c>
      <c r="D6928" s="4" t="s">
        <v>2308</v>
      </c>
      <c r="E6928" s="4" t="s">
        <v>0</v>
      </c>
      <c r="F6928" s="73"/>
      <c r="G6928" s="195">
        <v>1400</v>
      </c>
      <c r="H6928" s="5"/>
    </row>
    <row r="6929" spans="2:9" x14ac:dyDescent="0.3">
      <c r="B6929" s="35">
        <v>43939</v>
      </c>
      <c r="C6929" s="10" t="s">
        <v>1977</v>
      </c>
      <c r="D6929" s="4" t="s">
        <v>2169</v>
      </c>
      <c r="E6929" s="4" t="s">
        <v>0</v>
      </c>
      <c r="F6929" s="73"/>
      <c r="G6929" s="195">
        <v>900</v>
      </c>
      <c r="H6929" s="5"/>
    </row>
    <row r="6930" spans="2:9" x14ac:dyDescent="0.3">
      <c r="B6930" s="35">
        <v>43939</v>
      </c>
      <c r="C6930" s="10" t="s">
        <v>1977</v>
      </c>
      <c r="D6930" s="4" t="s">
        <v>1518</v>
      </c>
      <c r="E6930" s="4" t="s">
        <v>0</v>
      </c>
      <c r="F6930" s="73"/>
      <c r="G6930" s="195">
        <v>1200</v>
      </c>
      <c r="H6930" s="5"/>
    </row>
    <row r="6931" spans="2:9" x14ac:dyDescent="0.3">
      <c r="B6931" s="35">
        <v>43939</v>
      </c>
      <c r="C6931" s="10" t="s">
        <v>1977</v>
      </c>
      <c r="D6931" s="4" t="s">
        <v>2007</v>
      </c>
      <c r="E6931" s="4" t="s">
        <v>0</v>
      </c>
      <c r="F6931" s="73"/>
      <c r="G6931" s="195">
        <v>900</v>
      </c>
      <c r="H6931" s="5"/>
    </row>
    <row r="6932" spans="2:9" x14ac:dyDescent="0.3">
      <c r="B6932" s="35">
        <v>43939</v>
      </c>
      <c r="C6932" s="10" t="s">
        <v>1977</v>
      </c>
      <c r="D6932" s="4" t="s">
        <v>2201</v>
      </c>
      <c r="E6932" s="4" t="s">
        <v>0</v>
      </c>
      <c r="F6932" s="202"/>
      <c r="G6932" s="195">
        <v>230</v>
      </c>
      <c r="H6932" s="5"/>
    </row>
    <row r="6933" spans="2:9" x14ac:dyDescent="0.3">
      <c r="F6933" s="174">
        <v>0</v>
      </c>
      <c r="G6933" s="194">
        <f>SUM(G6916:G6932)</f>
        <v>20780</v>
      </c>
      <c r="H6933" s="62">
        <f>F6933-G6933</f>
        <v>-20780</v>
      </c>
    </row>
    <row r="6935" spans="2:9" x14ac:dyDescent="0.3">
      <c r="B6935" s="106" t="s">
        <v>404</v>
      </c>
      <c r="C6935" s="6" t="s">
        <v>7</v>
      </c>
      <c r="D6935" s="6" t="s">
        <v>11</v>
      </c>
      <c r="E6935" s="6" t="s">
        <v>8</v>
      </c>
      <c r="F6935" s="149" t="s">
        <v>2147</v>
      </c>
      <c r="G6935" s="149" t="s">
        <v>2148</v>
      </c>
      <c r="H6935" s="7" t="s">
        <v>1658</v>
      </c>
    </row>
    <row r="6936" spans="2:9" x14ac:dyDescent="0.3">
      <c r="B6936" s="35">
        <v>43946</v>
      </c>
      <c r="C6936" s="10" t="s">
        <v>1977</v>
      </c>
      <c r="D6936" s="4" t="s">
        <v>1502</v>
      </c>
      <c r="E6936" s="4" t="s">
        <v>0</v>
      </c>
      <c r="F6936" s="73"/>
      <c r="G6936" s="195">
        <v>3000</v>
      </c>
      <c r="H6936" s="5"/>
    </row>
    <row r="6937" spans="2:9" x14ac:dyDescent="0.3">
      <c r="B6937" s="35">
        <v>43946</v>
      </c>
      <c r="C6937" s="10" t="s">
        <v>1977</v>
      </c>
      <c r="D6937" s="4" t="s">
        <v>114</v>
      </c>
      <c r="E6937" s="4" t="s">
        <v>0</v>
      </c>
      <c r="F6937" s="208"/>
      <c r="G6937" s="195">
        <v>3500</v>
      </c>
      <c r="H6937" s="5"/>
    </row>
    <row r="6938" spans="2:9" x14ac:dyDescent="0.3">
      <c r="B6938" s="35">
        <v>43946</v>
      </c>
      <c r="C6938" s="10" t="s">
        <v>1977</v>
      </c>
      <c r="D6938" s="4" t="s">
        <v>116</v>
      </c>
      <c r="E6938" s="4" t="s">
        <v>0</v>
      </c>
      <c r="F6938" s="73"/>
      <c r="G6938" s="195">
        <v>2050</v>
      </c>
      <c r="H6938" s="5"/>
    </row>
    <row r="6939" spans="2:9" x14ac:dyDescent="0.3">
      <c r="B6939" s="35">
        <v>43946</v>
      </c>
      <c r="C6939" s="10" t="s">
        <v>1977</v>
      </c>
      <c r="D6939" s="4" t="s">
        <v>2171</v>
      </c>
      <c r="E6939" s="4" t="s">
        <v>0</v>
      </c>
      <c r="F6939" s="202" t="s">
        <v>2330</v>
      </c>
      <c r="G6939" s="215">
        <v>1286</v>
      </c>
      <c r="H6939" s="5"/>
      <c r="I6939" t="s">
        <v>2331</v>
      </c>
    </row>
    <row r="6940" spans="2:9" x14ac:dyDescent="0.3">
      <c r="B6940" s="35" t="s">
        <v>5</v>
      </c>
      <c r="C6940" s="10"/>
      <c r="D6940" s="4"/>
      <c r="E6940" s="4"/>
      <c r="F6940" s="73"/>
      <c r="G6940" s="73"/>
      <c r="H6940" s="5"/>
    </row>
    <row r="6941" spans="2:9" x14ac:dyDescent="0.3">
      <c r="B6941" s="35">
        <v>43946</v>
      </c>
      <c r="C6941" s="10" t="s">
        <v>1977</v>
      </c>
      <c r="D6941" s="4" t="s">
        <v>1978</v>
      </c>
      <c r="E6941" s="4" t="s">
        <v>0</v>
      </c>
      <c r="F6941" s="209" t="s">
        <v>2315</v>
      </c>
      <c r="G6941" s="211">
        <v>1600</v>
      </c>
      <c r="H6941" s="5"/>
    </row>
    <row r="6942" spans="2:9" x14ac:dyDescent="0.3">
      <c r="B6942" s="35">
        <v>43946</v>
      </c>
      <c r="C6942" s="10" t="s">
        <v>1977</v>
      </c>
      <c r="D6942" s="4" t="s">
        <v>119</v>
      </c>
      <c r="E6942" s="4" t="s">
        <v>0</v>
      </c>
      <c r="G6942" s="197">
        <v>0</v>
      </c>
      <c r="H6942" s="5"/>
    </row>
    <row r="6943" spans="2:9" x14ac:dyDescent="0.3">
      <c r="B6943" s="35">
        <v>43946</v>
      </c>
      <c r="C6943" s="10" t="s">
        <v>1977</v>
      </c>
      <c r="D6943" s="4" t="s">
        <v>32</v>
      </c>
      <c r="E6943" s="4" t="s">
        <v>0</v>
      </c>
      <c r="F6943" s="73"/>
      <c r="G6943" s="197">
        <v>0</v>
      </c>
      <c r="H6943" s="5"/>
    </row>
    <row r="6944" spans="2:9" x14ac:dyDescent="0.3">
      <c r="B6944" s="35">
        <v>43946</v>
      </c>
      <c r="C6944" s="10" t="s">
        <v>1977</v>
      </c>
      <c r="D6944" s="4" t="s">
        <v>148</v>
      </c>
      <c r="E6944" s="4" t="s">
        <v>0</v>
      </c>
      <c r="F6944" s="73"/>
      <c r="G6944" s="195">
        <v>1000</v>
      </c>
      <c r="H6944" s="5"/>
    </row>
    <row r="6945" spans="2:9" x14ac:dyDescent="0.3">
      <c r="B6945" s="35">
        <v>43946</v>
      </c>
      <c r="C6945" s="10" t="s">
        <v>1977</v>
      </c>
      <c r="D6945" s="4" t="s">
        <v>598</v>
      </c>
      <c r="E6945" s="4" t="s">
        <v>0</v>
      </c>
      <c r="F6945" s="202"/>
      <c r="G6945" s="195">
        <v>1806</v>
      </c>
      <c r="H6945" s="5"/>
      <c r="I6945" t="s">
        <v>2332</v>
      </c>
    </row>
    <row r="6946" spans="2:9" x14ac:dyDescent="0.3">
      <c r="B6946" s="35">
        <v>43946</v>
      </c>
      <c r="C6946" s="10" t="s">
        <v>1977</v>
      </c>
      <c r="D6946" s="4" t="s">
        <v>15</v>
      </c>
      <c r="E6946" s="4" t="s">
        <v>0</v>
      </c>
      <c r="F6946" s="202" t="s">
        <v>2315</v>
      </c>
      <c r="G6946" s="195">
        <v>1800</v>
      </c>
      <c r="H6946" s="5"/>
    </row>
    <row r="6947" spans="2:9" x14ac:dyDescent="0.3">
      <c r="B6947" s="35" t="s">
        <v>5</v>
      </c>
      <c r="C6947" s="10"/>
      <c r="D6947" s="4"/>
      <c r="E6947" s="4"/>
      <c r="F6947" s="73" t="s">
        <v>5</v>
      </c>
      <c r="G6947" s="197"/>
      <c r="H6947" s="5"/>
    </row>
    <row r="6948" spans="2:9" x14ac:dyDescent="0.3">
      <c r="B6948" s="35">
        <v>43946</v>
      </c>
      <c r="C6948" s="10" t="s">
        <v>1977</v>
      </c>
      <c r="D6948" s="4" t="s">
        <v>2308</v>
      </c>
      <c r="E6948" s="4" t="s">
        <v>0</v>
      </c>
      <c r="F6948" s="73"/>
      <c r="G6948" s="195">
        <v>1200</v>
      </c>
      <c r="H6948" s="5"/>
    </row>
    <row r="6949" spans="2:9" x14ac:dyDescent="0.3">
      <c r="B6949" s="35">
        <v>43946</v>
      </c>
      <c r="C6949" s="10" t="s">
        <v>1977</v>
      </c>
      <c r="D6949" s="4" t="s">
        <v>2169</v>
      </c>
      <c r="E6949" s="4" t="s">
        <v>0</v>
      </c>
      <c r="F6949" s="73"/>
      <c r="G6949" s="195">
        <v>900</v>
      </c>
      <c r="H6949" s="5"/>
    </row>
    <row r="6950" spans="2:9" x14ac:dyDescent="0.3">
      <c r="B6950" s="35">
        <v>43946</v>
      </c>
      <c r="C6950" s="10" t="s">
        <v>1977</v>
      </c>
      <c r="D6950" s="4" t="s">
        <v>1518</v>
      </c>
      <c r="E6950" s="4" t="s">
        <v>0</v>
      </c>
      <c r="F6950" s="73"/>
      <c r="G6950" s="195">
        <v>1200</v>
      </c>
      <c r="H6950" s="5"/>
    </row>
    <row r="6951" spans="2:9" x14ac:dyDescent="0.3">
      <c r="B6951" s="35">
        <v>43946</v>
      </c>
      <c r="C6951" s="10" t="s">
        <v>1977</v>
      </c>
      <c r="D6951" s="4" t="s">
        <v>2007</v>
      </c>
      <c r="E6951" s="4" t="s">
        <v>0</v>
      </c>
      <c r="F6951" s="73"/>
      <c r="G6951" s="195">
        <v>650</v>
      </c>
      <c r="H6951" s="5"/>
    </row>
    <row r="6952" spans="2:9" x14ac:dyDescent="0.3">
      <c r="B6952" s="35">
        <v>43946</v>
      </c>
      <c r="C6952" s="10" t="s">
        <v>1977</v>
      </c>
      <c r="D6952" s="4" t="s">
        <v>2201</v>
      </c>
      <c r="E6952" s="4" t="s">
        <v>0</v>
      </c>
      <c r="F6952" s="202"/>
      <c r="G6952" s="195">
        <v>230</v>
      </c>
      <c r="H6952" s="5"/>
    </row>
    <row r="6953" spans="2:9" x14ac:dyDescent="0.3">
      <c r="F6953" s="174">
        <v>0</v>
      </c>
      <c r="G6953" s="194">
        <f>SUM(G6936:G6952)</f>
        <v>20222</v>
      </c>
      <c r="H6953" s="62">
        <f>F6953-G6953</f>
        <v>-20222</v>
      </c>
    </row>
    <row r="6955" spans="2:9" x14ac:dyDescent="0.3">
      <c r="B6955" s="106" t="s">
        <v>404</v>
      </c>
      <c r="C6955" s="6" t="s">
        <v>7</v>
      </c>
      <c r="D6955" s="6" t="s">
        <v>11</v>
      </c>
      <c r="E6955" s="6" t="s">
        <v>8</v>
      </c>
      <c r="F6955" s="149" t="s">
        <v>2147</v>
      </c>
      <c r="G6955" s="149" t="s">
        <v>2148</v>
      </c>
      <c r="H6955" s="7" t="s">
        <v>1658</v>
      </c>
    </row>
    <row r="6956" spans="2:9" x14ac:dyDescent="0.3">
      <c r="B6956" s="35">
        <v>43953</v>
      </c>
      <c r="C6956" s="10" t="s">
        <v>1977</v>
      </c>
      <c r="D6956" s="4" t="s">
        <v>1502</v>
      </c>
      <c r="E6956" s="4" t="s">
        <v>0</v>
      </c>
      <c r="F6956" s="73"/>
      <c r="G6956" s="195">
        <v>3000</v>
      </c>
      <c r="H6956" s="5"/>
    </row>
    <row r="6957" spans="2:9" x14ac:dyDescent="0.3">
      <c r="B6957" s="35">
        <v>43953</v>
      </c>
      <c r="C6957" s="10" t="s">
        <v>1977</v>
      </c>
      <c r="D6957" s="4" t="s">
        <v>114</v>
      </c>
      <c r="E6957" s="4" t="s">
        <v>0</v>
      </c>
      <c r="F6957" s="208"/>
      <c r="G6957" s="195">
        <v>3500</v>
      </c>
      <c r="H6957" s="5"/>
    </row>
    <row r="6958" spans="2:9" x14ac:dyDescent="0.3">
      <c r="B6958" s="35">
        <v>43953</v>
      </c>
      <c r="C6958" s="10" t="s">
        <v>1977</v>
      </c>
      <c r="D6958" s="4" t="s">
        <v>116</v>
      </c>
      <c r="E6958" s="4" t="s">
        <v>0</v>
      </c>
      <c r="F6958" s="73"/>
      <c r="G6958" s="195">
        <v>2050</v>
      </c>
      <c r="H6958" s="5"/>
    </row>
    <row r="6959" spans="2:9" x14ac:dyDescent="0.3">
      <c r="B6959" s="35">
        <v>43953</v>
      </c>
      <c r="C6959" s="10" t="s">
        <v>1977</v>
      </c>
      <c r="D6959" s="4" t="s">
        <v>2171</v>
      </c>
      <c r="E6959" s="4" t="s">
        <v>0</v>
      </c>
      <c r="F6959" s="202"/>
      <c r="G6959" s="216">
        <v>0</v>
      </c>
      <c r="H6959" s="5"/>
      <c r="I6959" t="s">
        <v>2333</v>
      </c>
    </row>
    <row r="6960" spans="2:9" x14ac:dyDescent="0.3">
      <c r="B6960" s="35" t="s">
        <v>5</v>
      </c>
      <c r="C6960" s="10"/>
      <c r="D6960" s="4"/>
      <c r="E6960" s="4"/>
      <c r="F6960" s="73"/>
      <c r="G6960" s="73"/>
      <c r="H6960" s="5"/>
    </row>
    <row r="6961" spans="2:9" x14ac:dyDescent="0.3">
      <c r="B6961" s="35">
        <v>43953</v>
      </c>
      <c r="C6961" s="10" t="s">
        <v>1977</v>
      </c>
      <c r="D6961" s="4" t="s">
        <v>1978</v>
      </c>
      <c r="E6961" s="4" t="s">
        <v>0</v>
      </c>
      <c r="F6961" s="209" t="s">
        <v>2315</v>
      </c>
      <c r="G6961" s="211">
        <v>1600</v>
      </c>
      <c r="H6961" s="5" t="s">
        <v>2300</v>
      </c>
      <c r="I6961" t="s">
        <v>2335</v>
      </c>
    </row>
    <row r="6962" spans="2:9" x14ac:dyDescent="0.3">
      <c r="B6962" s="35">
        <v>43953</v>
      </c>
      <c r="C6962" s="10" t="s">
        <v>1977</v>
      </c>
      <c r="D6962" s="4" t="s">
        <v>119</v>
      </c>
      <c r="E6962" s="4" t="s">
        <v>0</v>
      </c>
      <c r="G6962" s="197">
        <v>0</v>
      </c>
      <c r="H6962" s="5"/>
    </row>
    <row r="6963" spans="2:9" x14ac:dyDescent="0.3">
      <c r="B6963" s="35">
        <v>43953</v>
      </c>
      <c r="C6963" s="10" t="s">
        <v>1977</v>
      </c>
      <c r="D6963" s="4" t="s">
        <v>32</v>
      </c>
      <c r="E6963" s="4" t="s">
        <v>0</v>
      </c>
      <c r="F6963" s="73"/>
      <c r="G6963" s="197">
        <v>0</v>
      </c>
      <c r="H6963" s="5"/>
    </row>
    <row r="6964" spans="2:9" x14ac:dyDescent="0.3">
      <c r="B6964" s="35">
        <v>43953</v>
      </c>
      <c r="C6964" s="10" t="s">
        <v>1977</v>
      </c>
      <c r="D6964" s="4" t="s">
        <v>148</v>
      </c>
      <c r="E6964" s="4" t="s">
        <v>0</v>
      </c>
      <c r="F6964" s="73"/>
      <c r="G6964" s="197">
        <v>0</v>
      </c>
      <c r="H6964" s="5"/>
    </row>
    <row r="6965" spans="2:9" x14ac:dyDescent="0.3">
      <c r="B6965" s="35">
        <v>43953</v>
      </c>
      <c r="C6965" s="10" t="s">
        <v>1977</v>
      </c>
      <c r="D6965" s="4" t="s">
        <v>598</v>
      </c>
      <c r="E6965" s="4" t="s">
        <v>0</v>
      </c>
      <c r="F6965" s="202"/>
      <c r="G6965" s="195">
        <v>2134</v>
      </c>
      <c r="H6965" s="5"/>
      <c r="I6965" t="s">
        <v>2334</v>
      </c>
    </row>
    <row r="6966" spans="2:9" x14ac:dyDescent="0.3">
      <c r="B6966" s="35">
        <v>43953</v>
      </c>
      <c r="C6966" s="10" t="s">
        <v>1977</v>
      </c>
      <c r="D6966" s="4" t="s">
        <v>15</v>
      </c>
      <c r="E6966" s="4" t="s">
        <v>0</v>
      </c>
      <c r="F6966" s="202" t="s">
        <v>2315</v>
      </c>
      <c r="G6966" s="195">
        <v>1300</v>
      </c>
      <c r="H6966" s="5"/>
    </row>
    <row r="6967" spans="2:9" x14ac:dyDescent="0.3">
      <c r="B6967" s="35" t="s">
        <v>5</v>
      </c>
      <c r="C6967" s="10"/>
      <c r="D6967" s="4"/>
      <c r="E6967" s="4"/>
      <c r="F6967" s="73" t="s">
        <v>5</v>
      </c>
      <c r="G6967" s="197"/>
      <c r="H6967" s="5"/>
    </row>
    <row r="6968" spans="2:9" x14ac:dyDescent="0.3">
      <c r="B6968" s="35">
        <v>43953</v>
      </c>
      <c r="C6968" s="10" t="s">
        <v>1977</v>
      </c>
      <c r="D6968" s="4" t="s">
        <v>2308</v>
      </c>
      <c r="E6968" s="4" t="s">
        <v>0</v>
      </c>
      <c r="F6968" s="73"/>
      <c r="G6968" s="195">
        <v>1200</v>
      </c>
      <c r="H6968" s="5"/>
    </row>
    <row r="6969" spans="2:9" x14ac:dyDescent="0.3">
      <c r="B6969" s="35">
        <v>43953</v>
      </c>
      <c r="C6969" s="10" t="s">
        <v>1977</v>
      </c>
      <c r="D6969" s="4" t="s">
        <v>2169</v>
      </c>
      <c r="E6969" s="4" t="s">
        <v>0</v>
      </c>
      <c r="F6969" s="73"/>
      <c r="G6969" s="195">
        <v>900</v>
      </c>
      <c r="H6969" s="5"/>
    </row>
    <row r="6970" spans="2:9" x14ac:dyDescent="0.3">
      <c r="B6970" s="35">
        <v>43953</v>
      </c>
      <c r="C6970" s="10" t="s">
        <v>1977</v>
      </c>
      <c r="D6970" s="4" t="s">
        <v>2007</v>
      </c>
      <c r="E6970" s="4" t="s">
        <v>0</v>
      </c>
      <c r="F6970" s="73"/>
      <c r="G6970" s="195">
        <v>650</v>
      </c>
      <c r="H6970" s="5"/>
    </row>
    <row r="6971" spans="2:9" x14ac:dyDescent="0.3">
      <c r="B6971" s="35">
        <v>43953</v>
      </c>
      <c r="C6971" s="10" t="s">
        <v>1977</v>
      </c>
      <c r="D6971" s="4" t="s">
        <v>2201</v>
      </c>
      <c r="E6971" s="4" t="s">
        <v>0</v>
      </c>
      <c r="F6971" s="202"/>
      <c r="G6971" s="195">
        <v>230</v>
      </c>
      <c r="H6971" s="5"/>
    </row>
    <row r="6972" spans="2:9" x14ac:dyDescent="0.3">
      <c r="F6972" s="174">
        <v>0</v>
      </c>
      <c r="G6972" s="194">
        <f>SUM(G6956:G6971)</f>
        <v>16564</v>
      </c>
      <c r="H6972" s="62">
        <f>F6972-G6972</f>
        <v>-16564</v>
      </c>
    </row>
    <row r="6974" spans="2:9" x14ac:dyDescent="0.3">
      <c r="B6974" s="106" t="s">
        <v>404</v>
      </c>
      <c r="C6974" s="6" t="s">
        <v>7</v>
      </c>
      <c r="D6974" s="6" t="s">
        <v>11</v>
      </c>
      <c r="E6974" s="6" t="s">
        <v>8</v>
      </c>
      <c r="F6974" s="149" t="s">
        <v>2147</v>
      </c>
      <c r="G6974" s="149" t="s">
        <v>2148</v>
      </c>
      <c r="H6974" s="7" t="s">
        <v>1658</v>
      </c>
    </row>
    <row r="6975" spans="2:9" x14ac:dyDescent="0.3">
      <c r="B6975" s="35">
        <v>43960</v>
      </c>
      <c r="C6975" s="10" t="s">
        <v>1977</v>
      </c>
      <c r="D6975" s="4" t="s">
        <v>1502</v>
      </c>
      <c r="E6975" s="4" t="s">
        <v>0</v>
      </c>
      <c r="F6975" s="73"/>
      <c r="G6975" s="195">
        <v>3000</v>
      </c>
      <c r="H6975" s="5"/>
    </row>
    <row r="6976" spans="2:9" x14ac:dyDescent="0.3">
      <c r="B6976" s="35">
        <v>43960</v>
      </c>
      <c r="C6976" s="10" t="s">
        <v>1977</v>
      </c>
      <c r="D6976" s="4" t="s">
        <v>114</v>
      </c>
      <c r="E6976" s="4" t="s">
        <v>0</v>
      </c>
      <c r="F6976" s="208"/>
      <c r="G6976" s="195">
        <v>3500</v>
      </c>
      <c r="H6976" s="5"/>
    </row>
    <row r="6977" spans="2:9" x14ac:dyDescent="0.3">
      <c r="B6977" s="35">
        <v>43960</v>
      </c>
      <c r="C6977" s="10" t="s">
        <v>1977</v>
      </c>
      <c r="D6977" s="4" t="s">
        <v>116</v>
      </c>
      <c r="E6977" s="4" t="s">
        <v>0</v>
      </c>
      <c r="F6977" s="73"/>
      <c r="G6977" s="195">
        <v>2250</v>
      </c>
      <c r="H6977" s="5"/>
      <c r="I6977" t="s">
        <v>2337</v>
      </c>
    </row>
    <row r="6978" spans="2:9" x14ac:dyDescent="0.3">
      <c r="B6978" s="35" t="s">
        <v>5</v>
      </c>
      <c r="C6978" s="10"/>
      <c r="D6978" s="4"/>
      <c r="E6978" s="4"/>
      <c r="F6978" s="73"/>
      <c r="G6978" s="73"/>
      <c r="H6978" s="5"/>
    </row>
    <row r="6979" spans="2:9" x14ac:dyDescent="0.3">
      <c r="B6979" s="35">
        <v>43960</v>
      </c>
      <c r="C6979" s="10" t="s">
        <v>1977</v>
      </c>
      <c r="D6979" s="4" t="s">
        <v>1978</v>
      </c>
      <c r="E6979" s="4" t="s">
        <v>0</v>
      </c>
      <c r="F6979" s="209" t="s">
        <v>2315</v>
      </c>
      <c r="G6979" s="215">
        <v>1600</v>
      </c>
      <c r="H6979" s="5"/>
      <c r="I6979" t="s">
        <v>2336</v>
      </c>
    </row>
    <row r="6980" spans="2:9" x14ac:dyDescent="0.3">
      <c r="B6980" s="35">
        <v>43960</v>
      </c>
      <c r="C6980" s="10" t="s">
        <v>1977</v>
      </c>
      <c r="D6980" s="4" t="s">
        <v>119</v>
      </c>
      <c r="E6980" s="4" t="s">
        <v>0</v>
      </c>
      <c r="G6980" s="197">
        <v>0</v>
      </c>
      <c r="H6980" s="5"/>
    </row>
    <row r="6981" spans="2:9" x14ac:dyDescent="0.3">
      <c r="B6981" s="35">
        <v>43960</v>
      </c>
      <c r="C6981" s="10" t="s">
        <v>1977</v>
      </c>
      <c r="D6981" s="4" t="s">
        <v>32</v>
      </c>
      <c r="E6981" s="4" t="s">
        <v>0</v>
      </c>
      <c r="F6981" s="73"/>
      <c r="G6981" s="195">
        <v>1500</v>
      </c>
      <c r="H6981" s="5"/>
    </row>
    <row r="6982" spans="2:9" x14ac:dyDescent="0.3">
      <c r="B6982" s="35">
        <v>43960</v>
      </c>
      <c r="C6982" s="10" t="s">
        <v>1977</v>
      </c>
      <c r="D6982" s="4" t="s">
        <v>148</v>
      </c>
      <c r="E6982" s="4" t="s">
        <v>0</v>
      </c>
      <c r="F6982" s="73"/>
      <c r="G6982" s="195">
        <v>1500</v>
      </c>
      <c r="H6982" s="5"/>
    </row>
    <row r="6983" spans="2:9" x14ac:dyDescent="0.3">
      <c r="B6983" s="35">
        <v>43960</v>
      </c>
      <c r="C6983" s="10" t="s">
        <v>1977</v>
      </c>
      <c r="D6983" s="4" t="s">
        <v>598</v>
      </c>
      <c r="E6983" s="4" t="s">
        <v>0</v>
      </c>
      <c r="F6983" s="202"/>
      <c r="G6983" s="195">
        <v>2500</v>
      </c>
      <c r="H6983" s="5"/>
      <c r="I6983" t="s">
        <v>2337</v>
      </c>
    </row>
    <row r="6984" spans="2:9" x14ac:dyDescent="0.3">
      <c r="B6984" s="35">
        <v>43960</v>
      </c>
      <c r="C6984" s="10" t="s">
        <v>1977</v>
      </c>
      <c r="D6984" s="4" t="s">
        <v>15</v>
      </c>
      <c r="E6984" s="4" t="s">
        <v>0</v>
      </c>
      <c r="F6984" s="202" t="s">
        <v>2315</v>
      </c>
      <c r="G6984" s="195">
        <v>1700</v>
      </c>
      <c r="H6984" s="5"/>
      <c r="I6984" t="s">
        <v>2337</v>
      </c>
    </row>
    <row r="6985" spans="2:9" x14ac:dyDescent="0.3">
      <c r="B6985" s="35" t="s">
        <v>5</v>
      </c>
      <c r="C6985" s="10"/>
      <c r="D6985" s="4"/>
      <c r="E6985" s="4"/>
      <c r="F6985" s="73" t="s">
        <v>5</v>
      </c>
      <c r="G6985" s="197"/>
      <c r="H6985" s="5"/>
    </row>
    <row r="6986" spans="2:9" x14ac:dyDescent="0.3">
      <c r="B6986" s="35">
        <v>43960</v>
      </c>
      <c r="C6986" s="10" t="s">
        <v>1977</v>
      </c>
      <c r="D6986" s="4" t="s">
        <v>2308</v>
      </c>
      <c r="E6986" s="4" t="s">
        <v>0</v>
      </c>
      <c r="F6986" s="73"/>
      <c r="G6986" s="195">
        <v>1200</v>
      </c>
      <c r="H6986" s="5"/>
    </row>
    <row r="6987" spans="2:9" x14ac:dyDescent="0.3">
      <c r="B6987" s="35">
        <v>43960</v>
      </c>
      <c r="C6987" s="10" t="s">
        <v>1977</v>
      </c>
      <c r="D6987" s="4" t="s">
        <v>2169</v>
      </c>
      <c r="E6987" s="4" t="s">
        <v>0</v>
      </c>
      <c r="F6987" s="73"/>
      <c r="G6987" s="195">
        <v>1100</v>
      </c>
      <c r="H6987" s="5"/>
      <c r="I6987" t="s">
        <v>2337</v>
      </c>
    </row>
    <row r="6988" spans="2:9" x14ac:dyDescent="0.3">
      <c r="B6988" s="35">
        <v>43960</v>
      </c>
      <c r="C6988" s="10" t="s">
        <v>1977</v>
      </c>
      <c r="D6988" s="4" t="s">
        <v>2007</v>
      </c>
      <c r="E6988" s="4" t="s">
        <v>0</v>
      </c>
      <c r="F6988" s="73"/>
      <c r="G6988" s="195">
        <v>25</v>
      </c>
      <c r="H6988" s="5"/>
      <c r="I6988" t="s">
        <v>2338</v>
      </c>
    </row>
    <row r="6989" spans="2:9" x14ac:dyDescent="0.3">
      <c r="B6989" s="35">
        <v>43960</v>
      </c>
      <c r="C6989" s="10" t="s">
        <v>1977</v>
      </c>
      <c r="D6989" s="4" t="s">
        <v>2201</v>
      </c>
      <c r="E6989" s="4" t="s">
        <v>0</v>
      </c>
      <c r="F6989" s="202"/>
      <c r="G6989" s="195">
        <v>230</v>
      </c>
      <c r="H6989" s="5"/>
    </row>
    <row r="6990" spans="2:9" x14ac:dyDescent="0.3">
      <c r="F6990" s="174">
        <v>0</v>
      </c>
      <c r="G6990" s="194">
        <f>SUM(G6975:G6989)</f>
        <v>20105</v>
      </c>
      <c r="H6990" s="62">
        <f>F6990-G6990</f>
        <v>-20105</v>
      </c>
    </row>
    <row r="6992" spans="2:9" x14ac:dyDescent="0.3">
      <c r="B6992" s="106" t="s">
        <v>404</v>
      </c>
      <c r="C6992" s="6" t="s">
        <v>7</v>
      </c>
      <c r="D6992" s="6" t="s">
        <v>11</v>
      </c>
      <c r="E6992" s="6" t="s">
        <v>8</v>
      </c>
      <c r="F6992" s="149" t="s">
        <v>2147</v>
      </c>
      <c r="G6992" s="149" t="s">
        <v>2148</v>
      </c>
      <c r="H6992" s="7" t="s">
        <v>1658</v>
      </c>
    </row>
    <row r="6993" spans="2:9" x14ac:dyDescent="0.3">
      <c r="B6993" s="35">
        <v>43967</v>
      </c>
      <c r="C6993" s="10" t="s">
        <v>1977</v>
      </c>
      <c r="D6993" s="4" t="s">
        <v>1502</v>
      </c>
      <c r="E6993" s="4" t="s">
        <v>0</v>
      </c>
      <c r="F6993" s="73"/>
      <c r="G6993" s="195">
        <v>3000</v>
      </c>
      <c r="H6993" s="5"/>
    </row>
    <row r="6994" spans="2:9" x14ac:dyDescent="0.3">
      <c r="B6994" s="35">
        <v>43967</v>
      </c>
      <c r="C6994" s="10" t="s">
        <v>1977</v>
      </c>
      <c r="D6994" s="4" t="s">
        <v>114</v>
      </c>
      <c r="E6994" s="4" t="s">
        <v>0</v>
      </c>
      <c r="F6994" s="208"/>
      <c r="G6994" s="195">
        <v>3500</v>
      </c>
      <c r="H6994" s="5"/>
    </row>
    <row r="6995" spans="2:9" x14ac:dyDescent="0.3">
      <c r="B6995" s="35">
        <v>43967</v>
      </c>
      <c r="C6995" s="10" t="s">
        <v>1977</v>
      </c>
      <c r="D6995" s="4" t="s">
        <v>116</v>
      </c>
      <c r="E6995" s="4" t="s">
        <v>0</v>
      </c>
      <c r="F6995" s="73"/>
      <c r="G6995" s="195">
        <v>2250</v>
      </c>
      <c r="H6995" s="5"/>
    </row>
    <row r="6996" spans="2:9" x14ac:dyDescent="0.3">
      <c r="B6996" s="35" t="s">
        <v>5</v>
      </c>
      <c r="C6996" s="10"/>
      <c r="D6996" s="4"/>
      <c r="E6996" s="4"/>
      <c r="F6996" s="73"/>
      <c r="G6996" s="73"/>
      <c r="H6996" s="5"/>
    </row>
    <row r="6997" spans="2:9" x14ac:dyDescent="0.3">
      <c r="B6997" s="35">
        <v>43967</v>
      </c>
      <c r="C6997" s="10" t="s">
        <v>1977</v>
      </c>
      <c r="D6997" s="4" t="s">
        <v>1978</v>
      </c>
      <c r="E6997" s="4" t="s">
        <v>0</v>
      </c>
      <c r="F6997" s="209" t="s">
        <v>2315</v>
      </c>
      <c r="G6997" s="215">
        <v>1600</v>
      </c>
      <c r="H6997" s="5"/>
    </row>
    <row r="6998" spans="2:9" x14ac:dyDescent="0.3">
      <c r="B6998" s="35">
        <v>43967</v>
      </c>
      <c r="C6998" s="10" t="s">
        <v>1977</v>
      </c>
      <c r="D6998" s="4" t="s">
        <v>119</v>
      </c>
      <c r="E6998" s="4" t="s">
        <v>0</v>
      </c>
      <c r="G6998" s="197">
        <v>0</v>
      </c>
      <c r="H6998" s="5"/>
    </row>
    <row r="6999" spans="2:9" x14ac:dyDescent="0.3">
      <c r="B6999" s="35">
        <v>43967</v>
      </c>
      <c r="C6999" s="10" t="s">
        <v>1977</v>
      </c>
      <c r="D6999" s="4" t="s">
        <v>32</v>
      </c>
      <c r="E6999" s="4" t="s">
        <v>0</v>
      </c>
      <c r="F6999" s="73"/>
      <c r="G6999" s="197">
        <v>0</v>
      </c>
      <c r="H6999" s="5"/>
    </row>
    <row r="7000" spans="2:9" x14ac:dyDescent="0.3">
      <c r="B7000" s="35">
        <v>43967</v>
      </c>
      <c r="C7000" s="10" t="s">
        <v>1977</v>
      </c>
      <c r="D7000" s="4" t="s">
        <v>148</v>
      </c>
      <c r="E7000" s="4" t="s">
        <v>0</v>
      </c>
      <c r="F7000" s="73"/>
      <c r="G7000" s="195">
        <v>1350</v>
      </c>
      <c r="H7000" s="5"/>
      <c r="I7000" t="s">
        <v>2339</v>
      </c>
    </row>
    <row r="7001" spans="2:9" x14ac:dyDescent="0.3">
      <c r="B7001" s="35">
        <v>43967</v>
      </c>
      <c r="C7001" s="10" t="s">
        <v>1977</v>
      </c>
      <c r="D7001" s="4" t="s">
        <v>598</v>
      </c>
      <c r="E7001" s="4" t="s">
        <v>0</v>
      </c>
      <c r="F7001" s="202"/>
      <c r="G7001" s="195">
        <v>2150</v>
      </c>
      <c r="H7001" s="5"/>
      <c r="I7001" t="s">
        <v>2339</v>
      </c>
    </row>
    <row r="7002" spans="2:9" x14ac:dyDescent="0.3">
      <c r="B7002" s="35">
        <v>43967</v>
      </c>
      <c r="C7002" s="10" t="s">
        <v>1977</v>
      </c>
      <c r="D7002" s="4" t="s">
        <v>15</v>
      </c>
      <c r="E7002" s="4" t="s">
        <v>0</v>
      </c>
      <c r="F7002" s="202" t="s">
        <v>2315</v>
      </c>
      <c r="G7002" s="195">
        <v>1600</v>
      </c>
      <c r="H7002" s="5"/>
    </row>
    <row r="7003" spans="2:9" x14ac:dyDescent="0.3">
      <c r="B7003" s="35" t="s">
        <v>5</v>
      </c>
      <c r="C7003" s="10"/>
      <c r="D7003" s="4"/>
      <c r="E7003" s="4"/>
      <c r="F7003" s="73" t="s">
        <v>5</v>
      </c>
      <c r="G7003" s="197"/>
      <c r="H7003" s="5"/>
    </row>
    <row r="7004" spans="2:9" x14ac:dyDescent="0.3">
      <c r="B7004" s="35">
        <v>43967</v>
      </c>
      <c r="C7004" s="10" t="s">
        <v>1977</v>
      </c>
      <c r="D7004" s="4" t="s">
        <v>2308</v>
      </c>
      <c r="E7004" s="4" t="s">
        <v>0</v>
      </c>
      <c r="F7004" s="73"/>
      <c r="G7004" s="195">
        <v>1400</v>
      </c>
      <c r="H7004" s="5"/>
    </row>
    <row r="7005" spans="2:9" x14ac:dyDescent="0.3">
      <c r="B7005" s="35">
        <v>43967</v>
      </c>
      <c r="C7005" s="10" t="s">
        <v>1977</v>
      </c>
      <c r="D7005" s="4" t="s">
        <v>2169</v>
      </c>
      <c r="E7005" s="4" t="s">
        <v>0</v>
      </c>
      <c r="F7005" s="73"/>
      <c r="G7005" s="195">
        <v>1200</v>
      </c>
      <c r="H7005" s="5"/>
    </row>
    <row r="7006" spans="2:9" x14ac:dyDescent="0.3">
      <c r="B7006" s="35">
        <v>43967</v>
      </c>
      <c r="C7006" s="10" t="s">
        <v>1977</v>
      </c>
      <c r="D7006" s="4" t="s">
        <v>2201</v>
      </c>
      <c r="E7006" s="4" t="s">
        <v>0</v>
      </c>
      <c r="F7006" s="202"/>
      <c r="G7006" s="195">
        <v>480</v>
      </c>
      <c r="H7006" s="5"/>
    </row>
    <row r="7007" spans="2:9" x14ac:dyDescent="0.3">
      <c r="F7007" s="174">
        <v>0</v>
      </c>
      <c r="G7007" s="194">
        <f>SUM(G6993:G7006)</f>
        <v>18530</v>
      </c>
      <c r="H7007" s="62">
        <f>F7007-G7007</f>
        <v>-18530</v>
      </c>
    </row>
    <row r="7009" spans="2:8" x14ac:dyDescent="0.3">
      <c r="B7009" s="106" t="s">
        <v>404</v>
      </c>
      <c r="C7009" s="6" t="s">
        <v>7</v>
      </c>
      <c r="D7009" s="6" t="s">
        <v>11</v>
      </c>
      <c r="E7009" s="6" t="s">
        <v>8</v>
      </c>
      <c r="F7009" s="149" t="s">
        <v>2147</v>
      </c>
      <c r="G7009" s="149" t="s">
        <v>2148</v>
      </c>
      <c r="H7009" s="7" t="s">
        <v>1658</v>
      </c>
    </row>
    <row r="7010" spans="2:8" x14ac:dyDescent="0.3">
      <c r="B7010" s="35">
        <v>43974</v>
      </c>
      <c r="C7010" s="10" t="s">
        <v>1977</v>
      </c>
      <c r="D7010" s="4" t="s">
        <v>1502</v>
      </c>
      <c r="E7010" s="4" t="s">
        <v>0</v>
      </c>
      <c r="F7010" s="73"/>
      <c r="G7010" s="195">
        <v>3000</v>
      </c>
      <c r="H7010" s="5"/>
    </row>
    <row r="7011" spans="2:8" x14ac:dyDescent="0.3">
      <c r="B7011" s="35">
        <v>43974</v>
      </c>
      <c r="C7011" s="10" t="s">
        <v>1977</v>
      </c>
      <c r="D7011" s="4" t="s">
        <v>114</v>
      </c>
      <c r="E7011" s="4" t="s">
        <v>0</v>
      </c>
      <c r="F7011" s="208"/>
      <c r="G7011" s="195">
        <v>3500</v>
      </c>
      <c r="H7011" s="5"/>
    </row>
    <row r="7012" spans="2:8" x14ac:dyDescent="0.3">
      <c r="B7012" s="35">
        <v>43974</v>
      </c>
      <c r="C7012" s="10" t="s">
        <v>1977</v>
      </c>
      <c r="D7012" s="4" t="s">
        <v>116</v>
      </c>
      <c r="E7012" s="4" t="s">
        <v>0</v>
      </c>
      <c r="F7012" s="73"/>
      <c r="G7012" s="195">
        <v>2050</v>
      </c>
      <c r="H7012" s="5"/>
    </row>
    <row r="7013" spans="2:8" x14ac:dyDescent="0.3">
      <c r="B7013" s="35" t="s">
        <v>5</v>
      </c>
      <c r="C7013" s="10"/>
      <c r="D7013" s="4"/>
      <c r="E7013" s="4"/>
      <c r="F7013" s="73"/>
      <c r="G7013" s="73"/>
      <c r="H7013" s="5"/>
    </row>
    <row r="7014" spans="2:8" x14ac:dyDescent="0.3">
      <c r="B7014" s="35">
        <v>43974</v>
      </c>
      <c r="C7014" s="10" t="s">
        <v>1977</v>
      </c>
      <c r="D7014" s="4" t="s">
        <v>1978</v>
      </c>
      <c r="E7014" s="4" t="s">
        <v>0</v>
      </c>
      <c r="F7014" s="209" t="s">
        <v>2315</v>
      </c>
      <c r="G7014" s="215">
        <v>1700</v>
      </c>
      <c r="H7014" s="5"/>
    </row>
    <row r="7015" spans="2:8" x14ac:dyDescent="0.3">
      <c r="B7015" s="35">
        <v>43974</v>
      </c>
      <c r="C7015" s="10" t="s">
        <v>1977</v>
      </c>
      <c r="D7015" s="4" t="s">
        <v>119</v>
      </c>
      <c r="E7015" s="4" t="s">
        <v>0</v>
      </c>
      <c r="G7015" s="197">
        <v>0</v>
      </c>
      <c r="H7015" s="5"/>
    </row>
    <row r="7016" spans="2:8" x14ac:dyDescent="0.3">
      <c r="B7016" s="35">
        <v>43974</v>
      </c>
      <c r="C7016" s="10" t="s">
        <v>1977</v>
      </c>
      <c r="D7016" s="4" t="s">
        <v>32</v>
      </c>
      <c r="E7016" s="4" t="s">
        <v>0</v>
      </c>
      <c r="F7016" s="73"/>
      <c r="G7016" s="195">
        <v>1500</v>
      </c>
      <c r="H7016" s="5"/>
    </row>
    <row r="7017" spans="2:8" x14ac:dyDescent="0.3">
      <c r="B7017" s="35">
        <v>43974</v>
      </c>
      <c r="C7017" s="10" t="s">
        <v>1977</v>
      </c>
      <c r="D7017" s="4" t="s">
        <v>148</v>
      </c>
      <c r="E7017" s="4" t="s">
        <v>0</v>
      </c>
      <c r="F7017" s="73"/>
      <c r="G7017" s="195">
        <v>1000</v>
      </c>
      <c r="H7017" s="5"/>
    </row>
    <row r="7018" spans="2:8" x14ac:dyDescent="0.3">
      <c r="B7018" s="35">
        <v>43974</v>
      </c>
      <c r="C7018" s="10" t="s">
        <v>1977</v>
      </c>
      <c r="D7018" s="4" t="s">
        <v>598</v>
      </c>
      <c r="E7018" s="4" t="s">
        <v>0</v>
      </c>
      <c r="F7018" s="202"/>
      <c r="G7018" s="195">
        <v>2300</v>
      </c>
      <c r="H7018" s="5"/>
    </row>
    <row r="7019" spans="2:8" x14ac:dyDescent="0.3">
      <c r="B7019" s="35">
        <v>43974</v>
      </c>
      <c r="C7019" s="10" t="s">
        <v>1977</v>
      </c>
      <c r="D7019" s="4" t="s">
        <v>15</v>
      </c>
      <c r="E7019" s="4" t="s">
        <v>0</v>
      </c>
      <c r="F7019" s="202" t="s">
        <v>2315</v>
      </c>
      <c r="G7019" s="195">
        <v>1800</v>
      </c>
      <c r="H7019" s="5"/>
    </row>
    <row r="7020" spans="2:8" x14ac:dyDescent="0.3">
      <c r="B7020" s="35" t="s">
        <v>5</v>
      </c>
      <c r="C7020" s="10"/>
      <c r="D7020" s="4"/>
      <c r="E7020" s="4"/>
      <c r="F7020" s="73" t="s">
        <v>5</v>
      </c>
      <c r="G7020" s="197"/>
      <c r="H7020" s="5"/>
    </row>
    <row r="7021" spans="2:8" x14ac:dyDescent="0.3">
      <c r="B7021" s="35">
        <v>43974</v>
      </c>
      <c r="C7021" s="10" t="s">
        <v>1977</v>
      </c>
      <c r="D7021" s="4" t="s">
        <v>2308</v>
      </c>
      <c r="E7021" s="4" t="s">
        <v>0</v>
      </c>
      <c r="F7021" s="202" t="s">
        <v>2340</v>
      </c>
      <c r="G7021" s="195">
        <v>1714</v>
      </c>
      <c r="H7021" s="5"/>
    </row>
    <row r="7022" spans="2:8" x14ac:dyDescent="0.3">
      <c r="B7022" s="35">
        <v>43974</v>
      </c>
      <c r="C7022" s="10" t="s">
        <v>1977</v>
      </c>
      <c r="D7022" s="4" t="s">
        <v>2169</v>
      </c>
      <c r="E7022" s="4" t="s">
        <v>0</v>
      </c>
      <c r="F7022" s="73"/>
      <c r="G7022" s="195">
        <v>1200</v>
      </c>
      <c r="H7022" s="5"/>
    </row>
    <row r="7023" spans="2:8" x14ac:dyDescent="0.3">
      <c r="B7023" s="35">
        <v>43974</v>
      </c>
      <c r="C7023" s="10" t="s">
        <v>1977</v>
      </c>
      <c r="D7023" s="4" t="s">
        <v>2201</v>
      </c>
      <c r="E7023" s="4" t="s">
        <v>0</v>
      </c>
      <c r="F7023" s="202"/>
      <c r="G7023" s="195">
        <v>480</v>
      </c>
      <c r="H7023" s="5"/>
    </row>
    <row r="7024" spans="2:8" x14ac:dyDescent="0.3">
      <c r="F7024" s="174">
        <v>0</v>
      </c>
      <c r="G7024" s="194">
        <f>SUM(G7010:G7023)</f>
        <v>20244</v>
      </c>
      <c r="H7024" s="62">
        <f>F7024-G7024</f>
        <v>-20244</v>
      </c>
    </row>
    <row r="7026" spans="2:9" x14ac:dyDescent="0.3">
      <c r="B7026" s="106" t="s">
        <v>404</v>
      </c>
      <c r="C7026" s="6" t="s">
        <v>7</v>
      </c>
      <c r="D7026" s="6" t="s">
        <v>11</v>
      </c>
      <c r="E7026" s="6" t="s">
        <v>8</v>
      </c>
      <c r="F7026" s="149" t="s">
        <v>2147</v>
      </c>
      <c r="G7026" s="149" t="s">
        <v>2148</v>
      </c>
      <c r="H7026" s="7" t="s">
        <v>1658</v>
      </c>
    </row>
    <row r="7027" spans="2:9" x14ac:dyDescent="0.3">
      <c r="B7027" s="35">
        <v>43981</v>
      </c>
      <c r="C7027" s="10" t="s">
        <v>1977</v>
      </c>
      <c r="D7027" s="4" t="s">
        <v>1502</v>
      </c>
      <c r="E7027" s="4" t="s">
        <v>0</v>
      </c>
      <c r="F7027" s="73"/>
      <c r="G7027" s="195">
        <v>3000</v>
      </c>
      <c r="H7027" s="5"/>
    </row>
    <row r="7028" spans="2:9" x14ac:dyDescent="0.3">
      <c r="B7028" s="35">
        <v>43981</v>
      </c>
      <c r="C7028" s="10" t="s">
        <v>1977</v>
      </c>
      <c r="D7028" s="4" t="s">
        <v>114</v>
      </c>
      <c r="E7028" s="4" t="s">
        <v>0</v>
      </c>
      <c r="F7028" s="208"/>
      <c r="G7028" s="195">
        <v>3500</v>
      </c>
      <c r="H7028" s="5"/>
    </row>
    <row r="7029" spans="2:9" x14ac:dyDescent="0.3">
      <c r="B7029" s="35">
        <v>43981</v>
      </c>
      <c r="C7029" s="10" t="s">
        <v>1977</v>
      </c>
      <c r="D7029" s="4" t="s">
        <v>116</v>
      </c>
      <c r="E7029" s="4" t="s">
        <v>0</v>
      </c>
      <c r="F7029" s="73"/>
      <c r="G7029" s="195">
        <v>2250</v>
      </c>
      <c r="H7029" s="5" t="s">
        <v>2294</v>
      </c>
    </row>
    <row r="7030" spans="2:9" x14ac:dyDescent="0.3">
      <c r="B7030" s="35" t="s">
        <v>5</v>
      </c>
      <c r="C7030" s="10"/>
      <c r="D7030" s="4"/>
      <c r="E7030" s="4"/>
      <c r="F7030" s="73"/>
      <c r="G7030" s="73"/>
      <c r="H7030" s="5"/>
    </row>
    <row r="7031" spans="2:9" x14ac:dyDescent="0.3">
      <c r="B7031" s="35">
        <v>43981</v>
      </c>
      <c r="C7031" s="10" t="s">
        <v>1977</v>
      </c>
      <c r="D7031" s="4" t="s">
        <v>1978</v>
      </c>
      <c r="E7031" s="4" t="s">
        <v>0</v>
      </c>
      <c r="F7031" s="209" t="s">
        <v>2315</v>
      </c>
      <c r="G7031" s="217">
        <v>1900</v>
      </c>
      <c r="H7031" s="5"/>
      <c r="I7031" t="s">
        <v>2341</v>
      </c>
    </row>
    <row r="7032" spans="2:9" x14ac:dyDescent="0.3">
      <c r="B7032" s="35">
        <v>43981</v>
      </c>
      <c r="C7032" s="10" t="s">
        <v>1977</v>
      </c>
      <c r="D7032" s="4" t="s">
        <v>119</v>
      </c>
      <c r="E7032" s="4" t="s">
        <v>0</v>
      </c>
      <c r="G7032" s="197">
        <v>0</v>
      </c>
      <c r="H7032" s="5"/>
    </row>
    <row r="7033" spans="2:9" x14ac:dyDescent="0.3">
      <c r="B7033" s="35">
        <v>43981</v>
      </c>
      <c r="C7033" s="10" t="s">
        <v>1977</v>
      </c>
      <c r="D7033" s="4" t="s">
        <v>32</v>
      </c>
      <c r="E7033" s="4" t="s">
        <v>0</v>
      </c>
      <c r="F7033" s="73"/>
      <c r="G7033" s="195">
        <v>1500</v>
      </c>
      <c r="H7033" s="5"/>
    </row>
    <row r="7034" spans="2:9" x14ac:dyDescent="0.3">
      <c r="B7034" s="35">
        <v>43981</v>
      </c>
      <c r="C7034" s="10" t="s">
        <v>1977</v>
      </c>
      <c r="D7034" s="4" t="s">
        <v>148</v>
      </c>
      <c r="E7034" s="4" t="s">
        <v>0</v>
      </c>
      <c r="F7034" s="73"/>
      <c r="G7034" s="195">
        <v>1500</v>
      </c>
      <c r="H7034" s="5"/>
    </row>
    <row r="7035" spans="2:9" x14ac:dyDescent="0.3">
      <c r="B7035" s="35">
        <v>43981</v>
      </c>
      <c r="C7035" s="10" t="s">
        <v>1977</v>
      </c>
      <c r="D7035" s="4" t="s">
        <v>598</v>
      </c>
      <c r="E7035" s="4" t="s">
        <v>0</v>
      </c>
      <c r="F7035" s="202"/>
      <c r="G7035" s="195">
        <v>2300</v>
      </c>
      <c r="H7035" s="5"/>
      <c r="I7035" t="s">
        <v>2341</v>
      </c>
    </row>
    <row r="7036" spans="2:9" x14ac:dyDescent="0.3">
      <c r="B7036" s="35">
        <v>43981</v>
      </c>
      <c r="C7036" s="10" t="s">
        <v>1977</v>
      </c>
      <c r="D7036" s="4" t="s">
        <v>15</v>
      </c>
      <c r="E7036" s="4" t="s">
        <v>0</v>
      </c>
      <c r="F7036" s="202" t="s">
        <v>2315</v>
      </c>
      <c r="G7036" s="195">
        <v>1600</v>
      </c>
      <c r="H7036" s="5"/>
      <c r="I7036" t="s">
        <v>2341</v>
      </c>
    </row>
    <row r="7037" spans="2:9" x14ac:dyDescent="0.3">
      <c r="B7037" s="35" t="s">
        <v>5</v>
      </c>
      <c r="C7037" s="10"/>
      <c r="D7037" s="4"/>
      <c r="E7037" s="4"/>
      <c r="F7037" s="73" t="s">
        <v>5</v>
      </c>
      <c r="G7037" s="197"/>
      <c r="H7037" s="5"/>
    </row>
    <row r="7038" spans="2:9" x14ac:dyDescent="0.3">
      <c r="B7038" s="35">
        <v>43981</v>
      </c>
      <c r="C7038" s="10" t="s">
        <v>1977</v>
      </c>
      <c r="D7038" s="4" t="s">
        <v>2308</v>
      </c>
      <c r="E7038" s="4" t="s">
        <v>0</v>
      </c>
      <c r="F7038" s="202"/>
      <c r="G7038" s="195">
        <v>1285</v>
      </c>
      <c r="H7038" s="5"/>
      <c r="I7038" t="s">
        <v>2247</v>
      </c>
    </row>
    <row r="7039" spans="2:9" x14ac:dyDescent="0.3">
      <c r="B7039" s="35">
        <v>43981</v>
      </c>
      <c r="C7039" s="10" t="s">
        <v>1977</v>
      </c>
      <c r="D7039" s="4" t="s">
        <v>2169</v>
      </c>
      <c r="E7039" s="4" t="s">
        <v>0</v>
      </c>
      <c r="F7039" s="73"/>
      <c r="G7039" s="195">
        <v>1200</v>
      </c>
      <c r="H7039" s="5"/>
    </row>
    <row r="7040" spans="2:9" x14ac:dyDescent="0.3">
      <c r="B7040" s="35">
        <v>43981</v>
      </c>
      <c r="C7040" s="10" t="s">
        <v>1977</v>
      </c>
      <c r="D7040" s="4" t="s">
        <v>2201</v>
      </c>
      <c r="E7040" s="4" t="s">
        <v>0</v>
      </c>
      <c r="F7040" s="202"/>
      <c r="G7040" s="195">
        <v>480</v>
      </c>
      <c r="H7040" s="5"/>
    </row>
    <row r="7041" spans="2:10" x14ac:dyDescent="0.3">
      <c r="F7041" s="174">
        <v>0</v>
      </c>
      <c r="G7041" s="194">
        <f>SUM(G7027:G7040)</f>
        <v>20515</v>
      </c>
      <c r="H7041" s="62">
        <f>F7041-G7041</f>
        <v>-20515</v>
      </c>
    </row>
    <row r="7043" spans="2:10" x14ac:dyDescent="0.3">
      <c r="B7043" s="106" t="s">
        <v>404</v>
      </c>
      <c r="C7043" s="6" t="s">
        <v>7</v>
      </c>
      <c r="D7043" s="6" t="s">
        <v>11</v>
      </c>
      <c r="E7043" s="6" t="s">
        <v>8</v>
      </c>
      <c r="F7043" s="149" t="s">
        <v>2147</v>
      </c>
      <c r="G7043" s="149" t="s">
        <v>2148</v>
      </c>
      <c r="H7043" s="7" t="s">
        <v>1658</v>
      </c>
    </row>
    <row r="7044" spans="2:10" x14ac:dyDescent="0.3">
      <c r="B7044" s="35">
        <v>43988</v>
      </c>
      <c r="C7044" s="10" t="s">
        <v>1977</v>
      </c>
      <c r="D7044" s="4" t="s">
        <v>1502</v>
      </c>
      <c r="E7044" s="4" t="s">
        <v>0</v>
      </c>
      <c r="F7044" s="73"/>
      <c r="G7044" s="195">
        <v>3000</v>
      </c>
      <c r="H7044" s="5"/>
    </row>
    <row r="7045" spans="2:10" x14ac:dyDescent="0.3">
      <c r="B7045" s="35">
        <v>43988</v>
      </c>
      <c r="C7045" s="10" t="s">
        <v>1977</v>
      </c>
      <c r="D7045" s="4" t="s">
        <v>114</v>
      </c>
      <c r="E7045" s="4" t="s">
        <v>0</v>
      </c>
      <c r="F7045" s="208"/>
      <c r="G7045" s="195">
        <v>3500</v>
      </c>
      <c r="H7045" s="5"/>
    </row>
    <row r="7046" spans="2:10" x14ac:dyDescent="0.3">
      <c r="B7046" s="35">
        <v>43988</v>
      </c>
      <c r="C7046" s="10" t="s">
        <v>1977</v>
      </c>
      <c r="D7046" s="4" t="s">
        <v>116</v>
      </c>
      <c r="E7046" s="4" t="s">
        <v>0</v>
      </c>
      <c r="F7046" s="73"/>
      <c r="G7046" s="195">
        <v>2050</v>
      </c>
      <c r="H7046" s="5"/>
    </row>
    <row r="7047" spans="2:10" x14ac:dyDescent="0.3">
      <c r="B7047" s="35" t="s">
        <v>5</v>
      </c>
      <c r="C7047" s="10"/>
      <c r="D7047" s="4"/>
      <c r="E7047" s="4"/>
      <c r="F7047" s="73"/>
      <c r="G7047" s="73"/>
      <c r="H7047" s="5"/>
      <c r="J7047" t="s">
        <v>2343</v>
      </c>
    </row>
    <row r="7048" spans="2:10" x14ac:dyDescent="0.3">
      <c r="B7048" s="35">
        <v>43988</v>
      </c>
      <c r="C7048" s="10" t="s">
        <v>1977</v>
      </c>
      <c r="D7048" s="4" t="s">
        <v>1978</v>
      </c>
      <c r="E7048" s="4" t="s">
        <v>0</v>
      </c>
      <c r="F7048" s="209" t="s">
        <v>2315</v>
      </c>
      <c r="G7048" s="217">
        <v>1710</v>
      </c>
      <c r="H7048" s="5"/>
    </row>
    <row r="7049" spans="2:10" x14ac:dyDescent="0.3">
      <c r="B7049" s="35">
        <v>43988</v>
      </c>
      <c r="C7049" s="10" t="s">
        <v>1977</v>
      </c>
      <c r="D7049" s="4" t="s">
        <v>119</v>
      </c>
      <c r="E7049" s="4" t="s">
        <v>0</v>
      </c>
      <c r="G7049" s="197">
        <v>0</v>
      </c>
      <c r="H7049" s="5"/>
    </row>
    <row r="7050" spans="2:10" x14ac:dyDescent="0.3">
      <c r="B7050" s="35">
        <v>43988</v>
      </c>
      <c r="C7050" s="10" t="s">
        <v>1977</v>
      </c>
      <c r="D7050" s="4" t="s">
        <v>32</v>
      </c>
      <c r="E7050" s="4" t="s">
        <v>0</v>
      </c>
      <c r="F7050" s="73"/>
      <c r="G7050" s="197">
        <v>0</v>
      </c>
      <c r="H7050" s="5"/>
    </row>
    <row r="7051" spans="2:10" x14ac:dyDescent="0.3">
      <c r="B7051" s="35">
        <v>43988</v>
      </c>
      <c r="C7051" s="10" t="s">
        <v>1977</v>
      </c>
      <c r="D7051" s="4" t="s">
        <v>148</v>
      </c>
      <c r="E7051" s="4" t="s">
        <v>0</v>
      </c>
      <c r="F7051" s="73"/>
      <c r="G7051" s="195">
        <v>900</v>
      </c>
      <c r="H7051" s="5"/>
    </row>
    <row r="7052" spans="2:10" x14ac:dyDescent="0.3">
      <c r="B7052" s="35">
        <v>43988</v>
      </c>
      <c r="C7052" s="10" t="s">
        <v>1977</v>
      </c>
      <c r="D7052" s="4" t="s">
        <v>598</v>
      </c>
      <c r="E7052" s="4" t="s">
        <v>0</v>
      </c>
      <c r="F7052" s="202"/>
      <c r="G7052" s="195">
        <v>2070</v>
      </c>
      <c r="H7052" s="5"/>
    </row>
    <row r="7053" spans="2:10" x14ac:dyDescent="0.3">
      <c r="B7053" s="35">
        <v>43988</v>
      </c>
      <c r="C7053" s="10" t="s">
        <v>1977</v>
      </c>
      <c r="D7053" s="4" t="s">
        <v>15</v>
      </c>
      <c r="E7053" s="4" t="s">
        <v>0</v>
      </c>
      <c r="F7053" s="202" t="s">
        <v>2315</v>
      </c>
      <c r="G7053" s="195">
        <v>1444</v>
      </c>
      <c r="H7053" s="5"/>
      <c r="I7053" t="s">
        <v>2342</v>
      </c>
    </row>
    <row r="7054" spans="2:10" x14ac:dyDescent="0.3">
      <c r="B7054" s="35" t="s">
        <v>5</v>
      </c>
      <c r="C7054" s="10"/>
      <c r="D7054" s="4"/>
      <c r="E7054" s="4"/>
      <c r="F7054" s="73" t="s">
        <v>5</v>
      </c>
      <c r="G7054" s="197"/>
      <c r="H7054" s="5"/>
    </row>
    <row r="7055" spans="2:10" x14ac:dyDescent="0.3">
      <c r="B7055" s="35">
        <v>43988</v>
      </c>
      <c r="C7055" s="10" t="s">
        <v>1977</v>
      </c>
      <c r="D7055" s="4" t="s">
        <v>2308</v>
      </c>
      <c r="E7055" s="4" t="s">
        <v>0</v>
      </c>
      <c r="F7055" s="202"/>
      <c r="G7055" s="195">
        <v>1500</v>
      </c>
      <c r="H7055" s="5"/>
    </row>
    <row r="7056" spans="2:10" x14ac:dyDescent="0.3">
      <c r="B7056" s="35">
        <v>43988</v>
      </c>
      <c r="C7056" s="10" t="s">
        <v>1977</v>
      </c>
      <c r="D7056" s="4" t="s">
        <v>2169</v>
      </c>
      <c r="E7056" s="4" t="s">
        <v>0</v>
      </c>
      <c r="F7056" s="73"/>
      <c r="G7056" s="195">
        <v>1080</v>
      </c>
      <c r="H7056" s="5"/>
    </row>
    <row r="7057" spans="2:9" x14ac:dyDescent="0.3">
      <c r="B7057" s="35">
        <v>43988</v>
      </c>
      <c r="C7057" s="10" t="s">
        <v>1977</v>
      </c>
      <c r="D7057" s="4" t="s">
        <v>2201</v>
      </c>
      <c r="E7057" s="4" t="s">
        <v>0</v>
      </c>
      <c r="F7057" s="202"/>
      <c r="G7057" s="195">
        <v>480</v>
      </c>
      <c r="H7057" s="5"/>
    </row>
    <row r="7058" spans="2:9" x14ac:dyDescent="0.3">
      <c r="F7058" s="174">
        <v>0</v>
      </c>
      <c r="G7058" s="194">
        <f>SUM(G7044:G7057)</f>
        <v>17734</v>
      </c>
      <c r="H7058" s="62">
        <f>F7058-G7058</f>
        <v>-17734</v>
      </c>
    </row>
    <row r="7060" spans="2:9" x14ac:dyDescent="0.3">
      <c r="B7060" s="106" t="s">
        <v>404</v>
      </c>
      <c r="C7060" s="6" t="s">
        <v>7</v>
      </c>
      <c r="D7060" s="6" t="s">
        <v>11</v>
      </c>
      <c r="E7060" s="6" t="s">
        <v>8</v>
      </c>
      <c r="F7060" s="149" t="s">
        <v>2147</v>
      </c>
      <c r="G7060" s="149" t="s">
        <v>2148</v>
      </c>
      <c r="H7060" s="7" t="s">
        <v>1658</v>
      </c>
    </row>
    <row r="7061" spans="2:9" x14ac:dyDescent="0.3">
      <c r="B7061" s="35">
        <v>43995</v>
      </c>
      <c r="C7061" s="10" t="s">
        <v>1977</v>
      </c>
      <c r="D7061" s="4" t="s">
        <v>1502</v>
      </c>
      <c r="E7061" s="4" t="s">
        <v>0</v>
      </c>
      <c r="F7061" s="73"/>
      <c r="G7061" s="195">
        <v>3000</v>
      </c>
      <c r="H7061" s="5"/>
    </row>
    <row r="7062" spans="2:9" x14ac:dyDescent="0.3">
      <c r="B7062" s="35">
        <v>43995</v>
      </c>
      <c r="C7062" s="10" t="s">
        <v>1977</v>
      </c>
      <c r="D7062" s="4" t="s">
        <v>114</v>
      </c>
      <c r="E7062" s="4" t="s">
        <v>0</v>
      </c>
      <c r="F7062" s="208"/>
      <c r="G7062" s="195">
        <v>3500</v>
      </c>
      <c r="H7062" s="5"/>
    </row>
    <row r="7063" spans="2:9" x14ac:dyDescent="0.3">
      <c r="B7063" s="35">
        <v>43995</v>
      </c>
      <c r="C7063" s="10" t="s">
        <v>1977</v>
      </c>
      <c r="D7063" s="4" t="s">
        <v>116</v>
      </c>
      <c r="E7063" s="4" t="s">
        <v>0</v>
      </c>
      <c r="F7063" s="73"/>
      <c r="G7063" s="195">
        <v>1800</v>
      </c>
      <c r="H7063" s="5"/>
      <c r="I7063" t="s">
        <v>2344</v>
      </c>
    </row>
    <row r="7064" spans="2:9" x14ac:dyDescent="0.3">
      <c r="B7064" s="35" t="s">
        <v>5</v>
      </c>
      <c r="C7064" s="10"/>
      <c r="D7064" s="4"/>
      <c r="E7064" s="4"/>
      <c r="F7064" s="73"/>
      <c r="G7064" s="73"/>
      <c r="H7064" s="5"/>
    </row>
    <row r="7065" spans="2:9" x14ac:dyDescent="0.3">
      <c r="B7065" s="35">
        <v>43995</v>
      </c>
      <c r="C7065" s="10" t="s">
        <v>1977</v>
      </c>
      <c r="D7065" s="4" t="s">
        <v>1978</v>
      </c>
      <c r="E7065" s="4" t="s">
        <v>0</v>
      </c>
      <c r="F7065" s="209" t="s">
        <v>2315</v>
      </c>
      <c r="G7065" s="217">
        <v>1500</v>
      </c>
      <c r="H7065" s="5"/>
      <c r="I7065" t="s">
        <v>2345</v>
      </c>
    </row>
    <row r="7066" spans="2:9" x14ac:dyDescent="0.3">
      <c r="B7066" s="35">
        <v>43995</v>
      </c>
      <c r="C7066" s="10" t="s">
        <v>1977</v>
      </c>
      <c r="D7066" s="4" t="s">
        <v>119</v>
      </c>
      <c r="E7066" s="4" t="s">
        <v>0</v>
      </c>
      <c r="G7066" s="197">
        <v>0</v>
      </c>
      <c r="H7066" s="5"/>
    </row>
    <row r="7067" spans="2:9" x14ac:dyDescent="0.3">
      <c r="B7067" s="35">
        <v>43995</v>
      </c>
      <c r="C7067" s="10" t="s">
        <v>1977</v>
      </c>
      <c r="D7067" s="4" t="s">
        <v>32</v>
      </c>
      <c r="E7067" s="4" t="s">
        <v>0</v>
      </c>
      <c r="F7067" s="73"/>
      <c r="G7067" s="197">
        <v>0</v>
      </c>
      <c r="H7067" s="5"/>
    </row>
    <row r="7068" spans="2:9" x14ac:dyDescent="0.3">
      <c r="B7068" s="35">
        <v>43995</v>
      </c>
      <c r="C7068" s="10" t="s">
        <v>1977</v>
      </c>
      <c r="D7068" s="4" t="s">
        <v>148</v>
      </c>
      <c r="E7068" s="4" t="s">
        <v>0</v>
      </c>
      <c r="F7068" s="73"/>
      <c r="G7068" s="195">
        <v>900</v>
      </c>
      <c r="H7068" s="5"/>
      <c r="I7068" t="s">
        <v>2344</v>
      </c>
    </row>
    <row r="7069" spans="2:9" x14ac:dyDescent="0.3">
      <c r="B7069" s="35">
        <v>43995</v>
      </c>
      <c r="C7069" s="10" t="s">
        <v>1977</v>
      </c>
      <c r="D7069" s="4" t="s">
        <v>598</v>
      </c>
      <c r="E7069" s="4" t="s">
        <v>0</v>
      </c>
      <c r="F7069" s="202"/>
      <c r="G7069" s="195">
        <v>2000</v>
      </c>
      <c r="H7069" s="5"/>
      <c r="I7069" t="s">
        <v>2346</v>
      </c>
    </row>
    <row r="7070" spans="2:9" x14ac:dyDescent="0.3">
      <c r="B7070" s="35">
        <v>43995</v>
      </c>
      <c r="C7070" s="10" t="s">
        <v>1977</v>
      </c>
      <c r="D7070" s="4" t="s">
        <v>15</v>
      </c>
      <c r="E7070" s="4" t="s">
        <v>0</v>
      </c>
      <c r="F7070" s="202" t="s">
        <v>2315</v>
      </c>
      <c r="G7070" s="195">
        <v>1320</v>
      </c>
      <c r="H7070" s="5"/>
      <c r="I7070" t="s">
        <v>2347</v>
      </c>
    </row>
    <row r="7071" spans="2:9" x14ac:dyDescent="0.3">
      <c r="B7071" s="35" t="s">
        <v>5</v>
      </c>
      <c r="C7071" s="10"/>
      <c r="D7071" s="4"/>
      <c r="E7071" s="4"/>
      <c r="F7071" s="73" t="s">
        <v>5</v>
      </c>
      <c r="G7071" s="197"/>
      <c r="H7071" s="5"/>
    </row>
    <row r="7072" spans="2:9" x14ac:dyDescent="0.3">
      <c r="B7072" s="35">
        <v>43995</v>
      </c>
      <c r="C7072" s="10" t="s">
        <v>1977</v>
      </c>
      <c r="D7072" s="4" t="s">
        <v>2308</v>
      </c>
      <c r="E7072" s="4" t="s">
        <v>0</v>
      </c>
      <c r="F7072" s="202"/>
      <c r="G7072" s="195">
        <v>1500</v>
      </c>
      <c r="H7072" s="5"/>
    </row>
    <row r="7073" spans="2:9" x14ac:dyDescent="0.3">
      <c r="B7073" s="35">
        <v>43995</v>
      </c>
      <c r="C7073" s="10" t="s">
        <v>1977</v>
      </c>
      <c r="D7073" s="4" t="s">
        <v>2169</v>
      </c>
      <c r="E7073" s="4" t="s">
        <v>0</v>
      </c>
      <c r="F7073" s="73"/>
      <c r="G7073" s="195">
        <v>1080</v>
      </c>
      <c r="H7073" s="5"/>
      <c r="I7073" t="s">
        <v>2344</v>
      </c>
    </row>
    <row r="7074" spans="2:9" x14ac:dyDescent="0.3">
      <c r="B7074" s="35">
        <v>43995</v>
      </c>
      <c r="C7074" s="10" t="s">
        <v>1977</v>
      </c>
      <c r="D7074" s="4" t="s">
        <v>2201</v>
      </c>
      <c r="E7074" s="4" t="s">
        <v>0</v>
      </c>
      <c r="F7074" s="202"/>
      <c r="G7074" s="195">
        <v>480</v>
      </c>
      <c r="H7074" s="5"/>
    </row>
    <row r="7075" spans="2:9" x14ac:dyDescent="0.3">
      <c r="F7075" s="174">
        <v>0</v>
      </c>
      <c r="G7075" s="194">
        <f>SUM(G7061:G7074)</f>
        <v>17080</v>
      </c>
      <c r="H7075" s="62">
        <f>F7075-G7075</f>
        <v>-17080</v>
      </c>
    </row>
    <row r="7077" spans="2:9" x14ac:dyDescent="0.3">
      <c r="B7077" s="106" t="s">
        <v>404</v>
      </c>
      <c r="C7077" s="6" t="s">
        <v>7</v>
      </c>
      <c r="D7077" s="6" t="s">
        <v>11</v>
      </c>
      <c r="E7077" s="6" t="s">
        <v>8</v>
      </c>
      <c r="F7077" s="149" t="s">
        <v>2147</v>
      </c>
      <c r="G7077" s="149" t="s">
        <v>2148</v>
      </c>
      <c r="H7077" s="7" t="s">
        <v>1658</v>
      </c>
    </row>
    <row r="7078" spans="2:9" x14ac:dyDescent="0.3">
      <c r="B7078" s="35">
        <v>44002</v>
      </c>
      <c r="C7078" s="10" t="s">
        <v>1977</v>
      </c>
      <c r="D7078" s="4" t="s">
        <v>1502</v>
      </c>
      <c r="E7078" s="4" t="s">
        <v>0</v>
      </c>
      <c r="F7078" s="73" t="s">
        <v>2351</v>
      </c>
      <c r="G7078" s="195">
        <v>3400</v>
      </c>
      <c r="H7078" s="5"/>
    </row>
    <row r="7079" spans="2:9" x14ac:dyDescent="0.3">
      <c r="B7079" s="35">
        <v>44002</v>
      </c>
      <c r="C7079" s="10" t="s">
        <v>1977</v>
      </c>
      <c r="D7079" s="4" t="s">
        <v>114</v>
      </c>
      <c r="E7079" s="4" t="s">
        <v>0</v>
      </c>
      <c r="F7079" s="208"/>
      <c r="G7079" s="195">
        <v>3500</v>
      </c>
      <c r="H7079" s="5"/>
    </row>
    <row r="7080" spans="2:9" x14ac:dyDescent="0.3">
      <c r="B7080" s="35">
        <v>44002</v>
      </c>
      <c r="C7080" s="10" t="s">
        <v>1977</v>
      </c>
      <c r="D7080" s="4" t="s">
        <v>116</v>
      </c>
      <c r="E7080" s="4" t="s">
        <v>0</v>
      </c>
      <c r="F7080" s="73"/>
      <c r="G7080" s="195">
        <v>2050</v>
      </c>
      <c r="H7080" s="5"/>
    </row>
    <row r="7081" spans="2:9" x14ac:dyDescent="0.3">
      <c r="B7081" s="35" t="s">
        <v>5</v>
      </c>
      <c r="C7081" s="10"/>
      <c r="D7081" s="4"/>
      <c r="E7081" s="4"/>
      <c r="F7081" s="73"/>
      <c r="G7081" s="73"/>
      <c r="H7081" s="5"/>
    </row>
    <row r="7082" spans="2:9" x14ac:dyDescent="0.3">
      <c r="B7082" s="35">
        <v>44002</v>
      </c>
      <c r="C7082" s="10" t="s">
        <v>1977</v>
      </c>
      <c r="D7082" s="4" t="s">
        <v>1978</v>
      </c>
      <c r="E7082" s="4" t="s">
        <v>0</v>
      </c>
      <c r="F7082" s="209" t="s">
        <v>2315</v>
      </c>
      <c r="G7082" s="217">
        <v>1900</v>
      </c>
      <c r="H7082" s="5"/>
      <c r="I7082" t="s">
        <v>2348</v>
      </c>
    </row>
    <row r="7083" spans="2:9" x14ac:dyDescent="0.3">
      <c r="B7083" s="35">
        <v>44002</v>
      </c>
      <c r="C7083" s="10" t="s">
        <v>1977</v>
      </c>
      <c r="D7083" s="4" t="s">
        <v>119</v>
      </c>
      <c r="E7083" s="4" t="s">
        <v>0</v>
      </c>
      <c r="G7083" s="197">
        <v>0</v>
      </c>
      <c r="H7083" s="5"/>
    </row>
    <row r="7084" spans="2:9" x14ac:dyDescent="0.3">
      <c r="B7084" s="35">
        <v>44002</v>
      </c>
      <c r="C7084" s="10" t="s">
        <v>1977</v>
      </c>
      <c r="D7084" s="4" t="s">
        <v>32</v>
      </c>
      <c r="E7084" s="4" t="s">
        <v>0</v>
      </c>
      <c r="F7084" s="73"/>
      <c r="G7084" s="195">
        <v>1500</v>
      </c>
      <c r="H7084" s="5"/>
    </row>
    <row r="7085" spans="2:9" x14ac:dyDescent="0.3">
      <c r="B7085" s="35">
        <v>44002</v>
      </c>
      <c r="C7085" s="10" t="s">
        <v>1977</v>
      </c>
      <c r="D7085" s="4" t="s">
        <v>148</v>
      </c>
      <c r="E7085" s="4" t="s">
        <v>0</v>
      </c>
      <c r="F7085" s="73"/>
      <c r="G7085" s="195">
        <v>1500</v>
      </c>
      <c r="H7085" s="5"/>
    </row>
    <row r="7086" spans="2:9" x14ac:dyDescent="0.3">
      <c r="B7086" s="35">
        <v>44002</v>
      </c>
      <c r="C7086" s="10" t="s">
        <v>1977</v>
      </c>
      <c r="D7086" s="4" t="s">
        <v>598</v>
      </c>
      <c r="E7086" s="4" t="s">
        <v>0</v>
      </c>
      <c r="F7086" s="202"/>
      <c r="G7086" s="195">
        <v>2000</v>
      </c>
      <c r="H7086" s="5"/>
      <c r="I7086" t="s">
        <v>2350</v>
      </c>
    </row>
    <row r="7087" spans="2:9" x14ac:dyDescent="0.3">
      <c r="B7087" s="35">
        <v>44002</v>
      </c>
      <c r="C7087" s="10" t="s">
        <v>1977</v>
      </c>
      <c r="D7087" s="4" t="s">
        <v>15</v>
      </c>
      <c r="E7087" s="4" t="s">
        <v>0</v>
      </c>
      <c r="F7087" s="202" t="s">
        <v>2315</v>
      </c>
      <c r="G7087" s="197">
        <v>0</v>
      </c>
      <c r="H7087" s="5"/>
      <c r="I7087" t="s">
        <v>2349</v>
      </c>
    </row>
    <row r="7088" spans="2:9" x14ac:dyDescent="0.3">
      <c r="B7088" s="35" t="s">
        <v>5</v>
      </c>
      <c r="C7088" s="10"/>
      <c r="D7088" s="4"/>
      <c r="E7088" s="4"/>
      <c r="F7088" s="73" t="s">
        <v>5</v>
      </c>
      <c r="G7088" s="197"/>
      <c r="H7088" s="5"/>
    </row>
    <row r="7089" spans="2:9" x14ac:dyDescent="0.3">
      <c r="B7089" s="35">
        <v>44002</v>
      </c>
      <c r="C7089" s="10" t="s">
        <v>1977</v>
      </c>
      <c r="D7089" s="4" t="s">
        <v>2308</v>
      </c>
      <c r="E7089" s="4" t="s">
        <v>0</v>
      </c>
      <c r="F7089" s="202"/>
      <c r="G7089" s="195">
        <v>1500</v>
      </c>
      <c r="H7089" s="5"/>
    </row>
    <row r="7090" spans="2:9" x14ac:dyDescent="0.3">
      <c r="B7090" s="35">
        <v>44002</v>
      </c>
      <c r="C7090" s="10" t="s">
        <v>1977</v>
      </c>
      <c r="D7090" s="4" t="s">
        <v>2169</v>
      </c>
      <c r="E7090" s="4" t="s">
        <v>0</v>
      </c>
      <c r="F7090" s="73"/>
      <c r="G7090" s="195">
        <v>1200</v>
      </c>
      <c r="H7090" s="5"/>
    </row>
    <row r="7091" spans="2:9" x14ac:dyDescent="0.3">
      <c r="B7091" s="35">
        <v>44002</v>
      </c>
      <c r="C7091" s="10" t="s">
        <v>1977</v>
      </c>
      <c r="D7091" s="4" t="s">
        <v>2201</v>
      </c>
      <c r="E7091" s="4" t="s">
        <v>0</v>
      </c>
      <c r="F7091" s="202"/>
      <c r="G7091" s="195">
        <v>480</v>
      </c>
      <c r="H7091" s="5"/>
    </row>
    <row r="7092" spans="2:9" x14ac:dyDescent="0.3">
      <c r="F7092" s="174">
        <v>0</v>
      </c>
      <c r="G7092" s="194">
        <f>SUM(G7078:G7091)</f>
        <v>19030</v>
      </c>
      <c r="H7092" s="62">
        <f>F7092-G7092</f>
        <v>-19030</v>
      </c>
    </row>
    <row r="7094" spans="2:9" x14ac:dyDescent="0.3">
      <c r="B7094" s="106" t="s">
        <v>404</v>
      </c>
      <c r="C7094" s="6" t="s">
        <v>7</v>
      </c>
      <c r="D7094" s="6" t="s">
        <v>11</v>
      </c>
      <c r="E7094" s="6" t="s">
        <v>8</v>
      </c>
      <c r="F7094" s="149" t="s">
        <v>2147</v>
      </c>
      <c r="G7094" s="149" t="s">
        <v>2148</v>
      </c>
      <c r="H7094" s="7" t="s">
        <v>1658</v>
      </c>
    </row>
    <row r="7095" spans="2:9" x14ac:dyDescent="0.3">
      <c r="B7095" s="35">
        <v>44009</v>
      </c>
      <c r="C7095" s="10" t="s">
        <v>1977</v>
      </c>
      <c r="D7095" s="4" t="s">
        <v>1502</v>
      </c>
      <c r="E7095" s="4" t="s">
        <v>0</v>
      </c>
      <c r="F7095" s="73"/>
      <c r="G7095" s="195">
        <v>3000</v>
      </c>
      <c r="H7095" s="5"/>
    </row>
    <row r="7096" spans="2:9" x14ac:dyDescent="0.3">
      <c r="B7096" s="35">
        <v>44009</v>
      </c>
      <c r="C7096" s="10" t="s">
        <v>1977</v>
      </c>
      <c r="D7096" s="4" t="s">
        <v>114</v>
      </c>
      <c r="E7096" s="4" t="s">
        <v>0</v>
      </c>
      <c r="F7096" s="208"/>
      <c r="G7096" s="195">
        <v>3500</v>
      </c>
      <c r="H7096" s="5"/>
    </row>
    <row r="7097" spans="2:9" x14ac:dyDescent="0.3">
      <c r="B7097" s="35">
        <v>44009</v>
      </c>
      <c r="C7097" s="10" t="s">
        <v>1977</v>
      </c>
      <c r="D7097" s="4" t="s">
        <v>116</v>
      </c>
      <c r="E7097" s="4" t="s">
        <v>0</v>
      </c>
      <c r="F7097" s="73"/>
      <c r="G7097" s="195">
        <v>2050</v>
      </c>
      <c r="H7097" s="5"/>
    </row>
    <row r="7098" spans="2:9" x14ac:dyDescent="0.3">
      <c r="B7098" s="35" t="s">
        <v>5</v>
      </c>
      <c r="C7098" s="10"/>
      <c r="D7098" s="4"/>
      <c r="E7098" s="4"/>
      <c r="F7098" s="73"/>
      <c r="G7098" s="73"/>
      <c r="H7098" s="5"/>
    </row>
    <row r="7099" spans="2:9" x14ac:dyDescent="0.3">
      <c r="B7099" s="35">
        <v>44009</v>
      </c>
      <c r="C7099" s="10" t="s">
        <v>1977</v>
      </c>
      <c r="D7099" s="4" t="s">
        <v>1978</v>
      </c>
      <c r="E7099" s="4" t="s">
        <v>0</v>
      </c>
      <c r="F7099" s="209" t="s">
        <v>2315</v>
      </c>
      <c r="G7099" s="217">
        <v>1800</v>
      </c>
      <c r="H7099" s="5"/>
      <c r="I7099" t="s">
        <v>2353</v>
      </c>
    </row>
    <row r="7100" spans="2:9" x14ac:dyDescent="0.3">
      <c r="B7100" s="35">
        <v>44009</v>
      </c>
      <c r="C7100" s="10" t="s">
        <v>1977</v>
      </c>
      <c r="D7100" s="4" t="s">
        <v>119</v>
      </c>
      <c r="E7100" s="4" t="s">
        <v>0</v>
      </c>
      <c r="G7100" s="197">
        <v>0</v>
      </c>
      <c r="H7100" s="5"/>
    </row>
    <row r="7101" spans="2:9" x14ac:dyDescent="0.3">
      <c r="B7101" s="35">
        <v>44009</v>
      </c>
      <c r="C7101" s="10" t="s">
        <v>1977</v>
      </c>
      <c r="D7101" s="4" t="s">
        <v>32</v>
      </c>
      <c r="E7101" s="4" t="s">
        <v>0</v>
      </c>
      <c r="F7101" s="73"/>
      <c r="G7101" s="195">
        <v>1000</v>
      </c>
      <c r="H7101" s="5"/>
    </row>
    <row r="7102" spans="2:9" x14ac:dyDescent="0.3">
      <c r="B7102" s="35">
        <v>44009</v>
      </c>
      <c r="C7102" s="10" t="s">
        <v>1977</v>
      </c>
      <c r="D7102" s="4" t="s">
        <v>148</v>
      </c>
      <c r="E7102" s="4" t="s">
        <v>0</v>
      </c>
      <c r="F7102" s="73"/>
      <c r="G7102" s="195">
        <v>1500</v>
      </c>
      <c r="H7102" s="5"/>
    </row>
    <row r="7103" spans="2:9" x14ac:dyDescent="0.3">
      <c r="B7103" s="35">
        <v>44009</v>
      </c>
      <c r="C7103" s="10" t="s">
        <v>1977</v>
      </c>
      <c r="D7103" s="4" t="s">
        <v>598</v>
      </c>
      <c r="E7103" s="4" t="s">
        <v>0</v>
      </c>
      <c r="F7103" s="202" t="s">
        <v>2317</v>
      </c>
      <c r="G7103" s="195">
        <v>1935</v>
      </c>
      <c r="H7103" s="5"/>
      <c r="I7103" t="s">
        <v>2352</v>
      </c>
    </row>
    <row r="7104" spans="2:9" x14ac:dyDescent="0.3">
      <c r="B7104" s="35">
        <v>44009</v>
      </c>
      <c r="C7104" s="10" t="s">
        <v>1977</v>
      </c>
      <c r="D7104" s="4" t="s">
        <v>15</v>
      </c>
      <c r="E7104" s="4" t="s">
        <v>0</v>
      </c>
      <c r="F7104" s="202" t="s">
        <v>2315</v>
      </c>
      <c r="G7104" s="195">
        <v>1000</v>
      </c>
      <c r="H7104" s="5"/>
      <c r="I7104" t="s">
        <v>2349</v>
      </c>
    </row>
    <row r="7105" spans="2:9" x14ac:dyDescent="0.3">
      <c r="B7105" s="35" t="s">
        <v>5</v>
      </c>
      <c r="C7105" s="10"/>
      <c r="D7105" s="4"/>
      <c r="E7105" s="4"/>
      <c r="F7105" s="73" t="s">
        <v>5</v>
      </c>
      <c r="G7105" s="197"/>
      <c r="H7105" s="5"/>
    </row>
    <row r="7106" spans="2:9" x14ac:dyDescent="0.3">
      <c r="B7106" s="35">
        <v>44009</v>
      </c>
      <c r="C7106" s="10" t="s">
        <v>1977</v>
      </c>
      <c r="D7106" s="4" t="s">
        <v>2308</v>
      </c>
      <c r="E7106" s="4" t="s">
        <v>0</v>
      </c>
      <c r="F7106" s="202"/>
      <c r="G7106" s="195">
        <v>1071</v>
      </c>
      <c r="H7106" s="5"/>
      <c r="I7106" t="s">
        <v>2354</v>
      </c>
    </row>
    <row r="7107" spans="2:9" x14ac:dyDescent="0.3">
      <c r="B7107" s="35">
        <v>44009</v>
      </c>
      <c r="C7107" s="10" t="s">
        <v>1977</v>
      </c>
      <c r="D7107" s="4" t="s">
        <v>2169</v>
      </c>
      <c r="E7107" s="4" t="s">
        <v>0</v>
      </c>
      <c r="F7107" s="73"/>
      <c r="G7107" s="195">
        <v>1200</v>
      </c>
      <c r="H7107" s="5"/>
    </row>
    <row r="7108" spans="2:9" x14ac:dyDescent="0.3">
      <c r="B7108" s="35">
        <v>44009</v>
      </c>
      <c r="C7108" s="10" t="s">
        <v>1977</v>
      </c>
      <c r="D7108" s="4" t="s">
        <v>2201</v>
      </c>
      <c r="E7108" s="4" t="s">
        <v>0</v>
      </c>
      <c r="F7108" s="202"/>
      <c r="G7108" s="195">
        <v>480</v>
      </c>
      <c r="H7108" s="5"/>
    </row>
    <row r="7109" spans="2:9" x14ac:dyDescent="0.3">
      <c r="F7109" s="174">
        <v>0</v>
      </c>
      <c r="G7109" s="194">
        <f>SUM(G7095:G7108)</f>
        <v>18536</v>
      </c>
      <c r="H7109" s="62">
        <f>F7109-G7109</f>
        <v>-18536</v>
      </c>
    </row>
    <row r="7111" spans="2:9" x14ac:dyDescent="0.3">
      <c r="B7111" s="106" t="s">
        <v>404</v>
      </c>
      <c r="C7111" s="6" t="s">
        <v>7</v>
      </c>
      <c r="D7111" s="6" t="s">
        <v>11</v>
      </c>
      <c r="E7111" s="6" t="s">
        <v>8</v>
      </c>
      <c r="F7111" s="149" t="s">
        <v>2147</v>
      </c>
      <c r="G7111" s="149" t="s">
        <v>2148</v>
      </c>
      <c r="H7111" s="7" t="s">
        <v>1658</v>
      </c>
    </row>
    <row r="7112" spans="2:9" x14ac:dyDescent="0.3">
      <c r="B7112" s="35">
        <v>44016</v>
      </c>
      <c r="C7112" s="10" t="s">
        <v>1977</v>
      </c>
      <c r="D7112" s="4" t="s">
        <v>1502</v>
      </c>
      <c r="E7112" s="4" t="s">
        <v>0</v>
      </c>
      <c r="F7112" s="73"/>
      <c r="G7112" s="195">
        <v>3000</v>
      </c>
      <c r="H7112" s="5"/>
    </row>
    <row r="7113" spans="2:9" x14ac:dyDescent="0.3">
      <c r="B7113" s="35">
        <v>44016</v>
      </c>
      <c r="C7113" s="10" t="s">
        <v>1977</v>
      </c>
      <c r="D7113" s="4" t="s">
        <v>114</v>
      </c>
      <c r="E7113" s="4" t="s">
        <v>0</v>
      </c>
      <c r="F7113" s="208"/>
      <c r="G7113" s="195">
        <v>3500</v>
      </c>
      <c r="H7113" s="5"/>
    </row>
    <row r="7114" spans="2:9" x14ac:dyDescent="0.3">
      <c r="B7114" s="35">
        <v>44016</v>
      </c>
      <c r="C7114" s="10" t="s">
        <v>1977</v>
      </c>
      <c r="D7114" s="4" t="s">
        <v>116</v>
      </c>
      <c r="E7114" s="4" t="s">
        <v>0</v>
      </c>
      <c r="F7114" s="73"/>
      <c r="G7114" s="195">
        <v>2050</v>
      </c>
      <c r="H7114" s="5"/>
    </row>
    <row r="7115" spans="2:9" x14ac:dyDescent="0.3">
      <c r="B7115" s="35" t="s">
        <v>5</v>
      </c>
      <c r="C7115" s="10"/>
      <c r="D7115" s="4"/>
      <c r="E7115" s="4"/>
      <c r="F7115" s="73"/>
      <c r="G7115" s="73"/>
      <c r="H7115" s="5"/>
    </row>
    <row r="7116" spans="2:9" x14ac:dyDescent="0.3">
      <c r="B7116" s="35">
        <v>44016</v>
      </c>
      <c r="C7116" s="10" t="s">
        <v>1977</v>
      </c>
      <c r="D7116" s="4" t="s">
        <v>1978</v>
      </c>
      <c r="E7116" s="4" t="s">
        <v>0</v>
      </c>
      <c r="F7116" s="209" t="s">
        <v>2315</v>
      </c>
      <c r="G7116" s="217">
        <v>1900</v>
      </c>
      <c r="H7116" s="5"/>
    </row>
    <row r="7117" spans="2:9" x14ac:dyDescent="0.3">
      <c r="B7117" s="35">
        <v>44016</v>
      </c>
      <c r="C7117" s="10" t="s">
        <v>1977</v>
      </c>
      <c r="D7117" s="4" t="s">
        <v>119</v>
      </c>
      <c r="E7117" s="4" t="s">
        <v>0</v>
      </c>
      <c r="G7117" s="197">
        <v>0</v>
      </c>
      <c r="H7117" s="5"/>
    </row>
    <row r="7118" spans="2:9" x14ac:dyDescent="0.3">
      <c r="B7118" s="35">
        <v>44016</v>
      </c>
      <c r="C7118" s="10" t="s">
        <v>1977</v>
      </c>
      <c r="D7118" s="4" t="s">
        <v>32</v>
      </c>
      <c r="E7118" s="4" t="s">
        <v>0</v>
      </c>
      <c r="F7118" s="73"/>
      <c r="G7118" s="197">
        <v>0</v>
      </c>
      <c r="H7118" s="5"/>
    </row>
    <row r="7119" spans="2:9" x14ac:dyDescent="0.3">
      <c r="B7119" s="35">
        <v>44016</v>
      </c>
      <c r="C7119" s="10" t="s">
        <v>1977</v>
      </c>
      <c r="D7119" s="4" t="s">
        <v>148</v>
      </c>
      <c r="E7119" s="4" t="s">
        <v>0</v>
      </c>
      <c r="F7119" s="73"/>
      <c r="G7119" s="195">
        <v>1000</v>
      </c>
      <c r="H7119" s="5"/>
    </row>
    <row r="7120" spans="2:9" x14ac:dyDescent="0.3">
      <c r="B7120" s="35">
        <v>44016</v>
      </c>
      <c r="C7120" s="10" t="s">
        <v>1977</v>
      </c>
      <c r="D7120" s="4" t="s">
        <v>598</v>
      </c>
      <c r="E7120" s="4" t="s">
        <v>0</v>
      </c>
      <c r="F7120" s="202"/>
      <c r="G7120" s="195">
        <v>2300</v>
      </c>
      <c r="H7120" s="5"/>
    </row>
    <row r="7121" spans="2:9" x14ac:dyDescent="0.3">
      <c r="B7121" s="35">
        <v>44016</v>
      </c>
      <c r="C7121" s="10" t="s">
        <v>1977</v>
      </c>
      <c r="D7121" s="4" t="s">
        <v>15</v>
      </c>
      <c r="E7121" s="4" t="s">
        <v>0</v>
      </c>
      <c r="F7121" s="202" t="s">
        <v>2315</v>
      </c>
      <c r="G7121" s="195">
        <v>1420</v>
      </c>
      <c r="H7121" s="5"/>
      <c r="I7121" t="s">
        <v>2355</v>
      </c>
    </row>
    <row r="7122" spans="2:9" x14ac:dyDescent="0.3">
      <c r="B7122" s="35" t="s">
        <v>5</v>
      </c>
      <c r="C7122" s="10"/>
      <c r="D7122" s="4"/>
      <c r="E7122" s="4"/>
      <c r="F7122" s="73" t="s">
        <v>5</v>
      </c>
      <c r="G7122" s="197"/>
      <c r="H7122" s="5"/>
    </row>
    <row r="7123" spans="2:9" x14ac:dyDescent="0.3">
      <c r="B7123" s="35">
        <v>44016</v>
      </c>
      <c r="C7123" s="10" t="s">
        <v>1977</v>
      </c>
      <c r="D7123" s="4" t="s">
        <v>2308</v>
      </c>
      <c r="E7123" s="4" t="s">
        <v>0</v>
      </c>
      <c r="F7123" s="202" t="s">
        <v>1142</v>
      </c>
      <c r="G7123" s="195">
        <v>2000</v>
      </c>
      <c r="H7123" s="5"/>
      <c r="I7123" t="s">
        <v>2356</v>
      </c>
    </row>
    <row r="7124" spans="2:9" x14ac:dyDescent="0.3">
      <c r="B7124" s="35">
        <v>44016</v>
      </c>
      <c r="C7124" s="10" t="s">
        <v>1977</v>
      </c>
      <c r="D7124" s="4" t="s">
        <v>2169</v>
      </c>
      <c r="E7124" s="4" t="s">
        <v>0</v>
      </c>
      <c r="F7124" s="73"/>
      <c r="G7124" s="195">
        <v>1200</v>
      </c>
      <c r="H7124" s="5"/>
    </row>
    <row r="7125" spans="2:9" x14ac:dyDescent="0.3">
      <c r="B7125" s="35">
        <v>44016</v>
      </c>
      <c r="C7125" s="10" t="s">
        <v>1977</v>
      </c>
      <c r="D7125" s="4" t="s">
        <v>2201</v>
      </c>
      <c r="E7125" s="4" t="s">
        <v>0</v>
      </c>
      <c r="F7125" s="202"/>
      <c r="G7125" s="195">
        <v>480</v>
      </c>
      <c r="H7125" s="5"/>
    </row>
    <row r="7126" spans="2:9" x14ac:dyDescent="0.3">
      <c r="F7126" s="174">
        <v>0</v>
      </c>
      <c r="G7126" s="194">
        <f>SUM(G7112:G7125)</f>
        <v>18850</v>
      </c>
      <c r="H7126" s="62">
        <f>F7126-G7126</f>
        <v>-18850</v>
      </c>
    </row>
    <row r="7128" spans="2:9" x14ac:dyDescent="0.3">
      <c r="B7128" s="106" t="s">
        <v>404</v>
      </c>
      <c r="C7128" s="6" t="s">
        <v>7</v>
      </c>
      <c r="D7128" s="6" t="s">
        <v>11</v>
      </c>
      <c r="E7128" s="6" t="s">
        <v>8</v>
      </c>
      <c r="F7128" s="149" t="s">
        <v>2147</v>
      </c>
      <c r="G7128" s="149" t="s">
        <v>2148</v>
      </c>
      <c r="H7128" s="7" t="s">
        <v>1658</v>
      </c>
    </row>
    <row r="7129" spans="2:9" x14ac:dyDescent="0.3">
      <c r="B7129" s="35">
        <v>44023</v>
      </c>
      <c r="C7129" s="10" t="s">
        <v>1977</v>
      </c>
      <c r="D7129" s="4" t="s">
        <v>1502</v>
      </c>
      <c r="E7129" s="4" t="s">
        <v>0</v>
      </c>
      <c r="F7129" s="73" t="s">
        <v>2357</v>
      </c>
      <c r="G7129" s="195">
        <v>3250</v>
      </c>
      <c r="H7129" s="5"/>
    </row>
    <row r="7130" spans="2:9" x14ac:dyDescent="0.3">
      <c r="B7130" s="35">
        <v>44023</v>
      </c>
      <c r="C7130" s="10" t="s">
        <v>1977</v>
      </c>
      <c r="D7130" s="4" t="s">
        <v>114</v>
      </c>
      <c r="E7130" s="4" t="s">
        <v>0</v>
      </c>
      <c r="F7130" s="208"/>
      <c r="G7130" s="195">
        <v>3500</v>
      </c>
      <c r="H7130" s="5"/>
    </row>
    <row r="7131" spans="2:9" x14ac:dyDescent="0.3">
      <c r="B7131" s="35">
        <v>44023</v>
      </c>
      <c r="C7131" s="10" t="s">
        <v>1977</v>
      </c>
      <c r="D7131" s="4" t="s">
        <v>116</v>
      </c>
      <c r="E7131" s="4" t="s">
        <v>0</v>
      </c>
      <c r="F7131" s="73"/>
      <c r="G7131" s="195">
        <v>2050</v>
      </c>
      <c r="H7131" s="5"/>
    </row>
    <row r="7132" spans="2:9" x14ac:dyDescent="0.3">
      <c r="B7132" s="35" t="s">
        <v>5</v>
      </c>
      <c r="C7132" s="10"/>
      <c r="D7132" s="4"/>
      <c r="E7132" s="4"/>
      <c r="F7132" s="73"/>
      <c r="G7132" s="73"/>
      <c r="H7132" s="5"/>
    </row>
    <row r="7133" spans="2:9" x14ac:dyDescent="0.3">
      <c r="B7133" s="35">
        <v>44023</v>
      </c>
      <c r="C7133" s="10" t="s">
        <v>1977</v>
      </c>
      <c r="D7133" s="4" t="s">
        <v>1978</v>
      </c>
      <c r="E7133" s="4" t="s">
        <v>0</v>
      </c>
      <c r="F7133" s="209" t="s">
        <v>2315</v>
      </c>
      <c r="G7133" s="217">
        <v>1900</v>
      </c>
      <c r="H7133" s="5"/>
    </row>
    <row r="7134" spans="2:9" x14ac:dyDescent="0.3">
      <c r="B7134" s="35">
        <v>44023</v>
      </c>
      <c r="C7134" s="10" t="s">
        <v>1977</v>
      </c>
      <c r="D7134" s="4" t="s">
        <v>119</v>
      </c>
      <c r="E7134" s="4" t="s">
        <v>0</v>
      </c>
      <c r="G7134" s="197">
        <v>0</v>
      </c>
      <c r="H7134" s="5"/>
    </row>
    <row r="7135" spans="2:9" x14ac:dyDescent="0.3">
      <c r="B7135" s="35">
        <v>44023</v>
      </c>
      <c r="C7135" s="10" t="s">
        <v>1977</v>
      </c>
      <c r="D7135" s="4" t="s">
        <v>32</v>
      </c>
      <c r="E7135" s="4" t="s">
        <v>0</v>
      </c>
      <c r="F7135" s="73"/>
      <c r="G7135" s="195">
        <v>1500</v>
      </c>
      <c r="H7135" s="5"/>
    </row>
    <row r="7136" spans="2:9" x14ac:dyDescent="0.3">
      <c r="B7136" s="35">
        <v>44023</v>
      </c>
      <c r="C7136" s="10" t="s">
        <v>1977</v>
      </c>
      <c r="D7136" s="4" t="s">
        <v>148</v>
      </c>
      <c r="E7136" s="4" t="s">
        <v>0</v>
      </c>
      <c r="F7136" s="73"/>
      <c r="G7136" s="195">
        <v>1500</v>
      </c>
      <c r="H7136" s="5"/>
    </row>
    <row r="7137" spans="2:9" x14ac:dyDescent="0.3">
      <c r="B7137" s="35">
        <v>44023</v>
      </c>
      <c r="C7137" s="10" t="s">
        <v>1977</v>
      </c>
      <c r="D7137" s="4" t="s">
        <v>598</v>
      </c>
      <c r="E7137" s="4" t="s">
        <v>0</v>
      </c>
      <c r="F7137" s="202"/>
      <c r="G7137" s="195">
        <v>2300</v>
      </c>
      <c r="H7137" s="5"/>
    </row>
    <row r="7138" spans="2:9" x14ac:dyDescent="0.3">
      <c r="B7138" s="35">
        <v>44023</v>
      </c>
      <c r="C7138" s="10" t="s">
        <v>1977</v>
      </c>
      <c r="D7138" s="4" t="s">
        <v>15</v>
      </c>
      <c r="E7138" s="4" t="s">
        <v>0</v>
      </c>
      <c r="F7138" s="202" t="s">
        <v>2315</v>
      </c>
      <c r="G7138" s="215">
        <v>1800</v>
      </c>
      <c r="H7138" s="5"/>
      <c r="I7138" s="214" t="s">
        <v>2359</v>
      </c>
    </row>
    <row r="7139" spans="2:9" x14ac:dyDescent="0.3">
      <c r="B7139" s="35" t="s">
        <v>5</v>
      </c>
      <c r="C7139" s="10"/>
      <c r="D7139" s="4"/>
      <c r="E7139" s="4"/>
      <c r="F7139" s="73" t="s">
        <v>5</v>
      </c>
      <c r="G7139" s="197"/>
      <c r="H7139" s="5"/>
    </row>
    <row r="7140" spans="2:9" x14ac:dyDescent="0.3">
      <c r="B7140" s="35">
        <v>44023</v>
      </c>
      <c r="C7140" s="10" t="s">
        <v>1977</v>
      </c>
      <c r="D7140" s="4" t="s">
        <v>2308</v>
      </c>
      <c r="E7140" s="4" t="s">
        <v>0</v>
      </c>
      <c r="F7140" s="202"/>
      <c r="G7140" s="195">
        <v>1000</v>
      </c>
      <c r="H7140" s="5"/>
      <c r="I7140" t="s">
        <v>2358</v>
      </c>
    </row>
    <row r="7141" spans="2:9" x14ac:dyDescent="0.3">
      <c r="B7141" s="35">
        <v>44023</v>
      </c>
      <c r="C7141" s="10" t="s">
        <v>1977</v>
      </c>
      <c r="D7141" s="4" t="s">
        <v>2169</v>
      </c>
      <c r="E7141" s="4" t="s">
        <v>0</v>
      </c>
      <c r="F7141" s="73"/>
      <c r="G7141" s="195">
        <v>1200</v>
      </c>
      <c r="H7141" s="5"/>
    </row>
    <row r="7142" spans="2:9" x14ac:dyDescent="0.3">
      <c r="B7142" s="35">
        <v>44023</v>
      </c>
      <c r="C7142" s="10" t="s">
        <v>1977</v>
      </c>
      <c r="D7142" s="4" t="s">
        <v>2201</v>
      </c>
      <c r="E7142" s="4" t="s">
        <v>0</v>
      </c>
      <c r="F7142" s="202"/>
      <c r="G7142" s="195">
        <v>480</v>
      </c>
      <c r="H7142" s="5"/>
    </row>
    <row r="7143" spans="2:9" x14ac:dyDescent="0.3">
      <c r="F7143" s="174">
        <v>0</v>
      </c>
      <c r="G7143" s="194">
        <f>SUM(G7129:G7142)</f>
        <v>20480</v>
      </c>
      <c r="H7143" s="62">
        <f>F7143-G7143</f>
        <v>-20480</v>
      </c>
    </row>
  </sheetData>
  <mergeCells count="8">
    <mergeCell ref="J6578:J6595"/>
    <mergeCell ref="J6557:J6574"/>
    <mergeCell ref="I5986:M5986"/>
    <mergeCell ref="B727:C727"/>
    <mergeCell ref="I729:I730"/>
    <mergeCell ref="I5274:O5274"/>
    <mergeCell ref="I5349:I5368"/>
    <mergeCell ref="I5417:I5436"/>
  </mergeCells>
  <pageMargins left="0.23622047244094491" right="0.23622047244094491" top="0.74803149606299213" bottom="0.74803149606299213" header="0.31496062992125984" footer="0.31496062992125984"/>
  <pageSetup scale="10" orientation="landscape" blackAndWhite="1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D244-525D-4E3C-94FE-29035FCA3917}">
  <dimension ref="A1:H51"/>
  <sheetViews>
    <sheetView topLeftCell="A25" workbookViewId="0">
      <selection activeCell="F45" sqref="F45"/>
    </sheetView>
  </sheetViews>
  <sheetFormatPr baseColWidth="10" defaultRowHeight="14.4" x14ac:dyDescent="0.3"/>
  <cols>
    <col min="1" max="1" width="10.5546875" bestFit="1" customWidth="1"/>
    <col min="2" max="2" width="8.6640625" bestFit="1" customWidth="1"/>
    <col min="3" max="3" width="38" customWidth="1"/>
    <col min="4" max="4" width="10" bestFit="1" customWidth="1"/>
    <col min="5" max="5" width="11.33203125" customWidth="1"/>
    <col min="6" max="6" width="10.33203125" bestFit="1" customWidth="1"/>
    <col min="7" max="7" width="11.77734375" customWidth="1"/>
    <col min="8" max="8" width="15.33203125" bestFit="1" customWidth="1"/>
  </cols>
  <sheetData>
    <row r="1" spans="1:8" x14ac:dyDescent="0.3">
      <c r="A1" s="106" t="s">
        <v>6</v>
      </c>
      <c r="B1" s="6" t="s">
        <v>7</v>
      </c>
      <c r="C1" s="6" t="s">
        <v>11</v>
      </c>
      <c r="D1" s="6" t="s">
        <v>8</v>
      </c>
      <c r="E1" s="149" t="s">
        <v>9</v>
      </c>
      <c r="F1" s="149" t="s">
        <v>10</v>
      </c>
      <c r="G1" s="7" t="s">
        <v>12</v>
      </c>
      <c r="H1" s="7" t="s">
        <v>432</v>
      </c>
    </row>
    <row r="2" spans="1:8" x14ac:dyDescent="0.3">
      <c r="A2" s="35">
        <v>43290</v>
      </c>
      <c r="B2" s="10" t="s">
        <v>5</v>
      </c>
      <c r="C2" s="4" t="s">
        <v>2172</v>
      </c>
      <c r="D2" s="4" t="s">
        <v>0</v>
      </c>
      <c r="E2" s="70">
        <v>200</v>
      </c>
      <c r="F2" s="70" t="s">
        <v>5</v>
      </c>
      <c r="G2" s="5">
        <v>200</v>
      </c>
      <c r="H2" s="4"/>
    </row>
    <row r="3" spans="1:8" x14ac:dyDescent="0.3">
      <c r="A3" s="35">
        <v>43110</v>
      </c>
      <c r="B3" s="10" t="s">
        <v>2175</v>
      </c>
      <c r="C3" s="4" t="s">
        <v>2173</v>
      </c>
      <c r="D3" s="4" t="s">
        <v>1374</v>
      </c>
      <c r="E3" s="70">
        <v>3000</v>
      </c>
      <c r="F3" s="70" t="s">
        <v>5</v>
      </c>
      <c r="G3" s="5">
        <f>E3-F4-F5-F6-F7-F8-F9</f>
        <v>580</v>
      </c>
      <c r="H3" s="4"/>
    </row>
    <row r="4" spans="1:8" x14ac:dyDescent="0.3">
      <c r="A4" s="35">
        <v>43288</v>
      </c>
      <c r="B4" s="10" t="s">
        <v>2175</v>
      </c>
      <c r="C4" s="4" t="s">
        <v>2177</v>
      </c>
      <c r="D4" s="4" t="s">
        <v>5</v>
      </c>
      <c r="E4" s="70"/>
      <c r="F4" s="70">
        <v>200</v>
      </c>
      <c r="G4" s="5"/>
      <c r="H4" s="4"/>
    </row>
    <row r="5" spans="1:8" x14ac:dyDescent="0.3">
      <c r="A5" s="35">
        <v>43288</v>
      </c>
      <c r="B5" s="10" t="s">
        <v>2175</v>
      </c>
      <c r="C5" s="4" t="s">
        <v>2174</v>
      </c>
      <c r="D5" s="4"/>
      <c r="E5" s="70"/>
      <c r="F5" s="70">
        <v>100</v>
      </c>
      <c r="G5" s="5"/>
      <c r="H5" s="4"/>
    </row>
    <row r="6" spans="1:8" x14ac:dyDescent="0.3">
      <c r="A6" s="35">
        <v>43288</v>
      </c>
      <c r="B6" s="10" t="s">
        <v>2175</v>
      </c>
      <c r="C6" s="4" t="s">
        <v>2176</v>
      </c>
      <c r="D6" s="4"/>
      <c r="E6" s="70"/>
      <c r="F6" s="70">
        <v>100</v>
      </c>
      <c r="G6" s="5"/>
      <c r="H6" s="4"/>
    </row>
    <row r="7" spans="1:8" x14ac:dyDescent="0.3">
      <c r="A7" s="35">
        <v>43288</v>
      </c>
      <c r="B7" s="10" t="s">
        <v>2175</v>
      </c>
      <c r="C7" s="4" t="s">
        <v>2178</v>
      </c>
      <c r="D7" s="4"/>
      <c r="E7" s="70"/>
      <c r="F7" s="70">
        <v>200</v>
      </c>
      <c r="G7" s="5"/>
      <c r="H7" s="4"/>
    </row>
    <row r="8" spans="1:8" x14ac:dyDescent="0.3">
      <c r="A8" s="35">
        <v>43288</v>
      </c>
      <c r="B8" s="10" t="s">
        <v>2175</v>
      </c>
      <c r="C8" s="4" t="s">
        <v>2179</v>
      </c>
      <c r="D8" s="4"/>
      <c r="E8" s="70"/>
      <c r="F8" s="70">
        <v>320</v>
      </c>
      <c r="G8" s="5"/>
      <c r="H8" s="4"/>
    </row>
    <row r="9" spans="1:8" x14ac:dyDescent="0.3">
      <c r="A9" s="35">
        <v>43291</v>
      </c>
      <c r="B9" s="10"/>
      <c r="C9" s="4" t="s">
        <v>2180</v>
      </c>
      <c r="D9" s="4"/>
      <c r="E9" s="70"/>
      <c r="F9" s="70">
        <v>1500</v>
      </c>
      <c r="G9" s="5"/>
      <c r="H9" s="4"/>
    </row>
    <row r="10" spans="1:8" x14ac:dyDescent="0.3">
      <c r="A10" s="35">
        <v>43291</v>
      </c>
      <c r="B10" s="10"/>
      <c r="C10" s="4" t="s">
        <v>2181</v>
      </c>
      <c r="D10" s="4"/>
      <c r="E10" s="70">
        <v>1263</v>
      </c>
      <c r="F10" s="70" t="s">
        <v>5</v>
      </c>
      <c r="G10" s="5">
        <v>1263</v>
      </c>
      <c r="H10" s="4"/>
    </row>
    <row r="11" spans="1:8" x14ac:dyDescent="0.3">
      <c r="A11" s="2"/>
      <c r="B11" s="11"/>
      <c r="E11" s="169">
        <f>SUM(E2:E10)</f>
        <v>4463</v>
      </c>
      <c r="F11" s="169">
        <f>SUM(F3:F10)</f>
        <v>2420</v>
      </c>
      <c r="G11" s="51">
        <f>E11-F11</f>
        <v>2043</v>
      </c>
    </row>
    <row r="13" spans="1:8" x14ac:dyDescent="0.3">
      <c r="A13" s="106" t="s">
        <v>6</v>
      </c>
      <c r="B13" s="6" t="s">
        <v>7</v>
      </c>
      <c r="C13" s="6" t="s">
        <v>2183</v>
      </c>
      <c r="D13" s="6" t="s">
        <v>8</v>
      </c>
      <c r="E13" s="149" t="s">
        <v>9</v>
      </c>
      <c r="F13" s="149" t="s">
        <v>10</v>
      </c>
      <c r="G13" s="7" t="s">
        <v>12</v>
      </c>
      <c r="H13" s="7" t="s">
        <v>432</v>
      </c>
    </row>
    <row r="14" spans="1:8" x14ac:dyDescent="0.3">
      <c r="A14" s="35">
        <v>43291</v>
      </c>
      <c r="B14" s="10" t="s">
        <v>2182</v>
      </c>
      <c r="C14" s="4" t="s">
        <v>2184</v>
      </c>
      <c r="D14" s="4" t="s">
        <v>5</v>
      </c>
      <c r="E14" s="70">
        <v>5384.02</v>
      </c>
      <c r="F14" s="70" t="s">
        <v>5</v>
      </c>
      <c r="G14" s="5" t="s">
        <v>5</v>
      </c>
      <c r="H14" s="4"/>
    </row>
    <row r="15" spans="1:8" x14ac:dyDescent="0.3">
      <c r="A15" s="35">
        <v>43110</v>
      </c>
      <c r="B15" s="10" t="s">
        <v>2186</v>
      </c>
      <c r="C15" s="4" t="s">
        <v>2185</v>
      </c>
      <c r="D15" s="4" t="s">
        <v>5</v>
      </c>
      <c r="E15" s="70">
        <v>4724.38</v>
      </c>
      <c r="F15" s="70" t="s">
        <v>5</v>
      </c>
      <c r="G15" s="5" t="s">
        <v>5</v>
      </c>
      <c r="H15" s="4"/>
    </row>
    <row r="16" spans="1:8" x14ac:dyDescent="0.3">
      <c r="A16" s="35" t="s">
        <v>5</v>
      </c>
      <c r="B16" s="10" t="s">
        <v>5</v>
      </c>
      <c r="C16" s="4" t="s">
        <v>5</v>
      </c>
      <c r="D16" s="4" t="s">
        <v>5</v>
      </c>
      <c r="E16" s="70"/>
      <c r="F16" s="70" t="s">
        <v>5</v>
      </c>
      <c r="G16" s="5"/>
      <c r="H16" s="4"/>
    </row>
    <row r="17" spans="1:8" x14ac:dyDescent="0.3">
      <c r="A17" s="2"/>
      <c r="B17" s="11"/>
      <c r="E17" s="169">
        <f>SUM(E14:E16)</f>
        <v>10108.400000000001</v>
      </c>
      <c r="F17" s="169">
        <f>SUM(F15:F16)</f>
        <v>0</v>
      </c>
      <c r="G17" s="51">
        <f>E17-F17</f>
        <v>10108.400000000001</v>
      </c>
    </row>
    <row r="20" spans="1:8" x14ac:dyDescent="0.3">
      <c r="A20" s="106" t="s">
        <v>6</v>
      </c>
      <c r="B20" s="6" t="s">
        <v>7</v>
      </c>
      <c r="C20" s="6" t="s">
        <v>11</v>
      </c>
      <c r="D20" s="6" t="s">
        <v>8</v>
      </c>
      <c r="E20" s="149" t="s">
        <v>9</v>
      </c>
      <c r="F20" s="149" t="s">
        <v>10</v>
      </c>
      <c r="G20" s="7" t="s">
        <v>12</v>
      </c>
      <c r="H20" s="7" t="s">
        <v>432</v>
      </c>
    </row>
    <row r="21" spans="1:8" x14ac:dyDescent="0.3">
      <c r="A21" s="35">
        <v>43292</v>
      </c>
      <c r="B21" s="10" t="s">
        <v>2187</v>
      </c>
      <c r="C21" s="4" t="s">
        <v>2188</v>
      </c>
      <c r="D21" s="4" t="s">
        <v>669</v>
      </c>
      <c r="E21" s="70">
        <v>1500</v>
      </c>
      <c r="F21" s="70" t="s">
        <v>5</v>
      </c>
      <c r="G21" s="5" t="s">
        <v>5</v>
      </c>
      <c r="H21" s="4"/>
    </row>
    <row r="22" spans="1:8" x14ac:dyDescent="0.3">
      <c r="A22" s="35">
        <v>43292</v>
      </c>
      <c r="B22" s="10" t="s">
        <v>2189</v>
      </c>
      <c r="C22" s="4" t="s">
        <v>2190</v>
      </c>
      <c r="D22" s="4" t="s">
        <v>45</v>
      </c>
      <c r="E22" s="70">
        <v>5241</v>
      </c>
      <c r="F22" s="70" t="s">
        <v>5</v>
      </c>
      <c r="G22" s="5">
        <f>E22-F23</f>
        <v>3241</v>
      </c>
      <c r="H22" s="4"/>
    </row>
    <row r="23" spans="1:8" x14ac:dyDescent="0.3">
      <c r="A23" s="35">
        <v>43292</v>
      </c>
      <c r="B23" s="10" t="s">
        <v>2191</v>
      </c>
      <c r="C23" s="4" t="s">
        <v>2192</v>
      </c>
      <c r="D23" s="4" t="s">
        <v>0</v>
      </c>
      <c r="E23" s="70"/>
      <c r="F23" s="70">
        <v>2000</v>
      </c>
      <c r="G23" s="5"/>
      <c r="H23" s="4"/>
    </row>
    <row r="24" spans="1:8" x14ac:dyDescent="0.3">
      <c r="A24" s="35">
        <v>43292</v>
      </c>
      <c r="B24" s="10" t="s">
        <v>5</v>
      </c>
      <c r="C24" s="4" t="s">
        <v>5</v>
      </c>
      <c r="D24" s="4"/>
      <c r="E24" s="70"/>
      <c r="F24" s="70" t="s">
        <v>5</v>
      </c>
      <c r="G24" s="5"/>
      <c r="H24" s="4"/>
    </row>
    <row r="25" spans="1:8" x14ac:dyDescent="0.3">
      <c r="A25" s="35" t="s">
        <v>5</v>
      </c>
      <c r="B25" s="10" t="s">
        <v>5</v>
      </c>
      <c r="C25" s="4" t="s">
        <v>5</v>
      </c>
      <c r="D25" s="4"/>
      <c r="E25" s="70"/>
      <c r="F25" s="70" t="s">
        <v>5</v>
      </c>
      <c r="G25" s="5"/>
      <c r="H25" s="4"/>
    </row>
    <row r="26" spans="1:8" x14ac:dyDescent="0.3">
      <c r="A26" s="35" t="s">
        <v>5</v>
      </c>
      <c r="B26" s="10" t="s">
        <v>5</v>
      </c>
      <c r="C26" s="4" t="s">
        <v>5</v>
      </c>
      <c r="D26" s="4"/>
      <c r="E26" s="70"/>
      <c r="F26" s="70" t="s">
        <v>5</v>
      </c>
      <c r="G26" s="5"/>
      <c r="H26" s="4"/>
    </row>
    <row r="27" spans="1:8" x14ac:dyDescent="0.3">
      <c r="A27" s="35" t="s">
        <v>5</v>
      </c>
      <c r="B27" s="10"/>
      <c r="C27" s="4" t="s">
        <v>5</v>
      </c>
      <c r="D27" s="4"/>
      <c r="E27" s="70"/>
      <c r="F27" s="70" t="s">
        <v>5</v>
      </c>
      <c r="G27" s="5"/>
      <c r="H27" s="4"/>
    </row>
    <row r="28" spans="1:8" x14ac:dyDescent="0.3">
      <c r="A28" s="35" t="s">
        <v>5</v>
      </c>
      <c r="B28" s="10"/>
      <c r="C28" s="4" t="s">
        <v>5</v>
      </c>
      <c r="D28" s="4"/>
      <c r="E28" s="70" t="s">
        <v>5</v>
      </c>
      <c r="F28" s="70" t="s">
        <v>5</v>
      </c>
      <c r="G28" s="5" t="s">
        <v>5</v>
      </c>
      <c r="H28" s="4"/>
    </row>
    <row r="29" spans="1:8" x14ac:dyDescent="0.3">
      <c r="A29" s="2"/>
      <c r="B29" s="11"/>
      <c r="E29" s="169">
        <f>SUM(E21:E28)</f>
        <v>6741</v>
      </c>
      <c r="F29" s="169">
        <f>SUM(F21:F28)</f>
        <v>2000</v>
      </c>
      <c r="G29" s="51">
        <f>E29-F29</f>
        <v>4741</v>
      </c>
    </row>
    <row r="31" spans="1:8" x14ac:dyDescent="0.3">
      <c r="A31" s="106" t="s">
        <v>6</v>
      </c>
      <c r="B31" s="6" t="s">
        <v>7</v>
      </c>
      <c r="C31" s="6" t="s">
        <v>2183</v>
      </c>
      <c r="D31" s="6" t="s">
        <v>8</v>
      </c>
      <c r="E31" s="149" t="s">
        <v>9</v>
      </c>
      <c r="F31" s="149" t="s">
        <v>10</v>
      </c>
      <c r="G31" s="7" t="s">
        <v>12</v>
      </c>
      <c r="H31" s="7" t="s">
        <v>432</v>
      </c>
    </row>
    <row r="32" spans="1:8" x14ac:dyDescent="0.3">
      <c r="A32" s="35">
        <v>43291</v>
      </c>
      <c r="B32" s="10" t="s">
        <v>2182</v>
      </c>
      <c r="C32" s="4" t="s">
        <v>2184</v>
      </c>
      <c r="D32" s="4" t="s">
        <v>5</v>
      </c>
      <c r="E32" s="70">
        <v>5384.02</v>
      </c>
      <c r="F32" s="70" t="s">
        <v>5</v>
      </c>
      <c r="G32" s="5" t="s">
        <v>5</v>
      </c>
      <c r="H32" s="4"/>
    </row>
    <row r="33" spans="1:8" x14ac:dyDescent="0.3">
      <c r="A33" s="35">
        <v>43110</v>
      </c>
      <c r="B33" s="10" t="s">
        <v>2186</v>
      </c>
      <c r="C33" s="4" t="s">
        <v>2185</v>
      </c>
      <c r="D33" s="4" t="s">
        <v>5</v>
      </c>
      <c r="E33" s="70">
        <v>4724.38</v>
      </c>
      <c r="F33" s="70" t="s">
        <v>5</v>
      </c>
      <c r="G33" s="5" t="s">
        <v>5</v>
      </c>
      <c r="H33" s="4"/>
    </row>
    <row r="34" spans="1:8" x14ac:dyDescent="0.3">
      <c r="A34" s="35" t="s">
        <v>5</v>
      </c>
      <c r="B34" s="10" t="s">
        <v>5</v>
      </c>
      <c r="C34" s="4" t="s">
        <v>5</v>
      </c>
      <c r="D34" s="4" t="s">
        <v>5</v>
      </c>
      <c r="E34" s="70"/>
      <c r="F34" s="70" t="s">
        <v>5</v>
      </c>
      <c r="G34" s="5"/>
      <c r="H34" s="4"/>
    </row>
    <row r="35" spans="1:8" x14ac:dyDescent="0.3">
      <c r="A35" s="2"/>
      <c r="B35" s="11"/>
      <c r="E35" s="169">
        <f>SUM(E32:E34)</f>
        <v>10108.400000000001</v>
      </c>
      <c r="F35" s="169">
        <f>SUM(F33:F34)</f>
        <v>0</v>
      </c>
      <c r="G35" s="51">
        <f>E35-F35</f>
        <v>10108.400000000001</v>
      </c>
    </row>
    <row r="37" spans="1:8" x14ac:dyDescent="0.3">
      <c r="A37" s="106" t="s">
        <v>6</v>
      </c>
      <c r="B37" s="6" t="s">
        <v>7</v>
      </c>
      <c r="C37" s="6" t="s">
        <v>11</v>
      </c>
      <c r="D37" s="6" t="s">
        <v>8</v>
      </c>
      <c r="E37" s="149" t="s">
        <v>9</v>
      </c>
      <c r="F37" s="149" t="s">
        <v>10</v>
      </c>
      <c r="G37" s="7" t="s">
        <v>12</v>
      </c>
      <c r="H37" s="7" t="s">
        <v>432</v>
      </c>
    </row>
    <row r="38" spans="1:8" x14ac:dyDescent="0.3">
      <c r="A38" s="35">
        <v>43294</v>
      </c>
      <c r="B38" s="10" t="s">
        <v>258</v>
      </c>
      <c r="C38" s="4" t="s">
        <v>2193</v>
      </c>
      <c r="D38" s="4" t="s">
        <v>5</v>
      </c>
      <c r="E38" s="70">
        <v>4300</v>
      </c>
      <c r="F38" s="70">
        <v>4300</v>
      </c>
      <c r="G38" s="5" t="s">
        <v>5</v>
      </c>
      <c r="H38" s="4"/>
    </row>
    <row r="39" spans="1:8" x14ac:dyDescent="0.3">
      <c r="A39" s="35">
        <v>43294</v>
      </c>
      <c r="B39" s="10" t="s">
        <v>258</v>
      </c>
      <c r="C39" s="4" t="s">
        <v>1762</v>
      </c>
      <c r="D39" s="4" t="s">
        <v>5</v>
      </c>
      <c r="E39" s="70">
        <v>2827.06</v>
      </c>
      <c r="F39" s="70" t="s">
        <v>5</v>
      </c>
      <c r="G39" s="5" t="s">
        <v>5</v>
      </c>
      <c r="H39" s="4"/>
    </row>
    <row r="40" spans="1:8" x14ac:dyDescent="0.3">
      <c r="A40" s="35">
        <v>43294</v>
      </c>
      <c r="B40" s="10" t="s">
        <v>258</v>
      </c>
      <c r="C40" s="4" t="s">
        <v>1763</v>
      </c>
      <c r="D40" s="4" t="s">
        <v>5</v>
      </c>
      <c r="E40" s="70">
        <v>2827.06</v>
      </c>
      <c r="F40" s="70" t="s">
        <v>5</v>
      </c>
      <c r="G40" s="5"/>
      <c r="H40" s="4"/>
    </row>
    <row r="41" spans="1:8" x14ac:dyDescent="0.3">
      <c r="A41" s="35">
        <v>43294</v>
      </c>
      <c r="B41" s="10" t="s">
        <v>258</v>
      </c>
      <c r="C41" s="4" t="s">
        <v>1761</v>
      </c>
      <c r="D41" s="4"/>
      <c r="E41" s="70">
        <v>2827.06</v>
      </c>
      <c r="F41" s="70" t="s">
        <v>5</v>
      </c>
      <c r="G41" s="5"/>
      <c r="H41" s="4"/>
    </row>
    <row r="42" spans="1:8" x14ac:dyDescent="0.3">
      <c r="A42" s="35">
        <v>43294</v>
      </c>
      <c r="B42" s="10" t="s">
        <v>258</v>
      </c>
      <c r="C42" s="4" t="s">
        <v>2194</v>
      </c>
      <c r="D42" s="4"/>
      <c r="E42" s="70">
        <v>2103.41</v>
      </c>
      <c r="F42" s="70" t="s">
        <v>5</v>
      </c>
      <c r="G42" s="5"/>
      <c r="H42" s="4"/>
    </row>
    <row r="43" spans="1:8" x14ac:dyDescent="0.3">
      <c r="A43" s="35">
        <v>43294</v>
      </c>
      <c r="B43" s="10" t="s">
        <v>258</v>
      </c>
      <c r="C43" s="4" t="s">
        <v>1838</v>
      </c>
      <c r="D43" s="4"/>
      <c r="E43" s="70">
        <v>2103.41</v>
      </c>
      <c r="F43" s="70" t="s">
        <v>5</v>
      </c>
      <c r="G43" s="5"/>
      <c r="H43" s="4"/>
    </row>
    <row r="44" spans="1:8" x14ac:dyDescent="0.3">
      <c r="A44" s="35">
        <v>43294</v>
      </c>
      <c r="B44" s="10" t="s">
        <v>258</v>
      </c>
      <c r="C44" s="4" t="s">
        <v>219</v>
      </c>
      <c r="D44" s="4"/>
      <c r="E44" s="70">
        <v>7556.12</v>
      </c>
      <c r="F44" s="70" t="s">
        <v>5</v>
      </c>
      <c r="G44" s="5"/>
      <c r="H44" s="4"/>
    </row>
    <row r="45" spans="1:8" x14ac:dyDescent="0.3">
      <c r="A45" s="35">
        <v>43294</v>
      </c>
      <c r="B45" s="10" t="s">
        <v>53</v>
      </c>
      <c r="C45" s="4" t="s">
        <v>2195</v>
      </c>
      <c r="D45" s="4"/>
      <c r="E45" s="70"/>
      <c r="F45" s="70">
        <v>744</v>
      </c>
      <c r="G45" s="5"/>
      <c r="H45" s="4"/>
    </row>
    <row r="46" spans="1:8" x14ac:dyDescent="0.3">
      <c r="A46" s="35">
        <v>43294</v>
      </c>
      <c r="B46" s="10" t="s">
        <v>2196</v>
      </c>
      <c r="C46" s="4" t="s">
        <v>2197</v>
      </c>
      <c r="D46" s="4"/>
      <c r="E46" s="70">
        <v>1200</v>
      </c>
      <c r="F46" s="70"/>
      <c r="G46" s="5"/>
      <c r="H46" s="4"/>
    </row>
    <row r="47" spans="1:8" x14ac:dyDescent="0.3">
      <c r="A47" s="35"/>
      <c r="B47" s="10"/>
      <c r="C47" s="4"/>
      <c r="D47" s="4"/>
      <c r="E47" s="70"/>
      <c r="F47" s="70"/>
      <c r="G47" s="5"/>
      <c r="H47" s="4"/>
    </row>
    <row r="48" spans="1:8" x14ac:dyDescent="0.3">
      <c r="A48" s="35"/>
      <c r="B48" s="10"/>
      <c r="C48" s="4"/>
      <c r="D48" s="4"/>
      <c r="E48" s="70"/>
      <c r="F48" s="70"/>
      <c r="G48" s="5"/>
      <c r="H48" s="4"/>
    </row>
    <row r="49" spans="1:8" x14ac:dyDescent="0.3">
      <c r="A49" s="35"/>
      <c r="B49" s="10"/>
      <c r="C49" s="4"/>
      <c r="D49" s="4"/>
      <c r="E49" s="70"/>
      <c r="F49" s="70"/>
      <c r="G49" s="5"/>
      <c r="H49" s="4"/>
    </row>
    <row r="50" spans="1:8" x14ac:dyDescent="0.3">
      <c r="A50" s="35" t="s">
        <v>5</v>
      </c>
      <c r="B50" s="10"/>
      <c r="C50" s="4" t="s">
        <v>5</v>
      </c>
      <c r="D50" s="4"/>
      <c r="E50" s="70" t="s">
        <v>5</v>
      </c>
      <c r="F50" s="70" t="s">
        <v>5</v>
      </c>
      <c r="G50" s="5" t="s">
        <v>5</v>
      </c>
      <c r="H50" s="4"/>
    </row>
    <row r="51" spans="1:8" x14ac:dyDescent="0.3">
      <c r="A51" s="2"/>
      <c r="B51" s="11"/>
      <c r="E51" s="169">
        <f>SUM(E38:E50)</f>
        <v>25744.12</v>
      </c>
      <c r="F51" s="169">
        <f>SUM(F38:F50)</f>
        <v>5044</v>
      </c>
      <c r="G51" s="51">
        <f>E51-F51</f>
        <v>20700.12</v>
      </c>
    </row>
  </sheetData>
  <pageMargins left="0.7" right="0.7" top="0.75" bottom="0.75" header="0.3" footer="0.3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Y31"/>
  <sheetViews>
    <sheetView topLeftCell="EK1" workbookViewId="0">
      <selection activeCell="ET7" sqref="ET7"/>
    </sheetView>
  </sheetViews>
  <sheetFormatPr baseColWidth="10" defaultRowHeight="14.4" x14ac:dyDescent="0.3"/>
  <cols>
    <col min="1" max="2" width="11.44140625" style="11"/>
    <col min="3" max="3" width="10.6640625" customWidth="1"/>
    <col min="9" max="9" width="11.5546875" bestFit="1" customWidth="1"/>
    <col min="21" max="21" width="12.5546875" bestFit="1" customWidth="1"/>
    <col min="57" max="57" width="11.5546875" bestFit="1" customWidth="1"/>
    <col min="61" max="62" width="11.5546875" bestFit="1" customWidth="1"/>
    <col min="84" max="84" width="11.5546875" bestFit="1" customWidth="1"/>
    <col min="87" max="88" width="11.5546875" bestFit="1" customWidth="1"/>
    <col min="96" max="96" width="11.5546875" bestFit="1" customWidth="1"/>
    <col min="100" max="101" width="11.5546875" bestFit="1" customWidth="1"/>
    <col min="112" max="113" width="11.5546875" bestFit="1" customWidth="1"/>
    <col min="124" max="124" width="11.5546875" bestFit="1" customWidth="1"/>
    <col min="126" max="126" width="11.5546875" bestFit="1" customWidth="1"/>
    <col min="136" max="136" width="11.5546875" bestFit="1" customWidth="1"/>
    <col min="139" max="139" width="11.5546875" bestFit="1" customWidth="1"/>
  </cols>
  <sheetData>
    <row r="1" spans="1:155" s="83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s="11" customFormat="1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10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10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10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10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10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10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10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10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10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10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10"/>
      <c r="EJ2" s="10"/>
      <c r="EK2" s="10"/>
      <c r="EL2" s="10"/>
      <c r="EN2" s="10" t="s">
        <v>820</v>
      </c>
      <c r="EO2" s="10">
        <v>28</v>
      </c>
      <c r="EP2" s="10">
        <v>29</v>
      </c>
      <c r="EQ2" s="10">
        <v>30</v>
      </c>
      <c r="ER2" s="10">
        <v>31</v>
      </c>
      <c r="ES2" s="10">
        <v>1</v>
      </c>
      <c r="ET2" s="10">
        <v>2</v>
      </c>
      <c r="EU2" s="10">
        <v>3</v>
      </c>
      <c r="EV2" s="10"/>
      <c r="EW2" s="10"/>
      <c r="EX2" s="10"/>
      <c r="EY2" s="10"/>
    </row>
    <row r="3" spans="1:155" x14ac:dyDescent="0.3">
      <c r="A3" s="10"/>
      <c r="B3" s="10"/>
      <c r="C3" s="4"/>
      <c r="D3" s="4"/>
      <c r="E3" s="87"/>
      <c r="F3" s="4"/>
      <c r="G3" s="4"/>
      <c r="H3" s="4"/>
      <c r="I3" s="4"/>
      <c r="J3" s="4"/>
      <c r="K3" s="4"/>
      <c r="L3" s="4"/>
      <c r="N3" s="10"/>
      <c r="O3" s="10"/>
      <c r="P3" s="4"/>
      <c r="Q3" s="4"/>
      <c r="R3" s="87"/>
      <c r="S3" s="4"/>
      <c r="T3" s="4"/>
      <c r="U3" s="4"/>
      <c r="V3" s="4"/>
      <c r="W3" s="4"/>
      <c r="X3" s="4"/>
      <c r="Y3" s="4"/>
      <c r="AA3" s="10"/>
      <c r="AB3" s="10"/>
      <c r="AC3" s="87"/>
      <c r="AD3" s="4"/>
      <c r="AE3" s="87"/>
      <c r="AF3" s="4"/>
      <c r="AG3" s="4"/>
      <c r="AH3" s="4"/>
      <c r="AI3" s="4"/>
      <c r="AJ3" s="4"/>
      <c r="AK3" s="4"/>
      <c r="AL3" s="4"/>
      <c r="AN3" s="10"/>
      <c r="AO3" s="10"/>
      <c r="AP3" s="87"/>
      <c r="AQ3" s="4"/>
      <c r="AR3" s="87"/>
      <c r="AS3" s="4"/>
      <c r="AT3" s="4"/>
      <c r="AU3" s="4"/>
      <c r="AV3" s="4"/>
      <c r="AW3" s="4"/>
      <c r="AX3" s="4"/>
      <c r="AY3" s="4"/>
      <c r="BA3" s="10"/>
      <c r="BB3" s="10"/>
      <c r="BC3" s="87"/>
      <c r="BD3" s="4"/>
      <c r="BE3" s="87"/>
      <c r="BF3" s="4"/>
      <c r="BG3" s="4"/>
      <c r="BH3" s="4"/>
      <c r="BI3" s="4"/>
      <c r="BJ3" s="4"/>
      <c r="BK3" s="4"/>
      <c r="BL3" s="4"/>
      <c r="BN3" s="10"/>
      <c r="BO3" s="10"/>
      <c r="BP3" s="87"/>
      <c r="BQ3" s="4"/>
      <c r="BR3" s="87"/>
      <c r="BS3" s="4"/>
      <c r="BT3" s="4"/>
      <c r="BU3" s="4"/>
      <c r="BV3" s="4"/>
      <c r="BW3" s="4"/>
      <c r="BX3" s="4"/>
      <c r="BY3" s="4"/>
      <c r="CA3" s="10"/>
      <c r="CB3" s="10"/>
      <c r="CC3" s="87"/>
      <c r="CD3" s="4"/>
      <c r="CE3" s="87"/>
      <c r="CF3" s="4"/>
      <c r="CG3" s="4"/>
      <c r="CH3" s="4"/>
      <c r="CI3" s="4"/>
      <c r="CJ3" s="4"/>
      <c r="CK3" s="4"/>
      <c r="CL3" s="4"/>
      <c r="CN3" s="10"/>
      <c r="CO3" s="10"/>
      <c r="CP3" s="87"/>
      <c r="CQ3" s="4"/>
      <c r="CR3" s="87"/>
      <c r="CS3" s="4"/>
      <c r="CT3" s="4"/>
      <c r="CU3" s="4"/>
      <c r="CV3" s="4"/>
      <c r="CW3" s="4"/>
      <c r="CX3" s="4"/>
      <c r="CY3" s="4"/>
      <c r="DA3" s="10"/>
      <c r="DB3" s="10"/>
      <c r="DC3" s="87"/>
      <c r="DD3" s="4"/>
      <c r="DE3" s="87"/>
      <c r="DF3" s="4"/>
      <c r="DG3" s="4"/>
      <c r="DH3" s="4"/>
      <c r="DI3" s="4"/>
      <c r="DJ3" s="4"/>
      <c r="DK3" s="4"/>
      <c r="DL3" s="4"/>
      <c r="DN3" s="10"/>
      <c r="DO3" s="10"/>
      <c r="DP3" s="87"/>
      <c r="DQ3" s="4"/>
      <c r="DR3" s="87"/>
      <c r="DS3" s="4"/>
      <c r="DT3" s="4"/>
      <c r="DU3" s="4"/>
      <c r="DV3" s="4"/>
      <c r="DW3" s="4"/>
      <c r="DX3" s="4"/>
      <c r="DY3" s="4"/>
      <c r="EA3" s="10"/>
      <c r="EB3" s="10"/>
      <c r="EC3" s="87"/>
      <c r="ED3" s="4"/>
      <c r="EE3" s="87"/>
      <c r="EF3" s="4"/>
      <c r="EG3" s="4"/>
      <c r="EH3" s="4"/>
      <c r="EI3" s="4"/>
      <c r="EJ3" s="4"/>
      <c r="EK3" s="4"/>
      <c r="EL3" s="4"/>
      <c r="EN3" s="10"/>
      <c r="EO3" s="10"/>
      <c r="EP3" s="87"/>
      <c r="EQ3" s="4"/>
      <c r="ER3" s="87"/>
      <c r="ES3" s="4"/>
      <c r="ET3" s="4"/>
      <c r="EU3" s="4"/>
      <c r="EV3" s="4"/>
      <c r="EW3" s="4"/>
      <c r="EX3" s="4"/>
      <c r="EY3" s="4"/>
    </row>
    <row r="4" spans="1:155" x14ac:dyDescent="0.3">
      <c r="A4" s="10" t="s">
        <v>9</v>
      </c>
      <c r="B4" s="10"/>
      <c r="C4" s="4"/>
      <c r="D4" s="4"/>
      <c r="E4" s="87">
        <v>10200</v>
      </c>
      <c r="F4" s="4"/>
      <c r="G4" s="4"/>
      <c r="H4" s="87">
        <v>8965</v>
      </c>
      <c r="I4" s="87">
        <f>E4+H4</f>
        <v>19165</v>
      </c>
      <c r="J4" s="4"/>
      <c r="K4" s="4"/>
      <c r="L4" s="4"/>
      <c r="N4" s="10" t="s">
        <v>9</v>
      </c>
      <c r="O4" s="10"/>
      <c r="P4" s="4"/>
      <c r="Q4" s="87">
        <v>8850</v>
      </c>
      <c r="R4" s="87"/>
      <c r="S4" s="4"/>
      <c r="T4" s="4"/>
      <c r="U4" s="87">
        <v>16961</v>
      </c>
      <c r="V4" s="87">
        <f>Q4+U4</f>
        <v>25811</v>
      </c>
      <c r="W4" s="4"/>
      <c r="X4" s="4"/>
      <c r="Y4" s="4"/>
      <c r="AA4" s="10" t="s">
        <v>9</v>
      </c>
      <c r="AB4" s="10"/>
      <c r="AC4" s="87">
        <v>29843</v>
      </c>
      <c r="AD4" s="87"/>
      <c r="AE4" s="87"/>
      <c r="AF4" s="4"/>
      <c r="AG4" s="4"/>
      <c r="AH4" s="87">
        <v>13363</v>
      </c>
      <c r="AI4" s="87">
        <f>AC4+AH4</f>
        <v>43206</v>
      </c>
      <c r="AJ4" s="4"/>
      <c r="AK4" s="4"/>
      <c r="AL4" s="4"/>
      <c r="AN4" s="10" t="s">
        <v>9</v>
      </c>
      <c r="AO4" s="10"/>
      <c r="AP4" s="87"/>
      <c r="AQ4" s="87">
        <v>13100</v>
      </c>
      <c r="AR4" s="87"/>
      <c r="AS4" s="87">
        <v>25800</v>
      </c>
      <c r="AT4" s="4"/>
      <c r="AU4" s="87"/>
      <c r="AV4" s="87">
        <f>AQ4+AS4</f>
        <v>38900</v>
      </c>
      <c r="AW4" s="4"/>
      <c r="AX4" s="4"/>
      <c r="AY4" s="4"/>
      <c r="BA4" s="10" t="s">
        <v>9</v>
      </c>
      <c r="BB4" s="10"/>
      <c r="BC4" s="87"/>
      <c r="BD4" s="87"/>
      <c r="BE4" s="87">
        <v>29815</v>
      </c>
      <c r="BF4" s="87"/>
      <c r="BG4" s="4"/>
      <c r="BH4" s="87"/>
      <c r="BI4" s="87">
        <v>29815</v>
      </c>
      <c r="BJ4" s="4"/>
      <c r="BK4" s="4"/>
      <c r="BL4" s="4"/>
      <c r="BN4" s="10" t="s">
        <v>9</v>
      </c>
      <c r="BO4" s="10"/>
      <c r="BP4" s="87"/>
      <c r="BQ4" s="87">
        <v>21514</v>
      </c>
      <c r="BR4" s="87"/>
      <c r="BS4" s="87"/>
      <c r="BT4" s="87">
        <v>17000</v>
      </c>
      <c r="BU4" s="87"/>
      <c r="BV4" s="87">
        <f>BQ4+BT4</f>
        <v>38514</v>
      </c>
      <c r="BW4" s="4"/>
      <c r="BX4" s="4"/>
      <c r="BY4" s="4"/>
      <c r="CA4" s="10" t="s">
        <v>9</v>
      </c>
      <c r="CB4" s="10"/>
      <c r="CC4" s="87"/>
      <c r="CD4" s="87"/>
      <c r="CE4" s="87"/>
      <c r="CF4" s="87">
        <v>38481</v>
      </c>
      <c r="CG4" s="87"/>
      <c r="CH4" s="87"/>
      <c r="CI4" s="87">
        <v>38481</v>
      </c>
      <c r="CJ4" s="4"/>
      <c r="CK4" s="4"/>
      <c r="CL4" s="4"/>
      <c r="CN4" s="10" t="s">
        <v>9</v>
      </c>
      <c r="CO4" s="10"/>
      <c r="CP4" s="87"/>
      <c r="CQ4" s="87"/>
      <c r="CR4" s="87">
        <v>18500</v>
      </c>
      <c r="CS4" s="87"/>
      <c r="CT4" s="87"/>
      <c r="CU4" s="87">
        <v>27500</v>
      </c>
      <c r="CV4" s="87">
        <f>CR4+CU4</f>
        <v>46000</v>
      </c>
      <c r="CW4" s="4"/>
      <c r="CX4" s="4"/>
      <c r="CY4" s="4"/>
      <c r="DA4" s="10" t="s">
        <v>9</v>
      </c>
      <c r="DB4" s="10"/>
      <c r="DC4" s="87"/>
      <c r="DD4" s="87">
        <v>8800</v>
      </c>
      <c r="DE4" s="87"/>
      <c r="DF4" s="87"/>
      <c r="DG4" s="87"/>
      <c r="DH4" s="87">
        <v>12500</v>
      </c>
      <c r="DI4" s="87">
        <f>DD4+DH4</f>
        <v>21300</v>
      </c>
      <c r="DJ4" s="4"/>
      <c r="DK4" s="4"/>
      <c r="DL4" s="4"/>
      <c r="DN4" s="10" t="s">
        <v>9</v>
      </c>
      <c r="DO4" s="10"/>
      <c r="DP4" s="87">
        <v>20800</v>
      </c>
      <c r="DQ4" s="87"/>
      <c r="DR4" s="87"/>
      <c r="DS4" s="87"/>
      <c r="DT4" s="87">
        <v>19200</v>
      </c>
      <c r="DU4" s="87"/>
      <c r="DV4" s="87">
        <f>DP4+DT4</f>
        <v>40000</v>
      </c>
      <c r="DW4" s="4"/>
      <c r="DX4" s="4"/>
      <c r="DY4" s="4"/>
      <c r="EA4" s="10" t="s">
        <v>9</v>
      </c>
      <c r="EB4" s="10"/>
      <c r="EC4" s="87"/>
      <c r="ED4" s="87"/>
      <c r="EE4" s="87"/>
      <c r="EF4" s="87">
        <v>35300</v>
      </c>
      <c r="EG4" s="87"/>
      <c r="EH4" s="87"/>
      <c r="EI4" s="87">
        <f>EF4</f>
        <v>35300</v>
      </c>
      <c r="EJ4" s="4"/>
      <c r="EK4" s="4"/>
      <c r="EL4" s="4"/>
      <c r="EN4" s="10" t="s">
        <v>9</v>
      </c>
      <c r="EO4" s="10"/>
      <c r="EP4" s="87"/>
      <c r="EQ4" s="87">
        <v>13400</v>
      </c>
      <c r="ER4" s="87"/>
      <c r="ES4" s="87"/>
      <c r="ET4" s="87"/>
      <c r="EU4" s="87"/>
      <c r="EV4" s="87"/>
      <c r="EW4" s="4"/>
      <c r="EX4" s="4"/>
      <c r="EY4" s="4"/>
    </row>
    <row r="5" spans="1:155" x14ac:dyDescent="0.3">
      <c r="A5" s="10" t="s">
        <v>58</v>
      </c>
      <c r="B5" s="10"/>
      <c r="C5" s="4"/>
      <c r="D5" s="4"/>
      <c r="E5" s="87">
        <v>6748</v>
      </c>
      <c r="F5" s="4"/>
      <c r="G5" s="4"/>
      <c r="H5" s="87">
        <v>6467</v>
      </c>
      <c r="I5" s="87">
        <f>E5+H5</f>
        <v>13215</v>
      </c>
      <c r="J5" s="4"/>
      <c r="K5" s="4"/>
      <c r="L5" s="4"/>
      <c r="N5" s="10" t="s">
        <v>58</v>
      </c>
      <c r="O5" s="10"/>
      <c r="P5" s="4"/>
      <c r="Q5" s="87">
        <v>4724</v>
      </c>
      <c r="R5" s="87"/>
      <c r="S5" s="4"/>
      <c r="T5" s="4"/>
      <c r="U5" s="87">
        <v>11368</v>
      </c>
      <c r="V5" s="87">
        <f>Q5+U5</f>
        <v>16092</v>
      </c>
      <c r="W5" s="4"/>
      <c r="X5" s="4"/>
      <c r="Y5" s="4"/>
      <c r="AA5" s="10" t="s">
        <v>58</v>
      </c>
      <c r="AB5" s="10"/>
      <c r="AC5" s="87">
        <v>7138</v>
      </c>
      <c r="AD5" s="87"/>
      <c r="AE5" s="87"/>
      <c r="AF5" s="4"/>
      <c r="AG5" s="4"/>
      <c r="AH5" s="87">
        <v>8665</v>
      </c>
      <c r="AI5" s="87">
        <f>AC5+AH5</f>
        <v>15803</v>
      </c>
      <c r="AJ5" s="4"/>
      <c r="AK5" s="4"/>
      <c r="AL5" s="4"/>
      <c r="AN5" s="10" t="s">
        <v>58</v>
      </c>
      <c r="AO5" s="10"/>
      <c r="AP5" s="87"/>
      <c r="AQ5" s="87">
        <f>AQ4-AQ6</f>
        <v>7659</v>
      </c>
      <c r="AR5" s="87"/>
      <c r="AS5" s="87">
        <v>5693</v>
      </c>
      <c r="AT5" s="4"/>
      <c r="AU5" s="87"/>
      <c r="AV5" s="87">
        <f>AQ5+AS5</f>
        <v>13352</v>
      </c>
      <c r="AW5" s="4"/>
      <c r="AX5" s="4"/>
      <c r="AY5" s="4"/>
      <c r="BA5" s="10" t="s">
        <v>58</v>
      </c>
      <c r="BB5" s="10"/>
      <c r="BC5" s="87"/>
      <c r="BD5" s="87"/>
      <c r="BE5" s="87">
        <v>9327.5</v>
      </c>
      <c r="BF5" s="87"/>
      <c r="BG5" s="4"/>
      <c r="BH5" s="87"/>
      <c r="BI5" s="87">
        <v>9327.5</v>
      </c>
      <c r="BJ5" s="4"/>
      <c r="BK5" s="4"/>
      <c r="BL5" s="4"/>
      <c r="BN5" s="10" t="s">
        <v>58</v>
      </c>
      <c r="BO5" s="10"/>
      <c r="BP5" s="87"/>
      <c r="BQ5" s="87">
        <v>9178</v>
      </c>
      <c r="BR5" s="87"/>
      <c r="BS5" s="87"/>
      <c r="BT5" s="87">
        <v>8237</v>
      </c>
      <c r="BU5" s="87"/>
      <c r="BV5" s="87">
        <f>BQ5+BT5</f>
        <v>17415</v>
      </c>
      <c r="BW5" s="4"/>
      <c r="BX5" s="4"/>
      <c r="BY5" s="4"/>
      <c r="CA5" s="10" t="s">
        <v>58</v>
      </c>
      <c r="CB5" s="10"/>
      <c r="CC5" s="87"/>
      <c r="CD5" s="87"/>
      <c r="CE5" s="87"/>
      <c r="CF5" s="87">
        <v>15951</v>
      </c>
      <c r="CG5" s="87"/>
      <c r="CH5" s="87"/>
      <c r="CI5" s="87">
        <v>15951</v>
      </c>
      <c r="CJ5" s="4"/>
      <c r="CK5" s="4"/>
      <c r="CL5" s="4"/>
      <c r="CN5" s="10" t="s">
        <v>58</v>
      </c>
      <c r="CO5" s="10"/>
      <c r="CP5" s="87"/>
      <c r="CQ5" s="87"/>
      <c r="CR5" s="87">
        <v>10107.5</v>
      </c>
      <c r="CS5" s="87"/>
      <c r="CT5" s="87"/>
      <c r="CU5" s="87">
        <v>13928</v>
      </c>
      <c r="CV5" s="87">
        <f>CR5+CU5</f>
        <v>24035.5</v>
      </c>
      <c r="CW5" s="4"/>
      <c r="CX5" s="4"/>
      <c r="CY5" s="4"/>
      <c r="DA5" s="10" t="s">
        <v>58</v>
      </c>
      <c r="DB5" s="10"/>
      <c r="DC5" s="87"/>
      <c r="DD5" s="87">
        <v>4167</v>
      </c>
      <c r="DE5" s="87"/>
      <c r="DF5" s="87"/>
      <c r="DG5" s="87"/>
      <c r="DH5" s="87">
        <v>6780</v>
      </c>
      <c r="DI5" s="87">
        <f>DD5+DH5</f>
        <v>10947</v>
      </c>
      <c r="DJ5" s="4"/>
      <c r="DK5" s="4"/>
      <c r="DL5" s="4"/>
      <c r="DN5" s="10" t="s">
        <v>58</v>
      </c>
      <c r="DO5" s="10"/>
      <c r="DP5" s="87">
        <v>6480</v>
      </c>
      <c r="DQ5" s="87"/>
      <c r="DR5" s="87"/>
      <c r="DS5" s="87"/>
      <c r="DT5" s="87">
        <v>12283</v>
      </c>
      <c r="DU5" s="87"/>
      <c r="DV5" s="87">
        <f>DP5+DT5</f>
        <v>18763</v>
      </c>
      <c r="DW5" s="4"/>
      <c r="DX5" s="4"/>
      <c r="DY5" s="4"/>
      <c r="EA5" s="10" t="s">
        <v>58</v>
      </c>
      <c r="EB5" s="10"/>
      <c r="EC5" s="87"/>
      <c r="ED5" s="87"/>
      <c r="EE5" s="87"/>
      <c r="EF5" s="87">
        <v>14973.5</v>
      </c>
      <c r="EG5" s="87"/>
      <c r="EH5" s="87"/>
      <c r="EI5" s="87">
        <f>EF5</f>
        <v>14973.5</v>
      </c>
      <c r="EJ5" s="4"/>
      <c r="EK5" s="4"/>
      <c r="EL5" s="4"/>
      <c r="EN5" s="10" t="s">
        <v>58</v>
      </c>
      <c r="EO5" s="10"/>
      <c r="EP5" s="87"/>
      <c r="EQ5" s="87">
        <v>9738.5</v>
      </c>
      <c r="ER5" s="87"/>
      <c r="ES5" s="87"/>
      <c r="ET5" s="87"/>
      <c r="EU5" s="87"/>
      <c r="EV5" s="87"/>
      <c r="EW5" s="4"/>
      <c r="EX5" s="4"/>
      <c r="EY5" s="4"/>
    </row>
    <row r="6" spans="1:155" s="85" customFormat="1" x14ac:dyDescent="0.3">
      <c r="A6" s="86" t="s">
        <v>413</v>
      </c>
      <c r="B6" s="86"/>
      <c r="C6" s="68"/>
      <c r="D6" s="68"/>
      <c r="E6" s="88">
        <v>3722</v>
      </c>
      <c r="F6" s="68"/>
      <c r="G6" s="68"/>
      <c r="H6" s="88">
        <f>H4-H5</f>
        <v>2498</v>
      </c>
      <c r="I6" s="88">
        <f>E6+H6</f>
        <v>6220</v>
      </c>
      <c r="J6" s="96">
        <v>7300</v>
      </c>
      <c r="K6" s="96">
        <v>7340.62</v>
      </c>
      <c r="L6" s="68"/>
      <c r="N6" s="86" t="s">
        <v>413</v>
      </c>
      <c r="O6" s="86"/>
      <c r="P6" s="68"/>
      <c r="Q6" s="88">
        <f>Q4-Q5</f>
        <v>4126</v>
      </c>
      <c r="R6" s="88"/>
      <c r="S6" s="68"/>
      <c r="T6" s="68"/>
      <c r="U6" s="88">
        <f>U4-U5</f>
        <v>5593</v>
      </c>
      <c r="V6" s="88">
        <f>V4-V5</f>
        <v>9719</v>
      </c>
      <c r="W6" s="96">
        <v>8400</v>
      </c>
      <c r="X6" s="96">
        <v>7360.12</v>
      </c>
      <c r="Y6" s="68"/>
      <c r="AA6" s="86" t="s">
        <v>413</v>
      </c>
      <c r="AB6" s="86"/>
      <c r="AC6" s="88">
        <f>AC4-AC5</f>
        <v>22705</v>
      </c>
      <c r="AD6" s="88"/>
      <c r="AE6" s="88"/>
      <c r="AF6" s="68"/>
      <c r="AG6" s="68"/>
      <c r="AH6" s="88">
        <f>AH4-AH5</f>
        <v>4698</v>
      </c>
      <c r="AI6" s="88">
        <f>AI4-AI5</f>
        <v>27403</v>
      </c>
      <c r="AJ6" s="96">
        <v>8300</v>
      </c>
      <c r="AK6" s="96"/>
      <c r="AL6" s="68"/>
      <c r="AN6" s="86" t="s">
        <v>413</v>
      </c>
      <c r="AO6" s="86"/>
      <c r="AP6" s="88"/>
      <c r="AQ6" s="88">
        <v>5441</v>
      </c>
      <c r="AR6" s="88"/>
      <c r="AS6" s="88">
        <f>AS4-AS5</f>
        <v>20107</v>
      </c>
      <c r="AT6" s="68"/>
      <c r="AU6" s="88"/>
      <c r="AV6" s="88">
        <f>AV4-AV5</f>
        <v>25548</v>
      </c>
      <c r="AW6" s="96">
        <v>8300</v>
      </c>
      <c r="AX6" s="96">
        <v>21964</v>
      </c>
      <c r="AY6" s="68"/>
      <c r="BA6" s="86" t="s">
        <v>413</v>
      </c>
      <c r="BB6" s="86"/>
      <c r="BC6" s="88"/>
      <c r="BD6" s="88"/>
      <c r="BE6" s="88">
        <v>20487.5</v>
      </c>
      <c r="BF6" s="88"/>
      <c r="BG6" s="68"/>
      <c r="BH6" s="88"/>
      <c r="BI6" s="88">
        <v>20487.5</v>
      </c>
      <c r="BJ6" s="96">
        <v>10600</v>
      </c>
      <c r="BK6" s="96"/>
      <c r="BL6" s="68"/>
      <c r="BN6" s="86" t="s">
        <v>413</v>
      </c>
      <c r="BO6" s="86"/>
      <c r="BP6" s="88"/>
      <c r="BQ6" s="88">
        <f>BQ4-BQ5</f>
        <v>12336</v>
      </c>
      <c r="BR6" s="88"/>
      <c r="BS6" s="88"/>
      <c r="BT6" s="88">
        <f>BT4-BT5</f>
        <v>8763</v>
      </c>
      <c r="BU6" s="88"/>
      <c r="BV6" s="88">
        <f>BV4-BV5</f>
        <v>21099</v>
      </c>
      <c r="BW6" s="96">
        <v>6800</v>
      </c>
      <c r="BX6" s="96"/>
      <c r="BY6" s="68"/>
      <c r="CA6" s="86" t="s">
        <v>413</v>
      </c>
      <c r="CB6" s="86"/>
      <c r="CC6" s="88"/>
      <c r="CD6" s="88"/>
      <c r="CE6" s="88"/>
      <c r="CF6" s="51">
        <v>22530</v>
      </c>
      <c r="CG6" s="88"/>
      <c r="CH6" s="88"/>
      <c r="CI6" s="88">
        <v>22530</v>
      </c>
      <c r="CJ6" s="96">
        <v>13590</v>
      </c>
      <c r="CK6" s="96"/>
      <c r="CL6" s="68"/>
      <c r="CN6" s="86" t="s">
        <v>413</v>
      </c>
      <c r="CO6" s="86"/>
      <c r="CP6" s="88"/>
      <c r="CQ6" s="88"/>
      <c r="CR6" s="88">
        <v>8392.5</v>
      </c>
      <c r="CS6" s="88"/>
      <c r="CT6" s="88"/>
      <c r="CU6" s="88">
        <f>CU4-CU5</f>
        <v>13572</v>
      </c>
      <c r="CV6" s="88">
        <f>CU6+CR6</f>
        <v>21964.5</v>
      </c>
      <c r="CW6" s="96">
        <v>13800</v>
      </c>
      <c r="CX6" s="96"/>
      <c r="CY6" s="68"/>
      <c r="DA6" s="86" t="s">
        <v>413</v>
      </c>
      <c r="DB6" s="86"/>
      <c r="DC6" s="88"/>
      <c r="DD6" s="88">
        <f>DD4-DD5</f>
        <v>4633</v>
      </c>
      <c r="DE6" s="88"/>
      <c r="DF6" s="88"/>
      <c r="DG6" s="88"/>
      <c r="DH6" s="88">
        <f>DH4-DH5</f>
        <v>5720</v>
      </c>
      <c r="DI6" s="88">
        <f>DD6+DH6</f>
        <v>10353</v>
      </c>
      <c r="DJ6" s="96">
        <v>8300</v>
      </c>
      <c r="DK6" s="96"/>
      <c r="DL6" s="68"/>
      <c r="DN6" s="86" t="s">
        <v>413</v>
      </c>
      <c r="DO6" s="86"/>
      <c r="DP6" s="88">
        <f>DP4-DP5</f>
        <v>14320</v>
      </c>
      <c r="DQ6" s="88"/>
      <c r="DR6" s="88"/>
      <c r="DS6" s="88"/>
      <c r="DT6" s="88">
        <f>DT4-DT5</f>
        <v>6917</v>
      </c>
      <c r="DU6" s="88"/>
      <c r="DV6" s="88">
        <f>DV4-DV5</f>
        <v>21237</v>
      </c>
      <c r="DW6" s="96">
        <v>9300</v>
      </c>
      <c r="DX6" s="96"/>
      <c r="DY6" s="68"/>
      <c r="EA6" s="86" t="s">
        <v>413</v>
      </c>
      <c r="EB6" s="86"/>
      <c r="EC6" s="88"/>
      <c r="ED6" s="88"/>
      <c r="EE6" s="88"/>
      <c r="EF6" s="88">
        <f>EF4-EF5</f>
        <v>20326.5</v>
      </c>
      <c r="EG6" s="88"/>
      <c r="EH6" s="88"/>
      <c r="EI6" s="88">
        <f>EI4-EI5</f>
        <v>20326.5</v>
      </c>
      <c r="EJ6" s="96"/>
      <c r="EK6" s="96"/>
      <c r="EL6" s="68"/>
      <c r="EN6" s="86" t="s">
        <v>413</v>
      </c>
      <c r="EO6" s="86"/>
      <c r="EP6" s="88"/>
      <c r="EQ6" s="88">
        <f>EQ4-EQ5</f>
        <v>3661.5</v>
      </c>
      <c r="ER6" s="88"/>
      <c r="ES6" s="88"/>
      <c r="ET6" s="88"/>
      <c r="EU6" s="88"/>
      <c r="EV6" s="88"/>
      <c r="EW6" s="96"/>
      <c r="EX6" s="96"/>
      <c r="EY6" s="68"/>
    </row>
    <row r="7" spans="1:155" x14ac:dyDescent="0.3">
      <c r="E7" s="82"/>
    </row>
    <row r="8" spans="1:155" x14ac:dyDescent="0.3">
      <c r="E8" s="82"/>
      <c r="N8" s="90" t="s">
        <v>293</v>
      </c>
      <c r="Q8" s="97">
        <v>7360.12</v>
      </c>
      <c r="AS8" s="97"/>
    </row>
    <row r="9" spans="1:155" x14ac:dyDescent="0.3">
      <c r="E9" s="82"/>
      <c r="AN9" t="s">
        <v>293</v>
      </c>
      <c r="AS9" s="97">
        <v>21964</v>
      </c>
    </row>
    <row r="10" spans="1:155" x14ac:dyDescent="0.3">
      <c r="E10" s="82"/>
    </row>
    <row r="11" spans="1:155" x14ac:dyDescent="0.3">
      <c r="E11" s="82"/>
    </row>
    <row r="12" spans="1:155" x14ac:dyDescent="0.3">
      <c r="E12" s="82"/>
    </row>
    <row r="13" spans="1:155" x14ac:dyDescent="0.3">
      <c r="E13" s="82"/>
    </row>
    <row r="14" spans="1:155" x14ac:dyDescent="0.3">
      <c r="E14" s="82"/>
    </row>
    <row r="15" spans="1:155" x14ac:dyDescent="0.3">
      <c r="E15" s="82"/>
    </row>
    <row r="16" spans="1:155" x14ac:dyDescent="0.3">
      <c r="E16" s="82"/>
    </row>
    <row r="17" spans="5:5" x14ac:dyDescent="0.3">
      <c r="E17" s="82"/>
    </row>
    <row r="18" spans="5:5" x14ac:dyDescent="0.3">
      <c r="E18" s="82"/>
    </row>
    <row r="19" spans="5:5" x14ac:dyDescent="0.3">
      <c r="E19" s="82"/>
    </row>
    <row r="20" spans="5:5" x14ac:dyDescent="0.3">
      <c r="E20" s="82"/>
    </row>
    <row r="21" spans="5:5" x14ac:dyDescent="0.3">
      <c r="E21" s="82"/>
    </row>
    <row r="22" spans="5:5" x14ac:dyDescent="0.3">
      <c r="E22" s="82"/>
    </row>
    <row r="23" spans="5:5" x14ac:dyDescent="0.3">
      <c r="E23" s="82"/>
    </row>
    <row r="24" spans="5:5" x14ac:dyDescent="0.3">
      <c r="E24" s="82"/>
    </row>
    <row r="25" spans="5:5" x14ac:dyDescent="0.3">
      <c r="E25" s="82"/>
    </row>
    <row r="26" spans="5:5" x14ac:dyDescent="0.3">
      <c r="E26" s="82"/>
    </row>
    <row r="27" spans="5:5" x14ac:dyDescent="0.3">
      <c r="E27" s="82"/>
    </row>
    <row r="28" spans="5:5" x14ac:dyDescent="0.3">
      <c r="E28" s="82"/>
    </row>
    <row r="29" spans="5:5" x14ac:dyDescent="0.3">
      <c r="E29" s="82"/>
    </row>
    <row r="30" spans="5:5" x14ac:dyDescent="0.3">
      <c r="E30" s="82"/>
    </row>
    <row r="31" spans="5:5" x14ac:dyDescent="0.3">
      <c r="E31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Y52"/>
  <sheetViews>
    <sheetView topLeftCell="DK1" workbookViewId="0">
      <selection activeCell="EK26" sqref="EK26"/>
    </sheetView>
  </sheetViews>
  <sheetFormatPr baseColWidth="10" defaultRowHeight="14.4" x14ac:dyDescent="0.3"/>
  <cols>
    <col min="9" max="9" width="12.5546875" bestFit="1" customWidth="1"/>
    <col min="10" max="11" width="11.5546875" bestFit="1" customWidth="1"/>
    <col min="23" max="23" width="11.5546875" bestFit="1" customWidth="1"/>
    <col min="36" max="36" width="11.5546875" bestFit="1" customWidth="1"/>
    <col min="62" max="62" width="11.5546875" bestFit="1" customWidth="1"/>
    <col min="75" max="75" width="11.5546875" bestFit="1" customWidth="1"/>
    <col min="85" max="85" width="11.5546875" bestFit="1" customWidth="1"/>
    <col min="87" max="88" width="11.5546875" bestFit="1" customWidth="1"/>
    <col min="133" max="133" width="11.5546875" bestFit="1" customWidth="1"/>
    <col min="139" max="139" width="11.5546875" bestFit="1" customWidth="1"/>
  </cols>
  <sheetData>
    <row r="1" spans="1:155" s="84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94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94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94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94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94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94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94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94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94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94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94"/>
      <c r="EJ2" s="10"/>
      <c r="EK2" s="10"/>
      <c r="EL2" s="10"/>
      <c r="EN2" s="10" t="s">
        <v>820</v>
      </c>
      <c r="EO2" s="10">
        <v>21</v>
      </c>
      <c r="EP2" s="10">
        <v>22</v>
      </c>
      <c r="EQ2" s="10">
        <v>23</v>
      </c>
      <c r="ER2" s="10">
        <v>24</v>
      </c>
      <c r="ES2" s="10">
        <v>25</v>
      </c>
      <c r="ET2" s="10">
        <v>26</v>
      </c>
      <c r="EU2" s="10">
        <v>27</v>
      </c>
      <c r="EV2" s="94"/>
      <c r="EW2" s="10"/>
      <c r="EX2" s="10"/>
      <c r="EY2" s="10"/>
    </row>
    <row r="3" spans="1:155" x14ac:dyDescent="0.3">
      <c r="A3" s="10"/>
      <c r="B3" s="10"/>
      <c r="C3" s="87"/>
      <c r="D3" s="87"/>
      <c r="E3" s="87"/>
      <c r="F3" s="87"/>
      <c r="G3" s="87"/>
      <c r="H3" s="87"/>
      <c r="I3" s="95"/>
      <c r="J3" s="87"/>
      <c r="K3" s="4"/>
      <c r="L3" s="4"/>
      <c r="N3" s="10"/>
      <c r="O3" s="10"/>
      <c r="P3" s="87"/>
      <c r="Q3" s="87"/>
      <c r="R3" s="87"/>
      <c r="S3" s="87"/>
      <c r="T3" s="87"/>
      <c r="U3" s="87"/>
      <c r="V3" s="95"/>
      <c r="W3" s="87"/>
      <c r="X3" s="4"/>
      <c r="Y3" s="4"/>
      <c r="AA3" s="10"/>
      <c r="AB3" s="10"/>
      <c r="AC3" s="87"/>
      <c r="AD3" s="87"/>
      <c r="AE3" s="87"/>
      <c r="AF3" s="87"/>
      <c r="AG3" s="87"/>
      <c r="AH3" s="87"/>
      <c r="AI3" s="95"/>
      <c r="AJ3" s="87"/>
      <c r="AK3" s="4"/>
      <c r="AL3" s="4"/>
      <c r="AN3" s="10"/>
      <c r="AO3" s="10"/>
      <c r="AP3" s="87"/>
      <c r="AQ3" s="87"/>
      <c r="AR3" s="87"/>
      <c r="AS3" s="87"/>
      <c r="AT3" s="87"/>
      <c r="AU3" s="87"/>
      <c r="AV3" s="95"/>
      <c r="AW3" s="87"/>
      <c r="AX3" s="4"/>
      <c r="AY3" s="4"/>
      <c r="BA3" s="10"/>
      <c r="BB3" s="10"/>
      <c r="BC3" s="87"/>
      <c r="BD3" s="87"/>
      <c r="BE3" s="87"/>
      <c r="BF3" s="87"/>
      <c r="BG3" s="87"/>
      <c r="BH3" s="87"/>
      <c r="BI3" s="95"/>
      <c r="BJ3" s="87"/>
      <c r="BK3" s="4"/>
      <c r="BL3" s="4"/>
      <c r="BN3" s="10"/>
      <c r="BO3" s="10"/>
      <c r="BP3" s="87"/>
      <c r="BQ3" s="87"/>
      <c r="BR3" s="87"/>
      <c r="BS3" s="87"/>
      <c r="BT3" s="87"/>
      <c r="BU3" s="87"/>
      <c r="BV3" s="95"/>
      <c r="BW3" s="87"/>
      <c r="BX3" s="4"/>
      <c r="BY3" s="4"/>
      <c r="CA3" s="10"/>
      <c r="CB3" s="10"/>
      <c r="CC3" s="87"/>
      <c r="CD3" s="87"/>
      <c r="CE3" s="87"/>
      <c r="CF3" s="87"/>
      <c r="CG3" s="87"/>
      <c r="CH3" s="87"/>
      <c r="CI3" s="95"/>
      <c r="CJ3" s="87"/>
      <c r="CK3" s="4"/>
      <c r="CL3" s="4"/>
      <c r="CN3" s="10"/>
      <c r="CO3" s="10"/>
      <c r="CP3" s="87"/>
      <c r="CQ3" s="87"/>
      <c r="CR3" s="87"/>
      <c r="CS3" s="87"/>
      <c r="CT3" s="87"/>
      <c r="CU3" s="87"/>
      <c r="CV3" s="95"/>
      <c r="CW3" s="87"/>
      <c r="CX3" s="4"/>
      <c r="CY3" s="4"/>
      <c r="DA3" s="10"/>
      <c r="DB3" s="10"/>
      <c r="DC3" s="87"/>
      <c r="DD3" s="87"/>
      <c r="DE3" s="87"/>
      <c r="DF3" s="87"/>
      <c r="DG3" s="87"/>
      <c r="DH3" s="87"/>
      <c r="DI3" s="95"/>
      <c r="DJ3" s="87"/>
      <c r="DK3" s="4"/>
      <c r="DL3" s="4"/>
      <c r="DN3" s="10"/>
      <c r="DO3" s="10"/>
      <c r="DP3" s="87"/>
      <c r="DQ3" s="87"/>
      <c r="DR3" s="87"/>
      <c r="DS3" s="87"/>
      <c r="DT3" s="87"/>
      <c r="DU3" s="87"/>
      <c r="DV3" s="95"/>
      <c r="DW3" s="87"/>
      <c r="DX3" s="4"/>
      <c r="DY3" s="4"/>
      <c r="EA3" s="10"/>
      <c r="EB3" s="10"/>
      <c r="EC3" s="87"/>
      <c r="ED3" s="87"/>
      <c r="EE3" s="87"/>
      <c r="EF3" s="87"/>
      <c r="EG3" s="87"/>
      <c r="EH3" s="87"/>
      <c r="EI3" s="95"/>
      <c r="EJ3" s="87"/>
      <c r="EK3" s="4"/>
      <c r="EL3" s="4"/>
      <c r="EN3" s="10"/>
      <c r="EO3" s="10"/>
      <c r="EP3" s="87"/>
      <c r="EQ3" s="87"/>
      <c r="ER3" s="87"/>
      <c r="ES3" s="87"/>
      <c r="ET3" s="87"/>
      <c r="EU3" s="87"/>
      <c r="EV3" s="95"/>
      <c r="EW3" s="87"/>
      <c r="EX3" s="4"/>
      <c r="EY3" s="4"/>
    </row>
    <row r="4" spans="1:155" x14ac:dyDescent="0.3">
      <c r="A4" s="10" t="s">
        <v>9</v>
      </c>
      <c r="B4" s="10"/>
      <c r="C4" s="87">
        <v>14230</v>
      </c>
      <c r="D4" s="87">
        <v>13850</v>
      </c>
      <c r="E4" s="87">
        <v>33380</v>
      </c>
      <c r="F4" s="87">
        <v>38647</v>
      </c>
      <c r="G4" s="87">
        <v>1600</v>
      </c>
      <c r="H4" s="87">
        <v>2700</v>
      </c>
      <c r="I4" s="95">
        <f>SUM(C4:H4)</f>
        <v>104407</v>
      </c>
      <c r="J4" s="87"/>
      <c r="K4" s="4"/>
      <c r="L4" s="4"/>
      <c r="N4" s="10" t="s">
        <v>9</v>
      </c>
      <c r="O4" s="235">
        <v>3100</v>
      </c>
      <c r="P4" s="236"/>
      <c r="Q4" s="87">
        <v>13900</v>
      </c>
      <c r="R4" s="87">
        <v>23059</v>
      </c>
      <c r="S4" s="87">
        <v>4390</v>
      </c>
      <c r="T4" s="87">
        <v>0</v>
      </c>
      <c r="U4" s="87">
        <v>1200</v>
      </c>
      <c r="V4" s="95">
        <f>O4+Q4+R4+S4+U4</f>
        <v>45649</v>
      </c>
      <c r="W4" s="87"/>
      <c r="X4" s="87"/>
      <c r="Y4" s="4"/>
      <c r="AA4" s="10" t="s">
        <v>9</v>
      </c>
      <c r="AB4" s="102"/>
      <c r="AC4" s="99">
        <v>11350</v>
      </c>
      <c r="AD4" s="233">
        <v>7750</v>
      </c>
      <c r="AE4" s="239"/>
      <c r="AF4" s="234"/>
      <c r="AG4" s="235">
        <v>3100</v>
      </c>
      <c r="AH4" s="236"/>
      <c r="AI4" s="95">
        <f>AC4+AD4+AG4</f>
        <v>22200</v>
      </c>
      <c r="AJ4" s="87"/>
      <c r="AK4" s="87"/>
      <c r="AL4" s="4"/>
      <c r="AN4" s="10" t="s">
        <v>9</v>
      </c>
      <c r="AO4" s="102"/>
      <c r="AP4" s="99">
        <v>12764</v>
      </c>
      <c r="AQ4" s="103">
        <v>0</v>
      </c>
      <c r="AR4" s="103">
        <v>0</v>
      </c>
      <c r="AS4" s="103">
        <v>0</v>
      </c>
      <c r="AT4" s="102">
        <v>9340</v>
      </c>
      <c r="AU4" s="102">
        <v>7000</v>
      </c>
      <c r="AV4" s="95">
        <f>AP4+AT4+AU4</f>
        <v>29104</v>
      </c>
      <c r="AW4" s="87"/>
      <c r="AX4" s="87"/>
      <c r="AY4" s="4"/>
      <c r="BA4" s="10" t="s">
        <v>9</v>
      </c>
      <c r="BB4" s="233">
        <v>34858</v>
      </c>
      <c r="BC4" s="239"/>
      <c r="BD4" s="234"/>
      <c r="BE4" s="103">
        <v>6068</v>
      </c>
      <c r="BF4" s="103">
        <v>2036</v>
      </c>
      <c r="BG4" s="102"/>
      <c r="BH4" s="102">
        <v>5550</v>
      </c>
      <c r="BI4" s="95">
        <f>BB4+BE4+BF4+BH4</f>
        <v>48512</v>
      </c>
      <c r="BJ4" s="87"/>
      <c r="BK4" s="87"/>
      <c r="BL4" s="4"/>
      <c r="BN4" s="10" t="s">
        <v>9</v>
      </c>
      <c r="BO4" s="103"/>
      <c r="BP4" s="103">
        <v>7236</v>
      </c>
      <c r="BQ4" s="103"/>
      <c r="BR4" s="103">
        <v>3110</v>
      </c>
      <c r="BS4" s="103">
        <v>2261</v>
      </c>
      <c r="BT4" s="102">
        <v>1750</v>
      </c>
      <c r="BU4" s="102"/>
      <c r="BV4" s="95">
        <f>SUM(BP4:BU4)</f>
        <v>14357</v>
      </c>
      <c r="BW4" s="87"/>
      <c r="BX4" s="87"/>
      <c r="BY4" s="4"/>
      <c r="CA4" s="10" t="s">
        <v>9</v>
      </c>
      <c r="CB4" s="233">
        <v>31034</v>
      </c>
      <c r="CC4" s="234"/>
      <c r="CD4" s="103">
        <v>5600</v>
      </c>
      <c r="CE4" s="233">
        <v>5500</v>
      </c>
      <c r="CF4" s="239"/>
      <c r="CG4" s="99">
        <v>26829.439999999999</v>
      </c>
      <c r="CH4" s="102">
        <v>4000</v>
      </c>
      <c r="CI4" s="95">
        <f>CB4+CD4+CE4+CG4+CH4</f>
        <v>72963.44</v>
      </c>
      <c r="CJ4" s="87"/>
      <c r="CK4" s="87"/>
      <c r="CL4" s="4"/>
      <c r="CN4" s="10" t="s">
        <v>9</v>
      </c>
      <c r="CO4" s="233">
        <v>11030</v>
      </c>
      <c r="CP4" s="234"/>
      <c r="CQ4" s="103">
        <v>4400</v>
      </c>
      <c r="CR4" s="103">
        <v>18114</v>
      </c>
      <c r="CS4" s="103">
        <v>4060</v>
      </c>
      <c r="CT4" s="235">
        <v>30113</v>
      </c>
      <c r="CU4" s="236"/>
      <c r="CV4" s="95">
        <f>CO4+CQ4+CR4+CS4+CT4</f>
        <v>67717</v>
      </c>
      <c r="CW4" s="87"/>
      <c r="CX4" s="87"/>
      <c r="CY4" s="4"/>
      <c r="DA4" s="10" t="s">
        <v>9</v>
      </c>
      <c r="DB4" s="103"/>
      <c r="DC4" s="100">
        <v>3480</v>
      </c>
      <c r="DD4" s="103">
        <v>5240</v>
      </c>
      <c r="DE4" s="103">
        <v>6400</v>
      </c>
      <c r="DF4" s="103">
        <v>1400</v>
      </c>
      <c r="DG4" s="102">
        <v>44003.13</v>
      </c>
      <c r="DH4" s="102"/>
      <c r="DI4" s="95">
        <f>DC4+DD4+DE4+DF4+DG4</f>
        <v>60523.13</v>
      </c>
      <c r="DJ4" s="87"/>
      <c r="DK4" s="87"/>
      <c r="DL4" s="4"/>
      <c r="DN4" s="10" t="s">
        <v>9</v>
      </c>
      <c r="DO4" s="233">
        <v>21449</v>
      </c>
      <c r="DP4" s="234"/>
      <c r="DQ4" s="103">
        <v>3000</v>
      </c>
      <c r="DR4" s="233">
        <v>13193.01</v>
      </c>
      <c r="DS4" s="239"/>
      <c r="DT4" s="234"/>
      <c r="DU4" s="102">
        <v>10300</v>
      </c>
      <c r="DV4" s="95">
        <f>DO4+DQ4+DR4+DU4</f>
        <v>47942.01</v>
      </c>
      <c r="DW4" s="87"/>
      <c r="DX4" s="87"/>
      <c r="DY4" s="4"/>
      <c r="EA4" s="10" t="s">
        <v>9</v>
      </c>
      <c r="EB4" s="103"/>
      <c r="EC4" s="103">
        <v>26320</v>
      </c>
      <c r="ED4" s="103">
        <v>900</v>
      </c>
      <c r="EE4" s="103">
        <v>4570</v>
      </c>
      <c r="EF4" s="103">
        <v>0</v>
      </c>
      <c r="EG4" s="102">
        <v>0</v>
      </c>
      <c r="EH4" s="102">
        <v>4000</v>
      </c>
      <c r="EI4" s="95">
        <f>EC4+ED4+EE4+EH4</f>
        <v>35790</v>
      </c>
      <c r="EJ4" s="87"/>
      <c r="EK4" s="87"/>
      <c r="EL4" s="4"/>
      <c r="EN4" s="10" t="s">
        <v>9</v>
      </c>
      <c r="EO4" s="103"/>
      <c r="EP4" s="103"/>
      <c r="EQ4" s="103"/>
      <c r="ER4" s="103"/>
      <c r="ES4" s="103"/>
      <c r="ET4" s="102"/>
      <c r="EU4" s="102"/>
      <c r="EV4" s="95"/>
      <c r="EW4" s="87"/>
      <c r="EX4" s="87"/>
      <c r="EY4" s="4"/>
    </row>
    <row r="5" spans="1:155" x14ac:dyDescent="0.3">
      <c r="A5" s="10" t="s">
        <v>58</v>
      </c>
      <c r="B5" s="10"/>
      <c r="C5" s="87">
        <v>1613</v>
      </c>
      <c r="D5" s="87">
        <v>2874</v>
      </c>
      <c r="E5" s="87">
        <v>9380.5</v>
      </c>
      <c r="F5" s="87">
        <v>14450.5</v>
      </c>
      <c r="G5" s="87">
        <v>1362</v>
      </c>
      <c r="H5" s="87">
        <v>0</v>
      </c>
      <c r="I5" s="95">
        <f>SUM(C5:H5)</f>
        <v>29680</v>
      </c>
      <c r="J5" s="87"/>
      <c r="K5" s="4"/>
      <c r="L5" s="4"/>
      <c r="N5" s="10" t="s">
        <v>58</v>
      </c>
      <c r="O5" s="233">
        <v>1264</v>
      </c>
      <c r="P5" s="234"/>
      <c r="Q5" s="87">
        <v>3300</v>
      </c>
      <c r="R5" s="87">
        <v>370</v>
      </c>
      <c r="S5" s="87">
        <v>162</v>
      </c>
      <c r="T5" s="87">
        <v>0</v>
      </c>
      <c r="U5" s="87">
        <v>1189</v>
      </c>
      <c r="V5" s="95">
        <f>O5+Q5+R5+S5</f>
        <v>5096</v>
      </c>
      <c r="W5" s="87"/>
      <c r="X5" s="87"/>
      <c r="Y5" s="4"/>
      <c r="AA5" s="10" t="s">
        <v>58</v>
      </c>
      <c r="AB5" s="103"/>
      <c r="AC5" s="100">
        <v>5313</v>
      </c>
      <c r="AD5" s="235">
        <v>6154</v>
      </c>
      <c r="AE5" s="240"/>
      <c r="AF5" s="236"/>
      <c r="AG5" s="235">
        <v>578</v>
      </c>
      <c r="AH5" s="236"/>
      <c r="AI5" s="95">
        <f>AC5+AD5+AG5</f>
        <v>12045</v>
      </c>
      <c r="AJ5" s="87"/>
      <c r="AK5" s="87"/>
      <c r="AL5" s="4"/>
      <c r="AN5" s="10" t="s">
        <v>58</v>
      </c>
      <c r="AO5" s="103"/>
      <c r="AP5" s="100">
        <v>50</v>
      </c>
      <c r="AQ5" s="102">
        <v>0</v>
      </c>
      <c r="AR5" s="102">
        <v>0</v>
      </c>
      <c r="AS5" s="102">
        <v>0</v>
      </c>
      <c r="AT5" s="102">
        <v>100</v>
      </c>
      <c r="AU5" s="102">
        <v>462</v>
      </c>
      <c r="AV5" s="95">
        <f>AP5+AT5+AU5</f>
        <v>612</v>
      </c>
      <c r="AW5" s="87"/>
      <c r="AX5" s="87"/>
      <c r="AY5" s="4"/>
      <c r="BA5" s="10" t="s">
        <v>58</v>
      </c>
      <c r="BB5" s="235">
        <v>7319</v>
      </c>
      <c r="BC5" s="240"/>
      <c r="BD5" s="236"/>
      <c r="BE5" s="102">
        <v>720</v>
      </c>
      <c r="BF5" s="102">
        <v>100</v>
      </c>
      <c r="BG5" s="102"/>
      <c r="BH5" s="102">
        <v>730</v>
      </c>
      <c r="BI5" s="95">
        <f>BB5+BE5+BF5+BH5</f>
        <v>8869</v>
      </c>
      <c r="BJ5" s="87"/>
      <c r="BK5" s="87"/>
      <c r="BL5" s="4"/>
      <c r="BN5" s="10" t="s">
        <v>58</v>
      </c>
      <c r="BO5" s="102"/>
      <c r="BP5" s="102">
        <v>1221</v>
      </c>
      <c r="BQ5" s="102"/>
      <c r="BR5" s="102">
        <v>900</v>
      </c>
      <c r="BS5" s="102">
        <v>2208</v>
      </c>
      <c r="BT5" s="102">
        <v>964</v>
      </c>
      <c r="BU5" s="102"/>
      <c r="BV5" s="95">
        <f>SUM(BP5:BU5)</f>
        <v>5293</v>
      </c>
      <c r="BW5" s="87"/>
      <c r="BX5" s="87"/>
      <c r="BY5" s="4"/>
      <c r="CA5" s="10" t="s">
        <v>58</v>
      </c>
      <c r="CB5" s="235">
        <v>6292.5</v>
      </c>
      <c r="CC5" s="236"/>
      <c r="CD5" s="102">
        <v>279.5</v>
      </c>
      <c r="CE5" s="235">
        <v>5427</v>
      </c>
      <c r="CF5" s="240"/>
      <c r="CG5" s="99">
        <v>2597</v>
      </c>
      <c r="CH5" s="102">
        <v>296</v>
      </c>
      <c r="CI5" s="95">
        <f>CB5+CD5+CE5+CG5+CH5</f>
        <v>14892</v>
      </c>
      <c r="CJ5" s="87"/>
      <c r="CK5" s="87"/>
      <c r="CL5" s="4"/>
      <c r="CN5" s="10" t="s">
        <v>58</v>
      </c>
      <c r="CO5" s="235">
        <v>1282.5</v>
      </c>
      <c r="CP5" s="236"/>
      <c r="CQ5" s="102">
        <v>922</v>
      </c>
      <c r="CR5" s="102">
        <v>1540</v>
      </c>
      <c r="CS5" s="102">
        <v>0</v>
      </c>
      <c r="CT5" s="235">
        <v>27773</v>
      </c>
      <c r="CU5" s="236"/>
      <c r="CV5" s="95">
        <f>CO5+CQ5+CR5+CT5</f>
        <v>31517.5</v>
      </c>
      <c r="CW5" s="87"/>
      <c r="CX5" s="87"/>
      <c r="CY5" s="4"/>
      <c r="DA5" s="10" t="s">
        <v>58</v>
      </c>
      <c r="DB5" s="102"/>
      <c r="DC5" s="99">
        <v>1373.5</v>
      </c>
      <c r="DD5" s="102">
        <v>1959.5</v>
      </c>
      <c r="DE5" s="102">
        <v>800</v>
      </c>
      <c r="DF5" s="102">
        <v>162</v>
      </c>
      <c r="DG5" s="102">
        <v>28430.07</v>
      </c>
      <c r="DH5" s="102">
        <v>15500</v>
      </c>
      <c r="DI5" s="95">
        <f>DC5+DD5+DE5+DF5+DG5+DH5</f>
        <v>48225.07</v>
      </c>
      <c r="DJ5" s="87"/>
      <c r="DK5" s="87"/>
      <c r="DL5" s="4"/>
      <c r="DN5" s="10" t="s">
        <v>58</v>
      </c>
      <c r="DO5" s="235">
        <v>12963.5</v>
      </c>
      <c r="DP5" s="236"/>
      <c r="DQ5" s="102">
        <v>2962.5</v>
      </c>
      <c r="DR5" s="235">
        <v>2917</v>
      </c>
      <c r="DS5" s="240"/>
      <c r="DT5" s="236"/>
      <c r="DU5" s="102">
        <v>3263</v>
      </c>
      <c r="DV5" s="95">
        <f>DO5+DQ5+DR5+DU5</f>
        <v>22106</v>
      </c>
      <c r="DW5" s="87"/>
      <c r="DX5" s="87"/>
      <c r="DY5" s="4"/>
      <c r="EA5" s="10" t="s">
        <v>58</v>
      </c>
      <c r="EB5" s="102"/>
      <c r="EC5" s="102">
        <v>6276</v>
      </c>
      <c r="ED5" s="102">
        <v>350</v>
      </c>
      <c r="EE5" s="102">
        <v>391</v>
      </c>
      <c r="EF5" s="102">
        <v>2586</v>
      </c>
      <c r="EG5" s="102">
        <v>0</v>
      </c>
      <c r="EH5" s="102">
        <v>200</v>
      </c>
      <c r="EI5" s="95">
        <f>SUM(EC5:EH5)</f>
        <v>9803</v>
      </c>
      <c r="EJ5" s="87"/>
      <c r="EK5" s="87"/>
      <c r="EL5" s="4"/>
      <c r="EN5" s="10" t="s">
        <v>58</v>
      </c>
      <c r="EO5" s="102"/>
      <c r="EP5" s="102"/>
      <c r="EQ5" s="102"/>
      <c r="ER5" s="102"/>
      <c r="ES5" s="102"/>
      <c r="ET5" s="102"/>
      <c r="EU5" s="102"/>
      <c r="EV5" s="95"/>
      <c r="EW5" s="87"/>
      <c r="EX5" s="87"/>
      <c r="EY5" s="4"/>
    </row>
    <row r="6" spans="1:155" s="85" customFormat="1" x14ac:dyDescent="0.3">
      <c r="A6" s="86" t="s">
        <v>413</v>
      </c>
      <c r="B6" s="86"/>
      <c r="C6" s="88">
        <f>C4-C5</f>
        <v>12617</v>
      </c>
      <c r="D6" s="88">
        <f>D4-D5</f>
        <v>10976</v>
      </c>
      <c r="E6" s="88">
        <f>E4-E5</f>
        <v>23999.5</v>
      </c>
      <c r="F6" s="88">
        <f>F4-F5</f>
        <v>24196.5</v>
      </c>
      <c r="G6" s="88">
        <f>G4-G5</f>
        <v>238</v>
      </c>
      <c r="H6" s="88">
        <v>2700</v>
      </c>
      <c r="I6" s="88">
        <f>SUM(C6:H6)</f>
        <v>74727</v>
      </c>
      <c r="J6" s="96">
        <v>10300</v>
      </c>
      <c r="K6" s="96">
        <f>B8+D8+D9+E8+E9+H8+H9+H10</f>
        <v>12309.95</v>
      </c>
      <c r="L6" s="68"/>
      <c r="N6" s="86" t="s">
        <v>413</v>
      </c>
      <c r="O6" s="237">
        <f>O4-O5</f>
        <v>1836</v>
      </c>
      <c r="P6" s="238"/>
      <c r="Q6" s="88">
        <f>Q4-Q5</f>
        <v>10600</v>
      </c>
      <c r="R6" s="88">
        <f>R4-R5</f>
        <v>22689</v>
      </c>
      <c r="S6" s="88">
        <f>S4-S5</f>
        <v>4228</v>
      </c>
      <c r="T6" s="88">
        <v>0</v>
      </c>
      <c r="U6" s="88">
        <f>U4-U5</f>
        <v>11</v>
      </c>
      <c r="V6" s="88">
        <f>V4-V5</f>
        <v>40553</v>
      </c>
      <c r="W6" s="96">
        <v>17800</v>
      </c>
      <c r="X6" s="96">
        <f>Q8+Q9+R8+R9+R10+T8</f>
        <v>5178.71</v>
      </c>
      <c r="Y6" s="68"/>
      <c r="AA6" s="86" t="s">
        <v>413</v>
      </c>
      <c r="AB6" s="104"/>
      <c r="AC6" s="101">
        <f>AC4-AC5</f>
        <v>6037</v>
      </c>
      <c r="AD6" s="237">
        <f>AD4-AD5</f>
        <v>1596</v>
      </c>
      <c r="AE6" s="241"/>
      <c r="AF6" s="238"/>
      <c r="AG6" s="237">
        <f>AG4-AG5</f>
        <v>2522</v>
      </c>
      <c r="AH6" s="238"/>
      <c r="AI6" s="88">
        <f>AI4-AI5</f>
        <v>10155</v>
      </c>
      <c r="AJ6" s="96">
        <v>18000</v>
      </c>
      <c r="AK6" s="96"/>
      <c r="AL6" s="68"/>
      <c r="AN6" s="86" t="s">
        <v>413</v>
      </c>
      <c r="AO6" s="104"/>
      <c r="AP6" s="101">
        <f>AP4-AP5</f>
        <v>12714</v>
      </c>
      <c r="AQ6" s="104">
        <v>0</v>
      </c>
      <c r="AR6" s="104">
        <v>0</v>
      </c>
      <c r="AS6" s="104">
        <v>0</v>
      </c>
      <c r="AT6" s="104">
        <f>AT4-AT5</f>
        <v>9240</v>
      </c>
      <c r="AU6" s="104">
        <f>AU4-AU5</f>
        <v>6538</v>
      </c>
      <c r="AV6" s="88">
        <f>AP6+AT6+AU6</f>
        <v>28492</v>
      </c>
      <c r="AW6" s="96">
        <v>15000</v>
      </c>
      <c r="AX6" s="96"/>
      <c r="AY6" s="68"/>
      <c r="BA6" s="86" t="s">
        <v>413</v>
      </c>
      <c r="BB6" s="237">
        <f>BB4-BB5</f>
        <v>27539</v>
      </c>
      <c r="BC6" s="241"/>
      <c r="BD6" s="238"/>
      <c r="BE6" s="104">
        <f>BE4-BE5</f>
        <v>5348</v>
      </c>
      <c r="BF6" s="104">
        <f>BF4-BF5</f>
        <v>1936</v>
      </c>
      <c r="BG6" s="104"/>
      <c r="BH6" s="104">
        <f>BH4-BH5</f>
        <v>4820</v>
      </c>
      <c r="BI6" s="88">
        <f>BI4-BI5</f>
        <v>39643</v>
      </c>
      <c r="BJ6" s="96">
        <v>20100</v>
      </c>
      <c r="BK6" s="96">
        <f>BE9+BE10+BE11+BG9+BG10+BG11+BG12+BH9+BH10</f>
        <v>12349.04</v>
      </c>
      <c r="BL6" s="68"/>
      <c r="BN6" s="86" t="s">
        <v>413</v>
      </c>
      <c r="BO6" s="104"/>
      <c r="BP6" s="104">
        <f>BP4-BP5</f>
        <v>6015</v>
      </c>
      <c r="BQ6" s="104"/>
      <c r="BR6" s="104">
        <f>BR4-BR5</f>
        <v>2210</v>
      </c>
      <c r="BS6" s="104">
        <f>BS4-BS5</f>
        <v>53</v>
      </c>
      <c r="BT6" s="104">
        <f>BT4-BT5</f>
        <v>786</v>
      </c>
      <c r="BU6" s="104"/>
      <c r="BV6" s="88">
        <f>BV4-BV5</f>
        <v>9064</v>
      </c>
      <c r="BW6" s="96">
        <v>12300</v>
      </c>
      <c r="BX6" s="96">
        <f>BO9+BP9+BQ9</f>
        <v>3120.88</v>
      </c>
      <c r="BY6" s="68"/>
      <c r="CA6" s="86" t="s">
        <v>413</v>
      </c>
      <c r="CB6" s="237">
        <f>CB4-CB5</f>
        <v>24741.5</v>
      </c>
      <c r="CC6" s="238"/>
      <c r="CD6" s="104">
        <f>CD4-CD5</f>
        <v>5320.5</v>
      </c>
      <c r="CE6" s="237">
        <f>CE4-CE5</f>
        <v>73</v>
      </c>
      <c r="CF6" s="241"/>
      <c r="CG6" s="101">
        <f>CG4-CG5</f>
        <v>24232.44</v>
      </c>
      <c r="CH6" s="104">
        <f>CH4-CH5</f>
        <v>3704</v>
      </c>
      <c r="CI6" s="88">
        <f>CI4-CI5</f>
        <v>58071.44</v>
      </c>
      <c r="CJ6" s="96">
        <v>14300</v>
      </c>
      <c r="CK6" s="96"/>
      <c r="CL6" s="68"/>
      <c r="CN6" s="86" t="s">
        <v>413</v>
      </c>
      <c r="CO6" s="237">
        <f>CO4-CO5</f>
        <v>9747.5</v>
      </c>
      <c r="CP6" s="238"/>
      <c r="CQ6" s="104">
        <f>CQ4-CQ5</f>
        <v>3478</v>
      </c>
      <c r="CR6" s="104">
        <f>CR4-CR5</f>
        <v>16574</v>
      </c>
      <c r="CS6" s="104">
        <f>CS4-CS5</f>
        <v>4060</v>
      </c>
      <c r="CT6" s="237">
        <f>CT4-CT5</f>
        <v>2340</v>
      </c>
      <c r="CU6" s="238"/>
      <c r="CV6" s="88">
        <f>CV4-CV5</f>
        <v>36199.5</v>
      </c>
      <c r="CW6" s="96">
        <v>15000</v>
      </c>
      <c r="CX6" s="96"/>
      <c r="CY6" s="68"/>
      <c r="DA6" s="86" t="s">
        <v>413</v>
      </c>
      <c r="DB6" s="104"/>
      <c r="DC6" s="101">
        <f>DC4-DC5</f>
        <v>2106.5</v>
      </c>
      <c r="DD6" s="104">
        <f>DD4-DD5</f>
        <v>3280.5</v>
      </c>
      <c r="DE6" s="104">
        <f>DE4-DE5</f>
        <v>5600</v>
      </c>
      <c r="DF6" s="104">
        <f>DF4-DF5</f>
        <v>1238</v>
      </c>
      <c r="DG6" s="104">
        <f>DG4-DG5</f>
        <v>15573.059999999998</v>
      </c>
      <c r="DH6" s="104"/>
      <c r="DI6" s="88">
        <f>DI4-DI5</f>
        <v>12298.059999999998</v>
      </c>
      <c r="DJ6" s="96">
        <v>15500</v>
      </c>
      <c r="DK6" s="96"/>
      <c r="DL6" s="68"/>
      <c r="DN6" s="86" t="s">
        <v>413</v>
      </c>
      <c r="DO6" s="237">
        <f>DO4-DO5</f>
        <v>8485.5</v>
      </c>
      <c r="DP6" s="238"/>
      <c r="DQ6" s="104">
        <f>DQ4-DQ5</f>
        <v>37.5</v>
      </c>
      <c r="DR6" s="237">
        <f>DR4-DR5</f>
        <v>10276.01</v>
      </c>
      <c r="DS6" s="241"/>
      <c r="DT6" s="238"/>
      <c r="DU6" s="104">
        <f>DU4-DU5</f>
        <v>7037</v>
      </c>
      <c r="DV6" s="88">
        <f>DV4-DV5</f>
        <v>25836.010000000002</v>
      </c>
      <c r="DW6" s="96">
        <v>14200</v>
      </c>
      <c r="DX6" s="96"/>
      <c r="DY6" s="68"/>
      <c r="EA6" s="86" t="s">
        <v>413</v>
      </c>
      <c r="EB6" s="104"/>
      <c r="EC6" s="104">
        <f>EC4-EC5</f>
        <v>20044</v>
      </c>
      <c r="ED6" s="104">
        <f>ED4-ED5</f>
        <v>550</v>
      </c>
      <c r="EE6" s="104">
        <f>EE4-EE5</f>
        <v>4179</v>
      </c>
      <c r="EF6" s="126">
        <f>EF4-EF5</f>
        <v>-2586</v>
      </c>
      <c r="EG6" s="104">
        <v>0</v>
      </c>
      <c r="EH6" s="104">
        <f>EH4-EH5</f>
        <v>3800</v>
      </c>
      <c r="EI6" s="88">
        <f>EC6+ED6+EE6+EH6</f>
        <v>28573</v>
      </c>
      <c r="EJ6" s="96"/>
      <c r="EK6" s="96"/>
      <c r="EL6" s="68"/>
      <c r="EN6" s="86" t="s">
        <v>413</v>
      </c>
      <c r="EO6" s="104"/>
      <c r="EP6" s="104"/>
      <c r="EQ6" s="104"/>
      <c r="ER6" s="104"/>
      <c r="ES6" s="126"/>
      <c r="ET6" s="104"/>
      <c r="EU6" s="104"/>
      <c r="EV6" s="88"/>
      <c r="EW6" s="96"/>
      <c r="EX6" s="96"/>
      <c r="EY6" s="68"/>
    </row>
    <row r="7" spans="1:155" x14ac:dyDescent="0.3">
      <c r="C7" s="82"/>
      <c r="D7" s="82"/>
      <c r="E7" s="82"/>
      <c r="F7" s="82"/>
      <c r="G7" s="82"/>
      <c r="H7" s="82"/>
      <c r="I7" s="82"/>
      <c r="J7" s="82"/>
    </row>
    <row r="8" spans="1:155" x14ac:dyDescent="0.3">
      <c r="A8" s="90" t="s">
        <v>293</v>
      </c>
      <c r="B8" s="82">
        <v>1661.79</v>
      </c>
      <c r="C8" s="82"/>
      <c r="D8" s="82">
        <v>2000.31</v>
      </c>
      <c r="E8" s="82">
        <v>1304.99</v>
      </c>
      <c r="F8" s="82"/>
      <c r="G8" s="82"/>
      <c r="H8" s="82">
        <v>902.25</v>
      </c>
      <c r="I8" s="82"/>
      <c r="J8" s="82"/>
      <c r="Q8" s="97">
        <v>1406.44</v>
      </c>
      <c r="R8" s="97">
        <v>1424.77</v>
      </c>
      <c r="T8" s="97">
        <v>697</v>
      </c>
      <c r="CC8" s="105"/>
    </row>
    <row r="9" spans="1:155" x14ac:dyDescent="0.3">
      <c r="A9" s="90"/>
      <c r="B9" s="90"/>
      <c r="C9" s="82"/>
      <c r="D9" s="82">
        <v>1600.04</v>
      </c>
      <c r="E9" s="82">
        <v>1158</v>
      </c>
      <c r="F9" s="82"/>
      <c r="G9" s="82"/>
      <c r="H9" s="82">
        <v>785.03</v>
      </c>
      <c r="I9" s="82"/>
      <c r="J9" s="82"/>
      <c r="Q9" s="97">
        <v>158.1</v>
      </c>
      <c r="R9" s="98">
        <v>632.4</v>
      </c>
      <c r="AN9" t="s">
        <v>293</v>
      </c>
      <c r="AR9" s="82">
        <v>1038</v>
      </c>
      <c r="BA9" t="s">
        <v>293</v>
      </c>
      <c r="BE9" s="82">
        <v>1600</v>
      </c>
      <c r="BG9" s="82">
        <v>1245.94</v>
      </c>
      <c r="BH9" s="105">
        <v>1187.1600000000001</v>
      </c>
      <c r="BN9" t="s">
        <v>293</v>
      </c>
      <c r="BO9" s="105">
        <v>738.48</v>
      </c>
      <c r="BP9" s="105">
        <v>1402.68</v>
      </c>
      <c r="BQ9" s="105">
        <v>979.72</v>
      </c>
      <c r="CA9" t="s">
        <v>293</v>
      </c>
      <c r="CC9" s="105">
        <v>1434.79</v>
      </c>
    </row>
    <row r="10" spans="1:155" x14ac:dyDescent="0.3">
      <c r="A10" s="90"/>
      <c r="B10" s="90"/>
      <c r="C10" s="82"/>
      <c r="D10" s="82"/>
      <c r="E10" s="82"/>
      <c r="F10" s="82"/>
      <c r="G10" s="82"/>
      <c r="H10" s="82">
        <v>2897.54</v>
      </c>
      <c r="I10" s="82"/>
      <c r="J10" s="82"/>
      <c r="R10" s="98">
        <v>860</v>
      </c>
      <c r="BE10" s="82">
        <v>1021</v>
      </c>
      <c r="BG10" s="82">
        <v>706.18</v>
      </c>
      <c r="BH10" s="105">
        <v>1342.13</v>
      </c>
      <c r="CC10" s="105">
        <v>1068.94</v>
      </c>
    </row>
    <row r="11" spans="1:155" s="92" customFormat="1" x14ac:dyDescent="0.3">
      <c r="A11" s="91" t="s">
        <v>442</v>
      </c>
      <c r="B11" s="91">
        <v>3208</v>
      </c>
      <c r="D11" s="92">
        <v>3216</v>
      </c>
      <c r="H11" s="92" t="s">
        <v>458</v>
      </c>
      <c r="BE11" s="105">
        <v>1540</v>
      </c>
      <c r="BG11" s="105">
        <v>2500.08</v>
      </c>
      <c r="CC11" s="105">
        <v>1348.57</v>
      </c>
    </row>
    <row r="12" spans="1:155" x14ac:dyDescent="0.3">
      <c r="C12" s="82"/>
      <c r="D12" s="82"/>
      <c r="E12" s="82"/>
      <c r="F12" s="82"/>
      <c r="G12" s="82"/>
      <c r="H12" s="82"/>
      <c r="I12" s="82"/>
      <c r="J12" s="82"/>
      <c r="BE12" s="82"/>
      <c r="BG12" s="82">
        <v>1206.55</v>
      </c>
      <c r="CC12" s="105"/>
    </row>
    <row r="13" spans="1:155" x14ac:dyDescent="0.3">
      <c r="C13" s="82"/>
      <c r="D13" s="82"/>
      <c r="E13" s="82"/>
      <c r="F13" s="82"/>
      <c r="G13" s="82"/>
      <c r="H13" s="82"/>
      <c r="I13" s="82"/>
      <c r="J13" s="82"/>
      <c r="CC13" s="105"/>
    </row>
    <row r="14" spans="1:155" x14ac:dyDescent="0.3">
      <c r="C14" s="82"/>
      <c r="D14" s="82"/>
      <c r="E14" s="82"/>
      <c r="F14" s="82"/>
      <c r="G14" s="82"/>
      <c r="H14" s="82"/>
      <c r="I14" s="82"/>
      <c r="J14" s="82"/>
    </row>
    <row r="15" spans="1:155" x14ac:dyDescent="0.3">
      <c r="C15" s="82"/>
      <c r="D15" s="82"/>
      <c r="E15" s="82"/>
      <c r="F15" s="82"/>
      <c r="G15" s="82"/>
      <c r="H15" s="82"/>
      <c r="I15" s="82"/>
      <c r="J15" s="82"/>
    </row>
    <row r="16" spans="1:155" x14ac:dyDescent="0.3">
      <c r="C16" s="82"/>
      <c r="D16" s="82"/>
      <c r="E16" s="82"/>
      <c r="F16" s="82"/>
      <c r="G16" s="82"/>
      <c r="H16" s="82"/>
      <c r="I16" s="82"/>
      <c r="J16" s="82"/>
    </row>
    <row r="17" spans="3:10" x14ac:dyDescent="0.3">
      <c r="C17" s="82"/>
      <c r="D17" s="82"/>
      <c r="E17" s="82"/>
      <c r="F17" s="82"/>
      <c r="G17" s="82"/>
      <c r="H17" s="82"/>
      <c r="I17" s="82"/>
      <c r="J17" s="82"/>
    </row>
    <row r="18" spans="3:10" x14ac:dyDescent="0.3">
      <c r="C18" s="82"/>
      <c r="D18" s="82"/>
      <c r="E18" s="82"/>
      <c r="F18" s="82"/>
      <c r="G18" s="82"/>
      <c r="H18" s="82"/>
      <c r="I18" s="82"/>
      <c r="J18" s="82"/>
    </row>
    <row r="19" spans="3:10" x14ac:dyDescent="0.3">
      <c r="C19" s="82"/>
      <c r="D19" s="82"/>
      <c r="E19" s="82"/>
      <c r="F19" s="82"/>
      <c r="G19" s="82"/>
      <c r="H19" s="82"/>
      <c r="I19" s="82"/>
      <c r="J19" s="82"/>
    </row>
    <row r="20" spans="3:10" x14ac:dyDescent="0.3">
      <c r="C20" s="82"/>
      <c r="D20" s="82"/>
      <c r="E20" s="82"/>
      <c r="F20" s="82"/>
      <c r="G20" s="82"/>
      <c r="H20" s="82"/>
      <c r="I20" s="82"/>
      <c r="J20" s="82"/>
    </row>
    <row r="21" spans="3:10" x14ac:dyDescent="0.3">
      <c r="C21" s="82"/>
      <c r="D21" s="82"/>
      <c r="E21" s="82"/>
      <c r="F21" s="82"/>
      <c r="G21" s="82"/>
      <c r="H21" s="82"/>
      <c r="I21" s="82"/>
      <c r="J21" s="82"/>
    </row>
    <row r="22" spans="3:10" x14ac:dyDescent="0.3">
      <c r="C22" s="82"/>
      <c r="D22" s="82"/>
      <c r="E22" s="82"/>
      <c r="F22" s="82"/>
      <c r="G22" s="82"/>
      <c r="H22" s="82"/>
      <c r="I22" s="82"/>
      <c r="J22" s="82"/>
    </row>
    <row r="23" spans="3:10" x14ac:dyDescent="0.3">
      <c r="C23" s="82"/>
      <c r="D23" s="82"/>
      <c r="E23" s="82"/>
      <c r="F23" s="82"/>
      <c r="G23" s="82"/>
      <c r="H23" s="82"/>
      <c r="I23" s="82"/>
      <c r="J23" s="82"/>
    </row>
    <row r="24" spans="3:10" x14ac:dyDescent="0.3">
      <c r="C24" s="82"/>
      <c r="D24" s="82"/>
      <c r="E24" s="82"/>
      <c r="F24" s="82"/>
      <c r="G24" s="82"/>
      <c r="H24" s="82"/>
      <c r="I24" s="82"/>
      <c r="J24" s="82"/>
    </row>
    <row r="25" spans="3:10" x14ac:dyDescent="0.3">
      <c r="C25" s="82"/>
      <c r="D25" s="82"/>
      <c r="E25" s="82"/>
      <c r="F25" s="82"/>
      <c r="G25" s="82"/>
      <c r="H25" s="82"/>
      <c r="I25" s="82"/>
      <c r="J25" s="82"/>
    </row>
    <row r="26" spans="3:10" x14ac:dyDescent="0.3">
      <c r="C26" s="82"/>
      <c r="D26" s="82"/>
      <c r="E26" s="82"/>
      <c r="F26" s="82"/>
      <c r="G26" s="82"/>
      <c r="H26" s="82"/>
      <c r="I26" s="82"/>
      <c r="J26" s="82"/>
    </row>
    <row r="27" spans="3:10" x14ac:dyDescent="0.3">
      <c r="C27" s="82"/>
      <c r="D27" s="82"/>
      <c r="E27" s="82"/>
      <c r="F27" s="82"/>
      <c r="G27" s="82"/>
      <c r="H27" s="82"/>
      <c r="I27" s="82"/>
      <c r="J27" s="82"/>
    </row>
    <row r="28" spans="3:10" x14ac:dyDescent="0.3">
      <c r="C28" s="82"/>
      <c r="D28" s="82"/>
      <c r="E28" s="82"/>
      <c r="F28" s="82"/>
      <c r="G28" s="82"/>
      <c r="H28" s="82"/>
      <c r="I28" s="82"/>
      <c r="J28" s="82"/>
    </row>
    <row r="29" spans="3:10" x14ac:dyDescent="0.3">
      <c r="C29" s="82"/>
      <c r="D29" s="82"/>
      <c r="E29" s="82"/>
      <c r="F29" s="82"/>
      <c r="G29" s="82"/>
      <c r="H29" s="82"/>
      <c r="I29" s="82"/>
      <c r="J29" s="82"/>
    </row>
    <row r="30" spans="3:10" x14ac:dyDescent="0.3">
      <c r="C30" s="82"/>
      <c r="D30" s="82"/>
      <c r="E30" s="82"/>
      <c r="F30" s="82"/>
      <c r="G30" s="82"/>
      <c r="H30" s="82"/>
      <c r="I30" s="82"/>
      <c r="J30" s="82"/>
    </row>
    <row r="31" spans="3:10" x14ac:dyDescent="0.3">
      <c r="C31" s="82"/>
      <c r="D31" s="82"/>
      <c r="E31" s="82"/>
      <c r="F31" s="82"/>
      <c r="G31" s="82"/>
      <c r="H31" s="82"/>
      <c r="I31" s="82"/>
      <c r="J31" s="82"/>
    </row>
    <row r="32" spans="3:10" x14ac:dyDescent="0.3">
      <c r="C32" s="82"/>
      <c r="D32" s="82"/>
      <c r="E32" s="82"/>
      <c r="F32" s="82"/>
      <c r="G32" s="82"/>
      <c r="H32" s="82"/>
      <c r="I32" s="82"/>
      <c r="J32" s="82"/>
    </row>
    <row r="33" spans="3:10" x14ac:dyDescent="0.3">
      <c r="C33" s="82"/>
      <c r="D33" s="82"/>
      <c r="E33" s="82"/>
      <c r="F33" s="82"/>
      <c r="G33" s="82"/>
      <c r="H33" s="82"/>
      <c r="I33" s="82"/>
      <c r="J33" s="82"/>
    </row>
    <row r="34" spans="3:10" x14ac:dyDescent="0.3">
      <c r="C34" s="82"/>
      <c r="D34" s="82"/>
      <c r="E34" s="82"/>
      <c r="F34" s="82"/>
      <c r="G34" s="82"/>
      <c r="H34" s="82"/>
      <c r="I34" s="82"/>
      <c r="J34" s="82"/>
    </row>
    <row r="35" spans="3:10" x14ac:dyDescent="0.3">
      <c r="C35" s="82"/>
      <c r="D35" s="82"/>
      <c r="E35" s="82"/>
      <c r="F35" s="82"/>
      <c r="G35" s="82"/>
      <c r="H35" s="82"/>
      <c r="I35" s="82"/>
      <c r="J35" s="82"/>
    </row>
    <row r="36" spans="3:10" x14ac:dyDescent="0.3">
      <c r="C36" s="82"/>
      <c r="D36" s="82"/>
      <c r="E36" s="82"/>
      <c r="F36" s="82"/>
      <c r="G36" s="82"/>
      <c r="H36" s="82"/>
      <c r="I36" s="82"/>
      <c r="J36" s="82"/>
    </row>
    <row r="37" spans="3:10" x14ac:dyDescent="0.3">
      <c r="C37" s="82"/>
      <c r="D37" s="82"/>
      <c r="E37" s="82"/>
      <c r="F37" s="82"/>
      <c r="G37" s="82"/>
      <c r="H37" s="82"/>
      <c r="I37" s="82"/>
      <c r="J37" s="82"/>
    </row>
    <row r="38" spans="3:10" x14ac:dyDescent="0.3">
      <c r="C38" s="82"/>
      <c r="D38" s="82"/>
      <c r="E38" s="82"/>
      <c r="F38" s="82"/>
      <c r="G38" s="82"/>
      <c r="H38" s="82"/>
      <c r="I38" s="82"/>
      <c r="J38" s="82"/>
    </row>
    <row r="39" spans="3:10" x14ac:dyDescent="0.3">
      <c r="C39" s="82"/>
    </row>
    <row r="40" spans="3:10" x14ac:dyDescent="0.3">
      <c r="C40" s="82"/>
    </row>
    <row r="41" spans="3:10" x14ac:dyDescent="0.3">
      <c r="C41" s="82"/>
    </row>
    <row r="42" spans="3:10" x14ac:dyDescent="0.3">
      <c r="C42" s="82"/>
    </row>
    <row r="43" spans="3:10" x14ac:dyDescent="0.3">
      <c r="C43" s="82"/>
    </row>
    <row r="44" spans="3:10" x14ac:dyDescent="0.3">
      <c r="C44" s="82"/>
    </row>
    <row r="45" spans="3:10" x14ac:dyDescent="0.3">
      <c r="C45" s="82"/>
    </row>
    <row r="46" spans="3:10" x14ac:dyDescent="0.3">
      <c r="C46" s="82"/>
    </row>
    <row r="47" spans="3:10" x14ac:dyDescent="0.3">
      <c r="C47" s="82"/>
    </row>
    <row r="48" spans="3:10" x14ac:dyDescent="0.3">
      <c r="C48" s="82"/>
    </row>
    <row r="49" spans="3:3" x14ac:dyDescent="0.3">
      <c r="C49" s="82"/>
    </row>
    <row r="50" spans="3:3" x14ac:dyDescent="0.3">
      <c r="C50" s="82"/>
    </row>
    <row r="51" spans="3:3" x14ac:dyDescent="0.3">
      <c r="C51" s="82"/>
    </row>
    <row r="52" spans="3:3" x14ac:dyDescent="0.3">
      <c r="C52" s="82"/>
    </row>
  </sheetData>
  <mergeCells count="30">
    <mergeCell ref="CE4:CF4"/>
    <mergeCell ref="CE5:CF5"/>
    <mergeCell ref="CE6:CF6"/>
    <mergeCell ref="DR4:DT4"/>
    <mergeCell ref="DR5:DT5"/>
    <mergeCell ref="DR6:DT6"/>
    <mergeCell ref="DO4:DP4"/>
    <mergeCell ref="DO5:DP5"/>
    <mergeCell ref="DO6:DP6"/>
    <mergeCell ref="CT4:CU4"/>
    <mergeCell ref="CT5:CU5"/>
    <mergeCell ref="CT6:CU6"/>
    <mergeCell ref="CO4:CP4"/>
    <mergeCell ref="CO5:CP5"/>
    <mergeCell ref="CO6:CP6"/>
    <mergeCell ref="CB4:CC4"/>
    <mergeCell ref="CB5:CC5"/>
    <mergeCell ref="CB6:CC6"/>
    <mergeCell ref="O4:P4"/>
    <mergeCell ref="O5:P5"/>
    <mergeCell ref="O6:P6"/>
    <mergeCell ref="AD4:AF4"/>
    <mergeCell ref="AD5:AF5"/>
    <mergeCell ref="AD6:AF6"/>
    <mergeCell ref="BB4:BD4"/>
    <mergeCell ref="BB5:BD5"/>
    <mergeCell ref="BB6:BD6"/>
    <mergeCell ref="AG4:AH4"/>
    <mergeCell ref="AG5:AH5"/>
    <mergeCell ref="AG6:AH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1:H1"/>
  <sheetViews>
    <sheetView workbookViewId="0">
      <selection activeCell="H24" sqref="H24"/>
    </sheetView>
  </sheetViews>
  <sheetFormatPr baseColWidth="10" defaultRowHeight="14.4" x14ac:dyDescent="0.3"/>
  <cols>
    <col min="7" max="7" width="14.6640625" bestFit="1" customWidth="1"/>
    <col min="8" max="8" width="10.6640625" bestFit="1" customWidth="1"/>
  </cols>
  <sheetData>
    <row r="1" spans="2:8" x14ac:dyDescent="0.3">
      <c r="B1" s="68" t="s">
        <v>404</v>
      </c>
      <c r="C1" s="68" t="s">
        <v>887</v>
      </c>
      <c r="D1" s="68" t="s">
        <v>885</v>
      </c>
      <c r="E1" s="68" t="s">
        <v>886</v>
      </c>
      <c r="F1" s="68" t="s">
        <v>442</v>
      </c>
      <c r="G1" s="68" t="s">
        <v>888</v>
      </c>
      <c r="H1" s="68" t="s">
        <v>889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1:I76"/>
  <sheetViews>
    <sheetView workbookViewId="0">
      <pane ySplit="1" topLeftCell="A65" activePane="bottomLeft" state="frozen"/>
      <selection pane="bottomLeft" activeCell="H77" sqref="H77"/>
    </sheetView>
  </sheetViews>
  <sheetFormatPr baseColWidth="10" defaultRowHeight="14.4" x14ac:dyDescent="0.3"/>
  <cols>
    <col min="2" max="2" width="10.5546875" customWidth="1"/>
    <col min="3" max="3" width="10.88671875" customWidth="1"/>
    <col min="4" max="4" width="11.33203125" style="11" customWidth="1"/>
    <col min="5" max="5" width="11.109375" style="82" customWidth="1"/>
    <col min="6" max="6" width="8" bestFit="1" customWidth="1"/>
    <col min="7" max="7" width="10.88671875" style="11" bestFit="1" customWidth="1"/>
    <col min="8" max="8" width="18" style="85" bestFit="1" customWidth="1"/>
    <col min="9" max="9" width="18.109375" style="85" bestFit="1" customWidth="1"/>
  </cols>
  <sheetData>
    <row r="1" spans="2:9" x14ac:dyDescent="0.3">
      <c r="B1" s="68" t="s">
        <v>404</v>
      </c>
      <c r="C1" s="68" t="s">
        <v>894</v>
      </c>
      <c r="D1" s="86" t="s">
        <v>885</v>
      </c>
      <c r="E1" s="88" t="s">
        <v>886</v>
      </c>
      <c r="F1" s="68" t="s">
        <v>901</v>
      </c>
      <c r="G1" s="86" t="s">
        <v>442</v>
      </c>
      <c r="H1" s="68" t="s">
        <v>911</v>
      </c>
      <c r="I1" s="68" t="s">
        <v>912</v>
      </c>
    </row>
    <row r="2" spans="2:9" x14ac:dyDescent="0.3">
      <c r="B2" s="35">
        <v>42832</v>
      </c>
      <c r="C2" s="4" t="s">
        <v>895</v>
      </c>
      <c r="D2" s="10">
        <v>22.79</v>
      </c>
      <c r="E2" s="87">
        <v>361.22</v>
      </c>
      <c r="F2" s="4" t="s">
        <v>893</v>
      </c>
      <c r="G2" s="10">
        <v>3299</v>
      </c>
      <c r="H2" s="125"/>
      <c r="I2" s="125"/>
    </row>
    <row r="3" spans="2:9" x14ac:dyDescent="0.3">
      <c r="B3" s="35">
        <v>42832</v>
      </c>
      <c r="C3" s="4" t="s">
        <v>895</v>
      </c>
      <c r="D3" s="10">
        <v>37.270000000000003</v>
      </c>
      <c r="E3" s="87">
        <v>590.87</v>
      </c>
      <c r="F3" s="4" t="s">
        <v>893</v>
      </c>
      <c r="G3" s="10">
        <v>3299</v>
      </c>
      <c r="H3" s="125"/>
      <c r="I3" s="125"/>
    </row>
    <row r="4" spans="2:9" x14ac:dyDescent="0.3">
      <c r="B4" s="35">
        <v>42833</v>
      </c>
      <c r="C4" s="4" t="s">
        <v>895</v>
      </c>
      <c r="D4" s="10">
        <v>100.21</v>
      </c>
      <c r="E4" s="87">
        <v>1589.44</v>
      </c>
      <c r="F4" s="4" t="s">
        <v>893</v>
      </c>
      <c r="G4" s="10">
        <v>3207</v>
      </c>
      <c r="H4" s="125"/>
      <c r="I4" s="125"/>
    </row>
    <row r="5" spans="2:9" x14ac:dyDescent="0.3">
      <c r="B5" s="35">
        <v>42833</v>
      </c>
      <c r="C5" s="4" t="s">
        <v>895</v>
      </c>
      <c r="D5" s="10">
        <v>67.73</v>
      </c>
      <c r="E5" s="87">
        <v>1074.26</v>
      </c>
      <c r="F5" s="4" t="s">
        <v>893</v>
      </c>
      <c r="G5" s="10">
        <v>3200</v>
      </c>
      <c r="H5" s="125"/>
      <c r="I5" s="125"/>
    </row>
    <row r="6" spans="2:9" x14ac:dyDescent="0.3">
      <c r="B6" s="35">
        <v>42833</v>
      </c>
      <c r="C6" s="4" t="s">
        <v>895</v>
      </c>
      <c r="D6" s="10">
        <v>47.92</v>
      </c>
      <c r="E6" s="87">
        <v>760.04</v>
      </c>
      <c r="F6" s="4" t="s">
        <v>893</v>
      </c>
      <c r="G6" s="10">
        <v>3209</v>
      </c>
      <c r="H6" s="95">
        <f>E2+E3+E4+E5+E6</f>
        <v>4375.83</v>
      </c>
      <c r="I6" s="125"/>
    </row>
    <row r="7" spans="2:9" x14ac:dyDescent="0.3">
      <c r="B7" s="35">
        <v>42834</v>
      </c>
      <c r="C7" s="4" t="s">
        <v>895</v>
      </c>
      <c r="D7" s="10">
        <v>30.1</v>
      </c>
      <c r="E7" s="87">
        <v>477.53</v>
      </c>
      <c r="F7" s="4" t="s">
        <v>893</v>
      </c>
      <c r="G7" s="10"/>
      <c r="H7" s="125"/>
      <c r="I7" s="125"/>
    </row>
    <row r="8" spans="2:9" x14ac:dyDescent="0.3">
      <c r="B8" s="35">
        <v>42834</v>
      </c>
      <c r="C8" s="4" t="s">
        <v>895</v>
      </c>
      <c r="D8" s="10">
        <v>27.18</v>
      </c>
      <c r="E8" s="87">
        <v>431.15</v>
      </c>
      <c r="F8" s="4" t="s">
        <v>893</v>
      </c>
      <c r="G8" s="10"/>
      <c r="H8" s="125"/>
      <c r="I8" s="125"/>
    </row>
    <row r="9" spans="2:9" x14ac:dyDescent="0.3">
      <c r="B9" s="35">
        <v>42837</v>
      </c>
      <c r="C9" s="4" t="s">
        <v>895</v>
      </c>
      <c r="D9" s="10">
        <v>100.81</v>
      </c>
      <c r="E9" s="87">
        <v>1600</v>
      </c>
      <c r="F9" s="4" t="s">
        <v>893</v>
      </c>
      <c r="G9" s="10">
        <v>3207</v>
      </c>
      <c r="H9" s="125"/>
      <c r="I9" s="125"/>
    </row>
    <row r="10" spans="2:9" x14ac:dyDescent="0.3">
      <c r="B10" s="35">
        <v>42837</v>
      </c>
      <c r="C10" s="4" t="s">
        <v>895</v>
      </c>
      <c r="D10" s="10">
        <v>64.33</v>
      </c>
      <c r="E10" s="87">
        <v>1021.61</v>
      </c>
      <c r="F10" s="4" t="s">
        <v>893</v>
      </c>
      <c r="G10" s="10">
        <v>3209</v>
      </c>
      <c r="H10" s="125"/>
      <c r="I10" s="125"/>
    </row>
    <row r="11" spans="2:9" x14ac:dyDescent="0.3">
      <c r="B11" s="35">
        <v>42837</v>
      </c>
      <c r="C11" s="4" t="s">
        <v>895</v>
      </c>
      <c r="D11" s="10">
        <v>97.02</v>
      </c>
      <c r="E11" s="87">
        <v>1540.71</v>
      </c>
      <c r="F11" s="4" t="s">
        <v>893</v>
      </c>
      <c r="G11" s="10">
        <v>3299</v>
      </c>
      <c r="H11" s="125"/>
      <c r="I11" s="125"/>
    </row>
    <row r="12" spans="2:9" x14ac:dyDescent="0.3">
      <c r="B12" s="35">
        <v>42839</v>
      </c>
      <c r="C12" s="4" t="s">
        <v>895</v>
      </c>
      <c r="D12" s="10">
        <v>44.47</v>
      </c>
      <c r="E12" s="87">
        <v>706.18</v>
      </c>
      <c r="F12" s="4" t="s">
        <v>893</v>
      </c>
      <c r="G12" s="10">
        <v>3209</v>
      </c>
      <c r="H12" s="125"/>
      <c r="I12" s="125"/>
    </row>
    <row r="13" spans="2:9" x14ac:dyDescent="0.3">
      <c r="B13" s="35">
        <v>42839</v>
      </c>
      <c r="C13" s="4" t="s">
        <v>895</v>
      </c>
      <c r="D13" s="10">
        <v>148.46</v>
      </c>
      <c r="E13" s="87">
        <v>2500.08</v>
      </c>
      <c r="F13" s="4" t="s">
        <v>896</v>
      </c>
      <c r="G13" s="10" t="s">
        <v>898</v>
      </c>
      <c r="H13" s="125"/>
      <c r="I13" s="125"/>
    </row>
    <row r="14" spans="2:9" x14ac:dyDescent="0.3">
      <c r="B14" s="35">
        <v>42839</v>
      </c>
      <c r="C14" s="4" t="s">
        <v>895</v>
      </c>
      <c r="D14" s="10">
        <v>75.97</v>
      </c>
      <c r="E14" s="87">
        <v>1206.55</v>
      </c>
      <c r="F14" s="4" t="s">
        <v>893</v>
      </c>
      <c r="G14" s="10">
        <v>3207</v>
      </c>
      <c r="H14" s="125"/>
      <c r="I14" s="125"/>
    </row>
    <row r="15" spans="2:9" x14ac:dyDescent="0.3">
      <c r="B15" s="35">
        <v>42839</v>
      </c>
      <c r="C15" s="4" t="s">
        <v>895</v>
      </c>
      <c r="D15" s="10">
        <v>78.459999999999994</v>
      </c>
      <c r="E15" s="87">
        <v>1245.94</v>
      </c>
      <c r="F15" s="4" t="s">
        <v>893</v>
      </c>
      <c r="G15" s="10">
        <v>3201</v>
      </c>
      <c r="H15" s="125"/>
      <c r="I15" s="125"/>
    </row>
    <row r="16" spans="2:9" x14ac:dyDescent="0.3">
      <c r="B16" s="35">
        <v>42840</v>
      </c>
      <c r="C16" s="4" t="s">
        <v>460</v>
      </c>
      <c r="D16" s="10">
        <v>84.51</v>
      </c>
      <c r="E16" s="87">
        <v>1342.13</v>
      </c>
      <c r="F16" s="4" t="s">
        <v>893</v>
      </c>
      <c r="G16" s="10"/>
      <c r="H16" s="125"/>
      <c r="I16" s="125"/>
    </row>
    <row r="17" spans="2:9" x14ac:dyDescent="0.3">
      <c r="B17" s="35">
        <v>42840</v>
      </c>
      <c r="C17" s="4" t="s">
        <v>895</v>
      </c>
      <c r="D17" s="10">
        <v>74.75</v>
      </c>
      <c r="E17" s="87">
        <v>1187.1600000000001</v>
      </c>
      <c r="F17" s="4" t="s">
        <v>893</v>
      </c>
      <c r="G17" s="10"/>
      <c r="H17" s="95">
        <f>E7+E8+E9+E10+E11+E12+E13+E14+E15+E16+E17</f>
        <v>13259.04</v>
      </c>
      <c r="I17" s="125"/>
    </row>
    <row r="18" spans="2:9" x14ac:dyDescent="0.3">
      <c r="B18" s="35">
        <v>42841</v>
      </c>
      <c r="C18" s="4" t="s">
        <v>895</v>
      </c>
      <c r="D18" s="10">
        <v>46.5</v>
      </c>
      <c r="E18" s="87">
        <v>738.48</v>
      </c>
      <c r="F18" s="4" t="s">
        <v>893</v>
      </c>
      <c r="G18" s="10"/>
      <c r="H18" s="125"/>
      <c r="I18" s="125"/>
    </row>
    <row r="19" spans="2:9" x14ac:dyDescent="0.3">
      <c r="B19" s="35">
        <v>42842</v>
      </c>
      <c r="C19" s="4" t="s">
        <v>895</v>
      </c>
      <c r="D19" s="10">
        <v>88.33</v>
      </c>
      <c r="E19" s="87">
        <v>1402.68</v>
      </c>
      <c r="F19" s="4" t="s">
        <v>893</v>
      </c>
      <c r="G19" s="10">
        <v>3299</v>
      </c>
      <c r="H19" s="125"/>
      <c r="I19" s="125"/>
    </row>
    <row r="20" spans="2:9" x14ac:dyDescent="0.3">
      <c r="B20" s="35">
        <v>42843</v>
      </c>
      <c r="C20" s="4" t="s">
        <v>895</v>
      </c>
      <c r="D20" s="10">
        <v>42.430999999999997</v>
      </c>
      <c r="E20" s="87">
        <v>673.8</v>
      </c>
      <c r="F20" s="4" t="s">
        <v>893</v>
      </c>
      <c r="G20" s="10"/>
      <c r="H20" s="125"/>
      <c r="I20" s="125"/>
    </row>
    <row r="21" spans="2:9" x14ac:dyDescent="0.3">
      <c r="B21" s="35">
        <v>42843</v>
      </c>
      <c r="C21" s="4" t="s">
        <v>895</v>
      </c>
      <c r="D21" s="10">
        <v>38.51</v>
      </c>
      <c r="E21" s="87">
        <v>611.62</v>
      </c>
      <c r="F21" s="4" t="s">
        <v>893</v>
      </c>
      <c r="G21" s="10"/>
      <c r="H21" s="125"/>
      <c r="I21" s="125"/>
    </row>
    <row r="22" spans="2:9" x14ac:dyDescent="0.3">
      <c r="B22" s="35">
        <v>42843</v>
      </c>
      <c r="C22" s="4" t="s">
        <v>895</v>
      </c>
      <c r="D22" s="10">
        <v>61.69</v>
      </c>
      <c r="E22" s="87">
        <v>979.72</v>
      </c>
      <c r="F22" s="4" t="s">
        <v>893</v>
      </c>
      <c r="G22" s="10"/>
      <c r="H22" s="125"/>
      <c r="I22" s="125"/>
    </row>
    <row r="23" spans="2:9" x14ac:dyDescent="0.3">
      <c r="B23" s="35">
        <v>42847</v>
      </c>
      <c r="C23" s="4" t="s">
        <v>895</v>
      </c>
      <c r="D23" s="10">
        <v>63.73</v>
      </c>
      <c r="E23" s="87">
        <v>1010.14</v>
      </c>
      <c r="F23" s="4" t="s">
        <v>893</v>
      </c>
      <c r="G23" s="10"/>
      <c r="H23" s="95">
        <f>E18+E19+E20+E21+E22+E23</f>
        <v>5416.4400000000005</v>
      </c>
      <c r="I23" s="125"/>
    </row>
    <row r="24" spans="2:9" x14ac:dyDescent="0.3">
      <c r="B24" s="35">
        <v>42849</v>
      </c>
      <c r="C24" s="4" t="s">
        <v>895</v>
      </c>
      <c r="D24" s="10">
        <v>90.52</v>
      </c>
      <c r="E24" s="87">
        <v>1434.79</v>
      </c>
      <c r="F24" s="4" t="s">
        <v>893</v>
      </c>
      <c r="G24" s="10">
        <v>3209</v>
      </c>
      <c r="H24" s="125"/>
      <c r="I24" s="125"/>
    </row>
    <row r="25" spans="2:9" x14ac:dyDescent="0.3">
      <c r="B25" s="35">
        <v>42849</v>
      </c>
      <c r="C25" s="4" t="s">
        <v>895</v>
      </c>
      <c r="D25" s="10">
        <v>67.44</v>
      </c>
      <c r="E25" s="87">
        <v>1068.94</v>
      </c>
      <c r="F25" s="4" t="s">
        <v>893</v>
      </c>
      <c r="G25" s="10"/>
      <c r="H25" s="125"/>
      <c r="I25" s="125"/>
    </row>
    <row r="26" spans="2:9" x14ac:dyDescent="0.3">
      <c r="B26" s="35">
        <v>42849</v>
      </c>
      <c r="C26" s="4" t="s">
        <v>895</v>
      </c>
      <c r="D26" s="10">
        <v>85.08</v>
      </c>
      <c r="E26" s="87">
        <v>1348.57</v>
      </c>
      <c r="F26" s="4" t="s">
        <v>893</v>
      </c>
      <c r="G26" s="10">
        <v>3299</v>
      </c>
      <c r="H26" s="125"/>
      <c r="I26" s="125"/>
    </row>
    <row r="27" spans="2:9" x14ac:dyDescent="0.3">
      <c r="B27" s="35">
        <v>42852</v>
      </c>
      <c r="C27" s="4" t="s">
        <v>895</v>
      </c>
      <c r="D27" s="10">
        <v>36.03</v>
      </c>
      <c r="E27" s="87">
        <v>571.08000000000004</v>
      </c>
      <c r="F27" s="4" t="s">
        <v>893</v>
      </c>
      <c r="G27" s="10">
        <v>3200</v>
      </c>
      <c r="H27" s="125"/>
      <c r="I27" s="125"/>
    </row>
    <row r="28" spans="2:9" x14ac:dyDescent="0.3">
      <c r="B28" s="35">
        <v>42852</v>
      </c>
      <c r="C28" s="4" t="s">
        <v>895</v>
      </c>
      <c r="D28" s="10">
        <v>55.13</v>
      </c>
      <c r="E28" s="87">
        <v>873.95</v>
      </c>
      <c r="F28" s="4" t="s">
        <v>893</v>
      </c>
      <c r="G28" s="10">
        <v>3200</v>
      </c>
      <c r="H28" s="125"/>
      <c r="I28" s="125"/>
    </row>
    <row r="29" spans="2:9" x14ac:dyDescent="0.3">
      <c r="B29" s="35">
        <v>42852</v>
      </c>
      <c r="C29" s="4" t="s">
        <v>895</v>
      </c>
      <c r="D29" s="10">
        <v>59.67</v>
      </c>
      <c r="E29" s="87">
        <v>1000.67</v>
      </c>
      <c r="F29" s="4" t="s">
        <v>896</v>
      </c>
      <c r="G29" s="10" t="s">
        <v>900</v>
      </c>
      <c r="H29" s="125"/>
      <c r="I29" s="125"/>
    </row>
    <row r="30" spans="2:9" x14ac:dyDescent="0.3">
      <c r="B30" s="35">
        <v>42853</v>
      </c>
      <c r="C30" s="4" t="s">
        <v>895</v>
      </c>
      <c r="D30" s="10">
        <v>57.66</v>
      </c>
      <c r="E30" s="87">
        <v>912.81</v>
      </c>
      <c r="F30" s="4" t="s">
        <v>893</v>
      </c>
      <c r="G30" s="10">
        <v>3209</v>
      </c>
      <c r="H30" s="125"/>
      <c r="I30" s="125"/>
    </row>
    <row r="31" spans="2:9" x14ac:dyDescent="0.3">
      <c r="B31" s="35">
        <v>42853</v>
      </c>
      <c r="C31" s="4" t="s">
        <v>895</v>
      </c>
      <c r="D31" s="10">
        <v>96.55</v>
      </c>
      <c r="E31" s="87">
        <v>1528.47</v>
      </c>
      <c r="F31" s="4" t="s">
        <v>893</v>
      </c>
      <c r="G31" s="10">
        <v>3207</v>
      </c>
      <c r="H31" s="125"/>
      <c r="I31" s="125"/>
    </row>
    <row r="32" spans="2:9" x14ac:dyDescent="0.3">
      <c r="B32" s="35">
        <v>42853</v>
      </c>
      <c r="C32" s="4" t="s">
        <v>895</v>
      </c>
      <c r="D32" s="10">
        <v>66.959999999999994</v>
      </c>
      <c r="E32" s="87">
        <v>1060.44</v>
      </c>
      <c r="F32" s="4" t="s">
        <v>893</v>
      </c>
      <c r="G32" s="10">
        <v>3299</v>
      </c>
      <c r="H32" s="125"/>
      <c r="I32" s="125"/>
    </row>
    <row r="33" spans="2:9" x14ac:dyDescent="0.3">
      <c r="B33" s="35">
        <v>42853</v>
      </c>
      <c r="C33" s="4" t="s">
        <v>895</v>
      </c>
      <c r="D33" s="10">
        <v>79.88</v>
      </c>
      <c r="E33" s="87">
        <v>1264.5</v>
      </c>
      <c r="F33" s="4" t="s">
        <v>893</v>
      </c>
      <c r="G33" s="10">
        <v>3216</v>
      </c>
      <c r="H33" s="125"/>
      <c r="I33" s="125"/>
    </row>
    <row r="34" spans="2:9" x14ac:dyDescent="0.3">
      <c r="B34" s="35">
        <v>42854</v>
      </c>
      <c r="C34" s="4" t="s">
        <v>895</v>
      </c>
      <c r="D34" s="10">
        <v>41.51</v>
      </c>
      <c r="E34" s="87">
        <v>655.98</v>
      </c>
      <c r="F34" s="4" t="s">
        <v>893</v>
      </c>
      <c r="G34" s="10">
        <v>3209</v>
      </c>
      <c r="H34" s="95">
        <f>E24+E25+E26+E27+E28+E29+E30+E31+E32+E33+E34</f>
        <v>11720.199999999999</v>
      </c>
      <c r="I34" s="125"/>
    </row>
    <row r="35" spans="2:9" x14ac:dyDescent="0.3">
      <c r="B35" s="35">
        <v>42855</v>
      </c>
      <c r="C35" s="4" t="s">
        <v>895</v>
      </c>
      <c r="D35" s="10">
        <v>73.44</v>
      </c>
      <c r="E35" s="87">
        <v>1160.45</v>
      </c>
      <c r="F35" s="4" t="s">
        <v>893</v>
      </c>
      <c r="G35" s="10"/>
      <c r="H35" s="125"/>
      <c r="I35" s="95">
        <f>SUM(E2:E35)</f>
        <v>35931.96</v>
      </c>
    </row>
    <row r="36" spans="2:9" x14ac:dyDescent="0.3">
      <c r="B36" s="35">
        <v>42856</v>
      </c>
      <c r="C36" s="4" t="s">
        <v>895</v>
      </c>
      <c r="D36" s="10">
        <v>86.27</v>
      </c>
      <c r="E36" s="87">
        <v>1363.19</v>
      </c>
      <c r="F36" s="4" t="s">
        <v>893</v>
      </c>
      <c r="G36" s="10">
        <v>3209</v>
      </c>
      <c r="H36" s="125"/>
      <c r="I36" s="125"/>
    </row>
    <row r="37" spans="2:9" x14ac:dyDescent="0.3">
      <c r="B37" s="35">
        <v>42858</v>
      </c>
      <c r="C37" s="4" t="s">
        <v>895</v>
      </c>
      <c r="D37" s="10">
        <v>52.83</v>
      </c>
      <c r="E37" s="87">
        <v>833.74</v>
      </c>
      <c r="F37" s="4" t="s">
        <v>893</v>
      </c>
      <c r="G37" s="10">
        <v>3207</v>
      </c>
      <c r="H37" s="125"/>
      <c r="I37" s="125"/>
    </row>
    <row r="38" spans="2:9" x14ac:dyDescent="0.3">
      <c r="B38" s="35">
        <v>42858</v>
      </c>
      <c r="C38" s="4" t="s">
        <v>895</v>
      </c>
      <c r="D38" s="10">
        <v>51.39</v>
      </c>
      <c r="E38" s="87">
        <v>811.03</v>
      </c>
      <c r="F38" s="4" t="s">
        <v>893</v>
      </c>
      <c r="G38" s="10">
        <v>3200</v>
      </c>
      <c r="H38" s="125"/>
      <c r="I38" s="125"/>
    </row>
    <row r="39" spans="2:9" x14ac:dyDescent="0.3">
      <c r="B39" s="35">
        <v>42858</v>
      </c>
      <c r="C39" s="4" t="s">
        <v>895</v>
      </c>
      <c r="D39" s="10">
        <v>38.659999999999997</v>
      </c>
      <c r="E39" s="87">
        <v>610.04999999999995</v>
      </c>
      <c r="F39" s="4" t="s">
        <v>893</v>
      </c>
      <c r="G39" s="10"/>
      <c r="H39" s="125"/>
      <c r="I39" s="125"/>
    </row>
    <row r="40" spans="2:9" x14ac:dyDescent="0.3">
      <c r="B40" s="35">
        <v>42858</v>
      </c>
      <c r="C40" s="4" t="s">
        <v>895</v>
      </c>
      <c r="D40" s="10">
        <v>50.73</v>
      </c>
      <c r="E40" s="87">
        <v>800.61</v>
      </c>
      <c r="F40" s="4" t="s">
        <v>893</v>
      </c>
      <c r="G40" s="10"/>
      <c r="H40" s="125"/>
      <c r="I40" s="125"/>
    </row>
    <row r="41" spans="2:9" x14ac:dyDescent="0.3">
      <c r="B41" s="35">
        <v>42860</v>
      </c>
      <c r="C41" s="4" t="s">
        <v>897</v>
      </c>
      <c r="D41" s="10">
        <v>20</v>
      </c>
      <c r="E41" s="87">
        <v>315.2</v>
      </c>
      <c r="F41" s="4" t="s">
        <v>893</v>
      </c>
      <c r="G41" s="10">
        <v>3217</v>
      </c>
      <c r="H41" s="125"/>
      <c r="I41" s="125"/>
    </row>
    <row r="42" spans="2:9" x14ac:dyDescent="0.3">
      <c r="B42" s="35">
        <v>42861</v>
      </c>
      <c r="C42" s="4" t="s">
        <v>895</v>
      </c>
      <c r="D42" s="10">
        <v>68.88</v>
      </c>
      <c r="E42" s="87">
        <v>958.38</v>
      </c>
      <c r="F42" s="4" t="s">
        <v>893</v>
      </c>
      <c r="G42" s="10">
        <v>3200</v>
      </c>
      <c r="H42" s="125"/>
      <c r="I42" s="125"/>
    </row>
    <row r="43" spans="2:9" x14ac:dyDescent="0.3">
      <c r="B43" s="35">
        <v>42861</v>
      </c>
      <c r="C43" s="4" t="s">
        <v>895</v>
      </c>
      <c r="D43" s="10">
        <v>78.209999999999994</v>
      </c>
      <c r="E43" s="87">
        <v>1231.0899999999999</v>
      </c>
      <c r="F43" s="4" t="s">
        <v>893</v>
      </c>
      <c r="G43" s="10">
        <v>3207</v>
      </c>
      <c r="H43" s="125"/>
      <c r="I43" s="125"/>
    </row>
    <row r="44" spans="2:9" x14ac:dyDescent="0.3">
      <c r="B44" s="35">
        <v>42861</v>
      </c>
      <c r="C44" s="4" t="s">
        <v>895</v>
      </c>
      <c r="D44" s="10">
        <v>54.78</v>
      </c>
      <c r="E44" s="87">
        <v>861.5</v>
      </c>
      <c r="F44" s="4" t="s">
        <v>893</v>
      </c>
      <c r="G44" s="10">
        <v>3209</v>
      </c>
      <c r="H44" s="95">
        <f>E35+E36+E37+E38+E39+E40+E41+E42+E43+E44</f>
        <v>8945.24</v>
      </c>
      <c r="I44" s="125"/>
    </row>
    <row r="45" spans="2:9" x14ac:dyDescent="0.3">
      <c r="B45" s="35">
        <v>42863</v>
      </c>
      <c r="C45" s="4" t="s">
        <v>895</v>
      </c>
      <c r="D45" s="10">
        <v>59.95</v>
      </c>
      <c r="E45" s="87">
        <v>1000</v>
      </c>
      <c r="F45" s="4" t="s">
        <v>896</v>
      </c>
      <c r="G45" s="10" t="s">
        <v>892</v>
      </c>
      <c r="H45" s="125"/>
      <c r="I45" s="125"/>
    </row>
    <row r="46" spans="2:9" x14ac:dyDescent="0.3">
      <c r="B46" s="35">
        <v>42863</v>
      </c>
      <c r="C46" s="4" t="s">
        <v>895</v>
      </c>
      <c r="D46" s="10">
        <v>63.85</v>
      </c>
      <c r="E46" s="87">
        <v>1005.14</v>
      </c>
      <c r="F46" s="4" t="s">
        <v>893</v>
      </c>
      <c r="G46" s="10"/>
      <c r="H46" s="125"/>
      <c r="I46" s="125"/>
    </row>
    <row r="47" spans="2:9" x14ac:dyDescent="0.3">
      <c r="B47" s="35">
        <v>42863</v>
      </c>
      <c r="C47" s="4" t="s">
        <v>895</v>
      </c>
      <c r="D47" s="10">
        <v>84.4</v>
      </c>
      <c r="E47" s="87">
        <v>1328.6</v>
      </c>
      <c r="F47" s="4" t="s">
        <v>893</v>
      </c>
      <c r="G47" s="10">
        <v>3209</v>
      </c>
      <c r="H47" s="125"/>
      <c r="I47" s="125"/>
    </row>
    <row r="48" spans="2:9" x14ac:dyDescent="0.3">
      <c r="B48" s="35">
        <v>42864</v>
      </c>
      <c r="C48" s="4" t="s">
        <v>895</v>
      </c>
      <c r="D48" s="10">
        <v>59.24</v>
      </c>
      <c r="E48" s="87">
        <v>932.53</v>
      </c>
      <c r="F48" s="4" t="s">
        <v>893</v>
      </c>
      <c r="G48" s="10">
        <v>3299</v>
      </c>
      <c r="H48" s="125"/>
      <c r="I48" s="125"/>
    </row>
    <row r="49" spans="2:9" x14ac:dyDescent="0.3">
      <c r="B49" s="35">
        <v>42864</v>
      </c>
      <c r="C49" s="4" t="s">
        <v>895</v>
      </c>
      <c r="D49" s="10">
        <v>77.08</v>
      </c>
      <c r="E49" s="87">
        <v>1213.3499999999999</v>
      </c>
      <c r="F49" s="4" t="s">
        <v>893</v>
      </c>
      <c r="G49" s="10"/>
      <c r="H49" s="125"/>
      <c r="I49" s="125"/>
    </row>
    <row r="50" spans="2:9" x14ac:dyDescent="0.3">
      <c r="B50" s="35">
        <v>42866</v>
      </c>
      <c r="C50" s="4" t="s">
        <v>895</v>
      </c>
      <c r="D50" s="10">
        <v>75.900000000000006</v>
      </c>
      <c r="E50" s="87">
        <v>1193.92</v>
      </c>
      <c r="F50" s="4" t="s">
        <v>893</v>
      </c>
      <c r="G50" s="10"/>
      <c r="H50" s="125"/>
      <c r="I50" s="125"/>
    </row>
    <row r="51" spans="2:9" x14ac:dyDescent="0.3">
      <c r="B51" s="35">
        <v>42866</v>
      </c>
      <c r="C51" s="4" t="s">
        <v>895</v>
      </c>
      <c r="D51" s="10">
        <v>87.4</v>
      </c>
      <c r="E51" s="87">
        <v>1374.12</v>
      </c>
      <c r="F51" s="4" t="s">
        <v>893</v>
      </c>
      <c r="G51" s="10"/>
      <c r="H51" s="125"/>
      <c r="I51" s="125"/>
    </row>
    <row r="52" spans="2:9" x14ac:dyDescent="0.3">
      <c r="B52" s="35">
        <v>42866</v>
      </c>
      <c r="C52" s="4" t="s">
        <v>895</v>
      </c>
      <c r="D52" s="10">
        <v>62.09</v>
      </c>
      <c r="E52" s="87">
        <v>976.05</v>
      </c>
      <c r="F52" s="4" t="s">
        <v>893</v>
      </c>
      <c r="G52" s="10"/>
      <c r="H52" s="125"/>
      <c r="I52" s="125"/>
    </row>
    <row r="53" spans="2:9" x14ac:dyDescent="0.3">
      <c r="B53" s="35">
        <v>42867</v>
      </c>
      <c r="C53" s="4" t="s">
        <v>895</v>
      </c>
      <c r="D53" s="10">
        <v>48.27</v>
      </c>
      <c r="E53" s="87">
        <v>759.77</v>
      </c>
      <c r="F53" s="4" t="s">
        <v>893</v>
      </c>
      <c r="G53" s="10"/>
      <c r="H53" s="125"/>
      <c r="I53" s="125"/>
    </row>
    <row r="54" spans="2:9" x14ac:dyDescent="0.3">
      <c r="B54" s="35">
        <v>42867</v>
      </c>
      <c r="C54" s="14" t="s">
        <v>895</v>
      </c>
      <c r="D54" s="10">
        <v>50</v>
      </c>
      <c r="E54" s="87">
        <v>787</v>
      </c>
      <c r="F54" s="14" t="s">
        <v>893</v>
      </c>
      <c r="G54" s="10"/>
      <c r="H54" s="125"/>
      <c r="I54" s="125"/>
    </row>
    <row r="55" spans="2:9" x14ac:dyDescent="0.3">
      <c r="B55" s="35">
        <v>42868</v>
      </c>
      <c r="C55" s="4" t="s">
        <v>895</v>
      </c>
      <c r="D55" s="10">
        <v>103.36</v>
      </c>
      <c r="E55" s="87">
        <v>1628</v>
      </c>
      <c r="F55" s="4" t="s">
        <v>893</v>
      </c>
      <c r="G55" s="10"/>
      <c r="H55" s="95">
        <f>E47+E48+E49+E50+E51+E52+E53+E54+E55</f>
        <v>10193.34</v>
      </c>
      <c r="I55" s="125"/>
    </row>
    <row r="56" spans="2:9" x14ac:dyDescent="0.3">
      <c r="B56" s="35">
        <v>42870</v>
      </c>
      <c r="C56" s="4" t="s">
        <v>895</v>
      </c>
      <c r="D56" s="10">
        <v>111.11</v>
      </c>
      <c r="E56" s="87">
        <v>1750.08</v>
      </c>
      <c r="F56" s="4" t="s">
        <v>893</v>
      </c>
      <c r="G56" s="10"/>
      <c r="H56" s="125"/>
      <c r="I56" s="125"/>
    </row>
    <row r="57" spans="2:9" x14ac:dyDescent="0.3">
      <c r="B57" s="35">
        <v>42870</v>
      </c>
      <c r="C57" s="4" t="s">
        <v>895</v>
      </c>
      <c r="D57" s="10">
        <v>90.64</v>
      </c>
      <c r="E57" s="87">
        <v>1427.63</v>
      </c>
      <c r="F57" s="4" t="s">
        <v>893</v>
      </c>
      <c r="G57" s="10">
        <v>3200</v>
      </c>
      <c r="H57" s="125"/>
      <c r="I57" s="125"/>
    </row>
    <row r="58" spans="2:9" x14ac:dyDescent="0.3">
      <c r="B58" s="35">
        <v>42870</v>
      </c>
      <c r="C58" s="4" t="s">
        <v>895</v>
      </c>
      <c r="D58" s="10">
        <v>78.25</v>
      </c>
      <c r="E58" s="87">
        <v>1232.5</v>
      </c>
      <c r="F58" s="4" t="s">
        <v>893</v>
      </c>
      <c r="G58" s="10">
        <v>3209</v>
      </c>
      <c r="H58" s="125"/>
      <c r="I58" s="125"/>
    </row>
    <row r="59" spans="2:9" x14ac:dyDescent="0.3">
      <c r="B59" s="35">
        <v>42871</v>
      </c>
      <c r="C59" s="4" t="s">
        <v>895</v>
      </c>
      <c r="D59" s="10">
        <v>89.5</v>
      </c>
      <c r="E59" s="87">
        <v>1411.07</v>
      </c>
      <c r="F59" s="4" t="s">
        <v>893</v>
      </c>
      <c r="G59" s="10">
        <v>3299</v>
      </c>
      <c r="H59" s="125"/>
      <c r="I59" s="125"/>
    </row>
    <row r="60" spans="2:9" x14ac:dyDescent="0.3">
      <c r="B60" s="35">
        <v>42871</v>
      </c>
      <c r="C60" s="14" t="s">
        <v>895</v>
      </c>
      <c r="D60" s="10">
        <v>47.63</v>
      </c>
      <c r="E60" s="87">
        <v>750.24</v>
      </c>
      <c r="F60" s="14" t="s">
        <v>893</v>
      </c>
      <c r="G60" s="10" t="s">
        <v>906</v>
      </c>
      <c r="H60" s="125"/>
      <c r="I60" s="95"/>
    </row>
    <row r="61" spans="2:9" x14ac:dyDescent="0.3">
      <c r="B61" s="35">
        <v>42871</v>
      </c>
      <c r="C61" s="14" t="s">
        <v>895</v>
      </c>
      <c r="D61" s="10">
        <v>88.65</v>
      </c>
      <c r="E61" s="87">
        <v>1396.33</v>
      </c>
      <c r="F61" s="14" t="s">
        <v>893</v>
      </c>
      <c r="G61" s="10" t="s">
        <v>907</v>
      </c>
      <c r="H61" s="125"/>
      <c r="I61" s="95"/>
    </row>
    <row r="62" spans="2:9" x14ac:dyDescent="0.3">
      <c r="B62" s="35">
        <v>42873</v>
      </c>
      <c r="C62" s="14" t="s">
        <v>895</v>
      </c>
      <c r="D62" s="10">
        <v>90.036000000000001</v>
      </c>
      <c r="E62" s="87">
        <v>1500</v>
      </c>
      <c r="F62" s="14" t="s">
        <v>896</v>
      </c>
      <c r="G62" s="10"/>
      <c r="H62" s="125"/>
      <c r="I62" s="125"/>
    </row>
    <row r="63" spans="2:9" x14ac:dyDescent="0.3">
      <c r="B63" s="35">
        <v>42874</v>
      </c>
      <c r="C63" s="14" t="s">
        <v>895</v>
      </c>
      <c r="D63" s="10">
        <v>52.063000000000002</v>
      </c>
      <c r="E63" s="87">
        <v>819.99</v>
      </c>
      <c r="F63" s="14" t="s">
        <v>893</v>
      </c>
      <c r="G63" s="10">
        <v>3209</v>
      </c>
      <c r="H63" s="125"/>
      <c r="I63" s="125"/>
    </row>
    <row r="64" spans="2:9" x14ac:dyDescent="0.3">
      <c r="B64" s="35">
        <v>42874</v>
      </c>
      <c r="C64" s="14" t="s">
        <v>895</v>
      </c>
      <c r="D64" s="10">
        <v>111.375</v>
      </c>
      <c r="E64" s="87">
        <v>1754.16</v>
      </c>
      <c r="F64" s="14" t="s">
        <v>893</v>
      </c>
      <c r="G64" s="10">
        <v>3200</v>
      </c>
      <c r="H64" s="125"/>
      <c r="I64" s="125"/>
    </row>
    <row r="65" spans="2:9" x14ac:dyDescent="0.3">
      <c r="B65" s="35">
        <v>42874</v>
      </c>
      <c r="C65" s="14" t="s">
        <v>895</v>
      </c>
      <c r="D65" s="10">
        <v>98.811999999999998</v>
      </c>
      <c r="E65" s="87">
        <v>1556.29</v>
      </c>
      <c r="F65" s="14" t="s">
        <v>893</v>
      </c>
      <c r="G65" s="10">
        <v>3207</v>
      </c>
      <c r="H65" s="125"/>
      <c r="I65" s="125"/>
    </row>
    <row r="66" spans="2:9" x14ac:dyDescent="0.3">
      <c r="B66" s="35">
        <v>42877</v>
      </c>
      <c r="C66" s="14" t="s">
        <v>895</v>
      </c>
      <c r="D66" s="10">
        <v>53.19</v>
      </c>
      <c r="E66" s="87">
        <v>838.27</v>
      </c>
      <c r="F66" s="14" t="s">
        <v>893</v>
      </c>
      <c r="G66" s="10">
        <v>3209</v>
      </c>
      <c r="H66" s="125"/>
      <c r="I66" s="125"/>
    </row>
    <row r="67" spans="2:9" x14ac:dyDescent="0.3">
      <c r="B67" s="35">
        <v>42877</v>
      </c>
      <c r="C67" s="14" t="s">
        <v>895</v>
      </c>
      <c r="D67" s="10">
        <v>89.338999999999999</v>
      </c>
      <c r="E67" s="87">
        <v>1407.98</v>
      </c>
      <c r="F67" s="14" t="s">
        <v>893</v>
      </c>
      <c r="G67" s="10">
        <v>3200</v>
      </c>
      <c r="H67" s="125"/>
      <c r="I67" s="125"/>
    </row>
    <row r="68" spans="2:9" x14ac:dyDescent="0.3">
      <c r="B68" s="35">
        <v>42877</v>
      </c>
      <c r="C68" s="14" t="s">
        <v>895</v>
      </c>
      <c r="D68" s="10">
        <v>99.504000000000005</v>
      </c>
      <c r="E68" s="87">
        <v>1568.18</v>
      </c>
      <c r="F68" s="14" t="s">
        <v>893</v>
      </c>
      <c r="G68" s="10"/>
      <c r="H68" s="125"/>
      <c r="I68" s="125"/>
    </row>
    <row r="69" spans="2:9" x14ac:dyDescent="0.3">
      <c r="B69" s="35">
        <v>42879</v>
      </c>
      <c r="C69" s="14" t="s">
        <v>895</v>
      </c>
      <c r="D69" s="10">
        <v>69.676000000000002</v>
      </c>
      <c r="E69" s="87">
        <v>1100.18</v>
      </c>
      <c r="F69" s="14" t="s">
        <v>893</v>
      </c>
      <c r="G69" s="10">
        <v>3209</v>
      </c>
      <c r="H69" s="125"/>
      <c r="I69" s="125"/>
    </row>
    <row r="70" spans="2:9" x14ac:dyDescent="0.3">
      <c r="B70" s="35">
        <v>42879</v>
      </c>
      <c r="C70" s="14" t="s">
        <v>895</v>
      </c>
      <c r="D70" s="10">
        <v>67.899000000000001</v>
      </c>
      <c r="E70" s="87">
        <v>1072.1300000000001</v>
      </c>
      <c r="F70" s="14" t="s">
        <v>893</v>
      </c>
      <c r="G70" s="10">
        <v>3299</v>
      </c>
      <c r="H70" s="125"/>
      <c r="I70" s="125"/>
    </row>
    <row r="71" spans="2:9" x14ac:dyDescent="0.3">
      <c r="B71" s="35">
        <v>42879</v>
      </c>
      <c r="C71" s="14" t="s">
        <v>895</v>
      </c>
      <c r="D71" s="10">
        <v>63.249000000000002</v>
      </c>
      <c r="E71" s="87">
        <v>998.7</v>
      </c>
      <c r="F71" s="14" t="s">
        <v>893</v>
      </c>
      <c r="G71" s="10">
        <v>3207</v>
      </c>
      <c r="H71" s="125"/>
      <c r="I71" s="125"/>
    </row>
    <row r="72" spans="2:9" x14ac:dyDescent="0.3">
      <c r="B72" s="35">
        <v>42881</v>
      </c>
      <c r="C72" s="14" t="s">
        <v>895</v>
      </c>
      <c r="D72" s="10">
        <v>119.764</v>
      </c>
      <c r="E72" s="87">
        <v>2000.06</v>
      </c>
      <c r="F72" s="14" t="s">
        <v>896</v>
      </c>
      <c r="G72" s="10">
        <v>3208</v>
      </c>
      <c r="H72" s="125"/>
      <c r="I72" s="125"/>
    </row>
    <row r="73" spans="2:9" x14ac:dyDescent="0.3">
      <c r="B73" s="35">
        <v>42881</v>
      </c>
      <c r="C73" s="14" t="s">
        <v>895</v>
      </c>
      <c r="D73" s="10">
        <v>41.206000000000003</v>
      </c>
      <c r="E73" s="87">
        <v>650</v>
      </c>
      <c r="F73" s="14" t="s">
        <v>893</v>
      </c>
      <c r="G73" s="10">
        <v>3209</v>
      </c>
      <c r="H73" s="125"/>
      <c r="I73" s="125"/>
    </row>
    <row r="74" spans="2:9" x14ac:dyDescent="0.3">
      <c r="B74" s="35">
        <v>42881</v>
      </c>
      <c r="C74" s="14" t="s">
        <v>895</v>
      </c>
      <c r="D74" s="10">
        <v>149.70099999999999</v>
      </c>
      <c r="E74" s="87">
        <v>2500</v>
      </c>
      <c r="F74" s="14" t="s">
        <v>896</v>
      </c>
      <c r="G74" s="10" t="s">
        <v>898</v>
      </c>
      <c r="H74" s="125"/>
      <c r="I74" s="125"/>
    </row>
    <row r="75" spans="2:9" x14ac:dyDescent="0.3">
      <c r="B75" s="35">
        <v>42881</v>
      </c>
      <c r="C75" s="14" t="s">
        <v>895</v>
      </c>
      <c r="D75" s="10">
        <v>81.869</v>
      </c>
      <c r="E75" s="87">
        <v>1291.8900000000001</v>
      </c>
      <c r="F75" s="14" t="s">
        <v>893</v>
      </c>
      <c r="G75" s="10">
        <v>3200</v>
      </c>
      <c r="H75" s="125"/>
      <c r="I75" s="125"/>
    </row>
    <row r="76" spans="2:9" x14ac:dyDescent="0.3">
      <c r="B76" s="35"/>
      <c r="C76" s="4" t="s">
        <v>895</v>
      </c>
      <c r="D76" s="10">
        <v>24.87</v>
      </c>
      <c r="E76" s="87">
        <v>392.98</v>
      </c>
      <c r="F76" s="4" t="s">
        <v>893</v>
      </c>
      <c r="G76" s="10">
        <v>3200</v>
      </c>
      <c r="H76" s="125"/>
      <c r="I76" s="95"/>
    </row>
  </sheetData>
  <autoFilter ref="B1:I59" xr:uid="{00000000-0009-0000-0000-000006000000}">
    <sortState xmlns:xlrd2="http://schemas.microsoft.com/office/spreadsheetml/2017/richdata2" ref="B2:I76">
      <sortCondition ref="B1:B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GASTOS</vt:lpstr>
      <vt:lpstr>Hoja3</vt:lpstr>
      <vt:lpstr>INGRESO SEMANAL 4648</vt:lpstr>
      <vt:lpstr>INGRESO SEMANAL PUENTE</vt:lpstr>
      <vt:lpstr>GASOLINA 4648</vt:lpstr>
      <vt:lpstr>GASOLINA PTE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nuñez</dc:creator>
  <cp:lastModifiedBy>GRUAS NUÑEZ SA DE CV</cp:lastModifiedBy>
  <cp:lastPrinted>2020-05-09T20:45:23Z</cp:lastPrinted>
  <dcterms:created xsi:type="dcterms:W3CDTF">2016-08-18T21:11:40Z</dcterms:created>
  <dcterms:modified xsi:type="dcterms:W3CDTF">2020-07-11T22:14:34Z</dcterms:modified>
</cp:coreProperties>
</file>